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45" windowWidth="13395" windowHeight="7995" firstSheet="9" activeTab="13"/>
  </bookViews>
  <sheets>
    <sheet name="MPCs" sheetId="14" r:id="rId1"/>
    <sheet name="realGDP" sheetId="7" r:id="rId2"/>
    <sheet name="C&amp;I" sheetId="1" r:id="rId3"/>
    <sheet name="M&amp;M" sheetId="2" r:id="rId4"/>
    <sheet name="Grants" sheetId="18" r:id="rId5"/>
    <sheet name="Transfers" sheetId="3" r:id="rId6"/>
    <sheet name="Taxes" sheetId="4" r:id="rId7"/>
    <sheet name="FI_Q_DL_2" sheetId="19" r:id="rId8"/>
    <sheet name="FI_Q_DL" sheetId="16" r:id="rId9"/>
    <sheet name="FI_Q" sheetId="5" r:id="rId10"/>
    <sheet name="Federal Reserve FI Data" sheetId="13" r:id="rId11"/>
    <sheet name="test" sheetId="15" r:id="rId12"/>
    <sheet name="Charts" sheetId="20" r:id="rId13"/>
    <sheet name="fiscal_impetus" sheetId="21" r:id="rId14"/>
  </sheets>
  <definedNames>
    <definedName name="_DLX1.USE">'C&amp;I'!$B$3:$I$7</definedName>
    <definedName name="_DLX10.USE">realGDP!$2:$5</definedName>
    <definedName name="_DLX2.USE">'M&amp;M'!$C$4:$L$8</definedName>
    <definedName name="_DLX4.USE">'M&amp;M'!$O$4:$S$8</definedName>
    <definedName name="_DLX5.USE">Transfers!$C$3:$L$7</definedName>
    <definedName name="_DLX7.USE">Taxes!$B$3:$P$7</definedName>
    <definedName name="DLX1.USE">realGDP!$B$2:$F$5</definedName>
    <definedName name="DLX2.USE">realGDP!$L$2:$O$6</definedName>
    <definedName name="DLX3.USE">Grants!$B$3:$E$7</definedName>
  </definedNames>
  <calcPr calcId="145621"/>
</workbook>
</file>

<file path=xl/calcChain.xml><?xml version="1.0" encoding="utf-8"?>
<calcChain xmlns="http://schemas.openxmlformats.org/spreadsheetml/2006/main">
  <c r="N19" i="5" l="1"/>
  <c r="G202" i="19" l="1"/>
  <c r="G201" i="19"/>
  <c r="G200" i="19"/>
  <c r="G199" i="19"/>
  <c r="G198" i="19"/>
  <c r="G197" i="19"/>
  <c r="G196" i="19"/>
  <c r="G195" i="19"/>
  <c r="G194" i="19"/>
  <c r="G193" i="19"/>
  <c r="G192" i="19"/>
  <c r="G191" i="19"/>
  <c r="G190" i="19"/>
  <c r="G189" i="19"/>
  <c r="G188" i="19"/>
  <c r="G187" i="19"/>
  <c r="G186" i="19"/>
  <c r="G185" i="19"/>
  <c r="G184" i="19"/>
  <c r="G183" i="19"/>
  <c r="G182" i="19"/>
  <c r="G181" i="19"/>
  <c r="G180" i="19"/>
  <c r="G179" i="19"/>
  <c r="G178" i="19"/>
  <c r="G177" i="19"/>
  <c r="G176" i="19"/>
  <c r="G175" i="19"/>
  <c r="G174" i="19"/>
  <c r="G173" i="19"/>
  <c r="G172" i="19"/>
  <c r="G171" i="19"/>
  <c r="G170" i="19"/>
  <c r="G169" i="19"/>
  <c r="G168" i="19"/>
  <c r="G167" i="19"/>
  <c r="G166" i="19"/>
  <c r="G165" i="19"/>
  <c r="G164" i="19"/>
  <c r="G163" i="19"/>
  <c r="G162" i="19"/>
  <c r="G161" i="19"/>
  <c r="G160" i="19"/>
  <c r="G159" i="19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P64" i="5" l="1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H201" i="18"/>
  <c r="H200" i="18"/>
  <c r="H199" i="18"/>
  <c r="H198" i="18"/>
  <c r="H197" i="18"/>
  <c r="H196" i="18"/>
  <c r="H195" i="18"/>
  <c r="H194" i="18"/>
  <c r="H193" i="18"/>
  <c r="H192" i="18"/>
  <c r="H191" i="18"/>
  <c r="H190" i="18"/>
  <c r="H189" i="18"/>
  <c r="H188" i="18"/>
  <c r="H187" i="18"/>
  <c r="H186" i="18"/>
  <c r="H185" i="18"/>
  <c r="H184" i="18"/>
  <c r="H183" i="18"/>
  <c r="H182" i="18"/>
  <c r="H181" i="18"/>
  <c r="H180" i="18"/>
  <c r="H179" i="18"/>
  <c r="H178" i="18"/>
  <c r="H177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H161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H135" i="18"/>
  <c r="H134" i="18"/>
  <c r="H133" i="18"/>
  <c r="H132" i="18"/>
  <c r="H131" i="18"/>
  <c r="H130" i="18"/>
  <c r="H129" i="18"/>
  <c r="H128" i="18"/>
  <c r="H127" i="18"/>
  <c r="H126" i="18"/>
  <c r="H125" i="18"/>
  <c r="H124" i="18"/>
  <c r="H123" i="18"/>
  <c r="H122" i="18"/>
  <c r="H12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J202" i="19"/>
  <c r="F202" i="19"/>
  <c r="D202" i="19"/>
  <c r="C202" i="19"/>
  <c r="A202" i="19"/>
  <c r="J201" i="19"/>
  <c r="F201" i="19"/>
  <c r="D201" i="19"/>
  <c r="C201" i="19"/>
  <c r="A201" i="19"/>
  <c r="J200" i="19"/>
  <c r="F200" i="19"/>
  <c r="D200" i="19"/>
  <c r="C200" i="19"/>
  <c r="A200" i="19"/>
  <c r="J199" i="19"/>
  <c r="F199" i="19"/>
  <c r="D199" i="19"/>
  <c r="C199" i="19"/>
  <c r="A199" i="19"/>
  <c r="J198" i="19"/>
  <c r="F198" i="19"/>
  <c r="D198" i="19"/>
  <c r="C198" i="19"/>
  <c r="A198" i="19"/>
  <c r="J197" i="19"/>
  <c r="F197" i="19"/>
  <c r="D197" i="19"/>
  <c r="C197" i="19"/>
  <c r="A197" i="19"/>
  <c r="J196" i="19"/>
  <c r="F196" i="19"/>
  <c r="D196" i="19"/>
  <c r="C196" i="19"/>
  <c r="A196" i="19"/>
  <c r="J195" i="19"/>
  <c r="F195" i="19"/>
  <c r="D195" i="19"/>
  <c r="C195" i="19"/>
  <c r="A195" i="19"/>
  <c r="J194" i="19"/>
  <c r="F194" i="19"/>
  <c r="D194" i="19"/>
  <c r="C194" i="19"/>
  <c r="A194" i="19"/>
  <c r="J193" i="19"/>
  <c r="F193" i="19"/>
  <c r="D193" i="19"/>
  <c r="C193" i="19"/>
  <c r="A193" i="19"/>
  <c r="J192" i="19"/>
  <c r="F192" i="19"/>
  <c r="D192" i="19"/>
  <c r="C192" i="19"/>
  <c r="A192" i="19"/>
  <c r="J191" i="19"/>
  <c r="F191" i="19"/>
  <c r="D191" i="19"/>
  <c r="C191" i="19"/>
  <c r="A191" i="19"/>
  <c r="J190" i="19"/>
  <c r="F190" i="19"/>
  <c r="D190" i="19"/>
  <c r="C190" i="19"/>
  <c r="A190" i="19"/>
  <c r="J189" i="19"/>
  <c r="F189" i="19"/>
  <c r="D189" i="19"/>
  <c r="C189" i="19"/>
  <c r="A189" i="19"/>
  <c r="J188" i="19"/>
  <c r="F188" i="19"/>
  <c r="D188" i="19"/>
  <c r="C188" i="19"/>
  <c r="A188" i="19"/>
  <c r="J187" i="19"/>
  <c r="F187" i="19"/>
  <c r="D187" i="19"/>
  <c r="C187" i="19"/>
  <c r="A187" i="19"/>
  <c r="J186" i="19"/>
  <c r="F186" i="19"/>
  <c r="D186" i="19"/>
  <c r="C186" i="19"/>
  <c r="A186" i="19"/>
  <c r="J185" i="19"/>
  <c r="F185" i="19"/>
  <c r="D185" i="19"/>
  <c r="C185" i="19"/>
  <c r="A185" i="19"/>
  <c r="J184" i="19"/>
  <c r="F184" i="19"/>
  <c r="D184" i="19"/>
  <c r="C184" i="19"/>
  <c r="A184" i="19"/>
  <c r="J183" i="19"/>
  <c r="F183" i="19"/>
  <c r="D183" i="19"/>
  <c r="C183" i="19"/>
  <c r="A183" i="19"/>
  <c r="J182" i="19"/>
  <c r="F182" i="19"/>
  <c r="D182" i="19"/>
  <c r="C182" i="19"/>
  <c r="A182" i="19"/>
  <c r="J181" i="19"/>
  <c r="F181" i="19"/>
  <c r="D181" i="19"/>
  <c r="C181" i="19"/>
  <c r="A181" i="19"/>
  <c r="J180" i="19"/>
  <c r="F180" i="19"/>
  <c r="D180" i="19"/>
  <c r="C180" i="19"/>
  <c r="A180" i="19"/>
  <c r="J179" i="19"/>
  <c r="F179" i="19"/>
  <c r="D179" i="19"/>
  <c r="C179" i="19"/>
  <c r="A179" i="19"/>
  <c r="J178" i="19"/>
  <c r="F178" i="19"/>
  <c r="D178" i="19"/>
  <c r="C178" i="19"/>
  <c r="A178" i="19"/>
  <c r="J177" i="19"/>
  <c r="F177" i="19"/>
  <c r="D177" i="19"/>
  <c r="C177" i="19"/>
  <c r="A177" i="19"/>
  <c r="J176" i="19"/>
  <c r="F176" i="19"/>
  <c r="D176" i="19"/>
  <c r="C176" i="19"/>
  <c r="A176" i="19"/>
  <c r="J175" i="19"/>
  <c r="F175" i="19"/>
  <c r="D175" i="19"/>
  <c r="C175" i="19"/>
  <c r="A175" i="19"/>
  <c r="J174" i="19"/>
  <c r="F174" i="19"/>
  <c r="D174" i="19"/>
  <c r="C174" i="19"/>
  <c r="A174" i="19"/>
  <c r="J173" i="19"/>
  <c r="F173" i="19"/>
  <c r="D173" i="19"/>
  <c r="C173" i="19"/>
  <c r="A173" i="19"/>
  <c r="J172" i="19"/>
  <c r="F172" i="19"/>
  <c r="D172" i="19"/>
  <c r="C172" i="19"/>
  <c r="A172" i="19"/>
  <c r="J171" i="19"/>
  <c r="F171" i="19"/>
  <c r="D171" i="19"/>
  <c r="C171" i="19"/>
  <c r="A171" i="19"/>
  <c r="J170" i="19"/>
  <c r="F170" i="19"/>
  <c r="D170" i="19"/>
  <c r="C170" i="19"/>
  <c r="A170" i="19"/>
  <c r="J169" i="19"/>
  <c r="F169" i="19"/>
  <c r="D169" i="19"/>
  <c r="C169" i="19"/>
  <c r="A169" i="19"/>
  <c r="J168" i="19"/>
  <c r="F168" i="19"/>
  <c r="D168" i="19"/>
  <c r="C168" i="19"/>
  <c r="A168" i="19"/>
  <c r="J167" i="19"/>
  <c r="F167" i="19"/>
  <c r="D167" i="19"/>
  <c r="C167" i="19"/>
  <c r="A167" i="19"/>
  <c r="J166" i="19"/>
  <c r="F166" i="19"/>
  <c r="D166" i="19"/>
  <c r="C166" i="19"/>
  <c r="A166" i="19"/>
  <c r="J165" i="19"/>
  <c r="F165" i="19"/>
  <c r="D165" i="19"/>
  <c r="C165" i="19"/>
  <c r="A165" i="19"/>
  <c r="J164" i="19"/>
  <c r="F164" i="19"/>
  <c r="D164" i="19"/>
  <c r="C164" i="19"/>
  <c r="A164" i="19"/>
  <c r="J163" i="19"/>
  <c r="F163" i="19"/>
  <c r="D163" i="19"/>
  <c r="C163" i="19"/>
  <c r="A163" i="19"/>
  <c r="J162" i="19"/>
  <c r="F162" i="19"/>
  <c r="D162" i="19"/>
  <c r="C162" i="19"/>
  <c r="A162" i="19"/>
  <c r="J161" i="19"/>
  <c r="F161" i="19"/>
  <c r="D161" i="19"/>
  <c r="C161" i="19"/>
  <c r="A161" i="19"/>
  <c r="J160" i="19"/>
  <c r="F160" i="19"/>
  <c r="D160" i="19"/>
  <c r="C160" i="19"/>
  <c r="A160" i="19"/>
  <c r="J159" i="19"/>
  <c r="F159" i="19"/>
  <c r="D159" i="19"/>
  <c r="C159" i="19"/>
  <c r="A159" i="19"/>
  <c r="J158" i="19"/>
  <c r="F158" i="19"/>
  <c r="D158" i="19"/>
  <c r="C158" i="19"/>
  <c r="A158" i="19"/>
  <c r="J157" i="19"/>
  <c r="F157" i="19"/>
  <c r="D157" i="19"/>
  <c r="C157" i="19"/>
  <c r="A157" i="19"/>
  <c r="J156" i="19"/>
  <c r="F156" i="19"/>
  <c r="D156" i="19"/>
  <c r="C156" i="19"/>
  <c r="A156" i="19"/>
  <c r="J155" i="19"/>
  <c r="F155" i="19"/>
  <c r="D155" i="19"/>
  <c r="C155" i="19"/>
  <c r="A155" i="19"/>
  <c r="J154" i="19"/>
  <c r="F154" i="19"/>
  <c r="D154" i="19"/>
  <c r="C154" i="19"/>
  <c r="A154" i="19"/>
  <c r="J153" i="19"/>
  <c r="F153" i="19"/>
  <c r="D153" i="19"/>
  <c r="C153" i="19"/>
  <c r="A153" i="19"/>
  <c r="J152" i="19"/>
  <c r="F152" i="19"/>
  <c r="D152" i="19"/>
  <c r="C152" i="19"/>
  <c r="A152" i="19"/>
  <c r="J151" i="19"/>
  <c r="F151" i="19"/>
  <c r="D151" i="19"/>
  <c r="C151" i="19"/>
  <c r="A151" i="19"/>
  <c r="J150" i="19"/>
  <c r="F150" i="19"/>
  <c r="D150" i="19"/>
  <c r="C150" i="19"/>
  <c r="A150" i="19"/>
  <c r="J149" i="19"/>
  <c r="F149" i="19"/>
  <c r="D149" i="19"/>
  <c r="C149" i="19"/>
  <c r="A149" i="19"/>
  <c r="J148" i="19"/>
  <c r="F148" i="19"/>
  <c r="D148" i="19"/>
  <c r="C148" i="19"/>
  <c r="A148" i="19"/>
  <c r="J147" i="19"/>
  <c r="F147" i="19"/>
  <c r="D147" i="19"/>
  <c r="C147" i="19"/>
  <c r="A147" i="19"/>
  <c r="J146" i="19"/>
  <c r="F146" i="19"/>
  <c r="D146" i="19"/>
  <c r="C146" i="19"/>
  <c r="A146" i="19"/>
  <c r="J145" i="19"/>
  <c r="F145" i="19"/>
  <c r="D145" i="19"/>
  <c r="C145" i="19"/>
  <c r="A145" i="19"/>
  <c r="J144" i="19"/>
  <c r="F144" i="19"/>
  <c r="D144" i="19"/>
  <c r="C144" i="19"/>
  <c r="A144" i="19"/>
  <c r="J143" i="19"/>
  <c r="F143" i="19"/>
  <c r="D143" i="19"/>
  <c r="C143" i="19"/>
  <c r="A143" i="19"/>
  <c r="J142" i="19"/>
  <c r="F142" i="19"/>
  <c r="D142" i="19"/>
  <c r="C142" i="19"/>
  <c r="A142" i="19"/>
  <c r="J141" i="19"/>
  <c r="F141" i="19"/>
  <c r="D141" i="19"/>
  <c r="C141" i="19"/>
  <c r="A141" i="19"/>
  <c r="J140" i="19"/>
  <c r="F140" i="19"/>
  <c r="D140" i="19"/>
  <c r="C140" i="19"/>
  <c r="A140" i="19"/>
  <c r="J139" i="19"/>
  <c r="F139" i="19"/>
  <c r="D139" i="19"/>
  <c r="C139" i="19"/>
  <c r="A139" i="19"/>
  <c r="J138" i="19"/>
  <c r="F138" i="19"/>
  <c r="D138" i="19"/>
  <c r="C138" i="19"/>
  <c r="A138" i="19"/>
  <c r="J137" i="19"/>
  <c r="F137" i="19"/>
  <c r="D137" i="19"/>
  <c r="C137" i="19"/>
  <c r="A137" i="19"/>
  <c r="J136" i="19"/>
  <c r="F136" i="19"/>
  <c r="D136" i="19"/>
  <c r="C136" i="19"/>
  <c r="A136" i="19"/>
  <c r="J135" i="19"/>
  <c r="F135" i="19"/>
  <c r="D135" i="19"/>
  <c r="C135" i="19"/>
  <c r="A135" i="19"/>
  <c r="J134" i="19"/>
  <c r="F134" i="19"/>
  <c r="D134" i="19"/>
  <c r="C134" i="19"/>
  <c r="A134" i="19"/>
  <c r="J133" i="19"/>
  <c r="F133" i="19"/>
  <c r="D133" i="19"/>
  <c r="C133" i="19"/>
  <c r="A133" i="19"/>
  <c r="J132" i="19"/>
  <c r="F132" i="19"/>
  <c r="D132" i="19"/>
  <c r="C132" i="19"/>
  <c r="A132" i="19"/>
  <c r="J131" i="19"/>
  <c r="F131" i="19"/>
  <c r="D131" i="19"/>
  <c r="C131" i="19"/>
  <c r="A131" i="19"/>
  <c r="J130" i="19"/>
  <c r="F130" i="19"/>
  <c r="D130" i="19"/>
  <c r="C130" i="19"/>
  <c r="A130" i="19"/>
  <c r="J129" i="19"/>
  <c r="F129" i="19"/>
  <c r="D129" i="19"/>
  <c r="C129" i="19"/>
  <c r="A129" i="19"/>
  <c r="J128" i="19"/>
  <c r="F128" i="19"/>
  <c r="D128" i="19"/>
  <c r="C128" i="19"/>
  <c r="A128" i="19"/>
  <c r="J127" i="19"/>
  <c r="F127" i="19"/>
  <c r="D127" i="19"/>
  <c r="C127" i="19"/>
  <c r="A127" i="19"/>
  <c r="J126" i="19"/>
  <c r="F126" i="19"/>
  <c r="D126" i="19"/>
  <c r="C126" i="19"/>
  <c r="A126" i="19"/>
  <c r="J125" i="19"/>
  <c r="F125" i="19"/>
  <c r="D125" i="19"/>
  <c r="C125" i="19"/>
  <c r="A125" i="19"/>
  <c r="J124" i="19"/>
  <c r="F124" i="19"/>
  <c r="D124" i="19"/>
  <c r="C124" i="19"/>
  <c r="A124" i="19"/>
  <c r="J123" i="19"/>
  <c r="F123" i="19"/>
  <c r="D123" i="19"/>
  <c r="C123" i="19"/>
  <c r="A123" i="19"/>
  <c r="J122" i="19"/>
  <c r="F122" i="19"/>
  <c r="D122" i="19"/>
  <c r="C122" i="19"/>
  <c r="A122" i="19"/>
  <c r="J121" i="19"/>
  <c r="F121" i="19"/>
  <c r="D121" i="19"/>
  <c r="C121" i="19"/>
  <c r="A121" i="19"/>
  <c r="J120" i="19"/>
  <c r="F120" i="19"/>
  <c r="D120" i="19"/>
  <c r="C120" i="19"/>
  <c r="A120" i="19"/>
  <c r="J119" i="19"/>
  <c r="F119" i="19"/>
  <c r="D119" i="19"/>
  <c r="C119" i="19"/>
  <c r="A119" i="19"/>
  <c r="J118" i="19"/>
  <c r="F118" i="19"/>
  <c r="D118" i="19"/>
  <c r="C118" i="19"/>
  <c r="A118" i="19"/>
  <c r="J117" i="19"/>
  <c r="F117" i="19"/>
  <c r="D117" i="19"/>
  <c r="C117" i="19"/>
  <c r="A117" i="19"/>
  <c r="J116" i="19"/>
  <c r="F116" i="19"/>
  <c r="D116" i="19"/>
  <c r="C116" i="19"/>
  <c r="A116" i="19"/>
  <c r="J115" i="19"/>
  <c r="F115" i="19"/>
  <c r="D115" i="19"/>
  <c r="C115" i="19"/>
  <c r="A115" i="19"/>
  <c r="J114" i="19"/>
  <c r="F114" i="19"/>
  <c r="D114" i="19"/>
  <c r="C114" i="19"/>
  <c r="A114" i="19"/>
  <c r="J113" i="19"/>
  <c r="F113" i="19"/>
  <c r="D113" i="19"/>
  <c r="C113" i="19"/>
  <c r="A113" i="19"/>
  <c r="J112" i="19"/>
  <c r="F112" i="19"/>
  <c r="D112" i="19"/>
  <c r="C112" i="19"/>
  <c r="A112" i="19"/>
  <c r="J111" i="19"/>
  <c r="F111" i="19"/>
  <c r="D111" i="19"/>
  <c r="C111" i="19"/>
  <c r="A111" i="19"/>
  <c r="J110" i="19"/>
  <c r="F110" i="19"/>
  <c r="D110" i="19"/>
  <c r="C110" i="19"/>
  <c r="A110" i="19"/>
  <c r="J109" i="19"/>
  <c r="F109" i="19"/>
  <c r="D109" i="19"/>
  <c r="C109" i="19"/>
  <c r="A109" i="19"/>
  <c r="J108" i="19"/>
  <c r="F108" i="19"/>
  <c r="D108" i="19"/>
  <c r="C108" i="19"/>
  <c r="A108" i="19"/>
  <c r="J107" i="19"/>
  <c r="F107" i="19"/>
  <c r="D107" i="19"/>
  <c r="C107" i="19"/>
  <c r="A107" i="19"/>
  <c r="J106" i="19"/>
  <c r="F106" i="19"/>
  <c r="D106" i="19"/>
  <c r="C106" i="19"/>
  <c r="A106" i="19"/>
  <c r="J105" i="19"/>
  <c r="F105" i="19"/>
  <c r="D105" i="19"/>
  <c r="C105" i="19"/>
  <c r="A105" i="19"/>
  <c r="J104" i="19"/>
  <c r="F104" i="19"/>
  <c r="D104" i="19"/>
  <c r="C104" i="19"/>
  <c r="A104" i="19"/>
  <c r="J103" i="19"/>
  <c r="F103" i="19"/>
  <c r="D103" i="19"/>
  <c r="C103" i="19"/>
  <c r="A103" i="19"/>
  <c r="J102" i="19"/>
  <c r="F102" i="19"/>
  <c r="D102" i="19"/>
  <c r="C102" i="19"/>
  <c r="A102" i="19"/>
  <c r="J101" i="19"/>
  <c r="F101" i="19"/>
  <c r="D101" i="19"/>
  <c r="C101" i="19"/>
  <c r="A101" i="19"/>
  <c r="J100" i="19"/>
  <c r="F100" i="19"/>
  <c r="D100" i="19"/>
  <c r="C100" i="19"/>
  <c r="A100" i="19"/>
  <c r="J99" i="19"/>
  <c r="F99" i="19"/>
  <c r="D99" i="19"/>
  <c r="C99" i="19"/>
  <c r="A99" i="19"/>
  <c r="J98" i="19"/>
  <c r="F98" i="19"/>
  <c r="D98" i="19"/>
  <c r="C98" i="19"/>
  <c r="A98" i="19"/>
  <c r="J97" i="19"/>
  <c r="F97" i="19"/>
  <c r="D97" i="19"/>
  <c r="C97" i="19"/>
  <c r="A97" i="19"/>
  <c r="J96" i="19"/>
  <c r="F96" i="19"/>
  <c r="D96" i="19"/>
  <c r="C96" i="19"/>
  <c r="A96" i="19"/>
  <c r="J95" i="19"/>
  <c r="F95" i="19"/>
  <c r="D95" i="19"/>
  <c r="C95" i="19"/>
  <c r="A95" i="19"/>
  <c r="J94" i="19"/>
  <c r="F94" i="19"/>
  <c r="D94" i="19"/>
  <c r="C94" i="19"/>
  <c r="A94" i="19"/>
  <c r="J93" i="19"/>
  <c r="F93" i="19"/>
  <c r="D93" i="19"/>
  <c r="C93" i="19"/>
  <c r="A93" i="19"/>
  <c r="J92" i="19"/>
  <c r="F92" i="19"/>
  <c r="D92" i="19"/>
  <c r="C92" i="19"/>
  <c r="A92" i="19"/>
  <c r="J91" i="19"/>
  <c r="F91" i="19"/>
  <c r="D91" i="19"/>
  <c r="C91" i="19"/>
  <c r="A91" i="19"/>
  <c r="J90" i="19"/>
  <c r="F90" i="19"/>
  <c r="D90" i="19"/>
  <c r="C90" i="19"/>
  <c r="A90" i="19"/>
  <c r="J89" i="19"/>
  <c r="F89" i="19"/>
  <c r="D89" i="19"/>
  <c r="C89" i="19"/>
  <c r="A89" i="19"/>
  <c r="J88" i="19"/>
  <c r="F88" i="19"/>
  <c r="D88" i="19"/>
  <c r="C88" i="19"/>
  <c r="A88" i="19"/>
  <c r="J87" i="19"/>
  <c r="F87" i="19"/>
  <c r="D87" i="19"/>
  <c r="C87" i="19"/>
  <c r="A87" i="19"/>
  <c r="J86" i="19"/>
  <c r="F86" i="19"/>
  <c r="D86" i="19"/>
  <c r="C86" i="19"/>
  <c r="A86" i="19"/>
  <c r="J85" i="19"/>
  <c r="F85" i="19"/>
  <c r="D85" i="19"/>
  <c r="C85" i="19"/>
  <c r="A85" i="19"/>
  <c r="J84" i="19"/>
  <c r="F84" i="19"/>
  <c r="D84" i="19"/>
  <c r="C84" i="19"/>
  <c r="A84" i="19"/>
  <c r="J83" i="19"/>
  <c r="F83" i="19"/>
  <c r="D83" i="19"/>
  <c r="C83" i="19"/>
  <c r="A83" i="19"/>
  <c r="J82" i="19"/>
  <c r="F82" i="19"/>
  <c r="D82" i="19"/>
  <c r="C82" i="19"/>
  <c r="A82" i="19"/>
  <c r="J81" i="19"/>
  <c r="F81" i="19"/>
  <c r="D81" i="19"/>
  <c r="C81" i="19"/>
  <c r="A81" i="19"/>
  <c r="J80" i="19"/>
  <c r="F80" i="19"/>
  <c r="D80" i="19"/>
  <c r="C80" i="19"/>
  <c r="A80" i="19"/>
  <c r="J79" i="19"/>
  <c r="F79" i="19"/>
  <c r="D79" i="19"/>
  <c r="C79" i="19"/>
  <c r="A79" i="19"/>
  <c r="J78" i="19"/>
  <c r="F78" i="19"/>
  <c r="D78" i="19"/>
  <c r="C78" i="19"/>
  <c r="A78" i="19"/>
  <c r="J77" i="19"/>
  <c r="F77" i="19"/>
  <c r="D77" i="19"/>
  <c r="C77" i="19"/>
  <c r="A77" i="19"/>
  <c r="J76" i="19"/>
  <c r="F76" i="19"/>
  <c r="D76" i="19"/>
  <c r="C76" i="19"/>
  <c r="A76" i="19"/>
  <c r="J75" i="19"/>
  <c r="F75" i="19"/>
  <c r="D75" i="19"/>
  <c r="C75" i="19"/>
  <c r="A75" i="19"/>
  <c r="J74" i="19"/>
  <c r="F74" i="19"/>
  <c r="D74" i="19"/>
  <c r="C74" i="19"/>
  <c r="A74" i="19"/>
  <c r="J73" i="19"/>
  <c r="F73" i="19"/>
  <c r="D73" i="19"/>
  <c r="C73" i="19"/>
  <c r="A73" i="19"/>
  <c r="J72" i="19"/>
  <c r="F72" i="19"/>
  <c r="D72" i="19"/>
  <c r="C72" i="19"/>
  <c r="A72" i="19"/>
  <c r="J71" i="19"/>
  <c r="F71" i="19"/>
  <c r="D71" i="19"/>
  <c r="C71" i="19"/>
  <c r="A71" i="19"/>
  <c r="J70" i="19"/>
  <c r="F70" i="19"/>
  <c r="D70" i="19"/>
  <c r="C70" i="19"/>
  <c r="A70" i="19"/>
  <c r="J69" i="19"/>
  <c r="F69" i="19"/>
  <c r="D69" i="19"/>
  <c r="C69" i="19"/>
  <c r="A69" i="19"/>
  <c r="J68" i="19"/>
  <c r="F68" i="19"/>
  <c r="D68" i="19"/>
  <c r="C68" i="19"/>
  <c r="A68" i="19"/>
  <c r="J67" i="19"/>
  <c r="F67" i="19"/>
  <c r="D67" i="19"/>
  <c r="C67" i="19"/>
  <c r="A67" i="19"/>
  <c r="J66" i="19"/>
  <c r="F66" i="19"/>
  <c r="D66" i="19"/>
  <c r="C66" i="19"/>
  <c r="A66" i="19"/>
  <c r="J65" i="19"/>
  <c r="F65" i="19"/>
  <c r="D65" i="19"/>
  <c r="C65" i="19"/>
  <c r="A65" i="19"/>
  <c r="J64" i="19"/>
  <c r="F64" i="19"/>
  <c r="D64" i="19"/>
  <c r="C64" i="19"/>
  <c r="A64" i="19"/>
  <c r="J63" i="19"/>
  <c r="F63" i="19"/>
  <c r="D63" i="19"/>
  <c r="C63" i="19"/>
  <c r="A63" i="19"/>
  <c r="J62" i="19"/>
  <c r="F62" i="19"/>
  <c r="D62" i="19"/>
  <c r="C62" i="19"/>
  <c r="A62" i="19"/>
  <c r="J61" i="19"/>
  <c r="F61" i="19"/>
  <c r="D61" i="19"/>
  <c r="C61" i="19"/>
  <c r="A61" i="19"/>
  <c r="J60" i="19"/>
  <c r="F60" i="19"/>
  <c r="D60" i="19"/>
  <c r="C60" i="19"/>
  <c r="A60" i="19"/>
  <c r="J59" i="19"/>
  <c r="F59" i="19"/>
  <c r="D59" i="19"/>
  <c r="C59" i="19"/>
  <c r="A59" i="19"/>
  <c r="J58" i="19"/>
  <c r="F58" i="19"/>
  <c r="D58" i="19"/>
  <c r="C58" i="19"/>
  <c r="A58" i="19"/>
  <c r="T57" i="19"/>
  <c r="R57" i="19"/>
  <c r="J57" i="19"/>
  <c r="F57" i="19"/>
  <c r="D57" i="19"/>
  <c r="C57" i="19"/>
  <c r="A57" i="19"/>
  <c r="T56" i="19"/>
  <c r="R56" i="19"/>
  <c r="J56" i="19"/>
  <c r="F56" i="19"/>
  <c r="D56" i="19"/>
  <c r="C56" i="19"/>
  <c r="A56" i="19"/>
  <c r="T55" i="19"/>
  <c r="R55" i="19"/>
  <c r="J55" i="19"/>
  <c r="F55" i="19"/>
  <c r="D55" i="19"/>
  <c r="C55" i="19"/>
  <c r="A55" i="19"/>
  <c r="T54" i="19"/>
  <c r="R54" i="19"/>
  <c r="J54" i="19"/>
  <c r="F54" i="19"/>
  <c r="D54" i="19"/>
  <c r="C54" i="19"/>
  <c r="A54" i="19"/>
  <c r="T53" i="19"/>
  <c r="R53" i="19"/>
  <c r="J53" i="19"/>
  <c r="F53" i="19"/>
  <c r="D53" i="19"/>
  <c r="C53" i="19"/>
  <c r="A53" i="19"/>
  <c r="T52" i="19"/>
  <c r="R52" i="19"/>
  <c r="J52" i="19"/>
  <c r="F52" i="19"/>
  <c r="D52" i="19"/>
  <c r="C52" i="19"/>
  <c r="A52" i="19"/>
  <c r="T51" i="19"/>
  <c r="R51" i="19"/>
  <c r="J51" i="19"/>
  <c r="F51" i="19"/>
  <c r="D51" i="19"/>
  <c r="C51" i="19"/>
  <c r="A51" i="19"/>
  <c r="T50" i="19"/>
  <c r="R50" i="19"/>
  <c r="J50" i="19"/>
  <c r="F50" i="19"/>
  <c r="D50" i="19"/>
  <c r="C50" i="19"/>
  <c r="A50" i="19"/>
  <c r="T49" i="19"/>
  <c r="R49" i="19"/>
  <c r="J49" i="19"/>
  <c r="F49" i="19"/>
  <c r="D49" i="19"/>
  <c r="C49" i="19"/>
  <c r="A49" i="19"/>
  <c r="T48" i="19"/>
  <c r="R48" i="19"/>
  <c r="J48" i="19"/>
  <c r="F48" i="19"/>
  <c r="D48" i="19"/>
  <c r="C48" i="19"/>
  <c r="A48" i="19"/>
  <c r="T47" i="19"/>
  <c r="R47" i="19"/>
  <c r="J47" i="19"/>
  <c r="F47" i="19"/>
  <c r="D47" i="19"/>
  <c r="C47" i="19"/>
  <c r="A47" i="19"/>
  <c r="T46" i="19"/>
  <c r="R46" i="19"/>
  <c r="J46" i="19"/>
  <c r="F46" i="19"/>
  <c r="D46" i="19"/>
  <c r="C46" i="19"/>
  <c r="A46" i="19"/>
  <c r="T45" i="19"/>
  <c r="R45" i="19"/>
  <c r="J45" i="19"/>
  <c r="F45" i="19"/>
  <c r="D45" i="19"/>
  <c r="C45" i="19"/>
  <c r="A45" i="19"/>
  <c r="T44" i="19"/>
  <c r="R44" i="19"/>
  <c r="J44" i="19"/>
  <c r="F44" i="19"/>
  <c r="D44" i="19"/>
  <c r="C44" i="19"/>
  <c r="A44" i="19"/>
  <c r="T43" i="19"/>
  <c r="R43" i="19"/>
  <c r="J43" i="19"/>
  <c r="F43" i="19"/>
  <c r="D43" i="19"/>
  <c r="C43" i="19"/>
  <c r="A43" i="19"/>
  <c r="T42" i="19"/>
  <c r="R42" i="19"/>
  <c r="J42" i="19"/>
  <c r="F42" i="19"/>
  <c r="D42" i="19"/>
  <c r="C42" i="19"/>
  <c r="A42" i="19"/>
  <c r="T41" i="19"/>
  <c r="R41" i="19"/>
  <c r="J41" i="19"/>
  <c r="F41" i="19"/>
  <c r="D41" i="19"/>
  <c r="C41" i="19"/>
  <c r="A41" i="19"/>
  <c r="T40" i="19"/>
  <c r="R40" i="19"/>
  <c r="J40" i="19"/>
  <c r="F40" i="19"/>
  <c r="D40" i="19"/>
  <c r="C40" i="19"/>
  <c r="A40" i="19"/>
  <c r="T39" i="19"/>
  <c r="R39" i="19"/>
  <c r="J39" i="19"/>
  <c r="F39" i="19"/>
  <c r="D39" i="19"/>
  <c r="C39" i="19"/>
  <c r="A39" i="19"/>
  <c r="T38" i="19"/>
  <c r="R38" i="19"/>
  <c r="J38" i="19"/>
  <c r="F38" i="19"/>
  <c r="D38" i="19"/>
  <c r="C38" i="19"/>
  <c r="A38" i="19"/>
  <c r="T37" i="19"/>
  <c r="R37" i="19"/>
  <c r="J37" i="19"/>
  <c r="F37" i="19"/>
  <c r="D37" i="19"/>
  <c r="C37" i="19"/>
  <c r="A37" i="19"/>
  <c r="T36" i="19"/>
  <c r="R36" i="19"/>
  <c r="J36" i="19"/>
  <c r="F36" i="19"/>
  <c r="D36" i="19"/>
  <c r="C36" i="19"/>
  <c r="A36" i="19"/>
  <c r="T35" i="19"/>
  <c r="R35" i="19"/>
  <c r="J35" i="19"/>
  <c r="F35" i="19"/>
  <c r="D35" i="19"/>
  <c r="C35" i="19"/>
  <c r="A35" i="19"/>
  <c r="T34" i="19"/>
  <c r="R34" i="19"/>
  <c r="J34" i="19"/>
  <c r="F34" i="19"/>
  <c r="D34" i="19"/>
  <c r="C34" i="19"/>
  <c r="A34" i="19"/>
  <c r="T33" i="19"/>
  <c r="R33" i="19"/>
  <c r="J33" i="19"/>
  <c r="F33" i="19"/>
  <c r="D33" i="19"/>
  <c r="C33" i="19"/>
  <c r="A33" i="19"/>
  <c r="T32" i="19"/>
  <c r="R32" i="19"/>
  <c r="J32" i="19"/>
  <c r="F32" i="19"/>
  <c r="D32" i="19"/>
  <c r="C32" i="19"/>
  <c r="A32" i="19"/>
  <c r="T31" i="19"/>
  <c r="R31" i="19"/>
  <c r="J31" i="19"/>
  <c r="F31" i="19"/>
  <c r="D31" i="19"/>
  <c r="C31" i="19"/>
  <c r="A31" i="19"/>
  <c r="T30" i="19"/>
  <c r="R30" i="19"/>
  <c r="J30" i="19"/>
  <c r="F30" i="19"/>
  <c r="D30" i="19"/>
  <c r="C30" i="19"/>
  <c r="A30" i="19"/>
  <c r="T29" i="19"/>
  <c r="R29" i="19"/>
  <c r="J29" i="19"/>
  <c r="F29" i="19"/>
  <c r="D29" i="19"/>
  <c r="C29" i="19"/>
  <c r="A29" i="19"/>
  <c r="T28" i="19"/>
  <c r="R28" i="19"/>
  <c r="J28" i="19"/>
  <c r="F28" i="19"/>
  <c r="D28" i="19"/>
  <c r="C28" i="19"/>
  <c r="A28" i="19"/>
  <c r="T27" i="19"/>
  <c r="R27" i="19"/>
  <c r="J27" i="19"/>
  <c r="F27" i="19"/>
  <c r="D27" i="19"/>
  <c r="C27" i="19"/>
  <c r="A27" i="19"/>
  <c r="T26" i="19"/>
  <c r="R26" i="19"/>
  <c r="J26" i="19"/>
  <c r="F26" i="19"/>
  <c r="D26" i="19"/>
  <c r="C26" i="19"/>
  <c r="A26" i="19"/>
  <c r="T25" i="19"/>
  <c r="R25" i="19"/>
  <c r="J25" i="19"/>
  <c r="F25" i="19"/>
  <c r="D25" i="19"/>
  <c r="C25" i="19"/>
  <c r="A25" i="19"/>
  <c r="T24" i="19"/>
  <c r="R24" i="19"/>
  <c r="J24" i="19"/>
  <c r="F24" i="19"/>
  <c r="D24" i="19"/>
  <c r="C24" i="19"/>
  <c r="A24" i="19"/>
  <c r="T23" i="19"/>
  <c r="R23" i="19"/>
  <c r="J23" i="19"/>
  <c r="F23" i="19"/>
  <c r="D23" i="19"/>
  <c r="C23" i="19"/>
  <c r="A23" i="19"/>
  <c r="T22" i="19"/>
  <c r="R22" i="19"/>
  <c r="J22" i="19"/>
  <c r="F22" i="19"/>
  <c r="D22" i="19"/>
  <c r="C22" i="19"/>
  <c r="A22" i="19"/>
  <c r="T21" i="19"/>
  <c r="R21" i="19"/>
  <c r="J21" i="19"/>
  <c r="F21" i="19"/>
  <c r="D21" i="19"/>
  <c r="C21" i="19"/>
  <c r="A21" i="19"/>
  <c r="T20" i="19"/>
  <c r="R20" i="19"/>
  <c r="J20" i="19"/>
  <c r="F20" i="19"/>
  <c r="D20" i="19"/>
  <c r="C20" i="19"/>
  <c r="A20" i="19"/>
  <c r="T19" i="19"/>
  <c r="R19" i="19"/>
  <c r="J19" i="19"/>
  <c r="F19" i="19"/>
  <c r="D19" i="19"/>
  <c r="C19" i="19"/>
  <c r="A19" i="19"/>
  <c r="T18" i="19"/>
  <c r="R18" i="19"/>
  <c r="J18" i="19"/>
  <c r="F18" i="19"/>
  <c r="D18" i="19"/>
  <c r="C18" i="19"/>
  <c r="A18" i="19"/>
  <c r="T17" i="19"/>
  <c r="R17" i="19"/>
  <c r="J17" i="19"/>
  <c r="F17" i="19"/>
  <c r="D17" i="19"/>
  <c r="C17" i="19"/>
  <c r="A17" i="19"/>
  <c r="T16" i="19"/>
  <c r="R16" i="19"/>
  <c r="J16" i="19"/>
  <c r="F16" i="19"/>
  <c r="D16" i="19"/>
  <c r="C16" i="19"/>
  <c r="A16" i="19"/>
  <c r="T15" i="19"/>
  <c r="R15" i="19"/>
  <c r="J15" i="19"/>
  <c r="F15" i="19"/>
  <c r="D15" i="19"/>
  <c r="C15" i="19"/>
  <c r="A15" i="19"/>
  <c r="T14" i="19"/>
  <c r="R14" i="19"/>
  <c r="J14" i="19"/>
  <c r="F14" i="19"/>
  <c r="D14" i="19"/>
  <c r="C14" i="19"/>
  <c r="A14" i="19"/>
  <c r="T13" i="19"/>
  <c r="R13" i="19"/>
  <c r="J13" i="19"/>
  <c r="F13" i="19"/>
  <c r="D13" i="19"/>
  <c r="C13" i="19"/>
  <c r="A13" i="19"/>
  <c r="T12" i="19"/>
  <c r="R12" i="19"/>
  <c r="J12" i="19"/>
  <c r="F12" i="19"/>
  <c r="D12" i="19"/>
  <c r="C12" i="19"/>
  <c r="A12" i="19"/>
  <c r="T11" i="19"/>
  <c r="R11" i="19"/>
  <c r="J11" i="19"/>
  <c r="F11" i="19"/>
  <c r="D11" i="19"/>
  <c r="C11" i="19"/>
  <c r="A11" i="19"/>
  <c r="R10" i="19"/>
  <c r="J10" i="19"/>
  <c r="F10" i="19"/>
  <c r="D10" i="19"/>
  <c r="C10" i="19"/>
  <c r="A10" i="19"/>
  <c r="R9" i="19"/>
  <c r="J9" i="19"/>
  <c r="F9" i="19"/>
  <c r="D9" i="19"/>
  <c r="C9" i="19"/>
  <c r="A9" i="19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138" i="16"/>
  <c r="A137" i="16"/>
  <c r="A136" i="16"/>
  <c r="A135" i="16"/>
  <c r="A134" i="16"/>
  <c r="A133" i="16"/>
  <c r="A132" i="16"/>
  <c r="A131" i="16"/>
  <c r="A130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I202" i="16"/>
  <c r="F202" i="16"/>
  <c r="D202" i="16"/>
  <c r="C202" i="16"/>
  <c r="I201" i="16"/>
  <c r="F201" i="16"/>
  <c r="D201" i="16"/>
  <c r="C201" i="16"/>
  <c r="I200" i="16"/>
  <c r="F200" i="16"/>
  <c r="D200" i="16"/>
  <c r="C200" i="16"/>
  <c r="I199" i="16"/>
  <c r="F199" i="16"/>
  <c r="D199" i="16"/>
  <c r="C199" i="16"/>
  <c r="I198" i="16"/>
  <c r="F198" i="16"/>
  <c r="D198" i="16"/>
  <c r="C198" i="16"/>
  <c r="I197" i="16"/>
  <c r="F197" i="16"/>
  <c r="D197" i="16"/>
  <c r="C197" i="16"/>
  <c r="I196" i="16"/>
  <c r="F196" i="16"/>
  <c r="D196" i="16"/>
  <c r="C196" i="16"/>
  <c r="I195" i="16"/>
  <c r="F195" i="16"/>
  <c r="D195" i="16"/>
  <c r="C195" i="16"/>
  <c r="I194" i="16"/>
  <c r="F194" i="16"/>
  <c r="D194" i="16"/>
  <c r="C194" i="16"/>
  <c r="I193" i="16"/>
  <c r="F193" i="16"/>
  <c r="D193" i="16"/>
  <c r="C193" i="16"/>
  <c r="I192" i="16"/>
  <c r="F192" i="16"/>
  <c r="D192" i="16"/>
  <c r="C192" i="16"/>
  <c r="I191" i="16"/>
  <c r="F191" i="16"/>
  <c r="D191" i="16"/>
  <c r="C191" i="16"/>
  <c r="I190" i="16"/>
  <c r="F190" i="16"/>
  <c r="D190" i="16"/>
  <c r="C190" i="16"/>
  <c r="I189" i="16"/>
  <c r="F189" i="16"/>
  <c r="D189" i="16"/>
  <c r="C189" i="16"/>
  <c r="I188" i="16"/>
  <c r="F188" i="16"/>
  <c r="D188" i="16"/>
  <c r="C188" i="16"/>
  <c r="I187" i="16"/>
  <c r="F187" i="16"/>
  <c r="D187" i="16"/>
  <c r="C187" i="16"/>
  <c r="I186" i="16"/>
  <c r="F186" i="16"/>
  <c r="D186" i="16"/>
  <c r="C186" i="16"/>
  <c r="I185" i="16"/>
  <c r="F185" i="16"/>
  <c r="D185" i="16"/>
  <c r="C185" i="16"/>
  <c r="I184" i="16"/>
  <c r="F184" i="16"/>
  <c r="D184" i="16"/>
  <c r="C184" i="16"/>
  <c r="I183" i="16"/>
  <c r="F183" i="16"/>
  <c r="D183" i="16"/>
  <c r="C183" i="16"/>
  <c r="I182" i="16"/>
  <c r="F182" i="16"/>
  <c r="D182" i="16"/>
  <c r="C182" i="16"/>
  <c r="I181" i="16"/>
  <c r="F181" i="16"/>
  <c r="D181" i="16"/>
  <c r="C181" i="16"/>
  <c r="I180" i="16"/>
  <c r="F180" i="16"/>
  <c r="D180" i="16"/>
  <c r="C180" i="16"/>
  <c r="I179" i="16"/>
  <c r="F179" i="16"/>
  <c r="D179" i="16"/>
  <c r="C179" i="16"/>
  <c r="I178" i="16"/>
  <c r="F178" i="16"/>
  <c r="D178" i="16"/>
  <c r="C178" i="16"/>
  <c r="I177" i="16"/>
  <c r="F177" i="16"/>
  <c r="D177" i="16"/>
  <c r="C177" i="16"/>
  <c r="I176" i="16"/>
  <c r="F176" i="16"/>
  <c r="D176" i="16"/>
  <c r="C176" i="16"/>
  <c r="I175" i="16"/>
  <c r="F175" i="16"/>
  <c r="D175" i="16"/>
  <c r="C175" i="16"/>
  <c r="I174" i="16"/>
  <c r="F174" i="16"/>
  <c r="D174" i="16"/>
  <c r="C174" i="16"/>
  <c r="I173" i="16"/>
  <c r="F173" i="16"/>
  <c r="D173" i="16"/>
  <c r="C173" i="16"/>
  <c r="I172" i="16"/>
  <c r="F172" i="16"/>
  <c r="D172" i="16"/>
  <c r="C172" i="16"/>
  <c r="I171" i="16"/>
  <c r="F171" i="16"/>
  <c r="D171" i="16"/>
  <c r="C171" i="16"/>
  <c r="I170" i="16"/>
  <c r="F170" i="16"/>
  <c r="D170" i="16"/>
  <c r="C170" i="16"/>
  <c r="I169" i="16"/>
  <c r="F169" i="16"/>
  <c r="D169" i="16"/>
  <c r="C169" i="16"/>
  <c r="I168" i="16"/>
  <c r="F168" i="16"/>
  <c r="D168" i="16"/>
  <c r="C168" i="16"/>
  <c r="I167" i="16"/>
  <c r="F167" i="16"/>
  <c r="D167" i="16"/>
  <c r="C167" i="16"/>
  <c r="I166" i="16"/>
  <c r="F166" i="16"/>
  <c r="D166" i="16"/>
  <c r="C166" i="16"/>
  <c r="I165" i="16"/>
  <c r="F165" i="16"/>
  <c r="D165" i="16"/>
  <c r="C165" i="16"/>
  <c r="I164" i="16"/>
  <c r="F164" i="16"/>
  <c r="D164" i="16"/>
  <c r="C164" i="16"/>
  <c r="I163" i="16"/>
  <c r="F163" i="16"/>
  <c r="D163" i="16"/>
  <c r="C163" i="16"/>
  <c r="I162" i="16"/>
  <c r="F162" i="16"/>
  <c r="D162" i="16"/>
  <c r="C162" i="16"/>
  <c r="I161" i="16"/>
  <c r="F161" i="16"/>
  <c r="D161" i="16"/>
  <c r="C161" i="16"/>
  <c r="I160" i="16"/>
  <c r="F160" i="16"/>
  <c r="D160" i="16"/>
  <c r="C160" i="16"/>
  <c r="I159" i="16"/>
  <c r="F159" i="16"/>
  <c r="D159" i="16"/>
  <c r="C159" i="16"/>
  <c r="I158" i="16"/>
  <c r="F158" i="16"/>
  <c r="D158" i="16"/>
  <c r="C158" i="16"/>
  <c r="I157" i="16"/>
  <c r="F157" i="16"/>
  <c r="D157" i="16"/>
  <c r="C157" i="16"/>
  <c r="I156" i="16"/>
  <c r="F156" i="16"/>
  <c r="D156" i="16"/>
  <c r="C156" i="16"/>
  <c r="I155" i="16"/>
  <c r="F155" i="16"/>
  <c r="D155" i="16"/>
  <c r="C155" i="16"/>
  <c r="I154" i="16"/>
  <c r="F154" i="16"/>
  <c r="D154" i="16"/>
  <c r="C154" i="16"/>
  <c r="I153" i="16"/>
  <c r="F153" i="16"/>
  <c r="D153" i="16"/>
  <c r="C153" i="16"/>
  <c r="I152" i="16"/>
  <c r="F152" i="16"/>
  <c r="D152" i="16"/>
  <c r="C152" i="16"/>
  <c r="I151" i="16"/>
  <c r="F151" i="16"/>
  <c r="D151" i="16"/>
  <c r="C151" i="16"/>
  <c r="I150" i="16"/>
  <c r="F150" i="16"/>
  <c r="D150" i="16"/>
  <c r="C150" i="16"/>
  <c r="I149" i="16"/>
  <c r="F149" i="16"/>
  <c r="D149" i="16"/>
  <c r="C149" i="16"/>
  <c r="I148" i="16"/>
  <c r="F148" i="16"/>
  <c r="D148" i="16"/>
  <c r="C148" i="16"/>
  <c r="I147" i="16"/>
  <c r="F147" i="16"/>
  <c r="D147" i="16"/>
  <c r="C147" i="16"/>
  <c r="I146" i="16"/>
  <c r="F146" i="16"/>
  <c r="D146" i="16"/>
  <c r="C146" i="16"/>
  <c r="I145" i="16"/>
  <c r="F145" i="16"/>
  <c r="D145" i="16"/>
  <c r="C145" i="16"/>
  <c r="I144" i="16"/>
  <c r="F144" i="16"/>
  <c r="D144" i="16"/>
  <c r="C144" i="16"/>
  <c r="I143" i="16"/>
  <c r="F143" i="16"/>
  <c r="D143" i="16"/>
  <c r="C143" i="16"/>
  <c r="I142" i="16"/>
  <c r="F142" i="16"/>
  <c r="D142" i="16"/>
  <c r="C142" i="16"/>
  <c r="I141" i="16"/>
  <c r="F141" i="16"/>
  <c r="D141" i="16"/>
  <c r="C141" i="16"/>
  <c r="I140" i="16"/>
  <c r="F140" i="16"/>
  <c r="D140" i="16"/>
  <c r="C140" i="16"/>
  <c r="I139" i="16"/>
  <c r="F139" i="16"/>
  <c r="D139" i="16"/>
  <c r="C139" i="16"/>
  <c r="I138" i="16"/>
  <c r="F138" i="16"/>
  <c r="D138" i="16"/>
  <c r="C138" i="16"/>
  <c r="I137" i="16"/>
  <c r="F137" i="16"/>
  <c r="D137" i="16"/>
  <c r="C137" i="16"/>
  <c r="I136" i="16"/>
  <c r="F136" i="16"/>
  <c r="D136" i="16"/>
  <c r="C136" i="16"/>
  <c r="I135" i="16"/>
  <c r="F135" i="16"/>
  <c r="D135" i="16"/>
  <c r="C135" i="16"/>
  <c r="I134" i="16"/>
  <c r="F134" i="16"/>
  <c r="D134" i="16"/>
  <c r="C134" i="16"/>
  <c r="I133" i="16"/>
  <c r="F133" i="16"/>
  <c r="D133" i="16"/>
  <c r="C133" i="16"/>
  <c r="I132" i="16"/>
  <c r="F132" i="16"/>
  <c r="D132" i="16"/>
  <c r="C132" i="16"/>
  <c r="I131" i="16"/>
  <c r="F131" i="16"/>
  <c r="D131" i="16"/>
  <c r="C131" i="16"/>
  <c r="I130" i="16"/>
  <c r="F130" i="16"/>
  <c r="D130" i="16"/>
  <c r="C130" i="16"/>
  <c r="I129" i="16"/>
  <c r="F129" i="16"/>
  <c r="D129" i="16"/>
  <c r="C129" i="16"/>
  <c r="I128" i="16"/>
  <c r="F128" i="16"/>
  <c r="D128" i="16"/>
  <c r="C128" i="16"/>
  <c r="I127" i="16"/>
  <c r="F127" i="16"/>
  <c r="D127" i="16"/>
  <c r="C127" i="16"/>
  <c r="I126" i="16"/>
  <c r="F126" i="16"/>
  <c r="D126" i="16"/>
  <c r="C126" i="16"/>
  <c r="I125" i="16"/>
  <c r="F125" i="16"/>
  <c r="D125" i="16"/>
  <c r="C125" i="16"/>
  <c r="I124" i="16"/>
  <c r="F124" i="16"/>
  <c r="D124" i="16"/>
  <c r="C124" i="16"/>
  <c r="I123" i="16"/>
  <c r="F123" i="16"/>
  <c r="D123" i="16"/>
  <c r="C123" i="16"/>
  <c r="I122" i="16"/>
  <c r="F122" i="16"/>
  <c r="D122" i="16"/>
  <c r="C122" i="16"/>
  <c r="I121" i="16"/>
  <c r="F121" i="16"/>
  <c r="D121" i="16"/>
  <c r="C121" i="16"/>
  <c r="I120" i="16"/>
  <c r="F120" i="16"/>
  <c r="D120" i="16"/>
  <c r="C120" i="16"/>
  <c r="I119" i="16"/>
  <c r="F119" i="16"/>
  <c r="D119" i="16"/>
  <c r="C119" i="16"/>
  <c r="I118" i="16"/>
  <c r="F118" i="16"/>
  <c r="D118" i="16"/>
  <c r="C118" i="16"/>
  <c r="I117" i="16"/>
  <c r="F117" i="16"/>
  <c r="D117" i="16"/>
  <c r="C117" i="16"/>
  <c r="I116" i="16"/>
  <c r="F116" i="16"/>
  <c r="D116" i="16"/>
  <c r="C116" i="16"/>
  <c r="I115" i="16"/>
  <c r="F115" i="16"/>
  <c r="D115" i="16"/>
  <c r="C115" i="16"/>
  <c r="I114" i="16"/>
  <c r="F114" i="16"/>
  <c r="D114" i="16"/>
  <c r="C114" i="16"/>
  <c r="I113" i="16"/>
  <c r="F113" i="16"/>
  <c r="D113" i="16"/>
  <c r="C113" i="16"/>
  <c r="I112" i="16"/>
  <c r="F112" i="16"/>
  <c r="D112" i="16"/>
  <c r="C112" i="16"/>
  <c r="I111" i="16"/>
  <c r="F111" i="16"/>
  <c r="D111" i="16"/>
  <c r="C111" i="16"/>
  <c r="I110" i="16"/>
  <c r="F110" i="16"/>
  <c r="D110" i="16"/>
  <c r="C110" i="16"/>
  <c r="I109" i="16"/>
  <c r="F109" i="16"/>
  <c r="D109" i="16"/>
  <c r="C109" i="16"/>
  <c r="I108" i="16"/>
  <c r="F108" i="16"/>
  <c r="D108" i="16"/>
  <c r="C108" i="16"/>
  <c r="I107" i="16"/>
  <c r="F107" i="16"/>
  <c r="D107" i="16"/>
  <c r="C107" i="16"/>
  <c r="I106" i="16"/>
  <c r="F106" i="16"/>
  <c r="D106" i="16"/>
  <c r="C106" i="16"/>
  <c r="I105" i="16"/>
  <c r="F105" i="16"/>
  <c r="D105" i="16"/>
  <c r="C105" i="16"/>
  <c r="I104" i="16"/>
  <c r="F104" i="16"/>
  <c r="D104" i="16"/>
  <c r="C104" i="16"/>
  <c r="I103" i="16"/>
  <c r="F103" i="16"/>
  <c r="D103" i="16"/>
  <c r="C103" i="16"/>
  <c r="I102" i="16"/>
  <c r="F102" i="16"/>
  <c r="D102" i="16"/>
  <c r="C102" i="16"/>
  <c r="I101" i="16"/>
  <c r="F101" i="16"/>
  <c r="D101" i="16"/>
  <c r="C101" i="16"/>
  <c r="I100" i="16"/>
  <c r="F100" i="16"/>
  <c r="D100" i="16"/>
  <c r="C100" i="16"/>
  <c r="I99" i="16"/>
  <c r="F99" i="16"/>
  <c r="D99" i="16"/>
  <c r="C99" i="16"/>
  <c r="I98" i="16"/>
  <c r="F98" i="16"/>
  <c r="D98" i="16"/>
  <c r="C98" i="16"/>
  <c r="I97" i="16"/>
  <c r="F97" i="16"/>
  <c r="D97" i="16"/>
  <c r="C97" i="16"/>
  <c r="I96" i="16"/>
  <c r="F96" i="16"/>
  <c r="D96" i="16"/>
  <c r="C96" i="16"/>
  <c r="I95" i="16"/>
  <c r="F95" i="16"/>
  <c r="D95" i="16"/>
  <c r="C95" i="16"/>
  <c r="I94" i="16"/>
  <c r="F94" i="16"/>
  <c r="D94" i="16"/>
  <c r="C94" i="16"/>
  <c r="I93" i="16"/>
  <c r="F93" i="16"/>
  <c r="D93" i="16"/>
  <c r="C93" i="16"/>
  <c r="I92" i="16"/>
  <c r="F92" i="16"/>
  <c r="D92" i="16"/>
  <c r="C92" i="16"/>
  <c r="I91" i="16"/>
  <c r="F91" i="16"/>
  <c r="D91" i="16"/>
  <c r="C91" i="16"/>
  <c r="I90" i="16"/>
  <c r="F90" i="16"/>
  <c r="D90" i="16"/>
  <c r="C90" i="16"/>
  <c r="I89" i="16"/>
  <c r="F89" i="16"/>
  <c r="D89" i="16"/>
  <c r="C89" i="16"/>
  <c r="I88" i="16"/>
  <c r="F88" i="16"/>
  <c r="D88" i="16"/>
  <c r="C88" i="16"/>
  <c r="I87" i="16"/>
  <c r="F87" i="16"/>
  <c r="D87" i="16"/>
  <c r="C87" i="16"/>
  <c r="I86" i="16"/>
  <c r="F86" i="16"/>
  <c r="D86" i="16"/>
  <c r="C86" i="16"/>
  <c r="I85" i="16"/>
  <c r="F85" i="16"/>
  <c r="D85" i="16"/>
  <c r="C85" i="16"/>
  <c r="I84" i="16"/>
  <c r="F84" i="16"/>
  <c r="D84" i="16"/>
  <c r="C84" i="16"/>
  <c r="I83" i="16"/>
  <c r="F83" i="16"/>
  <c r="D83" i="16"/>
  <c r="C83" i="16"/>
  <c r="I82" i="16"/>
  <c r="F82" i="16"/>
  <c r="D82" i="16"/>
  <c r="C82" i="16"/>
  <c r="I81" i="16"/>
  <c r="F81" i="16"/>
  <c r="D81" i="16"/>
  <c r="C81" i="16"/>
  <c r="I80" i="16"/>
  <c r="F80" i="16"/>
  <c r="D80" i="16"/>
  <c r="C80" i="16"/>
  <c r="I79" i="16"/>
  <c r="F79" i="16"/>
  <c r="D79" i="16"/>
  <c r="C79" i="16"/>
  <c r="I78" i="16"/>
  <c r="F78" i="16"/>
  <c r="D78" i="16"/>
  <c r="C78" i="16"/>
  <c r="I77" i="16"/>
  <c r="F77" i="16"/>
  <c r="D77" i="16"/>
  <c r="C77" i="16"/>
  <c r="I76" i="16"/>
  <c r="F76" i="16"/>
  <c r="D76" i="16"/>
  <c r="C76" i="16"/>
  <c r="I75" i="16"/>
  <c r="F75" i="16"/>
  <c r="D75" i="16"/>
  <c r="C75" i="16"/>
  <c r="I74" i="16"/>
  <c r="F74" i="16"/>
  <c r="D74" i="16"/>
  <c r="C74" i="16"/>
  <c r="I73" i="16"/>
  <c r="F73" i="16"/>
  <c r="D73" i="16"/>
  <c r="C73" i="16"/>
  <c r="I72" i="16"/>
  <c r="F72" i="16"/>
  <c r="D72" i="16"/>
  <c r="C72" i="16"/>
  <c r="I71" i="16"/>
  <c r="F71" i="16"/>
  <c r="D71" i="16"/>
  <c r="C71" i="16"/>
  <c r="I70" i="16"/>
  <c r="F70" i="16"/>
  <c r="D70" i="16"/>
  <c r="C70" i="16"/>
  <c r="I69" i="16"/>
  <c r="F69" i="16"/>
  <c r="D69" i="16"/>
  <c r="C69" i="16"/>
  <c r="I68" i="16"/>
  <c r="F68" i="16"/>
  <c r="D68" i="16"/>
  <c r="C68" i="16"/>
  <c r="I67" i="16"/>
  <c r="F67" i="16"/>
  <c r="D67" i="16"/>
  <c r="C67" i="16"/>
  <c r="I66" i="16"/>
  <c r="F66" i="16"/>
  <c r="D66" i="16"/>
  <c r="C66" i="16"/>
  <c r="I65" i="16"/>
  <c r="F65" i="16"/>
  <c r="D65" i="16"/>
  <c r="C65" i="16"/>
  <c r="I64" i="16"/>
  <c r="F64" i="16"/>
  <c r="D64" i="16"/>
  <c r="C64" i="16"/>
  <c r="I63" i="16"/>
  <c r="F63" i="16"/>
  <c r="D63" i="16"/>
  <c r="C63" i="16"/>
  <c r="I62" i="16"/>
  <c r="F62" i="16"/>
  <c r="D62" i="16"/>
  <c r="C62" i="16"/>
  <c r="I61" i="16"/>
  <c r="F61" i="16"/>
  <c r="D61" i="16"/>
  <c r="C61" i="16"/>
  <c r="I60" i="16"/>
  <c r="F60" i="16"/>
  <c r="D60" i="16"/>
  <c r="C60" i="16"/>
  <c r="I59" i="16"/>
  <c r="F59" i="16"/>
  <c r="D59" i="16"/>
  <c r="C59" i="16"/>
  <c r="I58" i="16"/>
  <c r="F58" i="16"/>
  <c r="D58" i="16"/>
  <c r="C58" i="16"/>
  <c r="I57" i="16"/>
  <c r="F57" i="16"/>
  <c r="D57" i="16"/>
  <c r="C57" i="16"/>
  <c r="I56" i="16"/>
  <c r="F56" i="16"/>
  <c r="D56" i="16"/>
  <c r="C56" i="16"/>
  <c r="I55" i="16"/>
  <c r="F55" i="16"/>
  <c r="D55" i="16"/>
  <c r="C55" i="16"/>
  <c r="I54" i="16"/>
  <c r="F54" i="16"/>
  <c r="D54" i="16"/>
  <c r="C54" i="16"/>
  <c r="I53" i="16"/>
  <c r="F53" i="16"/>
  <c r="D53" i="16"/>
  <c r="C53" i="16"/>
  <c r="I52" i="16"/>
  <c r="F52" i="16"/>
  <c r="D52" i="16"/>
  <c r="C52" i="16"/>
  <c r="I51" i="16"/>
  <c r="F51" i="16"/>
  <c r="D51" i="16"/>
  <c r="C51" i="16"/>
  <c r="I50" i="16"/>
  <c r="F50" i="16"/>
  <c r="D50" i="16"/>
  <c r="C50" i="16"/>
  <c r="I49" i="16"/>
  <c r="F49" i="16"/>
  <c r="D49" i="16"/>
  <c r="C49" i="16"/>
  <c r="I48" i="16"/>
  <c r="F48" i="16"/>
  <c r="D48" i="16"/>
  <c r="C48" i="16"/>
  <c r="I47" i="16"/>
  <c r="F47" i="16"/>
  <c r="D47" i="16"/>
  <c r="C47" i="16"/>
  <c r="I46" i="16"/>
  <c r="F46" i="16"/>
  <c r="D46" i="16"/>
  <c r="C46" i="16"/>
  <c r="I45" i="16"/>
  <c r="F45" i="16"/>
  <c r="D45" i="16"/>
  <c r="C45" i="16"/>
  <c r="I44" i="16"/>
  <c r="F44" i="16"/>
  <c r="D44" i="16"/>
  <c r="C44" i="16"/>
  <c r="I43" i="16"/>
  <c r="F43" i="16"/>
  <c r="D43" i="16"/>
  <c r="C43" i="16"/>
  <c r="I42" i="16"/>
  <c r="F42" i="16"/>
  <c r="D42" i="16"/>
  <c r="C42" i="16"/>
  <c r="I41" i="16"/>
  <c r="F41" i="16"/>
  <c r="D41" i="16"/>
  <c r="C41" i="16"/>
  <c r="I40" i="16"/>
  <c r="F40" i="16"/>
  <c r="D40" i="16"/>
  <c r="C40" i="16"/>
  <c r="I39" i="16"/>
  <c r="F39" i="16"/>
  <c r="D39" i="16"/>
  <c r="C39" i="16"/>
  <c r="I38" i="16"/>
  <c r="F38" i="16"/>
  <c r="D38" i="16"/>
  <c r="C38" i="16"/>
  <c r="I37" i="16"/>
  <c r="F37" i="16"/>
  <c r="D37" i="16"/>
  <c r="C37" i="16"/>
  <c r="I36" i="16"/>
  <c r="F36" i="16"/>
  <c r="D36" i="16"/>
  <c r="C36" i="16"/>
  <c r="I35" i="16"/>
  <c r="F35" i="16"/>
  <c r="D35" i="16"/>
  <c r="C35" i="16"/>
  <c r="I34" i="16"/>
  <c r="F34" i="16"/>
  <c r="D34" i="16"/>
  <c r="C34" i="16"/>
  <c r="I33" i="16"/>
  <c r="F33" i="16"/>
  <c r="D33" i="16"/>
  <c r="C33" i="16"/>
  <c r="I32" i="16"/>
  <c r="F32" i="16"/>
  <c r="D32" i="16"/>
  <c r="C32" i="16"/>
  <c r="I31" i="16"/>
  <c r="F31" i="16"/>
  <c r="D31" i="16"/>
  <c r="C31" i="16"/>
  <c r="I30" i="16"/>
  <c r="F30" i="16"/>
  <c r="D30" i="16"/>
  <c r="C30" i="16"/>
  <c r="I29" i="16"/>
  <c r="F29" i="16"/>
  <c r="D29" i="16"/>
  <c r="C29" i="16"/>
  <c r="I28" i="16"/>
  <c r="F28" i="16"/>
  <c r="D28" i="16"/>
  <c r="C28" i="16"/>
  <c r="I27" i="16"/>
  <c r="F27" i="16"/>
  <c r="D27" i="16"/>
  <c r="C27" i="16"/>
  <c r="I26" i="16"/>
  <c r="F26" i="16"/>
  <c r="D26" i="16"/>
  <c r="C26" i="16"/>
  <c r="I25" i="16"/>
  <c r="F25" i="16"/>
  <c r="D25" i="16"/>
  <c r="C25" i="16"/>
  <c r="I24" i="16"/>
  <c r="F24" i="16"/>
  <c r="D24" i="16"/>
  <c r="C24" i="16"/>
  <c r="I23" i="16"/>
  <c r="F23" i="16"/>
  <c r="D23" i="16"/>
  <c r="C23" i="16"/>
  <c r="I22" i="16"/>
  <c r="F22" i="16"/>
  <c r="D22" i="16"/>
  <c r="C22" i="16"/>
  <c r="I21" i="16"/>
  <c r="F21" i="16"/>
  <c r="D21" i="16"/>
  <c r="C21" i="16"/>
  <c r="I20" i="16"/>
  <c r="F20" i="16"/>
  <c r="D20" i="16"/>
  <c r="C20" i="16"/>
  <c r="I19" i="16"/>
  <c r="F19" i="16"/>
  <c r="D19" i="16"/>
  <c r="C19" i="16"/>
  <c r="I18" i="16"/>
  <c r="F18" i="16"/>
  <c r="D18" i="16"/>
  <c r="C18" i="16"/>
  <c r="I17" i="16"/>
  <c r="F17" i="16"/>
  <c r="D17" i="16"/>
  <c r="C17" i="16"/>
  <c r="I16" i="16"/>
  <c r="F16" i="16"/>
  <c r="D16" i="16"/>
  <c r="C16" i="16"/>
  <c r="I15" i="16"/>
  <c r="F15" i="16"/>
  <c r="D15" i="16"/>
  <c r="C15" i="16"/>
  <c r="I14" i="16"/>
  <c r="F14" i="16"/>
  <c r="D14" i="16"/>
  <c r="C14" i="16"/>
  <c r="I13" i="16"/>
  <c r="F13" i="16"/>
  <c r="D13" i="16"/>
  <c r="C13" i="16"/>
  <c r="I12" i="16"/>
  <c r="F12" i="16"/>
  <c r="D12" i="16"/>
  <c r="C12" i="16"/>
  <c r="I11" i="16"/>
  <c r="F11" i="16"/>
  <c r="D11" i="16"/>
  <c r="C11" i="16"/>
  <c r="I10" i="16"/>
  <c r="F10" i="16"/>
  <c r="D10" i="16"/>
  <c r="C10" i="16"/>
  <c r="I9" i="16"/>
  <c r="F9" i="16"/>
  <c r="D9" i="16"/>
  <c r="C9" i="16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F211" i="15"/>
  <c r="D211" i="15"/>
  <c r="C211" i="15"/>
  <c r="F210" i="15"/>
  <c r="D210" i="15"/>
  <c r="C210" i="15"/>
  <c r="F209" i="15"/>
  <c r="D209" i="15"/>
  <c r="C209" i="15"/>
  <c r="F208" i="15"/>
  <c r="D208" i="15"/>
  <c r="C208" i="15"/>
  <c r="F207" i="15"/>
  <c r="D207" i="15"/>
  <c r="C207" i="15"/>
  <c r="F206" i="15"/>
  <c r="D206" i="15"/>
  <c r="C206" i="15"/>
  <c r="F205" i="15"/>
  <c r="D205" i="15"/>
  <c r="C205" i="15"/>
  <c r="F204" i="15"/>
  <c r="D204" i="15"/>
  <c r="C204" i="15"/>
  <c r="F203" i="15"/>
  <c r="D203" i="15"/>
  <c r="C203" i="15"/>
  <c r="F202" i="15"/>
  <c r="D202" i="15"/>
  <c r="C202" i="15"/>
  <c r="F201" i="15"/>
  <c r="D201" i="15"/>
  <c r="C201" i="15"/>
  <c r="F200" i="15"/>
  <c r="D200" i="15"/>
  <c r="C200" i="15"/>
  <c r="F199" i="15"/>
  <c r="D199" i="15"/>
  <c r="C199" i="15"/>
  <c r="F198" i="15"/>
  <c r="D198" i="15"/>
  <c r="C198" i="15"/>
  <c r="F197" i="15"/>
  <c r="D197" i="15"/>
  <c r="C197" i="15"/>
  <c r="F196" i="15"/>
  <c r="D196" i="15"/>
  <c r="C196" i="15"/>
  <c r="F195" i="15"/>
  <c r="D195" i="15"/>
  <c r="C195" i="15"/>
  <c r="F194" i="15"/>
  <c r="D194" i="15"/>
  <c r="C194" i="15"/>
  <c r="F193" i="15"/>
  <c r="D193" i="15"/>
  <c r="C193" i="15"/>
  <c r="F192" i="15"/>
  <c r="D192" i="15"/>
  <c r="C192" i="15"/>
  <c r="F191" i="15"/>
  <c r="D191" i="15"/>
  <c r="C191" i="15"/>
  <c r="F190" i="15"/>
  <c r="D190" i="15"/>
  <c r="C190" i="15"/>
  <c r="F189" i="15"/>
  <c r="D189" i="15"/>
  <c r="C189" i="15"/>
  <c r="F188" i="15"/>
  <c r="D188" i="15"/>
  <c r="C188" i="15"/>
  <c r="F187" i="15"/>
  <c r="D187" i="15"/>
  <c r="C187" i="15"/>
  <c r="F186" i="15"/>
  <c r="D186" i="15"/>
  <c r="C186" i="15"/>
  <c r="F185" i="15"/>
  <c r="D185" i="15"/>
  <c r="C185" i="15"/>
  <c r="F184" i="15"/>
  <c r="D184" i="15"/>
  <c r="C184" i="15"/>
  <c r="F183" i="15"/>
  <c r="D183" i="15"/>
  <c r="C183" i="15"/>
  <c r="F182" i="15"/>
  <c r="D182" i="15"/>
  <c r="C182" i="15"/>
  <c r="F181" i="15"/>
  <c r="D181" i="15"/>
  <c r="C181" i="15"/>
  <c r="F180" i="15"/>
  <c r="D180" i="15"/>
  <c r="C180" i="15"/>
  <c r="F179" i="15"/>
  <c r="D179" i="15"/>
  <c r="C179" i="15"/>
  <c r="F178" i="15"/>
  <c r="D178" i="15"/>
  <c r="C178" i="15"/>
  <c r="F177" i="15"/>
  <c r="D177" i="15"/>
  <c r="C177" i="15"/>
  <c r="F176" i="15"/>
  <c r="D176" i="15"/>
  <c r="C176" i="15"/>
  <c r="F175" i="15"/>
  <c r="D175" i="15"/>
  <c r="C175" i="15"/>
  <c r="F174" i="15"/>
  <c r="D174" i="15"/>
  <c r="C174" i="15"/>
  <c r="F173" i="15"/>
  <c r="D173" i="15"/>
  <c r="C173" i="15"/>
  <c r="F172" i="15"/>
  <c r="D172" i="15"/>
  <c r="C172" i="15"/>
  <c r="F171" i="15"/>
  <c r="D171" i="15"/>
  <c r="C171" i="15"/>
  <c r="F170" i="15"/>
  <c r="D170" i="15"/>
  <c r="C170" i="15"/>
  <c r="F169" i="15"/>
  <c r="D169" i="15"/>
  <c r="C169" i="15"/>
  <c r="F168" i="15"/>
  <c r="D168" i="15"/>
  <c r="C168" i="15"/>
  <c r="F167" i="15"/>
  <c r="D167" i="15"/>
  <c r="C167" i="15"/>
  <c r="F166" i="15"/>
  <c r="D166" i="15"/>
  <c r="C166" i="15"/>
  <c r="F165" i="15"/>
  <c r="D165" i="15"/>
  <c r="C165" i="15"/>
  <c r="F164" i="15"/>
  <c r="D164" i="15"/>
  <c r="C164" i="15"/>
  <c r="F163" i="15"/>
  <c r="D163" i="15"/>
  <c r="C163" i="15"/>
  <c r="F162" i="15"/>
  <c r="D162" i="15"/>
  <c r="C162" i="15"/>
  <c r="F161" i="15"/>
  <c r="D161" i="15"/>
  <c r="C161" i="15"/>
  <c r="F160" i="15"/>
  <c r="D160" i="15"/>
  <c r="C160" i="15"/>
  <c r="F159" i="15"/>
  <c r="D159" i="15"/>
  <c r="C159" i="15"/>
  <c r="F158" i="15"/>
  <c r="D158" i="15"/>
  <c r="C158" i="15"/>
  <c r="F157" i="15"/>
  <c r="D157" i="15"/>
  <c r="C157" i="15"/>
  <c r="F156" i="15"/>
  <c r="D156" i="15"/>
  <c r="C156" i="15"/>
  <c r="F155" i="15"/>
  <c r="D155" i="15"/>
  <c r="C155" i="15"/>
  <c r="F154" i="15"/>
  <c r="D154" i="15"/>
  <c r="C154" i="15"/>
  <c r="F153" i="15"/>
  <c r="D153" i="15"/>
  <c r="C153" i="15"/>
  <c r="F152" i="15"/>
  <c r="D152" i="15"/>
  <c r="C152" i="15"/>
  <c r="F151" i="15"/>
  <c r="D151" i="15"/>
  <c r="C151" i="15"/>
  <c r="F150" i="15"/>
  <c r="D150" i="15"/>
  <c r="C150" i="15"/>
  <c r="F149" i="15"/>
  <c r="D149" i="15"/>
  <c r="C149" i="15"/>
  <c r="F148" i="15"/>
  <c r="D148" i="15"/>
  <c r="C148" i="15"/>
  <c r="F147" i="15"/>
  <c r="D147" i="15"/>
  <c r="C147" i="15"/>
  <c r="F146" i="15"/>
  <c r="D146" i="15"/>
  <c r="C146" i="15"/>
  <c r="F145" i="15"/>
  <c r="D145" i="15"/>
  <c r="C145" i="15"/>
  <c r="F144" i="15"/>
  <c r="D144" i="15"/>
  <c r="C144" i="15"/>
  <c r="F143" i="15"/>
  <c r="D143" i="15"/>
  <c r="C143" i="15"/>
  <c r="F142" i="15"/>
  <c r="D142" i="15"/>
  <c r="C142" i="15"/>
  <c r="F141" i="15"/>
  <c r="D141" i="15"/>
  <c r="C141" i="15"/>
  <c r="F140" i="15"/>
  <c r="D140" i="15"/>
  <c r="C140" i="15"/>
  <c r="F139" i="15"/>
  <c r="D139" i="15"/>
  <c r="C139" i="15"/>
  <c r="F138" i="15"/>
  <c r="D138" i="15"/>
  <c r="C138" i="15"/>
  <c r="F137" i="15"/>
  <c r="D137" i="15"/>
  <c r="C137" i="15"/>
  <c r="F136" i="15"/>
  <c r="D136" i="15"/>
  <c r="C136" i="15"/>
  <c r="F135" i="15"/>
  <c r="D135" i="15"/>
  <c r="C135" i="15"/>
  <c r="F134" i="15"/>
  <c r="D134" i="15"/>
  <c r="C134" i="15"/>
  <c r="F133" i="15"/>
  <c r="D133" i="15"/>
  <c r="C133" i="15"/>
  <c r="F132" i="15"/>
  <c r="D132" i="15"/>
  <c r="C132" i="15"/>
  <c r="F131" i="15"/>
  <c r="D131" i="15"/>
  <c r="C131" i="15"/>
  <c r="F130" i="15"/>
  <c r="D130" i="15"/>
  <c r="C130" i="15"/>
  <c r="F129" i="15"/>
  <c r="D129" i="15"/>
  <c r="C129" i="15"/>
  <c r="F128" i="15"/>
  <c r="D128" i="15"/>
  <c r="C128" i="15"/>
  <c r="F127" i="15"/>
  <c r="D127" i="15"/>
  <c r="C127" i="15"/>
  <c r="F126" i="15"/>
  <c r="D126" i="15"/>
  <c r="C126" i="15"/>
  <c r="F125" i="15"/>
  <c r="D125" i="15"/>
  <c r="C125" i="15"/>
  <c r="F124" i="15"/>
  <c r="D124" i="15"/>
  <c r="C124" i="15"/>
  <c r="F123" i="15"/>
  <c r="D123" i="15"/>
  <c r="C123" i="15"/>
  <c r="F122" i="15"/>
  <c r="D122" i="15"/>
  <c r="C122" i="15"/>
  <c r="F121" i="15"/>
  <c r="D121" i="15"/>
  <c r="C121" i="15"/>
  <c r="F120" i="15"/>
  <c r="D120" i="15"/>
  <c r="C120" i="15"/>
  <c r="F119" i="15"/>
  <c r="D119" i="15"/>
  <c r="C119" i="15"/>
  <c r="F118" i="15"/>
  <c r="D118" i="15"/>
  <c r="C118" i="15"/>
  <c r="F117" i="15"/>
  <c r="D117" i="15"/>
  <c r="C117" i="15"/>
  <c r="F116" i="15"/>
  <c r="D116" i="15"/>
  <c r="C116" i="15"/>
  <c r="F115" i="15"/>
  <c r="D115" i="15"/>
  <c r="C115" i="15"/>
  <c r="F114" i="15"/>
  <c r="D114" i="15"/>
  <c r="C114" i="15"/>
  <c r="F113" i="15"/>
  <c r="D113" i="15"/>
  <c r="C113" i="15"/>
  <c r="F112" i="15"/>
  <c r="D112" i="15"/>
  <c r="C112" i="15"/>
  <c r="F111" i="15"/>
  <c r="D111" i="15"/>
  <c r="C111" i="15"/>
  <c r="F110" i="15"/>
  <c r="D110" i="15"/>
  <c r="C110" i="15"/>
  <c r="F109" i="15"/>
  <c r="D109" i="15"/>
  <c r="C109" i="15"/>
  <c r="F108" i="15"/>
  <c r="D108" i="15"/>
  <c r="C108" i="15"/>
  <c r="F107" i="15"/>
  <c r="D107" i="15"/>
  <c r="C107" i="15"/>
  <c r="F106" i="15"/>
  <c r="D106" i="15"/>
  <c r="C106" i="15"/>
  <c r="F105" i="15"/>
  <c r="D105" i="15"/>
  <c r="C105" i="15"/>
  <c r="F104" i="15"/>
  <c r="D104" i="15"/>
  <c r="C104" i="15"/>
  <c r="F103" i="15"/>
  <c r="D103" i="15"/>
  <c r="C103" i="15"/>
  <c r="F102" i="15"/>
  <c r="D102" i="15"/>
  <c r="C102" i="15"/>
  <c r="F101" i="15"/>
  <c r="D101" i="15"/>
  <c r="C101" i="15"/>
  <c r="F100" i="15"/>
  <c r="D100" i="15"/>
  <c r="C100" i="15"/>
  <c r="F99" i="15"/>
  <c r="D99" i="15"/>
  <c r="C99" i="15"/>
  <c r="F98" i="15"/>
  <c r="D98" i="15"/>
  <c r="C98" i="15"/>
  <c r="F97" i="15"/>
  <c r="D97" i="15"/>
  <c r="C97" i="15"/>
  <c r="F96" i="15"/>
  <c r="D96" i="15"/>
  <c r="C96" i="15"/>
  <c r="F95" i="15"/>
  <c r="D95" i="15"/>
  <c r="C95" i="15"/>
  <c r="F94" i="15"/>
  <c r="D94" i="15"/>
  <c r="C94" i="15"/>
  <c r="F93" i="15"/>
  <c r="D93" i="15"/>
  <c r="C93" i="15"/>
  <c r="F92" i="15"/>
  <c r="D92" i="15"/>
  <c r="C92" i="15"/>
  <c r="F91" i="15"/>
  <c r="D91" i="15"/>
  <c r="C91" i="15"/>
  <c r="F90" i="15"/>
  <c r="D90" i="15"/>
  <c r="C90" i="15"/>
  <c r="F89" i="15"/>
  <c r="D89" i="15"/>
  <c r="C89" i="15"/>
  <c r="F88" i="15"/>
  <c r="D88" i="15"/>
  <c r="C88" i="15"/>
  <c r="F87" i="15"/>
  <c r="D87" i="15"/>
  <c r="C87" i="15"/>
  <c r="F86" i="15"/>
  <c r="D86" i="15"/>
  <c r="C86" i="15"/>
  <c r="F85" i="15"/>
  <c r="D85" i="15"/>
  <c r="C85" i="15"/>
  <c r="F84" i="15"/>
  <c r="D84" i="15"/>
  <c r="C84" i="15"/>
  <c r="F83" i="15"/>
  <c r="D83" i="15"/>
  <c r="C83" i="15"/>
  <c r="F82" i="15"/>
  <c r="D82" i="15"/>
  <c r="C82" i="15"/>
  <c r="F81" i="15"/>
  <c r="D81" i="15"/>
  <c r="C81" i="15"/>
  <c r="F80" i="15"/>
  <c r="D80" i="15"/>
  <c r="C80" i="15"/>
  <c r="F79" i="15"/>
  <c r="D79" i="15"/>
  <c r="C79" i="15"/>
  <c r="F78" i="15"/>
  <c r="D78" i="15"/>
  <c r="C78" i="15"/>
  <c r="F77" i="15"/>
  <c r="D77" i="15"/>
  <c r="C77" i="15"/>
  <c r="F76" i="15"/>
  <c r="D76" i="15"/>
  <c r="C76" i="15"/>
  <c r="F75" i="15"/>
  <c r="D75" i="15"/>
  <c r="C75" i="15"/>
  <c r="F74" i="15"/>
  <c r="D74" i="15"/>
  <c r="C74" i="15"/>
  <c r="F73" i="15"/>
  <c r="D73" i="15"/>
  <c r="C73" i="15"/>
  <c r="F72" i="15"/>
  <c r="D72" i="15"/>
  <c r="C72" i="15"/>
  <c r="F71" i="15"/>
  <c r="D71" i="15"/>
  <c r="C71" i="15"/>
  <c r="F70" i="15"/>
  <c r="D70" i="15"/>
  <c r="C70" i="15"/>
  <c r="F69" i="15"/>
  <c r="D69" i="15"/>
  <c r="C69" i="15"/>
  <c r="F68" i="15"/>
  <c r="D68" i="15"/>
  <c r="C68" i="15"/>
  <c r="F67" i="15"/>
  <c r="D67" i="15"/>
  <c r="C67" i="15"/>
  <c r="F66" i="15"/>
  <c r="D66" i="15"/>
  <c r="C66" i="15"/>
  <c r="F65" i="15"/>
  <c r="D65" i="15"/>
  <c r="C65" i="15"/>
  <c r="F64" i="15"/>
  <c r="D64" i="15"/>
  <c r="C64" i="15"/>
  <c r="F63" i="15"/>
  <c r="D63" i="15"/>
  <c r="C63" i="15"/>
  <c r="F62" i="15"/>
  <c r="D62" i="15"/>
  <c r="C62" i="15"/>
  <c r="F61" i="15"/>
  <c r="D61" i="15"/>
  <c r="C61" i="15"/>
  <c r="F60" i="15"/>
  <c r="D60" i="15"/>
  <c r="C60" i="15"/>
  <c r="F59" i="15"/>
  <c r="D59" i="15"/>
  <c r="C59" i="15"/>
  <c r="F58" i="15"/>
  <c r="D58" i="15"/>
  <c r="C58" i="15"/>
  <c r="F57" i="15"/>
  <c r="D57" i="15"/>
  <c r="C57" i="15"/>
  <c r="F56" i="15"/>
  <c r="D56" i="15"/>
  <c r="C56" i="15"/>
  <c r="F55" i="15"/>
  <c r="D55" i="15"/>
  <c r="C55" i="15"/>
  <c r="F54" i="15"/>
  <c r="D54" i="15"/>
  <c r="C54" i="15"/>
  <c r="F53" i="15"/>
  <c r="D53" i="15"/>
  <c r="C53" i="15"/>
  <c r="F52" i="15"/>
  <c r="D52" i="15"/>
  <c r="C52" i="15"/>
  <c r="F51" i="15"/>
  <c r="D51" i="15"/>
  <c r="C51" i="15"/>
  <c r="F50" i="15"/>
  <c r="D50" i="15"/>
  <c r="C50" i="15"/>
  <c r="F49" i="15"/>
  <c r="D49" i="15"/>
  <c r="C49" i="15"/>
  <c r="F48" i="15"/>
  <c r="D48" i="15"/>
  <c r="C48" i="15"/>
  <c r="F47" i="15"/>
  <c r="D47" i="15"/>
  <c r="C47" i="15"/>
  <c r="F46" i="15"/>
  <c r="D46" i="15"/>
  <c r="C46" i="15"/>
  <c r="F45" i="15"/>
  <c r="D45" i="15"/>
  <c r="C45" i="15"/>
  <c r="F44" i="15"/>
  <c r="D44" i="15"/>
  <c r="C44" i="15"/>
  <c r="F43" i="15"/>
  <c r="D43" i="15"/>
  <c r="C43" i="15"/>
  <c r="F42" i="15"/>
  <c r="D42" i="15"/>
  <c r="C42" i="15"/>
  <c r="F41" i="15"/>
  <c r="D41" i="15"/>
  <c r="C41" i="15"/>
  <c r="F40" i="15"/>
  <c r="D40" i="15"/>
  <c r="C40" i="15"/>
  <c r="F39" i="15"/>
  <c r="D39" i="15"/>
  <c r="C39" i="15"/>
  <c r="F38" i="15"/>
  <c r="D38" i="15"/>
  <c r="C38" i="15"/>
  <c r="F37" i="15"/>
  <c r="D37" i="15"/>
  <c r="C37" i="15"/>
  <c r="F36" i="15"/>
  <c r="D36" i="15"/>
  <c r="C36" i="15"/>
  <c r="F35" i="15"/>
  <c r="D35" i="15"/>
  <c r="C35" i="15"/>
  <c r="F34" i="15"/>
  <c r="D34" i="15"/>
  <c r="C34" i="15"/>
  <c r="F33" i="15"/>
  <c r="D33" i="15"/>
  <c r="C33" i="15"/>
  <c r="F32" i="15"/>
  <c r="D32" i="15"/>
  <c r="C32" i="15"/>
  <c r="F31" i="15"/>
  <c r="D31" i="15"/>
  <c r="C31" i="15"/>
  <c r="F30" i="15"/>
  <c r="D30" i="15"/>
  <c r="C30" i="15"/>
  <c r="F29" i="15"/>
  <c r="D29" i="15"/>
  <c r="C29" i="15"/>
  <c r="F28" i="15"/>
  <c r="D28" i="15"/>
  <c r="C28" i="15"/>
  <c r="F27" i="15"/>
  <c r="D27" i="15"/>
  <c r="C27" i="15"/>
  <c r="F26" i="15"/>
  <c r="D26" i="15"/>
  <c r="C26" i="15"/>
  <c r="F25" i="15"/>
  <c r="D25" i="15"/>
  <c r="C25" i="15"/>
  <c r="F24" i="15"/>
  <c r="D24" i="15"/>
  <c r="C24" i="15"/>
  <c r="F23" i="15"/>
  <c r="D23" i="15"/>
  <c r="C23" i="15"/>
  <c r="F22" i="15"/>
  <c r="D22" i="15"/>
  <c r="C22" i="15"/>
  <c r="F21" i="15"/>
  <c r="D21" i="15"/>
  <c r="C21" i="15"/>
  <c r="F20" i="15"/>
  <c r="D20" i="15"/>
  <c r="C20" i="15"/>
  <c r="F19" i="15"/>
  <c r="D19" i="15"/>
  <c r="C19" i="15"/>
  <c r="F18" i="15"/>
  <c r="D18" i="15"/>
  <c r="C18" i="15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90" i="19" l="1"/>
  <c r="I122" i="19"/>
  <c r="I119" i="19"/>
  <c r="I99" i="19"/>
  <c r="I140" i="19"/>
  <c r="I139" i="19"/>
  <c r="I19" i="19"/>
  <c r="I25" i="19"/>
  <c r="I34" i="19"/>
  <c r="I43" i="19"/>
  <c r="I51" i="19"/>
  <c r="I58" i="19"/>
  <c r="I64" i="19"/>
  <c r="I74" i="19"/>
  <c r="I82" i="19"/>
  <c r="I98" i="19"/>
  <c r="I106" i="19"/>
  <c r="I114" i="19"/>
  <c r="I130" i="19"/>
  <c r="I138" i="19"/>
  <c r="I146" i="19"/>
  <c r="I154" i="19"/>
  <c r="I162" i="19"/>
  <c r="I178" i="19"/>
  <c r="I186" i="19"/>
  <c r="I194" i="19"/>
  <c r="I202" i="19"/>
  <c r="I20" i="19"/>
  <c r="I36" i="19"/>
  <c r="I180" i="19"/>
  <c r="I28" i="19"/>
  <c r="I44" i="19"/>
  <c r="I76" i="19"/>
  <c r="I116" i="19"/>
  <c r="I22" i="19"/>
  <c r="I30" i="19"/>
  <c r="I37" i="19"/>
  <c r="I45" i="19"/>
  <c r="I95" i="19"/>
  <c r="I75" i="19"/>
  <c r="I47" i="19"/>
  <c r="I50" i="19"/>
  <c r="I54" i="19"/>
  <c r="I57" i="19"/>
  <c r="I60" i="19"/>
  <c r="I63" i="19"/>
  <c r="I66" i="19"/>
  <c r="I23" i="19"/>
  <c r="I26" i="19"/>
  <c r="I29" i="19"/>
  <c r="I32" i="19"/>
  <c r="I35" i="19"/>
  <c r="I38" i="19"/>
  <c r="I41" i="19"/>
  <c r="I163" i="19"/>
  <c r="I49" i="19"/>
  <c r="I52" i="19"/>
  <c r="I55" i="19"/>
  <c r="I59" i="19"/>
  <c r="I62" i="19"/>
  <c r="I65" i="19"/>
  <c r="I18" i="19"/>
  <c r="I21" i="19"/>
  <c r="I24" i="19"/>
  <c r="I27" i="19"/>
  <c r="I33" i="19"/>
  <c r="I39" i="19"/>
  <c r="I42" i="19"/>
  <c r="I48" i="19"/>
  <c r="I53" i="19"/>
  <c r="I56" i="19"/>
  <c r="I61" i="19"/>
  <c r="I31" i="19"/>
  <c r="I40" i="19"/>
  <c r="I118" i="19"/>
  <c r="I67" i="19"/>
  <c r="I71" i="19"/>
  <c r="I79" i="19"/>
  <c r="I83" i="19"/>
  <c r="I87" i="19"/>
  <c r="I91" i="19"/>
  <c r="I103" i="19"/>
  <c r="I107" i="19"/>
  <c r="I111" i="19"/>
  <c r="I115" i="19"/>
  <c r="I123" i="19"/>
  <c r="I127" i="19"/>
  <c r="I131" i="19"/>
  <c r="I135" i="19"/>
  <c r="I143" i="19"/>
  <c r="I147" i="19"/>
  <c r="I151" i="19"/>
  <c r="I155" i="19"/>
  <c r="I171" i="19"/>
  <c r="I175" i="19"/>
  <c r="I179" i="19"/>
  <c r="I187" i="19"/>
  <c r="I191" i="19"/>
  <c r="I195" i="19"/>
  <c r="I199" i="19"/>
  <c r="I100" i="19"/>
  <c r="I102" i="19"/>
  <c r="I124" i="19"/>
  <c r="I126" i="19"/>
  <c r="I148" i="19"/>
  <c r="I150" i="19"/>
  <c r="I172" i="19"/>
  <c r="I174" i="19"/>
  <c r="I196" i="19"/>
  <c r="I198" i="19"/>
  <c r="I142" i="19"/>
  <c r="I78" i="19"/>
  <c r="I84" i="19"/>
  <c r="I86" i="19"/>
  <c r="I108" i="19"/>
  <c r="I110" i="19"/>
  <c r="I132" i="19"/>
  <c r="I134" i="19"/>
  <c r="I156" i="19"/>
  <c r="I158" i="19"/>
  <c r="I170" i="19"/>
  <c r="I167" i="19"/>
  <c r="I188" i="19"/>
  <c r="I190" i="19"/>
  <c r="I182" i="19"/>
  <c r="I10" i="19"/>
  <c r="I17" i="19"/>
  <c r="I9" i="19"/>
  <c r="I16" i="19"/>
  <c r="I13" i="19"/>
  <c r="I15" i="19"/>
  <c r="I14" i="19"/>
  <c r="I12" i="19"/>
  <c r="I11" i="19"/>
  <c r="I46" i="19"/>
  <c r="I68" i="19"/>
  <c r="I70" i="19"/>
  <c r="I92" i="19"/>
  <c r="I94" i="19"/>
  <c r="I164" i="19"/>
  <c r="I166" i="19"/>
  <c r="I159" i="19"/>
  <c r="I183" i="19"/>
  <c r="I69" i="19"/>
  <c r="I73" i="19"/>
  <c r="I77" i="19"/>
  <c r="I81" i="19"/>
  <c r="I85" i="19"/>
  <c r="I89" i="19"/>
  <c r="I93" i="19"/>
  <c r="I97" i="19"/>
  <c r="I101" i="19"/>
  <c r="I105" i="19"/>
  <c r="I109" i="19"/>
  <c r="I113" i="19"/>
  <c r="I117" i="19"/>
  <c r="I121" i="19"/>
  <c r="I125" i="19"/>
  <c r="I129" i="19"/>
  <c r="I133" i="19"/>
  <c r="I137" i="19"/>
  <c r="I141" i="19"/>
  <c r="I145" i="19"/>
  <c r="I149" i="19"/>
  <c r="I153" i="19"/>
  <c r="I157" i="19"/>
  <c r="I161" i="19"/>
  <c r="I165" i="19"/>
  <c r="I169" i="19"/>
  <c r="I173" i="19"/>
  <c r="I177" i="19"/>
  <c r="I181" i="19"/>
  <c r="I185" i="19"/>
  <c r="I189" i="19"/>
  <c r="I193" i="19"/>
  <c r="I197" i="19"/>
  <c r="I201" i="19"/>
  <c r="I72" i="19"/>
  <c r="I80" i="19"/>
  <c r="I88" i="19"/>
  <c r="I96" i="19"/>
  <c r="I104" i="19"/>
  <c r="I112" i="19"/>
  <c r="I120" i="19"/>
  <c r="I128" i="19"/>
  <c r="I136" i="19"/>
  <c r="I144" i="19"/>
  <c r="I152" i="19"/>
  <c r="I160" i="19"/>
  <c r="I168" i="19"/>
  <c r="I176" i="19"/>
  <c r="I184" i="19"/>
  <c r="I192" i="19"/>
  <c r="I200" i="19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O201" i="4"/>
  <c r="N201" i="4"/>
  <c r="O200" i="4"/>
  <c r="N200" i="4"/>
  <c r="O199" i="4"/>
  <c r="N199" i="4"/>
  <c r="O198" i="4"/>
  <c r="N198" i="4"/>
  <c r="O197" i="4"/>
  <c r="N197" i="4"/>
  <c r="O196" i="4"/>
  <c r="N196" i="4"/>
  <c r="O195" i="4"/>
  <c r="N195" i="4"/>
  <c r="O194" i="4"/>
  <c r="N194" i="4"/>
  <c r="O193" i="4"/>
  <c r="N193" i="4"/>
  <c r="O192" i="4"/>
  <c r="N192" i="4"/>
  <c r="O191" i="4"/>
  <c r="N191" i="4"/>
  <c r="O190" i="4"/>
  <c r="N190" i="4"/>
  <c r="O189" i="4"/>
  <c r="N189" i="4"/>
  <c r="O188" i="4"/>
  <c r="N188" i="4"/>
  <c r="O187" i="4"/>
  <c r="N187" i="4"/>
  <c r="O186" i="4"/>
  <c r="N186" i="4"/>
  <c r="O185" i="4"/>
  <c r="N185" i="4"/>
  <c r="O184" i="4"/>
  <c r="N184" i="4"/>
  <c r="O183" i="4"/>
  <c r="N183" i="4"/>
  <c r="M201" i="4"/>
  <c r="L201" i="4"/>
  <c r="K201" i="4"/>
  <c r="J201" i="4"/>
  <c r="M200" i="4"/>
  <c r="L200" i="4"/>
  <c r="K200" i="4"/>
  <c r="J200" i="4"/>
  <c r="M199" i="4"/>
  <c r="L199" i="4"/>
  <c r="K199" i="4"/>
  <c r="J199" i="4"/>
  <c r="M198" i="4"/>
  <c r="L198" i="4"/>
  <c r="K198" i="4"/>
  <c r="J198" i="4"/>
  <c r="M197" i="4"/>
  <c r="L197" i="4"/>
  <c r="K197" i="4"/>
  <c r="J197" i="4"/>
  <c r="M196" i="4"/>
  <c r="L196" i="4"/>
  <c r="K196" i="4"/>
  <c r="J196" i="4"/>
  <c r="M195" i="4"/>
  <c r="L195" i="4"/>
  <c r="K195" i="4"/>
  <c r="J195" i="4"/>
  <c r="M194" i="4"/>
  <c r="L194" i="4"/>
  <c r="K194" i="4"/>
  <c r="J194" i="4"/>
  <c r="M193" i="4"/>
  <c r="L193" i="4"/>
  <c r="K193" i="4"/>
  <c r="J193" i="4"/>
  <c r="M192" i="4"/>
  <c r="L192" i="4"/>
  <c r="K192" i="4"/>
  <c r="J192" i="4"/>
  <c r="M191" i="4"/>
  <c r="L191" i="4"/>
  <c r="K191" i="4"/>
  <c r="J191" i="4"/>
  <c r="M190" i="4"/>
  <c r="L190" i="4"/>
  <c r="K190" i="4"/>
  <c r="J190" i="4"/>
  <c r="M189" i="4"/>
  <c r="L189" i="4"/>
  <c r="K189" i="4"/>
  <c r="J189" i="4"/>
  <c r="M188" i="4"/>
  <c r="L188" i="4"/>
  <c r="K188" i="4"/>
  <c r="J188" i="4"/>
  <c r="M187" i="4"/>
  <c r="L187" i="4"/>
  <c r="K187" i="4"/>
  <c r="J187" i="4"/>
  <c r="M186" i="4"/>
  <c r="L186" i="4"/>
  <c r="K186" i="4"/>
  <c r="J186" i="4"/>
  <c r="M185" i="4"/>
  <c r="L185" i="4"/>
  <c r="K185" i="4"/>
  <c r="J185" i="4"/>
  <c r="M184" i="4"/>
  <c r="L184" i="4"/>
  <c r="K184" i="4"/>
  <c r="J184" i="4"/>
  <c r="M183" i="4"/>
  <c r="L183" i="4"/>
  <c r="K183" i="4"/>
  <c r="J183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D146" i="5" s="1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D106" i="5" s="1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D98" i="5" s="1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D90" i="5" s="1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D82" i="5" s="1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D74" i="5" s="1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D138" i="5"/>
  <c r="D130" i="5"/>
  <c r="D122" i="5"/>
  <c r="D114" i="5"/>
  <c r="D66" i="5"/>
  <c r="D58" i="5"/>
  <c r="D50" i="5"/>
  <c r="D42" i="5"/>
  <c r="D34" i="5"/>
  <c r="D26" i="5"/>
  <c r="D19" i="5"/>
  <c r="D18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K165" i="19" l="1"/>
  <c r="K68" i="19"/>
  <c r="K126" i="19"/>
  <c r="K61" i="19"/>
  <c r="K75" i="19"/>
  <c r="K44" i="19"/>
  <c r="K176" i="19"/>
  <c r="K129" i="19"/>
  <c r="K17" i="19"/>
  <c r="K175" i="19"/>
  <c r="K21" i="19"/>
  <c r="K28" i="19"/>
  <c r="K168" i="19"/>
  <c r="K104" i="19"/>
  <c r="K189" i="19"/>
  <c r="K93" i="19"/>
  <c r="K171" i="19"/>
  <c r="K123" i="19"/>
  <c r="K53" i="19"/>
  <c r="K41" i="19"/>
  <c r="K63" i="19"/>
  <c r="K154" i="19"/>
  <c r="K74" i="19"/>
  <c r="K115" i="19"/>
  <c r="K48" i="19"/>
  <c r="K65" i="19"/>
  <c r="K38" i="19"/>
  <c r="K37" i="19"/>
  <c r="K197" i="19"/>
  <c r="K69" i="19"/>
  <c r="K78" i="19"/>
  <c r="K87" i="19"/>
  <c r="K23" i="19"/>
  <c r="K178" i="19"/>
  <c r="K161" i="19"/>
  <c r="K46" i="19"/>
  <c r="K124" i="19"/>
  <c r="K56" i="19"/>
  <c r="K95" i="19"/>
  <c r="K19" i="19"/>
  <c r="K181" i="19"/>
  <c r="K85" i="19"/>
  <c r="K35" i="19"/>
  <c r="K30" i="19"/>
  <c r="K144" i="19"/>
  <c r="K188" i="19"/>
  <c r="K108" i="19"/>
  <c r="K195" i="19"/>
  <c r="K147" i="19"/>
  <c r="K107" i="19"/>
  <c r="K39" i="19"/>
  <c r="K120" i="19"/>
  <c r="K101" i="19"/>
  <c r="K158" i="19"/>
  <c r="K131" i="19"/>
  <c r="K49" i="19"/>
  <c r="K98" i="19"/>
  <c r="K193" i="19"/>
  <c r="K183" i="19"/>
  <c r="K142" i="19"/>
  <c r="K83" i="19"/>
  <c r="K66" i="19"/>
  <c r="K82" i="19"/>
  <c r="K117" i="19"/>
  <c r="K14" i="19"/>
  <c r="K174" i="19"/>
  <c r="K151" i="19"/>
  <c r="K136" i="19"/>
  <c r="K72" i="19"/>
  <c r="K173" i="19"/>
  <c r="K141" i="19"/>
  <c r="K109" i="19"/>
  <c r="K92" i="19"/>
  <c r="K13" i="19"/>
  <c r="K167" i="19"/>
  <c r="K40" i="19"/>
  <c r="K33" i="19"/>
  <c r="K55" i="19"/>
  <c r="K184" i="19"/>
  <c r="K133" i="19"/>
  <c r="K9" i="19"/>
  <c r="K179" i="19"/>
  <c r="K24" i="19"/>
  <c r="K112" i="19"/>
  <c r="K97" i="19"/>
  <c r="K156" i="19"/>
  <c r="K163" i="19"/>
  <c r="K152" i="19"/>
  <c r="K149" i="19"/>
  <c r="K110" i="19"/>
  <c r="K138" i="19"/>
  <c r="K192" i="19"/>
  <c r="K16" i="19"/>
  <c r="K148" i="19"/>
  <c r="K187" i="19"/>
  <c r="K91" i="19"/>
  <c r="K27" i="19"/>
  <c r="K52" i="19"/>
  <c r="K125" i="19"/>
  <c r="K159" i="19"/>
  <c r="K11" i="19"/>
  <c r="K102" i="19"/>
  <c r="K79" i="19"/>
  <c r="K18" i="19"/>
  <c r="K45" i="19"/>
  <c r="K180" i="19"/>
  <c r="K139" i="19"/>
  <c r="K160" i="19"/>
  <c r="K96" i="19"/>
  <c r="K185" i="19"/>
  <c r="K153" i="19"/>
  <c r="K121" i="19"/>
  <c r="K89" i="19"/>
  <c r="K166" i="19"/>
  <c r="K12" i="19"/>
  <c r="K182" i="19"/>
  <c r="K132" i="19"/>
  <c r="K196" i="19"/>
  <c r="K100" i="19"/>
  <c r="K155" i="19"/>
  <c r="K71" i="19"/>
  <c r="K60" i="19"/>
  <c r="K36" i="19"/>
  <c r="K146" i="19"/>
  <c r="K64" i="19"/>
  <c r="K140" i="19"/>
  <c r="K25" i="19"/>
  <c r="K157" i="19"/>
  <c r="K198" i="19"/>
  <c r="K190" i="19"/>
  <c r="K199" i="19"/>
  <c r="K67" i="19"/>
  <c r="K20" i="19"/>
  <c r="K99" i="19"/>
  <c r="K80" i="19"/>
  <c r="K177" i="19"/>
  <c r="K145" i="19"/>
  <c r="K113" i="19"/>
  <c r="K81" i="19"/>
  <c r="K94" i="19"/>
  <c r="K15" i="19"/>
  <c r="K172" i="19"/>
  <c r="K118" i="19"/>
  <c r="K59" i="19"/>
  <c r="K32" i="19"/>
  <c r="K54" i="19"/>
  <c r="K22" i="19"/>
  <c r="K202" i="19"/>
  <c r="K130" i="19"/>
  <c r="K51" i="19"/>
  <c r="K119" i="19"/>
  <c r="K127" i="19"/>
  <c r="K162" i="19"/>
  <c r="K10" i="19"/>
  <c r="K164" i="19"/>
  <c r="K42" i="19"/>
  <c r="K57" i="19"/>
  <c r="K58" i="19"/>
  <c r="K200" i="19"/>
  <c r="P26" i="19"/>
  <c r="K77" i="19"/>
  <c r="K86" i="19"/>
  <c r="K150" i="19"/>
  <c r="K191" i="19"/>
  <c r="K143" i="19"/>
  <c r="K103" i="19"/>
  <c r="P14" i="19"/>
  <c r="K29" i="19"/>
  <c r="K50" i="19"/>
  <c r="K116" i="19"/>
  <c r="K194" i="19"/>
  <c r="K114" i="19"/>
  <c r="K43" i="19"/>
  <c r="K122" i="19"/>
  <c r="K134" i="19"/>
  <c r="K88" i="19"/>
  <c r="K111" i="19"/>
  <c r="K62" i="19"/>
  <c r="K128" i="19"/>
  <c r="K201" i="19"/>
  <c r="K169" i="19"/>
  <c r="K137" i="19"/>
  <c r="K105" i="19"/>
  <c r="K73" i="19"/>
  <c r="K70" i="19"/>
  <c r="K170" i="19"/>
  <c r="K84" i="19"/>
  <c r="K135" i="19"/>
  <c r="K31" i="19"/>
  <c r="K26" i="19"/>
  <c r="K47" i="19"/>
  <c r="K76" i="19"/>
  <c r="K186" i="19"/>
  <c r="K106" i="19"/>
  <c r="K34" i="19"/>
  <c r="K90" i="19"/>
  <c r="P31" i="19"/>
  <c r="P53" i="19"/>
  <c r="P47" i="19"/>
  <c r="P9" i="19"/>
  <c r="P22" i="19"/>
  <c r="P24" i="19"/>
  <c r="P17" i="19"/>
  <c r="P23" i="19"/>
  <c r="P51" i="19"/>
  <c r="P35" i="19"/>
  <c r="P19" i="19"/>
  <c r="P27" i="19"/>
  <c r="P11" i="19"/>
  <c r="P39" i="19"/>
  <c r="P25" i="19"/>
  <c r="P20" i="19"/>
  <c r="P16" i="19"/>
  <c r="P56" i="19"/>
  <c r="P18" i="19"/>
  <c r="P21" i="19"/>
  <c r="P29" i="19"/>
  <c r="P44" i="19"/>
  <c r="P49" i="19"/>
  <c r="P30" i="19"/>
  <c r="P42" i="19"/>
  <c r="P54" i="19"/>
  <c r="P12" i="19"/>
  <c r="P13" i="19"/>
  <c r="P28" i="19"/>
  <c r="P33" i="19"/>
  <c r="P41" i="19"/>
  <c r="P50" i="19"/>
  <c r="P34" i="19"/>
  <c r="P37" i="19"/>
  <c r="P15" i="19"/>
  <c r="P55" i="19"/>
  <c r="P38" i="19"/>
  <c r="P32" i="19"/>
  <c r="P36" i="19"/>
  <c r="P40" i="19"/>
  <c r="P48" i="19"/>
  <c r="P43" i="19"/>
  <c r="P45" i="19"/>
  <c r="P10" i="19"/>
  <c r="P57" i="19"/>
  <c r="P46" i="19"/>
  <c r="P52" i="19"/>
  <c r="D153" i="5"/>
  <c r="D51" i="5"/>
  <c r="D75" i="5"/>
  <c r="D99" i="5"/>
  <c r="D107" i="5"/>
  <c r="D115" i="5"/>
  <c r="D123" i="5"/>
  <c r="D131" i="5"/>
  <c r="D139" i="5"/>
  <c r="D147" i="5"/>
  <c r="D20" i="5"/>
  <c r="D28" i="5"/>
  <c r="D36" i="5"/>
  <c r="D44" i="5"/>
  <c r="D52" i="5"/>
  <c r="D60" i="5"/>
  <c r="D68" i="5"/>
  <c r="D76" i="5"/>
  <c r="D84" i="5"/>
  <c r="D92" i="5"/>
  <c r="D100" i="5"/>
  <c r="D108" i="5"/>
  <c r="D116" i="5"/>
  <c r="D124" i="5"/>
  <c r="D132" i="5"/>
  <c r="D140" i="5"/>
  <c r="D148" i="5"/>
  <c r="D35" i="5"/>
  <c r="D67" i="5"/>
  <c r="D21" i="5"/>
  <c r="D45" i="5"/>
  <c r="D69" i="5"/>
  <c r="D93" i="5"/>
  <c r="D117" i="5"/>
  <c r="D141" i="5"/>
  <c r="D22" i="5"/>
  <c r="D46" i="5"/>
  <c r="D70" i="5"/>
  <c r="D94" i="5"/>
  <c r="D118" i="5"/>
  <c r="D134" i="5"/>
  <c r="D23" i="5"/>
  <c r="D31" i="5"/>
  <c r="D39" i="5"/>
  <c r="D47" i="5"/>
  <c r="D55" i="5"/>
  <c r="D63" i="5"/>
  <c r="D71" i="5"/>
  <c r="D79" i="5"/>
  <c r="D87" i="5"/>
  <c r="D95" i="5"/>
  <c r="D103" i="5"/>
  <c r="D111" i="5"/>
  <c r="D119" i="5"/>
  <c r="D127" i="5"/>
  <c r="D135" i="5"/>
  <c r="D143" i="5"/>
  <c r="D151" i="5"/>
  <c r="D27" i="5"/>
  <c r="D59" i="5"/>
  <c r="D91" i="5"/>
  <c r="D37" i="5"/>
  <c r="D61" i="5"/>
  <c r="D85" i="5"/>
  <c r="D109" i="5"/>
  <c r="D133" i="5"/>
  <c r="D38" i="5"/>
  <c r="D62" i="5"/>
  <c r="D86" i="5"/>
  <c r="D110" i="5"/>
  <c r="D142" i="5"/>
  <c r="D24" i="5"/>
  <c r="D32" i="5"/>
  <c r="D40" i="5"/>
  <c r="D48" i="5"/>
  <c r="D56" i="5"/>
  <c r="D64" i="5"/>
  <c r="D72" i="5"/>
  <c r="D80" i="5"/>
  <c r="D88" i="5"/>
  <c r="D96" i="5"/>
  <c r="D104" i="5"/>
  <c r="D112" i="5"/>
  <c r="D120" i="5"/>
  <c r="D128" i="5"/>
  <c r="D136" i="5"/>
  <c r="D144" i="5"/>
  <c r="D152" i="5"/>
  <c r="D43" i="5"/>
  <c r="D83" i="5"/>
  <c r="D29" i="5"/>
  <c r="D53" i="5"/>
  <c r="D77" i="5"/>
  <c r="D101" i="5"/>
  <c r="D125" i="5"/>
  <c r="D149" i="5"/>
  <c r="D30" i="5"/>
  <c r="D54" i="5"/>
  <c r="D78" i="5"/>
  <c r="D102" i="5"/>
  <c r="D126" i="5"/>
  <c r="D150" i="5"/>
  <c r="D25" i="5"/>
  <c r="D33" i="5"/>
  <c r="D41" i="5"/>
  <c r="D49" i="5"/>
  <c r="D57" i="5"/>
  <c r="D65" i="5"/>
  <c r="D81" i="5"/>
  <c r="D89" i="5"/>
  <c r="D97" i="5"/>
  <c r="D105" i="5"/>
  <c r="D113" i="5"/>
  <c r="D121" i="5"/>
  <c r="D129" i="5"/>
  <c r="D137" i="5"/>
  <c r="D145" i="5"/>
  <c r="Q12" i="19" l="1"/>
  <c r="S26" i="19"/>
  <c r="S31" i="19"/>
  <c r="Q10" i="19"/>
  <c r="Q47" i="19"/>
  <c r="S53" i="19"/>
  <c r="S22" i="19"/>
  <c r="Q31" i="19"/>
  <c r="Q26" i="19"/>
  <c r="Q36" i="19"/>
  <c r="S36" i="19"/>
  <c r="Q27" i="19"/>
  <c r="S27" i="19"/>
  <c r="S15" i="19"/>
  <c r="Q15" i="19"/>
  <c r="Q19" i="19"/>
  <c r="S19" i="19"/>
  <c r="S30" i="19"/>
  <c r="Q30" i="19"/>
  <c r="S40" i="19"/>
  <c r="Q40" i="19"/>
  <c r="S32" i="19"/>
  <c r="Q32" i="19"/>
  <c r="Q49" i="19"/>
  <c r="S49" i="19"/>
  <c r="Q22" i="19"/>
  <c r="S52" i="19"/>
  <c r="Q52" i="19"/>
  <c r="S13" i="19"/>
  <c r="Q13" i="19"/>
  <c r="S23" i="19"/>
  <c r="Q23" i="19"/>
  <c r="S50" i="19"/>
  <c r="Q50" i="19"/>
  <c r="S37" i="19"/>
  <c r="Q37" i="19"/>
  <c r="Q41" i="19"/>
  <c r="S41" i="19"/>
  <c r="Q53" i="19"/>
  <c r="S46" i="19"/>
  <c r="Q46" i="19"/>
  <c r="Q44" i="19"/>
  <c r="S44" i="19"/>
  <c r="Q14" i="19"/>
  <c r="Q20" i="19"/>
  <c r="S20" i="19"/>
  <c r="S35" i="19"/>
  <c r="Q35" i="19"/>
  <c r="Q24" i="19"/>
  <c r="S43" i="19"/>
  <c r="Q43" i="19"/>
  <c r="Q42" i="19"/>
  <c r="S42" i="19"/>
  <c r="S48" i="19"/>
  <c r="Q48" i="19"/>
  <c r="Q57" i="19"/>
  <c r="S57" i="19"/>
  <c r="S34" i="19"/>
  <c r="Q34" i="19"/>
  <c r="Q54" i="19"/>
  <c r="S54" i="19"/>
  <c r="S29" i="19"/>
  <c r="Q29" i="19"/>
  <c r="S21" i="19"/>
  <c r="Q21" i="19"/>
  <c r="S14" i="19"/>
  <c r="Q25" i="19"/>
  <c r="S25" i="19"/>
  <c r="S51" i="19"/>
  <c r="Q51" i="19"/>
  <c r="S24" i="19"/>
  <c r="Q55" i="19"/>
  <c r="S55" i="19"/>
  <c r="S16" i="19"/>
  <c r="Q16" i="19"/>
  <c r="Q33" i="19"/>
  <c r="S33" i="19"/>
  <c r="Q18" i="19"/>
  <c r="S18" i="19"/>
  <c r="S39" i="19"/>
  <c r="Q39" i="19"/>
  <c r="S17" i="19"/>
  <c r="S45" i="19"/>
  <c r="Q45" i="19"/>
  <c r="S38" i="19"/>
  <c r="Q38" i="19"/>
  <c r="Q28" i="19"/>
  <c r="S28" i="19"/>
  <c r="S56" i="19"/>
  <c r="Q56" i="19"/>
  <c r="Q11" i="19"/>
  <c r="Q17" i="19"/>
  <c r="S47" i="19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H37" i="2" l="1"/>
  <c r="G37" i="2"/>
  <c r="H69" i="2"/>
  <c r="G69" i="2"/>
  <c r="H85" i="2"/>
  <c r="G85" i="2"/>
  <c r="H101" i="2"/>
  <c r="G101" i="2"/>
  <c r="H117" i="2"/>
  <c r="G117" i="2"/>
  <c r="H133" i="2"/>
  <c r="G133" i="2"/>
  <c r="H149" i="2"/>
  <c r="G149" i="2"/>
  <c r="H165" i="2"/>
  <c r="G165" i="2"/>
  <c r="H14" i="2"/>
  <c r="G14" i="2"/>
  <c r="H30" i="2"/>
  <c r="G30" i="2"/>
  <c r="G38" i="2"/>
  <c r="H38" i="2"/>
  <c r="H46" i="2"/>
  <c r="G46" i="2"/>
  <c r="H62" i="2"/>
  <c r="G62" i="2"/>
  <c r="G70" i="2"/>
  <c r="H70" i="2"/>
  <c r="H78" i="2"/>
  <c r="G78" i="2"/>
  <c r="G86" i="2"/>
  <c r="H86" i="2"/>
  <c r="H94" i="2"/>
  <c r="G94" i="2"/>
  <c r="G102" i="2"/>
  <c r="H102" i="2"/>
  <c r="H110" i="2"/>
  <c r="G110" i="2"/>
  <c r="H126" i="2"/>
  <c r="G126" i="2"/>
  <c r="G134" i="2"/>
  <c r="H134" i="2"/>
  <c r="H142" i="2"/>
  <c r="G142" i="2"/>
  <c r="G150" i="2"/>
  <c r="H150" i="2"/>
  <c r="H158" i="2"/>
  <c r="G158" i="2"/>
  <c r="G166" i="2"/>
  <c r="H166" i="2"/>
  <c r="H174" i="2"/>
  <c r="G174" i="2"/>
  <c r="H15" i="2"/>
  <c r="G15" i="2"/>
  <c r="H47" i="2"/>
  <c r="G47" i="2"/>
  <c r="G103" i="2"/>
  <c r="H103" i="2"/>
  <c r="G16" i="2"/>
  <c r="H16" i="2"/>
  <c r="H24" i="2"/>
  <c r="G24" i="2"/>
  <c r="G32" i="2"/>
  <c r="H32" i="2"/>
  <c r="H40" i="2"/>
  <c r="G40" i="2"/>
  <c r="G48" i="2"/>
  <c r="H48" i="2"/>
  <c r="H56" i="2"/>
  <c r="G56" i="2"/>
  <c r="G64" i="2"/>
  <c r="H64" i="2"/>
  <c r="H72" i="2"/>
  <c r="G72" i="2"/>
  <c r="G80" i="2"/>
  <c r="H80" i="2"/>
  <c r="H88" i="2"/>
  <c r="G88" i="2"/>
  <c r="G96" i="2"/>
  <c r="H96" i="2"/>
  <c r="H104" i="2"/>
  <c r="G104" i="2"/>
  <c r="G112" i="2"/>
  <c r="H112" i="2"/>
  <c r="H120" i="2"/>
  <c r="G120" i="2"/>
  <c r="G128" i="2"/>
  <c r="H128" i="2"/>
  <c r="H136" i="2"/>
  <c r="G136" i="2"/>
  <c r="G144" i="2"/>
  <c r="H144" i="2"/>
  <c r="H152" i="2"/>
  <c r="G152" i="2"/>
  <c r="G160" i="2"/>
  <c r="H160" i="2"/>
  <c r="H168" i="2"/>
  <c r="G168" i="2"/>
  <c r="H176" i="2"/>
  <c r="G176" i="2"/>
  <c r="H13" i="2"/>
  <c r="G13" i="2"/>
  <c r="H29" i="2"/>
  <c r="G29" i="2"/>
  <c r="H61" i="2"/>
  <c r="G61" i="2"/>
  <c r="H77" i="2"/>
  <c r="G77" i="2"/>
  <c r="H93" i="2"/>
  <c r="G93" i="2"/>
  <c r="H109" i="2"/>
  <c r="G109" i="2"/>
  <c r="H125" i="2"/>
  <c r="G125" i="2"/>
  <c r="H141" i="2"/>
  <c r="G141" i="2"/>
  <c r="H157" i="2"/>
  <c r="G157" i="2"/>
  <c r="H173" i="2"/>
  <c r="G173" i="2"/>
  <c r="H31" i="2"/>
  <c r="G31" i="2"/>
  <c r="G55" i="2"/>
  <c r="H55" i="2"/>
  <c r="H79" i="2"/>
  <c r="G79" i="2"/>
  <c r="H95" i="2"/>
  <c r="G95" i="2"/>
  <c r="G119" i="2"/>
  <c r="H119" i="2"/>
  <c r="G151" i="2"/>
  <c r="H151" i="2"/>
  <c r="G9" i="2"/>
  <c r="H9" i="2"/>
  <c r="H33" i="2"/>
  <c r="G33" i="2"/>
  <c r="H49" i="2"/>
  <c r="G49" i="2"/>
  <c r="H65" i="2"/>
  <c r="G65" i="2"/>
  <c r="H81" i="2"/>
  <c r="G81" i="2"/>
  <c r="H97" i="2"/>
  <c r="G97" i="2"/>
  <c r="G105" i="2"/>
  <c r="H105" i="2"/>
  <c r="G121" i="2"/>
  <c r="H121" i="2"/>
  <c r="H129" i="2"/>
  <c r="G129" i="2"/>
  <c r="G137" i="2"/>
  <c r="H137" i="2"/>
  <c r="H145" i="2"/>
  <c r="G145" i="2"/>
  <c r="G153" i="2"/>
  <c r="H153" i="2"/>
  <c r="H161" i="2"/>
  <c r="G161" i="2"/>
  <c r="G169" i="2"/>
  <c r="H169" i="2"/>
  <c r="H53" i="2"/>
  <c r="G53" i="2"/>
  <c r="G22" i="2"/>
  <c r="H22" i="2"/>
  <c r="G54" i="2"/>
  <c r="H54" i="2"/>
  <c r="G118" i="2"/>
  <c r="H118" i="2"/>
  <c r="G23" i="2"/>
  <c r="H23" i="2"/>
  <c r="G39" i="2"/>
  <c r="H39" i="2"/>
  <c r="H63" i="2"/>
  <c r="G63" i="2"/>
  <c r="G71" i="2"/>
  <c r="H71" i="2"/>
  <c r="G87" i="2"/>
  <c r="H87" i="2"/>
  <c r="H111" i="2"/>
  <c r="G111" i="2"/>
  <c r="H127" i="2"/>
  <c r="G127" i="2"/>
  <c r="G135" i="2"/>
  <c r="H135" i="2"/>
  <c r="H143" i="2"/>
  <c r="G143" i="2"/>
  <c r="H159" i="2"/>
  <c r="G159" i="2"/>
  <c r="G167" i="2"/>
  <c r="H167" i="2"/>
  <c r="H175" i="2"/>
  <c r="G175" i="2"/>
  <c r="H17" i="2"/>
  <c r="G17" i="2"/>
  <c r="H25" i="2"/>
  <c r="G25" i="2"/>
  <c r="G41" i="2"/>
  <c r="H41" i="2"/>
  <c r="G57" i="2"/>
  <c r="H57" i="2"/>
  <c r="G73" i="2"/>
  <c r="H73" i="2"/>
  <c r="G89" i="2"/>
  <c r="H89" i="2"/>
  <c r="H113" i="2"/>
  <c r="G113" i="2"/>
  <c r="G10" i="2"/>
  <c r="H10" i="2"/>
  <c r="H18" i="2"/>
  <c r="G18" i="2"/>
  <c r="G26" i="2"/>
  <c r="H26" i="2"/>
  <c r="G34" i="2"/>
  <c r="H34" i="2"/>
  <c r="H42" i="2"/>
  <c r="G42" i="2"/>
  <c r="H50" i="2"/>
  <c r="G50" i="2"/>
  <c r="G58" i="2"/>
  <c r="H58" i="2"/>
  <c r="H66" i="2"/>
  <c r="G66" i="2"/>
  <c r="G74" i="2"/>
  <c r="H74" i="2"/>
  <c r="H82" i="2"/>
  <c r="G82" i="2"/>
  <c r="G90" i="2"/>
  <c r="H90" i="2"/>
  <c r="H98" i="2"/>
  <c r="G98" i="2"/>
  <c r="H106" i="2"/>
  <c r="G106" i="2"/>
  <c r="G114" i="2"/>
  <c r="H114" i="2"/>
  <c r="G122" i="2"/>
  <c r="H122" i="2"/>
  <c r="G130" i="2"/>
  <c r="H130" i="2"/>
  <c r="H138" i="2"/>
  <c r="G138" i="2"/>
  <c r="G146" i="2"/>
  <c r="H146" i="2"/>
  <c r="H154" i="2"/>
  <c r="G154" i="2"/>
  <c r="H162" i="2"/>
  <c r="G162" i="2"/>
  <c r="G170" i="2"/>
  <c r="H170" i="2"/>
  <c r="H21" i="2"/>
  <c r="G21" i="2"/>
  <c r="H45" i="2"/>
  <c r="G45" i="2"/>
  <c r="H11" i="2"/>
  <c r="G11" i="2"/>
  <c r="H19" i="2"/>
  <c r="G19" i="2"/>
  <c r="H27" i="2"/>
  <c r="G27" i="2"/>
  <c r="H35" i="2"/>
  <c r="G35" i="2"/>
  <c r="H43" i="2"/>
  <c r="G43" i="2"/>
  <c r="H51" i="2"/>
  <c r="G51" i="2"/>
  <c r="H59" i="2"/>
  <c r="G59" i="2"/>
  <c r="H67" i="2"/>
  <c r="G67" i="2"/>
  <c r="H75" i="2"/>
  <c r="G75" i="2"/>
  <c r="H83" i="2"/>
  <c r="G83" i="2"/>
  <c r="H91" i="2"/>
  <c r="G91" i="2"/>
  <c r="H99" i="2"/>
  <c r="G99" i="2"/>
  <c r="H107" i="2"/>
  <c r="G107" i="2"/>
  <c r="H115" i="2"/>
  <c r="G115" i="2"/>
  <c r="H123" i="2"/>
  <c r="G123" i="2"/>
  <c r="H131" i="2"/>
  <c r="G131" i="2"/>
  <c r="H139" i="2"/>
  <c r="G139" i="2"/>
  <c r="H147" i="2"/>
  <c r="G147" i="2"/>
  <c r="H155" i="2"/>
  <c r="G155" i="2"/>
  <c r="H163" i="2"/>
  <c r="G163" i="2"/>
  <c r="H171" i="2"/>
  <c r="G171" i="2"/>
  <c r="H12" i="2"/>
  <c r="G12" i="2"/>
  <c r="H20" i="2"/>
  <c r="G20" i="2"/>
  <c r="H28" i="2"/>
  <c r="G28" i="2"/>
  <c r="H36" i="2"/>
  <c r="G36" i="2"/>
  <c r="H44" i="2"/>
  <c r="G44" i="2"/>
  <c r="H52" i="2"/>
  <c r="G52" i="2"/>
  <c r="H60" i="2"/>
  <c r="G60" i="2"/>
  <c r="H68" i="2"/>
  <c r="G68" i="2"/>
  <c r="H76" i="2"/>
  <c r="G76" i="2"/>
  <c r="H84" i="2"/>
  <c r="G84" i="2"/>
  <c r="H92" i="2"/>
  <c r="G92" i="2"/>
  <c r="H100" i="2"/>
  <c r="G100" i="2"/>
  <c r="H108" i="2"/>
  <c r="G108" i="2"/>
  <c r="H116" i="2"/>
  <c r="G116" i="2"/>
  <c r="H124" i="2"/>
  <c r="G124" i="2"/>
  <c r="H132" i="2"/>
  <c r="G132" i="2"/>
  <c r="H140" i="2"/>
  <c r="G140" i="2"/>
  <c r="H148" i="2"/>
  <c r="G148" i="2"/>
  <c r="H156" i="2"/>
  <c r="G156" i="2"/>
  <c r="H164" i="2"/>
  <c r="G164" i="2"/>
  <c r="H172" i="2"/>
  <c r="G172" i="2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N167" i="4"/>
  <c r="N151" i="4"/>
  <c r="N127" i="4"/>
  <c r="N103" i="4"/>
  <c r="N87" i="4"/>
  <c r="M182" i="4"/>
  <c r="L182" i="4"/>
  <c r="K182" i="4"/>
  <c r="M181" i="4"/>
  <c r="L181" i="4"/>
  <c r="K181" i="4"/>
  <c r="M180" i="4"/>
  <c r="L180" i="4"/>
  <c r="K180" i="4"/>
  <c r="M179" i="4"/>
  <c r="L179" i="4"/>
  <c r="K179" i="4"/>
  <c r="M178" i="4"/>
  <c r="L178" i="4"/>
  <c r="K178" i="4"/>
  <c r="M177" i="4"/>
  <c r="L177" i="4"/>
  <c r="K177" i="4"/>
  <c r="M176" i="4"/>
  <c r="L176" i="4"/>
  <c r="K176" i="4"/>
  <c r="M175" i="4"/>
  <c r="L175" i="4"/>
  <c r="K175" i="4"/>
  <c r="N175" i="4" s="1"/>
  <c r="M174" i="4"/>
  <c r="L174" i="4"/>
  <c r="K174" i="4"/>
  <c r="N174" i="4" s="1"/>
  <c r="M173" i="4"/>
  <c r="L173" i="4"/>
  <c r="K173" i="4"/>
  <c r="M172" i="4"/>
  <c r="L172" i="4"/>
  <c r="K172" i="4"/>
  <c r="M171" i="4"/>
  <c r="L171" i="4"/>
  <c r="K171" i="4"/>
  <c r="M170" i="4"/>
  <c r="L170" i="4"/>
  <c r="K170" i="4"/>
  <c r="M169" i="4"/>
  <c r="L169" i="4"/>
  <c r="K169" i="4"/>
  <c r="M168" i="4"/>
  <c r="L168" i="4"/>
  <c r="K168" i="4"/>
  <c r="M167" i="4"/>
  <c r="L167" i="4"/>
  <c r="K167" i="4"/>
  <c r="M166" i="4"/>
  <c r="L166" i="4"/>
  <c r="K166" i="4"/>
  <c r="M165" i="4"/>
  <c r="L165" i="4"/>
  <c r="K165" i="4"/>
  <c r="M164" i="4"/>
  <c r="L164" i="4"/>
  <c r="K164" i="4"/>
  <c r="M163" i="4"/>
  <c r="L163" i="4"/>
  <c r="K163" i="4"/>
  <c r="M162" i="4"/>
  <c r="L162" i="4"/>
  <c r="K162" i="4"/>
  <c r="M161" i="4"/>
  <c r="L161" i="4"/>
  <c r="K161" i="4"/>
  <c r="M160" i="4"/>
  <c r="L160" i="4"/>
  <c r="K160" i="4"/>
  <c r="M159" i="4"/>
  <c r="L159" i="4"/>
  <c r="K159" i="4"/>
  <c r="M158" i="4"/>
  <c r="L158" i="4"/>
  <c r="K158" i="4"/>
  <c r="M157" i="4"/>
  <c r="L157" i="4"/>
  <c r="K157" i="4"/>
  <c r="M156" i="4"/>
  <c r="L156" i="4"/>
  <c r="K156" i="4"/>
  <c r="M155" i="4"/>
  <c r="L155" i="4"/>
  <c r="K155" i="4"/>
  <c r="M154" i="4"/>
  <c r="L154" i="4"/>
  <c r="K154" i="4"/>
  <c r="M153" i="4"/>
  <c r="L153" i="4"/>
  <c r="K153" i="4"/>
  <c r="M152" i="4"/>
  <c r="L152" i="4"/>
  <c r="K152" i="4"/>
  <c r="M151" i="4"/>
  <c r="L151" i="4"/>
  <c r="K151" i="4"/>
  <c r="M150" i="4"/>
  <c r="L150" i="4"/>
  <c r="K150" i="4"/>
  <c r="N150" i="4" s="1"/>
  <c r="F160" i="5" s="1"/>
  <c r="M149" i="4"/>
  <c r="L149" i="4"/>
  <c r="K149" i="4"/>
  <c r="M148" i="4"/>
  <c r="L148" i="4"/>
  <c r="K148" i="4"/>
  <c r="M147" i="4"/>
  <c r="L147" i="4"/>
  <c r="K147" i="4"/>
  <c r="M146" i="4"/>
  <c r="L146" i="4"/>
  <c r="K146" i="4"/>
  <c r="M145" i="4"/>
  <c r="L145" i="4"/>
  <c r="K145" i="4"/>
  <c r="M144" i="4"/>
  <c r="L144" i="4"/>
  <c r="K144" i="4"/>
  <c r="M143" i="4"/>
  <c r="L143" i="4"/>
  <c r="K143" i="4"/>
  <c r="M142" i="4"/>
  <c r="L142" i="4"/>
  <c r="K142" i="4"/>
  <c r="M141" i="4"/>
  <c r="L141" i="4"/>
  <c r="K141" i="4"/>
  <c r="M140" i="4"/>
  <c r="L140" i="4"/>
  <c r="K140" i="4"/>
  <c r="M139" i="4"/>
  <c r="L139" i="4"/>
  <c r="K139" i="4"/>
  <c r="M138" i="4"/>
  <c r="L138" i="4"/>
  <c r="K138" i="4"/>
  <c r="M137" i="4"/>
  <c r="L137" i="4"/>
  <c r="K137" i="4"/>
  <c r="M136" i="4"/>
  <c r="L136" i="4"/>
  <c r="K136" i="4"/>
  <c r="M135" i="4"/>
  <c r="L135" i="4"/>
  <c r="K135" i="4"/>
  <c r="M134" i="4"/>
  <c r="L134" i="4"/>
  <c r="K134" i="4"/>
  <c r="N134" i="4" s="1"/>
  <c r="M133" i="4"/>
  <c r="L133" i="4"/>
  <c r="K133" i="4"/>
  <c r="M132" i="4"/>
  <c r="L132" i="4"/>
  <c r="K132" i="4"/>
  <c r="M131" i="4"/>
  <c r="L131" i="4"/>
  <c r="K131" i="4"/>
  <c r="M130" i="4"/>
  <c r="L130" i="4"/>
  <c r="K130" i="4"/>
  <c r="M129" i="4"/>
  <c r="L129" i="4"/>
  <c r="K129" i="4"/>
  <c r="M128" i="4"/>
  <c r="L128" i="4"/>
  <c r="K128" i="4"/>
  <c r="M127" i="4"/>
  <c r="L127" i="4"/>
  <c r="K127" i="4"/>
  <c r="M126" i="4"/>
  <c r="L126" i="4"/>
  <c r="K126" i="4"/>
  <c r="N126" i="4" s="1"/>
  <c r="M125" i="4"/>
  <c r="L125" i="4"/>
  <c r="K125" i="4"/>
  <c r="M124" i="4"/>
  <c r="L124" i="4"/>
  <c r="K124" i="4"/>
  <c r="M123" i="4"/>
  <c r="L123" i="4"/>
  <c r="K123" i="4"/>
  <c r="M122" i="4"/>
  <c r="L122" i="4"/>
  <c r="K122" i="4"/>
  <c r="M121" i="4"/>
  <c r="L121" i="4"/>
  <c r="K121" i="4"/>
  <c r="M120" i="4"/>
  <c r="L120" i="4"/>
  <c r="K120" i="4"/>
  <c r="M119" i="4"/>
  <c r="L119" i="4"/>
  <c r="K119" i="4"/>
  <c r="M118" i="4"/>
  <c r="L118" i="4"/>
  <c r="K118" i="4"/>
  <c r="M117" i="4"/>
  <c r="L117" i="4"/>
  <c r="K117" i="4"/>
  <c r="M116" i="4"/>
  <c r="L116" i="4"/>
  <c r="K116" i="4"/>
  <c r="M115" i="4"/>
  <c r="L115" i="4"/>
  <c r="K115" i="4"/>
  <c r="M114" i="4"/>
  <c r="L114" i="4"/>
  <c r="K114" i="4"/>
  <c r="M113" i="4"/>
  <c r="L113" i="4"/>
  <c r="K113" i="4"/>
  <c r="M112" i="4"/>
  <c r="L112" i="4"/>
  <c r="K112" i="4"/>
  <c r="M111" i="4"/>
  <c r="L111" i="4"/>
  <c r="K111" i="4"/>
  <c r="N111" i="4" s="1"/>
  <c r="M110" i="4"/>
  <c r="L110" i="4"/>
  <c r="K110" i="4"/>
  <c r="N110" i="4" s="1"/>
  <c r="M109" i="4"/>
  <c r="L109" i="4"/>
  <c r="K109" i="4"/>
  <c r="M108" i="4"/>
  <c r="L108" i="4"/>
  <c r="K108" i="4"/>
  <c r="M107" i="4"/>
  <c r="L107" i="4"/>
  <c r="K107" i="4"/>
  <c r="M106" i="4"/>
  <c r="L106" i="4"/>
  <c r="K106" i="4"/>
  <c r="M105" i="4"/>
  <c r="L105" i="4"/>
  <c r="K105" i="4"/>
  <c r="M104" i="4"/>
  <c r="L104" i="4"/>
  <c r="K104" i="4"/>
  <c r="M103" i="4"/>
  <c r="L103" i="4"/>
  <c r="K103" i="4"/>
  <c r="M102" i="4"/>
  <c r="L102" i="4"/>
  <c r="K102" i="4"/>
  <c r="M101" i="4"/>
  <c r="L101" i="4"/>
  <c r="K101" i="4"/>
  <c r="M100" i="4"/>
  <c r="L100" i="4"/>
  <c r="K100" i="4"/>
  <c r="M99" i="4"/>
  <c r="L99" i="4"/>
  <c r="K99" i="4"/>
  <c r="M98" i="4"/>
  <c r="L98" i="4"/>
  <c r="K98" i="4"/>
  <c r="M97" i="4"/>
  <c r="L97" i="4"/>
  <c r="K97" i="4"/>
  <c r="M96" i="4"/>
  <c r="L96" i="4"/>
  <c r="K96" i="4"/>
  <c r="M95" i="4"/>
  <c r="L95" i="4"/>
  <c r="K95" i="4"/>
  <c r="M94" i="4"/>
  <c r="L94" i="4"/>
  <c r="K94" i="4"/>
  <c r="M93" i="4"/>
  <c r="L93" i="4"/>
  <c r="K93" i="4"/>
  <c r="M92" i="4"/>
  <c r="L92" i="4"/>
  <c r="K92" i="4"/>
  <c r="M91" i="4"/>
  <c r="L91" i="4"/>
  <c r="K91" i="4"/>
  <c r="M90" i="4"/>
  <c r="L90" i="4"/>
  <c r="K90" i="4"/>
  <c r="M89" i="4"/>
  <c r="L89" i="4"/>
  <c r="K89" i="4"/>
  <c r="M88" i="4"/>
  <c r="L88" i="4"/>
  <c r="K88" i="4"/>
  <c r="M87" i="4"/>
  <c r="L87" i="4"/>
  <c r="K87" i="4"/>
  <c r="M86" i="4"/>
  <c r="L86" i="4"/>
  <c r="K86" i="4"/>
  <c r="N86" i="4" s="1"/>
  <c r="M85" i="4"/>
  <c r="L85" i="4"/>
  <c r="K85" i="4"/>
  <c r="M84" i="4"/>
  <c r="L84" i="4"/>
  <c r="K84" i="4"/>
  <c r="M83" i="4"/>
  <c r="L83" i="4"/>
  <c r="K83" i="4"/>
  <c r="M82" i="4"/>
  <c r="L82" i="4"/>
  <c r="K82" i="4"/>
  <c r="M81" i="4"/>
  <c r="L81" i="4"/>
  <c r="K81" i="4"/>
  <c r="M80" i="4"/>
  <c r="L80" i="4"/>
  <c r="K80" i="4"/>
  <c r="M79" i="4"/>
  <c r="L79" i="4"/>
  <c r="K79" i="4"/>
  <c r="M78" i="4"/>
  <c r="L78" i="4"/>
  <c r="K78" i="4"/>
  <c r="M77" i="4"/>
  <c r="L77" i="4"/>
  <c r="K77" i="4"/>
  <c r="M76" i="4"/>
  <c r="L76" i="4"/>
  <c r="K76" i="4"/>
  <c r="M75" i="4"/>
  <c r="L75" i="4"/>
  <c r="K75" i="4"/>
  <c r="M74" i="4"/>
  <c r="L74" i="4"/>
  <c r="K74" i="4"/>
  <c r="M73" i="4"/>
  <c r="L73" i="4"/>
  <c r="K73" i="4"/>
  <c r="M72" i="4"/>
  <c r="L72" i="4"/>
  <c r="K72" i="4"/>
  <c r="M71" i="4"/>
  <c r="L71" i="4"/>
  <c r="K71" i="4"/>
  <c r="M70" i="4"/>
  <c r="L70" i="4"/>
  <c r="K70" i="4"/>
  <c r="N70" i="4" s="1"/>
  <c r="M69" i="4"/>
  <c r="L69" i="4"/>
  <c r="K69" i="4"/>
  <c r="M68" i="4"/>
  <c r="L68" i="4"/>
  <c r="K68" i="4"/>
  <c r="M67" i="4"/>
  <c r="L67" i="4"/>
  <c r="K67" i="4"/>
  <c r="M66" i="4"/>
  <c r="L66" i="4"/>
  <c r="K66" i="4"/>
  <c r="M65" i="4"/>
  <c r="L65" i="4"/>
  <c r="K65" i="4"/>
  <c r="M64" i="4"/>
  <c r="L64" i="4"/>
  <c r="K64" i="4"/>
  <c r="M63" i="4"/>
  <c r="L63" i="4"/>
  <c r="K63" i="4"/>
  <c r="M62" i="4"/>
  <c r="L62" i="4"/>
  <c r="K62" i="4"/>
  <c r="M61" i="4"/>
  <c r="L61" i="4"/>
  <c r="K61" i="4"/>
  <c r="M60" i="4"/>
  <c r="L60" i="4"/>
  <c r="K60" i="4"/>
  <c r="M59" i="4"/>
  <c r="L59" i="4"/>
  <c r="K59" i="4"/>
  <c r="M58" i="4"/>
  <c r="L58" i="4"/>
  <c r="K58" i="4"/>
  <c r="M57" i="4"/>
  <c r="L57" i="4"/>
  <c r="K57" i="4"/>
  <c r="M56" i="4"/>
  <c r="L56" i="4"/>
  <c r="K56" i="4"/>
  <c r="M55" i="4"/>
  <c r="L55" i="4"/>
  <c r="K55" i="4"/>
  <c r="M54" i="4"/>
  <c r="L54" i="4"/>
  <c r="K54" i="4"/>
  <c r="M53" i="4"/>
  <c r="L53" i="4"/>
  <c r="K53" i="4"/>
  <c r="M52" i="4"/>
  <c r="L52" i="4"/>
  <c r="K52" i="4"/>
  <c r="M51" i="4"/>
  <c r="L51" i="4"/>
  <c r="K51" i="4"/>
  <c r="M50" i="4"/>
  <c r="L50" i="4"/>
  <c r="K50" i="4"/>
  <c r="M49" i="4"/>
  <c r="L49" i="4"/>
  <c r="K49" i="4"/>
  <c r="M48" i="4"/>
  <c r="L48" i="4"/>
  <c r="K48" i="4"/>
  <c r="M47" i="4"/>
  <c r="L47" i="4"/>
  <c r="K47" i="4"/>
  <c r="M46" i="4"/>
  <c r="L46" i="4"/>
  <c r="K46" i="4"/>
  <c r="M45" i="4"/>
  <c r="L45" i="4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J182" i="4"/>
  <c r="N182" i="4" s="1"/>
  <c r="J181" i="4"/>
  <c r="N181" i="4" s="1"/>
  <c r="J180" i="4"/>
  <c r="J179" i="4"/>
  <c r="J178" i="4"/>
  <c r="N178" i="4" s="1"/>
  <c r="J177" i="4"/>
  <c r="N177" i="4" s="1"/>
  <c r="J176" i="4"/>
  <c r="N176" i="4" s="1"/>
  <c r="J175" i="4"/>
  <c r="J174" i="4"/>
  <c r="J173" i="4"/>
  <c r="N173" i="4" s="1"/>
  <c r="J172" i="4"/>
  <c r="J171" i="4"/>
  <c r="J170" i="4"/>
  <c r="N170" i="4" s="1"/>
  <c r="J169" i="4"/>
  <c r="N169" i="4" s="1"/>
  <c r="J168" i="4"/>
  <c r="N168" i="4" s="1"/>
  <c r="J167" i="4"/>
  <c r="J166" i="4"/>
  <c r="N166" i="4" s="1"/>
  <c r="J165" i="4"/>
  <c r="N165" i="4" s="1"/>
  <c r="J164" i="4"/>
  <c r="J163" i="4"/>
  <c r="J162" i="4"/>
  <c r="N162" i="4" s="1"/>
  <c r="J161" i="4"/>
  <c r="N161" i="4" s="1"/>
  <c r="J160" i="4"/>
  <c r="N160" i="4" s="1"/>
  <c r="J159" i="4"/>
  <c r="N159" i="4" s="1"/>
  <c r="J158" i="4"/>
  <c r="N158" i="4" s="1"/>
  <c r="J157" i="4"/>
  <c r="N157" i="4" s="1"/>
  <c r="J156" i="4"/>
  <c r="J155" i="4"/>
  <c r="J154" i="4"/>
  <c r="N154" i="4" s="1"/>
  <c r="J153" i="4"/>
  <c r="N153" i="4" s="1"/>
  <c r="J152" i="4"/>
  <c r="N152" i="4" s="1"/>
  <c r="J151" i="4"/>
  <c r="J150" i="4"/>
  <c r="J149" i="4"/>
  <c r="N149" i="4" s="1"/>
  <c r="J148" i="4"/>
  <c r="J147" i="4"/>
  <c r="J146" i="4"/>
  <c r="N146" i="4" s="1"/>
  <c r="J145" i="4"/>
  <c r="N145" i="4" s="1"/>
  <c r="J144" i="4"/>
  <c r="N144" i="4" s="1"/>
  <c r="J143" i="4"/>
  <c r="N143" i="4" s="1"/>
  <c r="J142" i="4"/>
  <c r="N142" i="4" s="1"/>
  <c r="J141" i="4"/>
  <c r="N141" i="4" s="1"/>
  <c r="J140" i="4"/>
  <c r="J139" i="4"/>
  <c r="J138" i="4"/>
  <c r="N138" i="4" s="1"/>
  <c r="J137" i="4"/>
  <c r="N137" i="4" s="1"/>
  <c r="J136" i="4"/>
  <c r="N136" i="4" s="1"/>
  <c r="J135" i="4"/>
  <c r="N135" i="4" s="1"/>
  <c r="J134" i="4"/>
  <c r="J133" i="4"/>
  <c r="N133" i="4" s="1"/>
  <c r="J132" i="4"/>
  <c r="J131" i="4"/>
  <c r="J130" i="4"/>
  <c r="N130" i="4" s="1"/>
  <c r="J129" i="4"/>
  <c r="N129" i="4" s="1"/>
  <c r="J128" i="4"/>
  <c r="N128" i="4" s="1"/>
  <c r="J127" i="4"/>
  <c r="J126" i="4"/>
  <c r="J125" i="4"/>
  <c r="N125" i="4" s="1"/>
  <c r="J124" i="4"/>
  <c r="J123" i="4"/>
  <c r="J122" i="4"/>
  <c r="N122" i="4" s="1"/>
  <c r="J121" i="4"/>
  <c r="N121" i="4" s="1"/>
  <c r="J120" i="4"/>
  <c r="N120" i="4" s="1"/>
  <c r="J119" i="4"/>
  <c r="N119" i="4" s="1"/>
  <c r="J118" i="4"/>
  <c r="N118" i="4" s="1"/>
  <c r="J117" i="4"/>
  <c r="N117" i="4" s="1"/>
  <c r="J116" i="4"/>
  <c r="J115" i="4"/>
  <c r="J114" i="4"/>
  <c r="N114" i="4" s="1"/>
  <c r="J113" i="4"/>
  <c r="N113" i="4" s="1"/>
  <c r="J112" i="4"/>
  <c r="N112" i="4" s="1"/>
  <c r="J111" i="4"/>
  <c r="J110" i="4"/>
  <c r="J109" i="4"/>
  <c r="N109" i="4" s="1"/>
  <c r="J108" i="4"/>
  <c r="J107" i="4"/>
  <c r="J106" i="4"/>
  <c r="N106" i="4" s="1"/>
  <c r="J105" i="4"/>
  <c r="N105" i="4" s="1"/>
  <c r="J104" i="4"/>
  <c r="N104" i="4" s="1"/>
  <c r="J103" i="4"/>
  <c r="J102" i="4"/>
  <c r="N102" i="4" s="1"/>
  <c r="J101" i="4"/>
  <c r="N101" i="4" s="1"/>
  <c r="J100" i="4"/>
  <c r="J99" i="4"/>
  <c r="J98" i="4"/>
  <c r="N98" i="4" s="1"/>
  <c r="J97" i="4"/>
  <c r="N97" i="4" s="1"/>
  <c r="J96" i="4"/>
  <c r="N96" i="4" s="1"/>
  <c r="J95" i="4"/>
  <c r="N95" i="4" s="1"/>
  <c r="J94" i="4"/>
  <c r="N94" i="4" s="1"/>
  <c r="J93" i="4"/>
  <c r="N93" i="4" s="1"/>
  <c r="J92" i="4"/>
  <c r="J91" i="4"/>
  <c r="J90" i="4"/>
  <c r="N90" i="4" s="1"/>
  <c r="J89" i="4"/>
  <c r="N89" i="4" s="1"/>
  <c r="J88" i="4"/>
  <c r="N88" i="4" s="1"/>
  <c r="J87" i="4"/>
  <c r="J86" i="4"/>
  <c r="J85" i="4"/>
  <c r="N85" i="4" s="1"/>
  <c r="J84" i="4"/>
  <c r="J83" i="4"/>
  <c r="J82" i="4"/>
  <c r="N82" i="4" s="1"/>
  <c r="J81" i="4"/>
  <c r="N81" i="4" s="1"/>
  <c r="J80" i="4"/>
  <c r="N80" i="4" s="1"/>
  <c r="J79" i="4"/>
  <c r="N79" i="4" s="1"/>
  <c r="J78" i="4"/>
  <c r="N78" i="4" s="1"/>
  <c r="J77" i="4"/>
  <c r="N77" i="4" s="1"/>
  <c r="J76" i="4"/>
  <c r="J75" i="4"/>
  <c r="J74" i="4"/>
  <c r="N74" i="4" s="1"/>
  <c r="J73" i="4"/>
  <c r="N73" i="4" s="1"/>
  <c r="J72" i="4"/>
  <c r="N72" i="4" s="1"/>
  <c r="J71" i="4"/>
  <c r="N71" i="4" s="1"/>
  <c r="J70" i="4"/>
  <c r="J69" i="4"/>
  <c r="N69" i="4" s="1"/>
  <c r="J68" i="4"/>
  <c r="J67" i="4"/>
  <c r="J66" i="4"/>
  <c r="N66" i="4" s="1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N75" i="4" l="1"/>
  <c r="N107" i="4"/>
  <c r="N139" i="4"/>
  <c r="N163" i="4"/>
  <c r="N12" i="4"/>
  <c r="F158" i="5" s="1"/>
  <c r="N44" i="4"/>
  <c r="F190" i="5" s="1"/>
  <c r="N60" i="4"/>
  <c r="F206" i="5" s="1"/>
  <c r="N84" i="4"/>
  <c r="N116" i="4"/>
  <c r="N148" i="4"/>
  <c r="N180" i="4"/>
  <c r="N91" i="4"/>
  <c r="N123" i="4"/>
  <c r="N155" i="4"/>
  <c r="N20" i="4"/>
  <c r="F166" i="5" s="1"/>
  <c r="N52" i="4"/>
  <c r="F198" i="5" s="1"/>
  <c r="N92" i="4"/>
  <c r="N124" i="4"/>
  <c r="N164" i="4"/>
  <c r="N67" i="4"/>
  <c r="N99" i="4"/>
  <c r="N131" i="4"/>
  <c r="N179" i="4"/>
  <c r="N28" i="4"/>
  <c r="F174" i="5" s="1"/>
  <c r="N68" i="4"/>
  <c r="N100" i="4"/>
  <c r="N132" i="4"/>
  <c r="N156" i="4"/>
  <c r="N14" i="4"/>
  <c r="N83" i="4"/>
  <c r="N115" i="4"/>
  <c r="N147" i="4"/>
  <c r="N171" i="4"/>
  <c r="N36" i="4"/>
  <c r="N76" i="4"/>
  <c r="N108" i="4"/>
  <c r="N140" i="4"/>
  <c r="N172" i="4"/>
  <c r="N13" i="4"/>
  <c r="F159" i="5" s="1"/>
  <c r="N21" i="4"/>
  <c r="F167" i="5" s="1"/>
  <c r="N29" i="4"/>
  <c r="F175" i="5" s="1"/>
  <c r="N37" i="4"/>
  <c r="F183" i="5" s="1"/>
  <c r="N45" i="4"/>
  <c r="F191" i="5" s="1"/>
  <c r="N53" i="4"/>
  <c r="F199" i="5" s="1"/>
  <c r="N61" i="4"/>
  <c r="F207" i="5" s="1"/>
  <c r="N15" i="4"/>
  <c r="F161" i="5" s="1"/>
  <c r="N23" i="4"/>
  <c r="F169" i="5" s="1"/>
  <c r="N31" i="4"/>
  <c r="F177" i="5" s="1"/>
  <c r="N39" i="4"/>
  <c r="F185" i="5" s="1"/>
  <c r="N47" i="4"/>
  <c r="F193" i="5" s="1"/>
  <c r="N55" i="4"/>
  <c r="F201" i="5" s="1"/>
  <c r="N63" i="4"/>
  <c r="F209" i="5" s="1"/>
  <c r="N24" i="4"/>
  <c r="F170" i="5" s="1"/>
  <c r="N64" i="4"/>
  <c r="F210" i="5" s="1"/>
  <c r="N16" i="4"/>
  <c r="F162" i="5" s="1"/>
  <c r="N40" i="4"/>
  <c r="F186" i="5" s="1"/>
  <c r="N48" i="4"/>
  <c r="F194" i="5" s="1"/>
  <c r="N10" i="4"/>
  <c r="F156" i="5" s="1"/>
  <c r="N18" i="4"/>
  <c r="F164" i="5" s="1"/>
  <c r="N26" i="4"/>
  <c r="F172" i="5" s="1"/>
  <c r="N34" i="4"/>
  <c r="F180" i="5" s="1"/>
  <c r="N42" i="4"/>
  <c r="F188" i="5" s="1"/>
  <c r="N50" i="4"/>
  <c r="F196" i="5" s="1"/>
  <c r="N58" i="4"/>
  <c r="F204" i="5" s="1"/>
  <c r="N9" i="4"/>
  <c r="F155" i="5" s="1"/>
  <c r="N17" i="4"/>
  <c r="F163" i="5" s="1"/>
  <c r="N22" i="4"/>
  <c r="F168" i="5" s="1"/>
  <c r="N25" i="4"/>
  <c r="F171" i="5" s="1"/>
  <c r="N30" i="4"/>
  <c r="F176" i="5" s="1"/>
  <c r="N33" i="4"/>
  <c r="F179" i="5" s="1"/>
  <c r="N38" i="4"/>
  <c r="F184" i="5" s="1"/>
  <c r="N41" i="4"/>
  <c r="F187" i="5" s="1"/>
  <c r="N46" i="4"/>
  <c r="F192" i="5" s="1"/>
  <c r="N49" i="4"/>
  <c r="F195" i="5" s="1"/>
  <c r="N54" i="4"/>
  <c r="F200" i="5" s="1"/>
  <c r="N57" i="4"/>
  <c r="F203" i="5" s="1"/>
  <c r="N62" i="4"/>
  <c r="F208" i="5" s="1"/>
  <c r="N65" i="4"/>
  <c r="F211" i="5" s="1"/>
  <c r="N8" i="4"/>
  <c r="F154" i="5" s="1"/>
  <c r="N32" i="4"/>
  <c r="F178" i="5" s="1"/>
  <c r="N56" i="4"/>
  <c r="F202" i="5" s="1"/>
  <c r="N11" i="4"/>
  <c r="N19" i="4"/>
  <c r="N27" i="4"/>
  <c r="F173" i="5" s="1"/>
  <c r="N35" i="4"/>
  <c r="F181" i="5" s="1"/>
  <c r="N43" i="4"/>
  <c r="F189" i="5" s="1"/>
  <c r="N51" i="4"/>
  <c r="F197" i="5" s="1"/>
  <c r="N59" i="4"/>
  <c r="F205" i="5" s="1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F157" i="5" l="1"/>
  <c r="F165" i="5"/>
  <c r="F182" i="5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B182" i="3" l="1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E195" i="16" l="1"/>
  <c r="E187" i="16"/>
  <c r="E179" i="16"/>
  <c r="E171" i="16"/>
  <c r="E163" i="16"/>
  <c r="E155" i="16"/>
  <c r="E147" i="16"/>
  <c r="E139" i="16"/>
  <c r="H147" i="16" s="1"/>
  <c r="E131" i="16"/>
  <c r="E123" i="16"/>
  <c r="E115" i="16"/>
  <c r="E107" i="16"/>
  <c r="E99" i="16"/>
  <c r="E91" i="16"/>
  <c r="E83" i="16"/>
  <c r="E75" i="16"/>
  <c r="E67" i="16"/>
  <c r="E59" i="16"/>
  <c r="E51" i="16"/>
  <c r="E43" i="16"/>
  <c r="E35" i="16"/>
  <c r="E27" i="16"/>
  <c r="E19" i="16"/>
  <c r="E11" i="16"/>
  <c r="H19" i="16" s="1"/>
  <c r="E211" i="15"/>
  <c r="E209" i="15"/>
  <c r="E207" i="15"/>
  <c r="E205" i="15"/>
  <c r="H205" i="15" s="1"/>
  <c r="E203" i="15"/>
  <c r="E201" i="15"/>
  <c r="E199" i="15"/>
  <c r="H199" i="15" s="1"/>
  <c r="E197" i="15"/>
  <c r="H197" i="15" s="1"/>
  <c r="E195" i="15"/>
  <c r="E193" i="15"/>
  <c r="E191" i="15"/>
  <c r="E189" i="15"/>
  <c r="E187" i="15"/>
  <c r="E185" i="15"/>
  <c r="E183" i="15"/>
  <c r="H183" i="15" s="1"/>
  <c r="E181" i="15"/>
  <c r="E179" i="15"/>
  <c r="E177" i="15"/>
  <c r="E175" i="15"/>
  <c r="E173" i="15"/>
  <c r="E171" i="15"/>
  <c r="E169" i="15"/>
  <c r="E167" i="15"/>
  <c r="H167" i="15" s="1"/>
  <c r="E165" i="15"/>
  <c r="H165" i="15" s="1"/>
  <c r="E163" i="15"/>
  <c r="E161" i="15"/>
  <c r="E159" i="15"/>
  <c r="E157" i="15"/>
  <c r="E155" i="15"/>
  <c r="E153" i="15"/>
  <c r="E151" i="15"/>
  <c r="H151" i="15" s="1"/>
  <c r="E149" i="15"/>
  <c r="H149" i="15" s="1"/>
  <c r="E147" i="15"/>
  <c r="E145" i="15"/>
  <c r="E143" i="15"/>
  <c r="E141" i="15"/>
  <c r="H141" i="15" s="1"/>
  <c r="E139" i="15"/>
  <c r="E198" i="16"/>
  <c r="E190" i="16"/>
  <c r="E182" i="16"/>
  <c r="E174" i="16"/>
  <c r="E166" i="16"/>
  <c r="E158" i="16"/>
  <c r="E150" i="16"/>
  <c r="E142" i="16"/>
  <c r="E134" i="16"/>
  <c r="E126" i="16"/>
  <c r="E118" i="16"/>
  <c r="H126" i="16" s="1"/>
  <c r="E110" i="16"/>
  <c r="E102" i="16"/>
  <c r="E94" i="16"/>
  <c r="E86" i="16"/>
  <c r="E78" i="16"/>
  <c r="E70" i="16"/>
  <c r="E62" i="16"/>
  <c r="E54" i="16"/>
  <c r="H62" i="16" s="1"/>
  <c r="E46" i="16"/>
  <c r="E38" i="16"/>
  <c r="E30" i="16"/>
  <c r="E22" i="16"/>
  <c r="E14" i="16"/>
  <c r="E196" i="16"/>
  <c r="E188" i="16"/>
  <c r="E180" i="16"/>
  <c r="E172" i="16"/>
  <c r="E164" i="16"/>
  <c r="E156" i="16"/>
  <c r="E148" i="16"/>
  <c r="E140" i="16"/>
  <c r="E132" i="16"/>
  <c r="E124" i="16"/>
  <c r="E116" i="16"/>
  <c r="H124" i="16" s="1"/>
  <c r="E108" i="16"/>
  <c r="E100" i="16"/>
  <c r="E92" i="16"/>
  <c r="E84" i="16"/>
  <c r="E76" i="16"/>
  <c r="E68" i="16"/>
  <c r="E60" i="16"/>
  <c r="E52" i="16"/>
  <c r="H60" i="16" s="1"/>
  <c r="E44" i="16"/>
  <c r="E36" i="16"/>
  <c r="E28" i="16"/>
  <c r="E20" i="16"/>
  <c r="E12" i="16"/>
  <c r="E167" i="16"/>
  <c r="E160" i="16"/>
  <c r="H168" i="16" s="1"/>
  <c r="E153" i="16"/>
  <c r="H161" i="16" s="1"/>
  <c r="E146" i="16"/>
  <c r="E141" i="16"/>
  <c r="E103" i="16"/>
  <c r="E96" i="16"/>
  <c r="E89" i="16"/>
  <c r="E82" i="16"/>
  <c r="E77" i="16"/>
  <c r="E39" i="16"/>
  <c r="H47" i="16" s="1"/>
  <c r="E32" i="16"/>
  <c r="E25" i="16"/>
  <c r="E18" i="16"/>
  <c r="E13" i="16"/>
  <c r="E204" i="15"/>
  <c r="H204" i="15" s="1"/>
  <c r="E188" i="15"/>
  <c r="H188" i="15" s="1"/>
  <c r="E172" i="15"/>
  <c r="H172" i="15" s="1"/>
  <c r="E156" i="15"/>
  <c r="H156" i="15" s="1"/>
  <c r="E140" i="15"/>
  <c r="H140" i="15" s="1"/>
  <c r="E201" i="16"/>
  <c r="E189" i="16"/>
  <c r="E144" i="16"/>
  <c r="E130" i="16"/>
  <c r="E87" i="16"/>
  <c r="E191" i="16"/>
  <c r="E184" i="16"/>
  <c r="H192" i="16" s="1"/>
  <c r="E177" i="16"/>
  <c r="E170" i="16"/>
  <c r="E165" i="16"/>
  <c r="E127" i="16"/>
  <c r="E120" i="16"/>
  <c r="E113" i="16"/>
  <c r="E106" i="16"/>
  <c r="E101" i="16"/>
  <c r="H109" i="16" s="1"/>
  <c r="E63" i="16"/>
  <c r="E56" i="16"/>
  <c r="E49" i="16"/>
  <c r="E42" i="16"/>
  <c r="E37" i="16"/>
  <c r="E206" i="15"/>
  <c r="H206" i="15" s="1"/>
  <c r="E190" i="15"/>
  <c r="H190" i="15" s="1"/>
  <c r="E174" i="15"/>
  <c r="H174" i="15" s="1"/>
  <c r="E158" i="15"/>
  <c r="E142" i="15"/>
  <c r="E194" i="16"/>
  <c r="E151" i="16"/>
  <c r="E137" i="16"/>
  <c r="E125" i="16"/>
  <c r="E80" i="16"/>
  <c r="E175" i="16"/>
  <c r="H183" i="16" s="1"/>
  <c r="E168" i="16"/>
  <c r="E161" i="16"/>
  <c r="E154" i="16"/>
  <c r="E149" i="16"/>
  <c r="E111" i="16"/>
  <c r="E104" i="16"/>
  <c r="E97" i="16"/>
  <c r="E90" i="16"/>
  <c r="H98" i="16" s="1"/>
  <c r="E85" i="16"/>
  <c r="E47" i="16"/>
  <c r="E40" i="16"/>
  <c r="E33" i="16"/>
  <c r="E26" i="16"/>
  <c r="E21" i="16"/>
  <c r="E210" i="15"/>
  <c r="H210" i="15" s="1"/>
  <c r="E194" i="15"/>
  <c r="H194" i="15" s="1"/>
  <c r="E178" i="15"/>
  <c r="H178" i="15" s="1"/>
  <c r="E162" i="15"/>
  <c r="H162" i="15" s="1"/>
  <c r="E146" i="15"/>
  <c r="H146" i="15" s="1"/>
  <c r="E137" i="15"/>
  <c r="E135" i="15"/>
  <c r="E133" i="15"/>
  <c r="E131" i="15"/>
  <c r="H131" i="15" s="1"/>
  <c r="E129" i="15"/>
  <c r="H129" i="15" s="1"/>
  <c r="E127" i="15"/>
  <c r="E125" i="15"/>
  <c r="E123" i="15"/>
  <c r="E121" i="15"/>
  <c r="H121" i="15" s="1"/>
  <c r="E119" i="15"/>
  <c r="E117" i="15"/>
  <c r="H117" i="15" s="1"/>
  <c r="E115" i="15"/>
  <c r="H115" i="15" s="1"/>
  <c r="E113" i="15"/>
  <c r="H113" i="15" s="1"/>
  <c r="E111" i="15"/>
  <c r="E109" i="15"/>
  <c r="E107" i="15"/>
  <c r="E105" i="15"/>
  <c r="H105" i="15" s="1"/>
  <c r="E103" i="15"/>
  <c r="E101" i="15"/>
  <c r="H101" i="15" s="1"/>
  <c r="E99" i="15"/>
  <c r="H99" i="15" s="1"/>
  <c r="E97" i="15"/>
  <c r="H97" i="15" s="1"/>
  <c r="E95" i="15"/>
  <c r="E93" i="15"/>
  <c r="E91" i="15"/>
  <c r="E89" i="15"/>
  <c r="H89" i="15" s="1"/>
  <c r="E87" i="15"/>
  <c r="E85" i="15"/>
  <c r="H85" i="15" s="1"/>
  <c r="E83" i="15"/>
  <c r="H83" i="15" s="1"/>
  <c r="E81" i="15"/>
  <c r="H81" i="15" s="1"/>
  <c r="E79" i="15"/>
  <c r="E77" i="15"/>
  <c r="E75" i="15"/>
  <c r="E73" i="15"/>
  <c r="E71" i="15"/>
  <c r="E69" i="15"/>
  <c r="H69" i="15" s="1"/>
  <c r="E67" i="15"/>
  <c r="H67" i="15" s="1"/>
  <c r="E65" i="15"/>
  <c r="H65" i="15" s="1"/>
  <c r="E63" i="15"/>
  <c r="E61" i="15"/>
  <c r="E59" i="15"/>
  <c r="E57" i="15"/>
  <c r="E55" i="15"/>
  <c r="E53" i="15"/>
  <c r="H53" i="15" s="1"/>
  <c r="E51" i="15"/>
  <c r="H51" i="15" s="1"/>
  <c r="E49" i="15"/>
  <c r="H49" i="15" s="1"/>
  <c r="E47" i="15"/>
  <c r="E45" i="15"/>
  <c r="E43" i="15"/>
  <c r="E41" i="15"/>
  <c r="H41" i="15" s="1"/>
  <c r="E39" i="15"/>
  <c r="E37" i="15"/>
  <c r="H37" i="15" s="1"/>
  <c r="E35" i="15"/>
  <c r="E33" i="15"/>
  <c r="H33" i="15" s="1"/>
  <c r="E31" i="15"/>
  <c r="E29" i="15"/>
  <c r="E27" i="15"/>
  <c r="E25" i="15"/>
  <c r="H25" i="15" s="1"/>
  <c r="E23" i="15"/>
  <c r="E21" i="15"/>
  <c r="H21" i="15" s="1"/>
  <c r="E19" i="15"/>
  <c r="E199" i="16"/>
  <c r="E192" i="16"/>
  <c r="E185" i="16"/>
  <c r="E178" i="16"/>
  <c r="E173" i="16"/>
  <c r="E135" i="16"/>
  <c r="E128" i="16"/>
  <c r="E121" i="16"/>
  <c r="E114" i="16"/>
  <c r="H122" i="16" s="1"/>
  <c r="E109" i="16"/>
  <c r="E71" i="16"/>
  <c r="E64" i="16"/>
  <c r="E57" i="16"/>
  <c r="E50" i="16"/>
  <c r="E45" i="16"/>
  <c r="E196" i="15"/>
  <c r="H196" i="15" s="1"/>
  <c r="E180" i="15"/>
  <c r="H180" i="15" s="1"/>
  <c r="E164" i="15"/>
  <c r="H164" i="15" s="1"/>
  <c r="E148" i="15"/>
  <c r="H148" i="15" s="1"/>
  <c r="E193" i="16"/>
  <c r="E176" i="16"/>
  <c r="E157" i="16"/>
  <c r="E138" i="16"/>
  <c r="E65" i="16"/>
  <c r="H73" i="16" s="1"/>
  <c r="E31" i="16"/>
  <c r="H39" i="16" s="1"/>
  <c r="E9" i="16"/>
  <c r="E198" i="15"/>
  <c r="E166" i="15"/>
  <c r="E134" i="15"/>
  <c r="E118" i="15"/>
  <c r="E102" i="15"/>
  <c r="H102" i="15" s="1"/>
  <c r="E86" i="15"/>
  <c r="H86" i="15" s="1"/>
  <c r="E70" i="15"/>
  <c r="H70" i="15" s="1"/>
  <c r="E54" i="15"/>
  <c r="E38" i="15"/>
  <c r="E22" i="15"/>
  <c r="E72" i="15"/>
  <c r="H72" i="15" s="1"/>
  <c r="E40" i="15"/>
  <c r="H40" i="15" s="1"/>
  <c r="E10" i="16"/>
  <c r="E124" i="15"/>
  <c r="H124" i="15" s="1"/>
  <c r="E60" i="15"/>
  <c r="H60" i="15" s="1"/>
  <c r="E28" i="15"/>
  <c r="H28" i="15" s="1"/>
  <c r="E105" i="16"/>
  <c r="E53" i="16"/>
  <c r="E182" i="15"/>
  <c r="E110" i="15"/>
  <c r="H110" i="15" s="1"/>
  <c r="E46" i="15"/>
  <c r="H46" i="15" s="1"/>
  <c r="E112" i="16"/>
  <c r="E208" i="15"/>
  <c r="H208" i="15" s="1"/>
  <c r="E116" i="15"/>
  <c r="E68" i="15"/>
  <c r="E20" i="15"/>
  <c r="E202" i="16"/>
  <c r="E136" i="16"/>
  <c r="E119" i="16"/>
  <c r="E98" i="16"/>
  <c r="E81" i="16"/>
  <c r="H89" i="16" s="1"/>
  <c r="E72" i="16"/>
  <c r="E61" i="16"/>
  <c r="E48" i="16"/>
  <c r="E29" i="16"/>
  <c r="E16" i="16"/>
  <c r="E200" i="15"/>
  <c r="E168" i="15"/>
  <c r="H168" i="15" s="1"/>
  <c r="E136" i="15"/>
  <c r="H136" i="15" s="1"/>
  <c r="E120" i="15"/>
  <c r="H120" i="15" s="1"/>
  <c r="E104" i="15"/>
  <c r="H104" i="15" s="1"/>
  <c r="E88" i="15"/>
  <c r="H88" i="15" s="1"/>
  <c r="E56" i="15"/>
  <c r="H56" i="15" s="1"/>
  <c r="E24" i="15"/>
  <c r="H24" i="15" s="1"/>
  <c r="E192" i="15"/>
  <c r="H192" i="15" s="1"/>
  <c r="E108" i="15"/>
  <c r="H108" i="15" s="1"/>
  <c r="E76" i="15"/>
  <c r="H76" i="15" s="1"/>
  <c r="E88" i="16"/>
  <c r="E17" i="16"/>
  <c r="E126" i="15"/>
  <c r="H126" i="15" s="1"/>
  <c r="E78" i="15"/>
  <c r="H78" i="15" s="1"/>
  <c r="E30" i="15"/>
  <c r="H30" i="15" s="1"/>
  <c r="E197" i="16"/>
  <c r="E74" i="16"/>
  <c r="E132" i="15"/>
  <c r="H132" i="15" s="1"/>
  <c r="E84" i="15"/>
  <c r="E200" i="16"/>
  <c r="E183" i="16"/>
  <c r="E162" i="16"/>
  <c r="H170" i="16" s="1"/>
  <c r="E145" i="16"/>
  <c r="E117" i="16"/>
  <c r="E79" i="16"/>
  <c r="E202" i="15"/>
  <c r="H202" i="15" s="1"/>
  <c r="E170" i="15"/>
  <c r="E138" i="15"/>
  <c r="E122" i="15"/>
  <c r="E106" i="15"/>
  <c r="H106" i="15" s="1"/>
  <c r="E90" i="15"/>
  <c r="E74" i="15"/>
  <c r="H74" i="15" s="1"/>
  <c r="E58" i="15"/>
  <c r="H58" i="15" s="1"/>
  <c r="E42" i="15"/>
  <c r="H42" i="15" s="1"/>
  <c r="E26" i="15"/>
  <c r="E181" i="16"/>
  <c r="E143" i="16"/>
  <c r="E66" i="16"/>
  <c r="E55" i="16"/>
  <c r="E34" i="16"/>
  <c r="E23" i="16"/>
  <c r="E160" i="15"/>
  <c r="H160" i="15" s="1"/>
  <c r="E92" i="15"/>
  <c r="H92" i="15" s="1"/>
  <c r="E44" i="15"/>
  <c r="H44" i="15" s="1"/>
  <c r="E122" i="16"/>
  <c r="E73" i="16"/>
  <c r="E150" i="15"/>
  <c r="E94" i="15"/>
  <c r="H94" i="15" s="1"/>
  <c r="E62" i="15"/>
  <c r="H62" i="15" s="1"/>
  <c r="E129" i="16"/>
  <c r="E176" i="15"/>
  <c r="H176" i="15" s="1"/>
  <c r="E144" i="15"/>
  <c r="H144" i="15" s="1"/>
  <c r="E52" i="15"/>
  <c r="E186" i="16"/>
  <c r="E169" i="16"/>
  <c r="E152" i="16"/>
  <c r="E184" i="15"/>
  <c r="H184" i="15" s="1"/>
  <c r="E152" i="15"/>
  <c r="H152" i="15" s="1"/>
  <c r="E128" i="15"/>
  <c r="H128" i="15" s="1"/>
  <c r="E112" i="15"/>
  <c r="H112" i="15" s="1"/>
  <c r="E96" i="15"/>
  <c r="H96" i="15" s="1"/>
  <c r="E80" i="15"/>
  <c r="H80" i="15" s="1"/>
  <c r="E64" i="15"/>
  <c r="H64" i="15" s="1"/>
  <c r="E48" i="15"/>
  <c r="H48" i="15" s="1"/>
  <c r="E32" i="15"/>
  <c r="H32" i="15" s="1"/>
  <c r="E133" i="16"/>
  <c r="H141" i="16" s="1"/>
  <c r="E95" i="16"/>
  <c r="E69" i="16"/>
  <c r="E58" i="16"/>
  <c r="E41" i="16"/>
  <c r="E24" i="16"/>
  <c r="E15" i="16"/>
  <c r="E186" i="15"/>
  <c r="H186" i="15" s="1"/>
  <c r="E154" i="15"/>
  <c r="H154" i="15" s="1"/>
  <c r="E130" i="15"/>
  <c r="E114" i="15"/>
  <c r="E98" i="15"/>
  <c r="E82" i="15"/>
  <c r="E66" i="15"/>
  <c r="E50" i="15"/>
  <c r="E34" i="15"/>
  <c r="E18" i="15"/>
  <c r="H18" i="15" s="1"/>
  <c r="L18" i="15" s="1"/>
  <c r="N18" i="15" s="1"/>
  <c r="E159" i="16"/>
  <c r="E93" i="16"/>
  <c r="E100" i="15"/>
  <c r="E36" i="15"/>
  <c r="E211" i="5"/>
  <c r="E203" i="5"/>
  <c r="E195" i="5"/>
  <c r="E187" i="5"/>
  <c r="E179" i="5"/>
  <c r="E171" i="5"/>
  <c r="E163" i="5"/>
  <c r="E155" i="5"/>
  <c r="E147" i="5"/>
  <c r="E139" i="5"/>
  <c r="E131" i="5"/>
  <c r="E123" i="5"/>
  <c r="E115" i="5"/>
  <c r="E107" i="5"/>
  <c r="E99" i="5"/>
  <c r="E91" i="5"/>
  <c r="E83" i="5"/>
  <c r="E75" i="5"/>
  <c r="E67" i="5"/>
  <c r="E59" i="5"/>
  <c r="E51" i="5"/>
  <c r="E43" i="5"/>
  <c r="E35" i="5"/>
  <c r="E27" i="5"/>
  <c r="E19" i="5"/>
  <c r="E199" i="5"/>
  <c r="E175" i="5"/>
  <c r="E143" i="5"/>
  <c r="E111" i="5"/>
  <c r="E79" i="5"/>
  <c r="E47" i="5"/>
  <c r="E198" i="5"/>
  <c r="E174" i="5"/>
  <c r="E126" i="5"/>
  <c r="E94" i="5"/>
  <c r="E62" i="5"/>
  <c r="E30" i="5"/>
  <c r="E197" i="5"/>
  <c r="E165" i="5"/>
  <c r="E141" i="5"/>
  <c r="E109" i="5"/>
  <c r="H109" i="5" s="1"/>
  <c r="E69" i="5"/>
  <c r="E45" i="5"/>
  <c r="E188" i="5"/>
  <c r="E172" i="5"/>
  <c r="E140" i="5"/>
  <c r="E100" i="5"/>
  <c r="H100" i="5" s="1"/>
  <c r="E68" i="5"/>
  <c r="E36" i="5"/>
  <c r="H36" i="5" s="1"/>
  <c r="E210" i="5"/>
  <c r="E202" i="5"/>
  <c r="E194" i="5"/>
  <c r="E186" i="5"/>
  <c r="E178" i="5"/>
  <c r="E170" i="5"/>
  <c r="E162" i="5"/>
  <c r="E154" i="5"/>
  <c r="E146" i="5"/>
  <c r="E138" i="5"/>
  <c r="E130" i="5"/>
  <c r="E122" i="5"/>
  <c r="E114" i="5"/>
  <c r="E106" i="5"/>
  <c r="E98" i="5"/>
  <c r="E90" i="5"/>
  <c r="E82" i="5"/>
  <c r="E74" i="5"/>
  <c r="E66" i="5"/>
  <c r="E58" i="5"/>
  <c r="E50" i="5"/>
  <c r="E42" i="5"/>
  <c r="E34" i="5"/>
  <c r="E26" i="5"/>
  <c r="E18" i="5"/>
  <c r="H18" i="5" s="1"/>
  <c r="N17" i="5" s="1"/>
  <c r="E191" i="5"/>
  <c r="E159" i="5"/>
  <c r="E119" i="5"/>
  <c r="E87" i="5"/>
  <c r="E55" i="5"/>
  <c r="E23" i="5"/>
  <c r="E190" i="5"/>
  <c r="E166" i="5"/>
  <c r="E142" i="5"/>
  <c r="H142" i="5" s="1"/>
  <c r="E110" i="5"/>
  <c r="E78" i="5"/>
  <c r="E46" i="5"/>
  <c r="E205" i="5"/>
  <c r="E173" i="5"/>
  <c r="E125" i="5"/>
  <c r="H125" i="5" s="1"/>
  <c r="E93" i="5"/>
  <c r="E77" i="5"/>
  <c r="E29" i="5"/>
  <c r="E204" i="5"/>
  <c r="E156" i="5"/>
  <c r="E124" i="5"/>
  <c r="E92" i="5"/>
  <c r="H92" i="5" s="1"/>
  <c r="E60" i="5"/>
  <c r="E28" i="5"/>
  <c r="E209" i="5"/>
  <c r="E201" i="5"/>
  <c r="E193" i="5"/>
  <c r="E185" i="5"/>
  <c r="E177" i="5"/>
  <c r="E169" i="5"/>
  <c r="E161" i="5"/>
  <c r="E153" i="5"/>
  <c r="E145" i="5"/>
  <c r="E137" i="5"/>
  <c r="E129" i="5"/>
  <c r="E121" i="5"/>
  <c r="E113" i="5"/>
  <c r="E105" i="5"/>
  <c r="E97" i="5"/>
  <c r="E89" i="5"/>
  <c r="E81" i="5"/>
  <c r="E73" i="5"/>
  <c r="E65" i="5"/>
  <c r="E57" i="5"/>
  <c r="E49" i="5"/>
  <c r="E41" i="5"/>
  <c r="E33" i="5"/>
  <c r="E25" i="5"/>
  <c r="E207" i="5"/>
  <c r="E167" i="5"/>
  <c r="E127" i="5"/>
  <c r="E95" i="5"/>
  <c r="E63" i="5"/>
  <c r="E39" i="5"/>
  <c r="E206" i="5"/>
  <c r="E158" i="5"/>
  <c r="E134" i="5"/>
  <c r="E102" i="5"/>
  <c r="E70" i="5"/>
  <c r="E38" i="5"/>
  <c r="E189" i="5"/>
  <c r="E157" i="5"/>
  <c r="E133" i="5"/>
  <c r="H133" i="5" s="1"/>
  <c r="E101" i="5"/>
  <c r="H101" i="5" s="1"/>
  <c r="E61" i="5"/>
  <c r="E37" i="5"/>
  <c r="E180" i="5"/>
  <c r="E148" i="5"/>
  <c r="E116" i="5"/>
  <c r="E84" i="5"/>
  <c r="E52" i="5"/>
  <c r="H52" i="5" s="1"/>
  <c r="E20" i="5"/>
  <c r="E208" i="5"/>
  <c r="E200" i="5"/>
  <c r="E192" i="5"/>
  <c r="E184" i="5"/>
  <c r="E176" i="5"/>
  <c r="E168" i="5"/>
  <c r="E160" i="5"/>
  <c r="E152" i="5"/>
  <c r="E144" i="5"/>
  <c r="E136" i="5"/>
  <c r="E128" i="5"/>
  <c r="H128" i="5" s="1"/>
  <c r="E120" i="5"/>
  <c r="H120" i="5" s="1"/>
  <c r="E112" i="5"/>
  <c r="E104" i="5"/>
  <c r="E96" i="5"/>
  <c r="E88" i="5"/>
  <c r="H88" i="5" s="1"/>
  <c r="E80" i="5"/>
  <c r="E72" i="5"/>
  <c r="E64" i="5"/>
  <c r="E56" i="5"/>
  <c r="E48" i="5"/>
  <c r="H48" i="5" s="1"/>
  <c r="E40" i="5"/>
  <c r="H40" i="5" s="1"/>
  <c r="E32" i="5"/>
  <c r="H32" i="5" s="1"/>
  <c r="E24" i="5"/>
  <c r="E183" i="5"/>
  <c r="E151" i="5"/>
  <c r="E135" i="5"/>
  <c r="E103" i="5"/>
  <c r="E71" i="5"/>
  <c r="E31" i="5"/>
  <c r="E182" i="5"/>
  <c r="E150" i="5"/>
  <c r="E118" i="5"/>
  <c r="E86" i="5"/>
  <c r="E54" i="5"/>
  <c r="E22" i="5"/>
  <c r="E181" i="5"/>
  <c r="E149" i="5"/>
  <c r="E117" i="5"/>
  <c r="H117" i="5" s="1"/>
  <c r="E85" i="5"/>
  <c r="E53" i="5"/>
  <c r="E21" i="5"/>
  <c r="E196" i="5"/>
  <c r="E164" i="5"/>
  <c r="E132" i="5"/>
  <c r="E108" i="5"/>
  <c r="E76" i="5"/>
  <c r="E44" i="5"/>
  <c r="H44" i="5" s="1"/>
  <c r="D211" i="5"/>
  <c r="H211" i="5" s="1"/>
  <c r="D210" i="5"/>
  <c r="H210" i="5" s="1"/>
  <c r="H56" i="5" l="1"/>
  <c r="H64" i="5"/>
  <c r="H140" i="5"/>
  <c r="H85" i="5"/>
  <c r="H150" i="5"/>
  <c r="H24" i="5"/>
  <c r="H152" i="5"/>
  <c r="H20" i="5"/>
  <c r="J21" i="5" s="1"/>
  <c r="H28" i="5"/>
  <c r="H93" i="5"/>
  <c r="J93" i="5" s="1"/>
  <c r="H82" i="5"/>
  <c r="H146" i="5"/>
  <c r="H69" i="5"/>
  <c r="H126" i="5"/>
  <c r="H75" i="5"/>
  <c r="H139" i="5"/>
  <c r="H60" i="5"/>
  <c r="H132" i="5"/>
  <c r="J133" i="5" s="1"/>
  <c r="H63" i="5"/>
  <c r="H124" i="5"/>
  <c r="H144" i="5"/>
  <c r="H68" i="5"/>
  <c r="H22" i="5"/>
  <c r="H103" i="5"/>
  <c r="H148" i="5"/>
  <c r="H38" i="5"/>
  <c r="H95" i="5"/>
  <c r="H46" i="5"/>
  <c r="H87" i="5"/>
  <c r="H50" i="5"/>
  <c r="H114" i="5"/>
  <c r="H79" i="5"/>
  <c r="H43" i="5"/>
  <c r="H107" i="5"/>
  <c r="H54" i="5"/>
  <c r="H135" i="5"/>
  <c r="H78" i="5"/>
  <c r="H119" i="5"/>
  <c r="H30" i="5"/>
  <c r="H111" i="5"/>
  <c r="J111" i="5" s="1"/>
  <c r="H89" i="5"/>
  <c r="H33" i="5"/>
  <c r="H26" i="5"/>
  <c r="H19" i="5"/>
  <c r="H147" i="5"/>
  <c r="H108" i="5"/>
  <c r="J109" i="5" s="1"/>
  <c r="H149" i="5"/>
  <c r="H31" i="5"/>
  <c r="J32" i="5" s="1"/>
  <c r="H104" i="5"/>
  <c r="H84" i="5"/>
  <c r="H39" i="5"/>
  <c r="H41" i="5"/>
  <c r="J41" i="5" s="1"/>
  <c r="H105" i="5"/>
  <c r="J105" i="5" s="1"/>
  <c r="H23" i="5"/>
  <c r="J24" i="5" s="1"/>
  <c r="H34" i="5"/>
  <c r="H98" i="5"/>
  <c r="H141" i="5"/>
  <c r="H27" i="5"/>
  <c r="J28" i="5" s="1"/>
  <c r="H91" i="5"/>
  <c r="H25" i="5"/>
  <c r="H153" i="5"/>
  <c r="H76" i="5"/>
  <c r="H96" i="5"/>
  <c r="J96" i="5" s="1"/>
  <c r="H97" i="5"/>
  <c r="H90" i="5"/>
  <c r="H83" i="5"/>
  <c r="H71" i="5"/>
  <c r="H112" i="5"/>
  <c r="H116" i="5"/>
  <c r="H49" i="5"/>
  <c r="J49" i="5" s="1"/>
  <c r="H113" i="5"/>
  <c r="J113" i="5" s="1"/>
  <c r="H55" i="5"/>
  <c r="H42" i="5"/>
  <c r="H106" i="5"/>
  <c r="H47" i="5"/>
  <c r="H35" i="5"/>
  <c r="H99" i="5"/>
  <c r="H57" i="5"/>
  <c r="H127" i="5"/>
  <c r="J127" i="5" s="1"/>
  <c r="H129" i="5"/>
  <c r="H122" i="5"/>
  <c r="H115" i="5"/>
  <c r="H21" i="5"/>
  <c r="H86" i="5"/>
  <c r="H151" i="5"/>
  <c r="H72" i="5"/>
  <c r="H136" i="5"/>
  <c r="J136" i="5" s="1"/>
  <c r="H37" i="5"/>
  <c r="H102" i="5"/>
  <c r="H137" i="5"/>
  <c r="H29" i="5"/>
  <c r="H110" i="5"/>
  <c r="H66" i="5"/>
  <c r="H130" i="5"/>
  <c r="H62" i="5"/>
  <c r="H143" i="5"/>
  <c r="H59" i="5"/>
  <c r="H123" i="5"/>
  <c r="H121" i="5"/>
  <c r="H70" i="5"/>
  <c r="H65" i="5"/>
  <c r="H58" i="5"/>
  <c r="H51" i="5"/>
  <c r="H53" i="5"/>
  <c r="H118" i="5"/>
  <c r="H80" i="5"/>
  <c r="H61" i="5"/>
  <c r="H134" i="5"/>
  <c r="H81" i="5"/>
  <c r="H145" i="5"/>
  <c r="H77" i="5"/>
  <c r="J77" i="5" s="1"/>
  <c r="H74" i="5"/>
  <c r="H138" i="5"/>
  <c r="H45" i="5"/>
  <c r="H94" i="5"/>
  <c r="H67" i="5"/>
  <c r="H131" i="5"/>
  <c r="H83" i="16"/>
  <c r="H87" i="16"/>
  <c r="H105" i="16"/>
  <c r="H199" i="16"/>
  <c r="H68" i="16"/>
  <c r="H134" i="16"/>
  <c r="H155" i="16"/>
  <c r="J155" i="16" s="1"/>
  <c r="H50" i="15"/>
  <c r="H42" i="16"/>
  <c r="H53" i="16"/>
  <c r="H133" i="15"/>
  <c r="H29" i="16"/>
  <c r="H112" i="16"/>
  <c r="H133" i="16"/>
  <c r="H121" i="16"/>
  <c r="J122" i="16" s="1"/>
  <c r="H95" i="16"/>
  <c r="H90" i="16"/>
  <c r="J90" i="16" s="1"/>
  <c r="H175" i="16"/>
  <c r="H76" i="16"/>
  <c r="H140" i="16"/>
  <c r="H78" i="16"/>
  <c r="H142" i="16"/>
  <c r="J142" i="16" s="1"/>
  <c r="H153" i="15"/>
  <c r="H169" i="15"/>
  <c r="H185" i="15"/>
  <c r="H201" i="15"/>
  <c r="H35" i="16"/>
  <c r="H99" i="16"/>
  <c r="J99" i="16" s="1"/>
  <c r="H163" i="16"/>
  <c r="H66" i="15"/>
  <c r="H32" i="16"/>
  <c r="H177" i="16"/>
  <c r="H150" i="15"/>
  <c r="L51" i="15" s="1"/>
  <c r="H63" i="16"/>
  <c r="H90" i="15"/>
  <c r="H153" i="16"/>
  <c r="H24" i="16"/>
  <c r="H144" i="16"/>
  <c r="H118" i="15"/>
  <c r="H165" i="16"/>
  <c r="H58" i="16"/>
  <c r="H143" i="16"/>
  <c r="J143" i="16" s="1"/>
  <c r="H23" i="15"/>
  <c r="H39" i="15"/>
  <c r="H55" i="15"/>
  <c r="H71" i="15"/>
  <c r="L31" i="15" s="1"/>
  <c r="H87" i="15"/>
  <c r="L35" i="15" s="1"/>
  <c r="H103" i="15"/>
  <c r="L39" i="15" s="1"/>
  <c r="H119" i="15"/>
  <c r="H135" i="15"/>
  <c r="H34" i="16"/>
  <c r="H119" i="16"/>
  <c r="H145" i="16"/>
  <c r="H45" i="16"/>
  <c r="H128" i="16"/>
  <c r="H138" i="16"/>
  <c r="H97" i="16"/>
  <c r="J98" i="16" s="1"/>
  <c r="H20" i="16"/>
  <c r="J20" i="16" s="1"/>
  <c r="H84" i="16"/>
  <c r="H148" i="16"/>
  <c r="J148" i="16" s="1"/>
  <c r="H22" i="16"/>
  <c r="H86" i="16"/>
  <c r="H150" i="16"/>
  <c r="H139" i="15"/>
  <c r="H155" i="15"/>
  <c r="H171" i="15"/>
  <c r="H187" i="15"/>
  <c r="H203" i="15"/>
  <c r="H43" i="16"/>
  <c r="H107" i="16"/>
  <c r="H171" i="16"/>
  <c r="J171" i="16" s="1"/>
  <c r="H137" i="16"/>
  <c r="J192" i="16"/>
  <c r="H190" i="16"/>
  <c r="H181" i="15"/>
  <c r="H35" i="15"/>
  <c r="H85" i="16"/>
  <c r="H196" i="16"/>
  <c r="H91" i="16"/>
  <c r="H200" i="15"/>
  <c r="H49" i="16"/>
  <c r="H81" i="16"/>
  <c r="H37" i="16"/>
  <c r="H65" i="16"/>
  <c r="H157" i="16"/>
  <c r="H135" i="16"/>
  <c r="H104" i="16"/>
  <c r="H156" i="16"/>
  <c r="H173" i="15"/>
  <c r="H51" i="16"/>
  <c r="J48" i="5"/>
  <c r="H100" i="15"/>
  <c r="H98" i="15"/>
  <c r="H66" i="16"/>
  <c r="H52" i="15"/>
  <c r="H130" i="16"/>
  <c r="H151" i="16"/>
  <c r="H122" i="15"/>
  <c r="H191" i="16"/>
  <c r="H56" i="16"/>
  <c r="H20" i="15"/>
  <c r="H61" i="16"/>
  <c r="H22" i="15"/>
  <c r="H166" i="15"/>
  <c r="L55" i="15" s="1"/>
  <c r="H201" i="16"/>
  <c r="H72" i="16"/>
  <c r="J73" i="16" s="1"/>
  <c r="H186" i="16"/>
  <c r="H27" i="15"/>
  <c r="H43" i="15"/>
  <c r="L24" i="15" s="1"/>
  <c r="H59" i="15"/>
  <c r="H75" i="15"/>
  <c r="H91" i="15"/>
  <c r="H107" i="15"/>
  <c r="L40" i="15" s="1"/>
  <c r="H123" i="15"/>
  <c r="H48" i="16"/>
  <c r="J48" i="16" s="1"/>
  <c r="H162" i="16"/>
  <c r="J162" i="16" s="1"/>
  <c r="H202" i="16"/>
  <c r="H57" i="16"/>
  <c r="H173" i="16"/>
  <c r="H197" i="16"/>
  <c r="H26" i="16"/>
  <c r="H111" i="16"/>
  <c r="H36" i="16"/>
  <c r="H100" i="16"/>
  <c r="H164" i="16"/>
  <c r="H38" i="16"/>
  <c r="H102" i="16"/>
  <c r="H166" i="16"/>
  <c r="H143" i="15"/>
  <c r="H159" i="15"/>
  <c r="H175" i="15"/>
  <c r="H191" i="15"/>
  <c r="H207" i="15"/>
  <c r="L65" i="15" s="1"/>
  <c r="H59" i="16"/>
  <c r="H123" i="16"/>
  <c r="J123" i="16" s="1"/>
  <c r="H187" i="16"/>
  <c r="J62" i="16"/>
  <c r="H34" i="15"/>
  <c r="H82" i="16"/>
  <c r="H120" i="16"/>
  <c r="H129" i="16"/>
  <c r="H88" i="16"/>
  <c r="H132" i="16"/>
  <c r="H198" i="16"/>
  <c r="H160" i="16"/>
  <c r="J160" i="16" s="1"/>
  <c r="H125" i="16"/>
  <c r="J126" i="16" s="1"/>
  <c r="H127" i="16"/>
  <c r="H146" i="16"/>
  <c r="J146" i="16" s="1"/>
  <c r="H82" i="15"/>
  <c r="H194" i="16"/>
  <c r="H182" i="15"/>
  <c r="H134" i="15"/>
  <c r="H181" i="16"/>
  <c r="H57" i="15"/>
  <c r="H41" i="16"/>
  <c r="H50" i="16"/>
  <c r="H21" i="16"/>
  <c r="H92" i="16"/>
  <c r="H94" i="16"/>
  <c r="H158" i="16"/>
  <c r="H157" i="15"/>
  <c r="H189" i="15"/>
  <c r="H115" i="16"/>
  <c r="J141" i="5"/>
  <c r="H101" i="16"/>
  <c r="H114" i="15"/>
  <c r="H77" i="16"/>
  <c r="H189" i="16"/>
  <c r="H138" i="15"/>
  <c r="H25" i="16"/>
  <c r="H69" i="16"/>
  <c r="H68" i="15"/>
  <c r="H113" i="16"/>
  <c r="H38" i="15"/>
  <c r="H198" i="15"/>
  <c r="H79" i="16"/>
  <c r="H193" i="16"/>
  <c r="H29" i="15"/>
  <c r="H45" i="15"/>
  <c r="H61" i="15"/>
  <c r="H77" i="15"/>
  <c r="H93" i="15"/>
  <c r="H109" i="15"/>
  <c r="H125" i="15"/>
  <c r="H55" i="16"/>
  <c r="H169" i="16"/>
  <c r="N49" i="16" s="1"/>
  <c r="H142" i="15"/>
  <c r="H64" i="16"/>
  <c r="H178" i="16"/>
  <c r="H33" i="16"/>
  <c r="H149" i="16"/>
  <c r="H44" i="16"/>
  <c r="J44" i="16" s="1"/>
  <c r="H108" i="16"/>
  <c r="J108" i="16" s="1"/>
  <c r="H172" i="16"/>
  <c r="J172" i="16" s="1"/>
  <c r="H46" i="16"/>
  <c r="H110" i="16"/>
  <c r="J110" i="16" s="1"/>
  <c r="H174" i="16"/>
  <c r="H145" i="15"/>
  <c r="H161" i="15"/>
  <c r="H177" i="15"/>
  <c r="H193" i="15"/>
  <c r="H209" i="15"/>
  <c r="H67" i="16"/>
  <c r="H131" i="16"/>
  <c r="H195" i="16"/>
  <c r="J141" i="16"/>
  <c r="H188" i="16"/>
  <c r="H31" i="16"/>
  <c r="H106" i="16"/>
  <c r="J106" i="16" s="1"/>
  <c r="H19" i="15"/>
  <c r="H114" i="16"/>
  <c r="H70" i="16"/>
  <c r="H27" i="16"/>
  <c r="H23" i="16"/>
  <c r="J23" i="16" s="1"/>
  <c r="H18" i="16"/>
  <c r="H136" i="16"/>
  <c r="H36" i="15"/>
  <c r="H74" i="16"/>
  <c r="J74" i="16" s="1"/>
  <c r="H184" i="16"/>
  <c r="J184" i="16" s="1"/>
  <c r="H73" i="15"/>
  <c r="H137" i="15"/>
  <c r="H159" i="16"/>
  <c r="J159" i="16" s="1"/>
  <c r="H152" i="16"/>
  <c r="J152" i="16" s="1"/>
  <c r="H28" i="16"/>
  <c r="H30" i="16"/>
  <c r="H179" i="16"/>
  <c r="J179" i="16" s="1"/>
  <c r="H167" i="16"/>
  <c r="H130" i="15"/>
  <c r="L46" i="15" s="1"/>
  <c r="H103" i="16"/>
  <c r="H26" i="15"/>
  <c r="H170" i="15"/>
  <c r="H84" i="15"/>
  <c r="H96" i="16"/>
  <c r="H80" i="16"/>
  <c r="H116" i="15"/>
  <c r="H54" i="15"/>
  <c r="L27" i="15" s="1"/>
  <c r="H11" i="16"/>
  <c r="H10" i="16"/>
  <c r="J10" i="16" s="1"/>
  <c r="H13" i="16"/>
  <c r="H17" i="16"/>
  <c r="H16" i="16"/>
  <c r="H14" i="16"/>
  <c r="H15" i="16"/>
  <c r="H9" i="16"/>
  <c r="H12" i="16"/>
  <c r="J12" i="16" s="1"/>
  <c r="H117" i="16"/>
  <c r="H200" i="16"/>
  <c r="H31" i="15"/>
  <c r="H47" i="15"/>
  <c r="H63" i="15"/>
  <c r="H79" i="15"/>
  <c r="H95" i="15"/>
  <c r="H111" i="15"/>
  <c r="H127" i="15"/>
  <c r="H93" i="16"/>
  <c r="H176" i="16"/>
  <c r="H158" i="15"/>
  <c r="H71" i="16"/>
  <c r="H185" i="16"/>
  <c r="H40" i="16"/>
  <c r="J40" i="16" s="1"/>
  <c r="H154" i="16"/>
  <c r="H52" i="16"/>
  <c r="H116" i="16"/>
  <c r="H180" i="16"/>
  <c r="H54" i="16"/>
  <c r="H118" i="16"/>
  <c r="H182" i="16"/>
  <c r="J183" i="16" s="1"/>
  <c r="H147" i="15"/>
  <c r="H163" i="15"/>
  <c r="H179" i="15"/>
  <c r="H195" i="15"/>
  <c r="H211" i="15"/>
  <c r="H75" i="16"/>
  <c r="H139" i="16"/>
  <c r="J101" i="5"/>
  <c r="J68" i="5"/>
  <c r="J117" i="5"/>
  <c r="J91" i="5"/>
  <c r="J19" i="5"/>
  <c r="J18" i="5"/>
  <c r="J40" i="5"/>
  <c r="J92" i="5"/>
  <c r="J64" i="5"/>
  <c r="N25" i="16" l="1"/>
  <c r="J52" i="16"/>
  <c r="J92" i="16"/>
  <c r="J202" i="16"/>
  <c r="J27" i="16"/>
  <c r="L30" i="15"/>
  <c r="J54" i="16"/>
  <c r="J115" i="16"/>
  <c r="J82" i="16"/>
  <c r="J191" i="16"/>
  <c r="J109" i="16"/>
  <c r="N42" i="16"/>
  <c r="J132" i="16"/>
  <c r="J147" i="16"/>
  <c r="J70" i="16"/>
  <c r="J194" i="16"/>
  <c r="J88" i="16"/>
  <c r="J187" i="16"/>
  <c r="J166" i="16"/>
  <c r="J130" i="16"/>
  <c r="J43" i="16"/>
  <c r="J163" i="16"/>
  <c r="J112" i="16"/>
  <c r="J31" i="16"/>
  <c r="J182" i="16"/>
  <c r="J15" i="16"/>
  <c r="J169" i="16"/>
  <c r="J195" i="16"/>
  <c r="J178" i="16"/>
  <c r="J102" i="16"/>
  <c r="J91" i="16"/>
  <c r="J140" i="16"/>
  <c r="J18" i="16"/>
  <c r="J139" i="16"/>
  <c r="J80" i="16"/>
  <c r="J59" i="16"/>
  <c r="J38" i="16"/>
  <c r="J66" i="16"/>
  <c r="J136" i="16"/>
  <c r="J84" i="16"/>
  <c r="J76" i="16"/>
  <c r="J116" i="5"/>
  <c r="N39" i="5"/>
  <c r="J85" i="5"/>
  <c r="N22" i="5"/>
  <c r="N47" i="5"/>
  <c r="N42" i="5"/>
  <c r="N38" i="5"/>
  <c r="J148" i="5"/>
  <c r="N21" i="5"/>
  <c r="J149" i="5"/>
  <c r="N18" i="5"/>
  <c r="Q18" i="5" s="1"/>
  <c r="J132" i="5"/>
  <c r="N48" i="5"/>
  <c r="Q48" i="5" s="1"/>
  <c r="N27" i="5"/>
  <c r="J72" i="5"/>
  <c r="Q22" i="5"/>
  <c r="L54" i="15"/>
  <c r="N55" i="15" s="1"/>
  <c r="L63" i="15"/>
  <c r="N43" i="5"/>
  <c r="N23" i="5"/>
  <c r="Q23" i="5" s="1"/>
  <c r="N35" i="5"/>
  <c r="J27" i="5"/>
  <c r="L61" i="15"/>
  <c r="N31" i="5"/>
  <c r="J54" i="5"/>
  <c r="J99" i="5"/>
  <c r="N37" i="5"/>
  <c r="J38" i="5"/>
  <c r="L20" i="15"/>
  <c r="N45" i="5"/>
  <c r="L44" i="15"/>
  <c r="L43" i="15"/>
  <c r="N29" i="5"/>
  <c r="N32" i="5"/>
  <c r="N50" i="5"/>
  <c r="N20" i="5"/>
  <c r="Q21" i="5" s="1"/>
  <c r="N44" i="5"/>
  <c r="Q44" i="5" s="1"/>
  <c r="J35" i="5"/>
  <c r="N46" i="5"/>
  <c r="N40" i="5"/>
  <c r="Q40" i="5" s="1"/>
  <c r="N34" i="5"/>
  <c r="N24" i="5"/>
  <c r="N49" i="5"/>
  <c r="J62" i="5"/>
  <c r="N28" i="5"/>
  <c r="N41" i="5"/>
  <c r="N25" i="5"/>
  <c r="L48" i="15"/>
  <c r="L32" i="15"/>
  <c r="N32" i="15" s="1"/>
  <c r="N36" i="5"/>
  <c r="J71" i="5"/>
  <c r="Q19" i="5"/>
  <c r="N26" i="5"/>
  <c r="N33" i="5"/>
  <c r="Q33" i="5" s="1"/>
  <c r="L41" i="15"/>
  <c r="N41" i="15" s="1"/>
  <c r="L57" i="15"/>
  <c r="L34" i="15"/>
  <c r="N35" i="15" s="1"/>
  <c r="J128" i="5"/>
  <c r="L29" i="15"/>
  <c r="N30" i="15" s="1"/>
  <c r="L19" i="15"/>
  <c r="N19" i="15" s="1"/>
  <c r="L38" i="15"/>
  <c r="N39" i="15" s="1"/>
  <c r="L50" i="15"/>
  <c r="N51" i="15" s="1"/>
  <c r="L37" i="15"/>
  <c r="L23" i="15"/>
  <c r="N24" i="15" s="1"/>
  <c r="L42" i="15"/>
  <c r="L36" i="15"/>
  <c r="N36" i="15" s="1"/>
  <c r="L33" i="15"/>
  <c r="L49" i="15"/>
  <c r="L25" i="15"/>
  <c r="N25" i="15" s="1"/>
  <c r="L22" i="15"/>
  <c r="L21" i="15"/>
  <c r="L26" i="15"/>
  <c r="N26" i="15" s="1"/>
  <c r="J47" i="5"/>
  <c r="J93" i="16"/>
  <c r="N30" i="16"/>
  <c r="N10" i="16"/>
  <c r="J13" i="16"/>
  <c r="J94" i="16"/>
  <c r="J49" i="16"/>
  <c r="N19" i="16"/>
  <c r="N36" i="16"/>
  <c r="N46" i="16"/>
  <c r="J124" i="16"/>
  <c r="N32" i="16"/>
  <c r="N12" i="16"/>
  <c r="J21" i="16"/>
  <c r="J161" i="16"/>
  <c r="J57" i="16"/>
  <c r="N21" i="16"/>
  <c r="N22" i="16"/>
  <c r="J61" i="16"/>
  <c r="L47" i="15"/>
  <c r="N47" i="15" s="1"/>
  <c r="J125" i="5"/>
  <c r="N9" i="16"/>
  <c r="J9" i="16"/>
  <c r="J28" i="16"/>
  <c r="J131" i="16"/>
  <c r="L64" i="15"/>
  <c r="N64" i="15" s="1"/>
  <c r="N24" i="16"/>
  <c r="O25" i="16" s="1"/>
  <c r="J41" i="16"/>
  <c r="N17" i="16"/>
  <c r="N31" i="15"/>
  <c r="J129" i="16"/>
  <c r="N39" i="16"/>
  <c r="J101" i="16"/>
  <c r="J100" i="16"/>
  <c r="J65" i="16"/>
  <c r="N23" i="16"/>
  <c r="L59" i="15"/>
  <c r="J137" i="16"/>
  <c r="N41" i="16"/>
  <c r="O42" i="16" s="1"/>
  <c r="J138" i="16"/>
  <c r="N48" i="16"/>
  <c r="Q49" i="16" s="1"/>
  <c r="J165" i="16"/>
  <c r="N51" i="16"/>
  <c r="J177" i="16"/>
  <c r="L60" i="15"/>
  <c r="N60" i="15" s="1"/>
  <c r="J200" i="16"/>
  <c r="J199" i="16"/>
  <c r="J117" i="16"/>
  <c r="J116" i="16"/>
  <c r="N44" i="16"/>
  <c r="J149" i="16"/>
  <c r="J77" i="16"/>
  <c r="N26" i="16"/>
  <c r="J154" i="16"/>
  <c r="J11" i="16"/>
  <c r="J30" i="16"/>
  <c r="J19" i="16"/>
  <c r="J174" i="16"/>
  <c r="J167" i="16"/>
  <c r="J188" i="16"/>
  <c r="N40" i="15"/>
  <c r="J120" i="16"/>
  <c r="N34" i="16"/>
  <c r="J36" i="16"/>
  <c r="J186" i="16"/>
  <c r="N16" i="16"/>
  <c r="J37" i="16"/>
  <c r="J190" i="16"/>
  <c r="J150" i="16"/>
  <c r="J32" i="16"/>
  <c r="L56" i="15"/>
  <c r="N56" i="15" s="1"/>
  <c r="J96" i="16"/>
  <c r="J95" i="16"/>
  <c r="J105" i="16"/>
  <c r="N33" i="16"/>
  <c r="J50" i="16"/>
  <c r="J164" i="16"/>
  <c r="J51" i="16"/>
  <c r="J58" i="16"/>
  <c r="J69" i="16"/>
  <c r="J68" i="16"/>
  <c r="J47" i="16"/>
  <c r="J46" i="16"/>
  <c r="J119" i="16"/>
  <c r="J118" i="16"/>
  <c r="J14" i="16"/>
  <c r="L62" i="15"/>
  <c r="J56" i="16"/>
  <c r="J55" i="16"/>
  <c r="N55" i="16"/>
  <c r="J193" i="16"/>
  <c r="L53" i="15"/>
  <c r="L28" i="15"/>
  <c r="N28" i="15" s="1"/>
  <c r="J128" i="16"/>
  <c r="J127" i="16"/>
  <c r="J111" i="16"/>
  <c r="J72" i="16"/>
  <c r="J157" i="16"/>
  <c r="J156" i="16"/>
  <c r="J170" i="16"/>
  <c r="J196" i="16"/>
  <c r="J107" i="16"/>
  <c r="J87" i="16"/>
  <c r="J86" i="16"/>
  <c r="J45" i="16"/>
  <c r="N18" i="16"/>
  <c r="J144" i="16"/>
  <c r="L52" i="15"/>
  <c r="N52" i="15" s="1"/>
  <c r="J121" i="16"/>
  <c r="N37" i="16"/>
  <c r="N20" i="16"/>
  <c r="J53" i="16"/>
  <c r="N29" i="16"/>
  <c r="J197" i="16"/>
  <c r="N56" i="16"/>
  <c r="J153" i="16"/>
  <c r="N45" i="16"/>
  <c r="J78" i="16"/>
  <c r="N15" i="16"/>
  <c r="J33" i="16"/>
  <c r="J198" i="16"/>
  <c r="J173" i="16"/>
  <c r="N50" i="16"/>
  <c r="O50" i="16" s="1"/>
  <c r="J34" i="16"/>
  <c r="N14" i="16"/>
  <c r="J29" i="16"/>
  <c r="J103" i="16"/>
  <c r="J113" i="16"/>
  <c r="N35" i="16"/>
  <c r="J64" i="16"/>
  <c r="J63" i="16"/>
  <c r="J35" i="16"/>
  <c r="J135" i="16"/>
  <c r="J134" i="16"/>
  <c r="N47" i="16"/>
  <c r="N31" i="16"/>
  <c r="J175" i="16"/>
  <c r="N53" i="16"/>
  <c r="J185" i="16"/>
  <c r="J168" i="16"/>
  <c r="J67" i="16"/>
  <c r="J71" i="16"/>
  <c r="J25" i="16"/>
  <c r="N13" i="16"/>
  <c r="J75" i="16"/>
  <c r="J16" i="16"/>
  <c r="J97" i="16"/>
  <c r="J114" i="16"/>
  <c r="J180" i="16"/>
  <c r="J176" i="16"/>
  <c r="N11" i="16"/>
  <c r="J17" i="16"/>
  <c r="J39" i="16"/>
  <c r="L58" i="15"/>
  <c r="L45" i="15"/>
  <c r="J79" i="16"/>
  <c r="J189" i="16"/>
  <c r="N54" i="16"/>
  <c r="J158" i="16"/>
  <c r="J181" i="16"/>
  <c r="N52" i="16"/>
  <c r="J125" i="16"/>
  <c r="N38" i="16"/>
  <c r="J26" i="16"/>
  <c r="N57" i="16"/>
  <c r="J201" i="16"/>
  <c r="J151" i="16"/>
  <c r="J104" i="16"/>
  <c r="J81" i="16"/>
  <c r="N27" i="16"/>
  <c r="N28" i="16"/>
  <c r="J85" i="16"/>
  <c r="J60" i="16"/>
  <c r="J22" i="16"/>
  <c r="J145" i="16"/>
  <c r="N43" i="16"/>
  <c r="J24" i="16"/>
  <c r="N40" i="16"/>
  <c r="J133" i="16"/>
  <c r="J42" i="16"/>
  <c r="J83" i="16"/>
  <c r="J89" i="16"/>
  <c r="J124" i="5"/>
  <c r="J36" i="5"/>
  <c r="J129" i="5"/>
  <c r="J69" i="5"/>
  <c r="J79" i="5"/>
  <c r="J97" i="5"/>
  <c r="J152" i="5"/>
  <c r="J103" i="5"/>
  <c r="J63" i="5"/>
  <c r="J44" i="5"/>
  <c r="J51" i="5"/>
  <c r="J30" i="5"/>
  <c r="J146" i="5"/>
  <c r="J22" i="5"/>
  <c r="J42" i="5"/>
  <c r="J78" i="5"/>
  <c r="J81" i="5"/>
  <c r="J94" i="5"/>
  <c r="J144" i="5"/>
  <c r="J58" i="5"/>
  <c r="J114" i="5"/>
  <c r="J151" i="5"/>
  <c r="J87" i="5"/>
  <c r="J80" i="5"/>
  <c r="J55" i="5"/>
  <c r="J52" i="5"/>
  <c r="J82" i="5"/>
  <c r="J65" i="5"/>
  <c r="J112" i="5"/>
  <c r="J60" i="5"/>
  <c r="J45" i="5"/>
  <c r="J120" i="5"/>
  <c r="J106" i="5"/>
  <c r="J29" i="5"/>
  <c r="J61" i="5"/>
  <c r="J126" i="5"/>
  <c r="J59" i="5"/>
  <c r="J118" i="5"/>
  <c r="J56" i="5"/>
  <c r="J83" i="5"/>
  <c r="J130" i="5"/>
  <c r="J123" i="5"/>
  <c r="J50" i="5"/>
  <c r="J139" i="5"/>
  <c r="J33" i="5"/>
  <c r="J102" i="5"/>
  <c r="J75" i="5"/>
  <c r="J89" i="5"/>
  <c r="J66" i="5"/>
  <c r="J153" i="5"/>
  <c r="J25" i="5"/>
  <c r="J39" i="5"/>
  <c r="J31" i="5"/>
  <c r="J110" i="5"/>
  <c r="J137" i="5"/>
  <c r="J70" i="5"/>
  <c r="J138" i="5"/>
  <c r="J98" i="5"/>
  <c r="J134" i="5"/>
  <c r="J135" i="5"/>
  <c r="J34" i="5"/>
  <c r="J150" i="5"/>
  <c r="J20" i="5"/>
  <c r="J104" i="5"/>
  <c r="J107" i="5"/>
  <c r="J121" i="5"/>
  <c r="J86" i="5"/>
  <c r="J23" i="5"/>
  <c r="J108" i="5"/>
  <c r="J53" i="5"/>
  <c r="J43" i="5"/>
  <c r="J57" i="5"/>
  <c r="J46" i="5"/>
  <c r="J90" i="5"/>
  <c r="J147" i="5"/>
  <c r="J76" i="5"/>
  <c r="J115" i="5"/>
  <c r="J88" i="5"/>
  <c r="J37" i="5"/>
  <c r="J131" i="5"/>
  <c r="J145" i="5"/>
  <c r="J95" i="5"/>
  <c r="J142" i="5"/>
  <c r="J143" i="5"/>
  <c r="J26" i="5"/>
  <c r="J122" i="5"/>
  <c r="J84" i="5"/>
  <c r="J67" i="5"/>
  <c r="J119" i="5"/>
  <c r="J140" i="5"/>
  <c r="J100" i="5"/>
  <c r="I40" i="2"/>
  <c r="I147" i="2"/>
  <c r="I41" i="2"/>
  <c r="I55" i="2"/>
  <c r="I156" i="2"/>
  <c r="I75" i="2"/>
  <c r="I67" i="2"/>
  <c r="I123" i="2"/>
  <c r="I22" i="2"/>
  <c r="I171" i="2"/>
  <c r="I141" i="2"/>
  <c r="I163" i="2"/>
  <c r="I61" i="2"/>
  <c r="I48" i="2"/>
  <c r="I30" i="2"/>
  <c r="I139" i="2"/>
  <c r="I152" i="2"/>
  <c r="I25" i="2"/>
  <c r="I115" i="2"/>
  <c r="I113" i="2"/>
  <c r="I56" i="2"/>
  <c r="I81" i="2"/>
  <c r="I137" i="2"/>
  <c r="I12" i="2"/>
  <c r="I52" i="2"/>
  <c r="I71" i="2"/>
  <c r="I94" i="2"/>
  <c r="I134" i="2"/>
  <c r="I174" i="2"/>
  <c r="I130" i="2"/>
  <c r="I138" i="2"/>
  <c r="I99" i="2"/>
  <c r="I106" i="2"/>
  <c r="I160" i="2"/>
  <c r="I176" i="2"/>
  <c r="D73" i="5" s="1"/>
  <c r="H73" i="5" s="1"/>
  <c r="N30" i="5" s="1"/>
  <c r="Q30" i="5" s="1"/>
  <c r="I50" i="2"/>
  <c r="I17" i="2"/>
  <c r="I26" i="2"/>
  <c r="I62" i="2"/>
  <c r="I129" i="2"/>
  <c r="I173" i="2"/>
  <c r="N45" i="15" l="1"/>
  <c r="O11" i="16"/>
  <c r="N21" i="15"/>
  <c r="O49" i="16"/>
  <c r="N54" i="15"/>
  <c r="N33" i="15"/>
  <c r="Q41" i="5"/>
  <c r="Q28" i="5"/>
  <c r="Q43" i="5"/>
  <c r="Q39" i="5"/>
  <c r="N58" i="15"/>
  <c r="Q26" i="5"/>
  <c r="N50" i="15"/>
  <c r="Q36" i="5"/>
  <c r="Q24" i="5"/>
  <c r="Q50" i="5"/>
  <c r="Q37" i="5"/>
  <c r="Q49" i="5"/>
  <c r="Q34" i="5"/>
  <c r="Q32" i="5"/>
  <c r="N44" i="15"/>
  <c r="N27" i="15"/>
  <c r="N42" i="15"/>
  <c r="Q45" i="5"/>
  <c r="Q20" i="5"/>
  <c r="Q35" i="5"/>
  <c r="Q25" i="5"/>
  <c r="Q38" i="5"/>
  <c r="N62" i="15"/>
  <c r="N43" i="15"/>
  <c r="N49" i="15"/>
  <c r="Q27" i="5"/>
  <c r="Q29" i="5"/>
  <c r="Q42" i="5"/>
  <c r="Q46" i="5"/>
  <c r="Q31" i="5"/>
  <c r="Q47" i="5"/>
  <c r="N37" i="15"/>
  <c r="N57" i="15"/>
  <c r="N38" i="15"/>
  <c r="N20" i="15"/>
  <c r="N23" i="15"/>
  <c r="N34" i="15"/>
  <c r="N29" i="15"/>
  <c r="N22" i="15"/>
  <c r="N63" i="15"/>
  <c r="Q50" i="16"/>
  <c r="Q16" i="16"/>
  <c r="O16" i="16"/>
  <c r="Q18" i="16"/>
  <c r="O18" i="16"/>
  <c r="O12" i="16"/>
  <c r="O57" i="16"/>
  <c r="Q57" i="16"/>
  <c r="O15" i="16"/>
  <c r="Q15" i="16"/>
  <c r="O29" i="16"/>
  <c r="Q29" i="16"/>
  <c r="O24" i="16"/>
  <c r="Q24" i="16"/>
  <c r="O32" i="16"/>
  <c r="Q32" i="16"/>
  <c r="O10" i="16"/>
  <c r="O34" i="16"/>
  <c r="Q34" i="16"/>
  <c r="Q25" i="16"/>
  <c r="O48" i="16"/>
  <c r="Q48" i="16"/>
  <c r="O30" i="16"/>
  <c r="Q30" i="16"/>
  <c r="O35" i="16"/>
  <c r="Q35" i="16"/>
  <c r="Q54" i="16"/>
  <c r="O54" i="16"/>
  <c r="Q44" i="16"/>
  <c r="O44" i="16"/>
  <c r="Q38" i="16"/>
  <c r="O38" i="16"/>
  <c r="O20" i="16"/>
  <c r="Q20" i="16"/>
  <c r="O22" i="16"/>
  <c r="Q22" i="16"/>
  <c r="O40" i="16"/>
  <c r="Q40" i="16"/>
  <c r="Q45" i="16"/>
  <c r="O45" i="16"/>
  <c r="O37" i="16"/>
  <c r="Q37" i="16"/>
  <c r="N48" i="15"/>
  <c r="N65" i="15"/>
  <c r="O41" i="16"/>
  <c r="Q41" i="16"/>
  <c r="O39" i="16"/>
  <c r="Q39" i="16"/>
  <c r="Q21" i="16"/>
  <c r="O21" i="16"/>
  <c r="O36" i="16"/>
  <c r="Q36" i="16"/>
  <c r="N46" i="15"/>
  <c r="Q23" i="16"/>
  <c r="O23" i="16"/>
  <c r="O47" i="16"/>
  <c r="Q47" i="16"/>
  <c r="O51" i="16"/>
  <c r="Q51" i="16"/>
  <c r="Q46" i="16"/>
  <c r="O46" i="16"/>
  <c r="Q27" i="16"/>
  <c r="O27" i="16"/>
  <c r="Q52" i="16"/>
  <c r="O52" i="16"/>
  <c r="O53" i="16"/>
  <c r="Q53" i="16"/>
  <c r="Q42" i="16"/>
  <c r="N61" i="15"/>
  <c r="O26" i="16"/>
  <c r="Q26" i="16"/>
  <c r="O19" i="16"/>
  <c r="Q19" i="16"/>
  <c r="O31" i="16"/>
  <c r="Q31" i="16"/>
  <c r="O17" i="16"/>
  <c r="Q17" i="16"/>
  <c r="O55" i="16"/>
  <c r="Q55" i="16"/>
  <c r="Q28" i="16"/>
  <c r="O28" i="16"/>
  <c r="O14" i="16"/>
  <c r="Q14" i="16"/>
  <c r="Q43" i="16"/>
  <c r="O43" i="16"/>
  <c r="O13" i="16"/>
  <c r="Q13" i="16"/>
  <c r="O56" i="16"/>
  <c r="Q56" i="16"/>
  <c r="N53" i="15"/>
  <c r="O33" i="16"/>
  <c r="Q33" i="16"/>
  <c r="N59" i="15"/>
  <c r="J73" i="5"/>
  <c r="I93" i="2"/>
  <c r="I38" i="2"/>
  <c r="I73" i="2"/>
  <c r="I145" i="2"/>
  <c r="I154" i="2"/>
  <c r="I60" i="2"/>
  <c r="D171" i="5" s="1"/>
  <c r="H171" i="5" s="1"/>
  <c r="J211" i="5"/>
  <c r="I109" i="2"/>
  <c r="I170" i="2"/>
  <c r="I112" i="2"/>
  <c r="I51" i="2"/>
  <c r="D168" i="5" s="1"/>
  <c r="H168" i="5" s="1"/>
  <c r="I42" i="2"/>
  <c r="I70" i="2"/>
  <c r="I118" i="2"/>
  <c r="I69" i="2"/>
  <c r="I45" i="2"/>
  <c r="I149" i="2"/>
  <c r="I16" i="2"/>
  <c r="I144" i="2"/>
  <c r="I131" i="2"/>
  <c r="I37" i="2"/>
  <c r="I132" i="2"/>
  <c r="I11" i="2"/>
  <c r="I107" i="2"/>
  <c r="I159" i="2"/>
  <c r="I103" i="2"/>
  <c r="I162" i="2"/>
  <c r="I133" i="2"/>
  <c r="I78" i="2"/>
  <c r="I146" i="2"/>
  <c r="I35" i="2"/>
  <c r="I44" i="2"/>
  <c r="I32" i="2"/>
  <c r="I53" i="2"/>
  <c r="I140" i="2"/>
  <c r="D197" i="5" s="1"/>
  <c r="H197" i="5" s="1"/>
  <c r="I80" i="2"/>
  <c r="I102" i="2"/>
  <c r="I36" i="2"/>
  <c r="I168" i="2"/>
  <c r="I117" i="2"/>
  <c r="I124" i="2"/>
  <c r="I77" i="2"/>
  <c r="I155" i="2"/>
  <c r="I105" i="2"/>
  <c r="I142" i="2"/>
  <c r="I18" i="2"/>
  <c r="I127" i="2"/>
  <c r="I169" i="2"/>
  <c r="I58" i="2"/>
  <c r="I98" i="2"/>
  <c r="I47" i="2"/>
  <c r="I100" i="2"/>
  <c r="I19" i="2"/>
  <c r="I64" i="2"/>
  <c r="I74" i="2"/>
  <c r="I68" i="2"/>
  <c r="I29" i="2"/>
  <c r="I157" i="2"/>
  <c r="I101" i="2"/>
  <c r="I150" i="2"/>
  <c r="I148" i="2"/>
  <c r="I59" i="2"/>
  <c r="I136" i="2"/>
  <c r="I33" i="2"/>
  <c r="I92" i="2"/>
  <c r="I54" i="2"/>
  <c r="D169" i="5" s="1"/>
  <c r="H169" i="5" s="1"/>
  <c r="I126" i="2"/>
  <c r="I46" i="2"/>
  <c r="I97" i="2"/>
  <c r="I21" i="2"/>
  <c r="I166" i="2"/>
  <c r="I43" i="2"/>
  <c r="I39" i="2"/>
  <c r="D164" i="5" s="1"/>
  <c r="H164" i="5" s="1"/>
  <c r="I172" i="2"/>
  <c r="D208" i="5" s="1"/>
  <c r="H208" i="5" s="1"/>
  <c r="I158" i="2"/>
  <c r="I10" i="2"/>
  <c r="I88" i="2"/>
  <c r="I119" i="2"/>
  <c r="I76" i="2"/>
  <c r="I90" i="2"/>
  <c r="I31" i="2"/>
  <c r="D161" i="5" s="1"/>
  <c r="H161" i="5" s="1"/>
  <c r="I34" i="2"/>
  <c r="I164" i="2"/>
  <c r="I28" i="2"/>
  <c r="I122" i="2"/>
  <c r="I9" i="2"/>
  <c r="I63" i="2"/>
  <c r="I20" i="2"/>
  <c r="I87" i="2"/>
  <c r="I110" i="2"/>
  <c r="I151" i="2"/>
  <c r="I72" i="2"/>
  <c r="D175" i="5" s="1"/>
  <c r="H175" i="5" s="1"/>
  <c r="I108" i="2"/>
  <c r="I24" i="2"/>
  <c r="D159" i="5" s="1"/>
  <c r="H159" i="5" s="1"/>
  <c r="I125" i="2"/>
  <c r="I82" i="2"/>
  <c r="I27" i="2"/>
  <c r="I96" i="2"/>
  <c r="I135" i="2"/>
  <c r="D196" i="5" s="1"/>
  <c r="H196" i="5" s="1"/>
  <c r="I89" i="2"/>
  <c r="I116" i="2"/>
  <c r="I128" i="2"/>
  <c r="I57" i="2"/>
  <c r="I91" i="2"/>
  <c r="I104" i="2"/>
  <c r="I167" i="2"/>
  <c r="I111" i="2"/>
  <c r="D188" i="5" s="1"/>
  <c r="H188" i="5" s="1"/>
  <c r="I14" i="2"/>
  <c r="I165" i="2"/>
  <c r="I66" i="2"/>
  <c r="I49" i="2"/>
  <c r="D167" i="5" s="1"/>
  <c r="H167" i="5" s="1"/>
  <c r="I120" i="2"/>
  <c r="I121" i="2"/>
  <c r="I23" i="2"/>
  <c r="I153" i="2"/>
  <c r="I85" i="2"/>
  <c r="I65" i="2"/>
  <c r="I79" i="2"/>
  <c r="I114" i="2"/>
  <c r="I175" i="2"/>
  <c r="D209" i="5" s="1"/>
  <c r="H209" i="5" s="1"/>
  <c r="I95" i="2"/>
  <c r="I161" i="2"/>
  <c r="I13" i="2"/>
  <c r="I83" i="2"/>
  <c r="I84" i="2"/>
  <c r="I15" i="2"/>
  <c r="I86" i="2"/>
  <c r="I143" i="2"/>
  <c r="J74" i="5" l="1"/>
  <c r="D189" i="5"/>
  <c r="H189" i="5" s="1"/>
  <c r="D165" i="5"/>
  <c r="H165" i="5" s="1"/>
  <c r="D183" i="5"/>
  <c r="H183" i="5" s="1"/>
  <c r="D176" i="5"/>
  <c r="H176" i="5" s="1"/>
  <c r="D182" i="5"/>
  <c r="H182" i="5" s="1"/>
  <c r="D192" i="5"/>
  <c r="H192" i="5" s="1"/>
  <c r="D199" i="5"/>
  <c r="H199" i="5" s="1"/>
  <c r="D156" i="5"/>
  <c r="H156" i="5" s="1"/>
  <c r="D200" i="5"/>
  <c r="H200" i="5" s="1"/>
  <c r="D201" i="5"/>
  <c r="H201" i="5" s="1"/>
  <c r="D184" i="5"/>
  <c r="H184" i="5" s="1"/>
  <c r="D203" i="5"/>
  <c r="H203" i="5" s="1"/>
  <c r="D172" i="5"/>
  <c r="H172" i="5" s="1"/>
  <c r="D207" i="5"/>
  <c r="H207" i="5" s="1"/>
  <c r="D173" i="5"/>
  <c r="H173" i="5" s="1"/>
  <c r="D155" i="5"/>
  <c r="H155" i="5" s="1"/>
  <c r="D187" i="5"/>
  <c r="H187" i="5" s="1"/>
  <c r="J197" i="5"/>
  <c r="D194" i="5"/>
  <c r="H194" i="5" s="1"/>
  <c r="D204" i="5"/>
  <c r="H204" i="5" s="1"/>
  <c r="D193" i="5"/>
  <c r="H193" i="5" s="1"/>
  <c r="D205" i="5"/>
  <c r="H205" i="5" s="1"/>
  <c r="D160" i="5"/>
  <c r="H160" i="5" s="1"/>
  <c r="D180" i="5"/>
  <c r="H180" i="5" s="1"/>
  <c r="D191" i="5"/>
  <c r="H191" i="5" s="1"/>
  <c r="D181" i="5"/>
  <c r="H181" i="5" s="1"/>
  <c r="D157" i="5"/>
  <c r="H157" i="5" s="1"/>
  <c r="D163" i="5"/>
  <c r="H163" i="5" s="1"/>
  <c r="D198" i="5"/>
  <c r="H198" i="5" s="1"/>
  <c r="D178" i="5"/>
  <c r="H178" i="5" s="1"/>
  <c r="D179" i="5"/>
  <c r="H179" i="5" s="1"/>
  <c r="D185" i="5"/>
  <c r="H185" i="5" s="1"/>
  <c r="D177" i="5"/>
  <c r="H177" i="5" s="1"/>
  <c r="J168" i="5"/>
  <c r="J169" i="5"/>
  <c r="D166" i="5"/>
  <c r="H166" i="5" s="1"/>
  <c r="N54" i="5" s="1"/>
  <c r="D162" i="5"/>
  <c r="H162" i="5" s="1"/>
  <c r="N53" i="5" s="1"/>
  <c r="D190" i="5"/>
  <c r="H190" i="5" s="1"/>
  <c r="D170" i="5"/>
  <c r="H170" i="5" s="1"/>
  <c r="D174" i="5"/>
  <c r="H174" i="5" s="1"/>
  <c r="D154" i="5"/>
  <c r="H154" i="5" s="1"/>
  <c r="D158" i="5"/>
  <c r="H158" i="5" s="1"/>
  <c r="D195" i="5"/>
  <c r="H195" i="5" s="1"/>
  <c r="D186" i="5"/>
  <c r="H186" i="5" s="1"/>
  <c r="N59" i="5" s="1"/>
  <c r="D206" i="5"/>
  <c r="H206" i="5" s="1"/>
  <c r="N64" i="5" s="1"/>
  <c r="D202" i="5"/>
  <c r="H202" i="5" s="1"/>
  <c r="N63" i="5" s="1"/>
  <c r="J209" i="5"/>
  <c r="J210" i="5"/>
  <c r="N61" i="5" l="1"/>
  <c r="N56" i="5"/>
  <c r="N55" i="5"/>
  <c r="Q55" i="5" s="1"/>
  <c r="N58" i="5"/>
  <c r="N52" i="5"/>
  <c r="Q53" i="5" s="1"/>
  <c r="N60" i="5"/>
  <c r="Q60" i="5" s="1"/>
  <c r="N51" i="5"/>
  <c r="Q51" i="5" s="1"/>
  <c r="N57" i="5"/>
  <c r="Q57" i="5" s="1"/>
  <c r="Q64" i="5"/>
  <c r="N62" i="5"/>
  <c r="Q62" i="5" s="1"/>
  <c r="Q54" i="5"/>
  <c r="J170" i="5"/>
  <c r="J182" i="5"/>
  <c r="J176" i="5"/>
  <c r="J188" i="5"/>
  <c r="J166" i="5"/>
  <c r="J154" i="5"/>
  <c r="J161" i="5"/>
  <c r="J198" i="5"/>
  <c r="J190" i="5"/>
  <c r="J173" i="5"/>
  <c r="J162" i="5"/>
  <c r="J163" i="5"/>
  <c r="J208" i="5"/>
  <c r="J185" i="5"/>
  <c r="J184" i="5"/>
  <c r="J183" i="5"/>
  <c r="J177" i="5"/>
  <c r="J192" i="5"/>
  <c r="J193" i="5"/>
  <c r="J200" i="5"/>
  <c r="J201" i="5"/>
  <c r="J205" i="5"/>
  <c r="J202" i="5"/>
  <c r="J156" i="5"/>
  <c r="J157" i="5"/>
  <c r="J180" i="5"/>
  <c r="J158" i="5"/>
  <c r="J186" i="5"/>
  <c r="J194" i="5"/>
  <c r="J207" i="5"/>
  <c r="J199" i="5"/>
  <c r="J178" i="5"/>
  <c r="J174" i="5"/>
  <c r="J179" i="5"/>
  <c r="J195" i="5"/>
  <c r="J204" i="5"/>
  <c r="J160" i="5"/>
  <c r="J191" i="5"/>
  <c r="J175" i="5"/>
  <c r="J159" i="5"/>
  <c r="J187" i="5"/>
  <c r="J171" i="5"/>
  <c r="J206" i="5"/>
  <c r="J167" i="5"/>
  <c r="J203" i="5"/>
  <c r="J196" i="5"/>
  <c r="Q56" i="5" l="1"/>
  <c r="Q58" i="5"/>
  <c r="Q59" i="5"/>
  <c r="Q61" i="5"/>
  <c r="Q52" i="5"/>
  <c r="Q63" i="5"/>
  <c r="J181" i="5"/>
  <c r="J155" i="5"/>
  <c r="J172" i="5"/>
  <c r="J189" i="5"/>
  <c r="J165" i="5"/>
  <c r="J164" i="5"/>
</calcChain>
</file>

<file path=xl/sharedStrings.xml><?xml version="1.0" encoding="utf-8"?>
<sst xmlns="http://schemas.openxmlformats.org/spreadsheetml/2006/main" count="3970" uniqueCount="1026">
  <si>
    <t>TOTAL</t>
  </si>
  <si>
    <t>FEDERAL</t>
  </si>
  <si>
    <t>STATE AND LOCAL</t>
  </si>
  <si>
    <t>GH@USNA</t>
  </si>
  <si>
    <t>GFH@USNA</t>
  </si>
  <si>
    <t>GSH@USNA</t>
  </si>
  <si>
    <t>RECESSQ@USECON</t>
  </si>
  <si>
    <t>.excel_last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</si>
  <si>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</si>
  <si>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</si>
  <si>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</si>
  <si>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</si>
  <si>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</si>
  <si>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</si>
  <si>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</si>
  <si>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</si>
  <si>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</si>
  <si>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</si>
  <si>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</si>
  <si>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</si>
  <si>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</si>
  <si>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</si>
  <si>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</si>
  <si>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</si>
  <si>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</si>
  <si>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</si>
  <si>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</si>
  <si>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</si>
  <si>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</si>
  <si>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</si>
  <si>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</si>
  <si>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</si>
  <si>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</si>
  <si>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</si>
  <si>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</si>
  <si>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</si>
  <si>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</si>
  <si>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</si>
  <si>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</si>
  <si>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</si>
  <si>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</si>
  <si>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</si>
  <si>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</si>
  <si>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</si>
  <si>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</si>
  <si>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</si>
  <si>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</si>
  <si>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</si>
  <si>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</si>
  <si>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</si>
  <si>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</si>
  <si>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</si>
  <si>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</si>
  <si>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</si>
  <si>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</si>
  <si>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</si>
  <si>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</si>
  <si>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</si>
  <si>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</si>
  <si>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</si>
  <si>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</si>
  <si>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</si>
  <si>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</si>
  <si>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</si>
  <si>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</si>
  <si>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</si>
  <si>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.DTLM</t>
  </si>
  <si>
    <t>.SOURCE</t>
  </si>
  <si>
    <t>.DESC</t>
  </si>
  <si>
    <t xml:space="preserve">Aug-01-2014 08:42 </t>
  </si>
  <si>
    <t xml:space="preserve">BEA </t>
  </si>
  <si>
    <t xml:space="preserve">Real Govt Consumption Expenditures &amp; Gross Investment(SAAR, Bil.Chn.2009$)  </t>
  </si>
  <si>
    <t xml:space="preserve">Aug-01-2014 08:43 </t>
  </si>
  <si>
    <t xml:space="preserve">Real Federal Government Consumption &amp; Gross Investment (SAAR, Bil.Chn.2009$)  </t>
  </si>
  <si>
    <t xml:space="preserve">Real State &amp; Local Govt Consumption &amp; Gross Investment (SAAR, Bil.Chn.2009$)  </t>
  </si>
  <si>
    <t xml:space="preserve">Jul-01-2014 08:37 </t>
  </si>
  <si>
    <t xml:space="preserve">NBER </t>
  </si>
  <si>
    <t xml:space="preserve">Quarterly NBER Recession/Expansion: Recession Shading (+1/-1)  </t>
  </si>
  <si>
    <t>Consumption and Investment of Federal, State, and Local Governments (MPC = 1)</t>
  </si>
  <si>
    <t xml:space="preserve">MEDICARE  </t>
  </si>
  <si>
    <t>MEDICAID</t>
  </si>
  <si>
    <t>YPTMRM@USECON</t>
  </si>
  <si>
    <t>YPTMDM@USECON</t>
  </si>
  <si>
    <t>SOCIAL SECURITY</t>
  </si>
  <si>
    <t>UNEMPLOYMENT INSURANCE</t>
  </si>
  <si>
    <t>VETERAN'S BENEFITS</t>
  </si>
  <si>
    <t>OTHER</t>
  </si>
  <si>
    <t>YPTSSM@USECON</t>
  </si>
  <si>
    <t>YPTUM@USECON</t>
  </si>
  <si>
    <t>YPTVM@USECON</t>
  </si>
  <si>
    <t>YPTOGM@USECON</t>
  </si>
  <si>
    <t>Benefits from social insurance funds:</t>
  </si>
  <si>
    <t xml:space="preserve">  Hospital and supplementary medical insurance</t>
  </si>
  <si>
    <t xml:space="preserve">  Railroad retirement</t>
  </si>
  <si>
    <t xml:space="preserve">  Pension benefit guaranty</t>
  </si>
  <si>
    <t xml:space="preserve">  Veterans life insurance</t>
  </si>
  <si>
    <t xml:space="preserve">  Workers' compensation</t>
  </si>
  <si>
    <t xml:space="preserve">  Military medical insurance</t>
  </si>
  <si>
    <t>Veterans benefits:</t>
  </si>
  <si>
    <t xml:space="preserve">  Pension and disability</t>
  </si>
  <si>
    <t xml:space="preserve">  Readjustment</t>
  </si>
  <si>
    <t xml:space="preserve">  Other</t>
  </si>
  <si>
    <t>Supplemental Nutrition Assistance Program (SNAP)</t>
  </si>
  <si>
    <t>Black lung benefits</t>
  </si>
  <si>
    <t>Supplemental security income</t>
  </si>
  <si>
    <t>Direct relief</t>
  </si>
  <si>
    <t>Earned income credit</t>
  </si>
  <si>
    <t>Note - Other consists of:</t>
  </si>
  <si>
    <t>Nominal PCE</t>
  </si>
  <si>
    <t>Real PCE</t>
  </si>
  <si>
    <t>PCE DEFLATOR (Annual)</t>
  </si>
  <si>
    <t>Medicare and Medicaid Transfers Divided by the PCE Health Deflator (Monthly)</t>
  </si>
  <si>
    <t>RECESSM@USECON</t>
  </si>
  <si>
    <t>Jan-2000</t>
  </si>
  <si>
    <t xml:space="preserve">Personal Transfer Receipts: Medicare (SAAR, Bil.$)  </t>
  </si>
  <si>
    <t xml:space="preserve">Personal Transfer Receipts: Medicaid (SAAR, Bil.$)  </t>
  </si>
  <si>
    <t xml:space="preserve">Aug-01-2014 09:25 </t>
  </si>
  <si>
    <t xml:space="preserve">Monthly NBER Recession/Expansion: Recession Shading (+1/-1)  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</si>
  <si>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</si>
  <si>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</si>
  <si>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</si>
  <si>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</si>
  <si>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</si>
  <si>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</si>
  <si>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</si>
  <si>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</si>
  <si>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</si>
  <si>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</si>
  <si>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</si>
  <si>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</si>
  <si>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</si>
  <si>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</si>
  <si>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</si>
  <si>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</si>
  <si>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</si>
  <si>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</si>
  <si>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</si>
  <si>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</si>
  <si>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</si>
  <si>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</si>
  <si>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</si>
  <si>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</si>
  <si>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</si>
  <si>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</si>
  <si>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</si>
  <si>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</si>
  <si>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</si>
  <si>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</si>
  <si>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</si>
  <si>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</si>
  <si>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</si>
  <si>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</si>
  <si>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</si>
  <si>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</si>
  <si>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</si>
  <si>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</si>
  <si>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</si>
  <si>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</si>
  <si>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</si>
  <si>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</si>
  <si>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</si>
  <si>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</si>
  <si>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</si>
  <si>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</si>
  <si>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</si>
  <si>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</si>
  <si>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</si>
  <si>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</si>
  <si>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</si>
  <si>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</si>
  <si>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</si>
  <si>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</si>
  <si>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</si>
  <si>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</si>
  <si>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</si>
  <si>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</si>
  <si>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</si>
  <si>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</si>
  <si>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</si>
  <si>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</si>
  <si>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</si>
  <si>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</si>
  <si>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</si>
  <si>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</si>
  <si>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</si>
  <si>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</si>
  <si>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</si>
  <si>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</si>
  <si>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</si>
  <si>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</si>
  <si>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</si>
  <si>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</si>
  <si>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</si>
  <si>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</si>
  <si>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</si>
  <si>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</si>
  <si>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</si>
  <si>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</si>
  <si>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</si>
  <si>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</si>
  <si>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</si>
  <si>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</si>
  <si>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</si>
  <si>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</si>
  <si>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</si>
  <si>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</si>
  <si>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</si>
  <si>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</si>
  <si>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</si>
  <si>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</si>
  <si>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</si>
  <si>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</si>
  <si>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</si>
  <si>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</si>
  <si>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</si>
  <si>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</si>
  <si>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</si>
  <si>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</si>
  <si>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</si>
  <si>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</si>
  <si>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</si>
  <si>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</si>
  <si>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</si>
  <si>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</si>
  <si>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</si>
  <si>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</si>
  <si>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</si>
  <si>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</si>
  <si>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</si>
  <si>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</si>
  <si>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</si>
  <si>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</si>
  <si>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</si>
  <si>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</si>
  <si>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</si>
  <si>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</si>
  <si>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</si>
  <si>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</si>
  <si>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</si>
  <si>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</si>
  <si>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</si>
  <si>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</si>
  <si>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</si>
  <si>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</si>
  <si>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</si>
  <si>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</si>
  <si>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</si>
  <si>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</si>
  <si>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</si>
  <si>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</si>
  <si>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</si>
  <si>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</si>
  <si>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</si>
  <si>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</si>
  <si>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</si>
  <si>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</si>
  <si>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</si>
  <si>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</si>
  <si>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</si>
  <si>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</si>
  <si>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</si>
  <si>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</si>
  <si>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</si>
  <si>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</si>
  <si>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</si>
  <si>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</si>
  <si>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</si>
  <si>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</si>
  <si>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</si>
  <si>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</si>
  <si>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</si>
  <si>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</si>
  <si>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</si>
  <si>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</si>
  <si>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</si>
  <si>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</si>
  <si>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</si>
  <si>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</si>
  <si>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</si>
  <si>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</si>
  <si>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</si>
  <si>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</si>
  <si>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</si>
  <si>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</si>
  <si>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</si>
  <si>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</si>
  <si>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</si>
  <si>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</si>
  <si>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</si>
  <si>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</si>
  <si>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</si>
  <si>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</si>
  <si>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</si>
  <si>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</si>
  <si>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</si>
  <si>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</si>
  <si>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</si>
  <si>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</si>
  <si>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</si>
  <si>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</si>
  <si>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</si>
  <si>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</si>
  <si>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PCE Health Deflator</t>
  </si>
  <si>
    <t xml:space="preserve">Personal Transfer Receipts: Social Security (SAAR, Bil.$)  </t>
  </si>
  <si>
    <t xml:space="preserve">Aug-01-2014 08:58 </t>
  </si>
  <si>
    <t xml:space="preserve">Personal Transfer Receipts: Govt Unemployment Insurance Benefits (SAAR, Bil.$)  </t>
  </si>
  <si>
    <t xml:space="preserve">Personal Transfer Receipts: Veterans' Benefits (SAAR ,Bil.$)  </t>
  </si>
  <si>
    <t xml:space="preserve">Aug-01-2014 10:30 </t>
  </si>
  <si>
    <t xml:space="preserve">Other Government Social Benefits to Persons (SAAR, Bil.$)  </t>
  </si>
  <si>
    <t xml:space="preserve">Personal Consumption Expenditures: Implicit Price Deflator (SA, 2009=100)  </t>
  </si>
  <si>
    <t>ALL PERSONAL TAXES</t>
  </si>
  <si>
    <t>DC@USNA/100</t>
  </si>
  <si>
    <t>MPCs</t>
  </si>
  <si>
    <t>Category</t>
  </si>
  <si>
    <t>Consumption and Investment</t>
  </si>
  <si>
    <t>Medicare and Medicaid</t>
  </si>
  <si>
    <t>Transfers</t>
  </si>
  <si>
    <t>Category 1</t>
  </si>
  <si>
    <t>Category 2</t>
  </si>
  <si>
    <t>Category 3</t>
  </si>
  <si>
    <t>Other Transfers</t>
  </si>
  <si>
    <t>Category 4</t>
  </si>
  <si>
    <t>Taxes</t>
  </si>
  <si>
    <t>Quarterly</t>
  </si>
  <si>
    <t>Deflated</t>
  </si>
  <si>
    <t>Year</t>
  </si>
  <si>
    <t>Fiscal Impetus</t>
  </si>
  <si>
    <t>GDPH@USECOn</t>
  </si>
  <si>
    <t xml:space="preserve">Real Gross Domestic Product (SAAR, Bil.Chn.2009$)  </t>
  </si>
  <si>
    <t>G@USNA</t>
  </si>
  <si>
    <t xml:space="preserve">Government Consumption Expenditures &amp; Gross Investment (SAAR, Bil.$)  </t>
  </si>
  <si>
    <t>Nominal Consumption and Investment of Federal, State, and Local Governments (MPC = 1)</t>
  </si>
  <si>
    <t>SUMS (Real)</t>
  </si>
  <si>
    <t>SUMS (Nominal)</t>
  </si>
  <si>
    <t>Sums(Nominal)</t>
  </si>
  <si>
    <t xml:space="preserve">Gross Domestic Product: Implicit Price Deflator (SA, 2009=100)  </t>
  </si>
  <si>
    <t>DGDP@USECON/100</t>
  </si>
  <si>
    <t>(Taking Real Sums)</t>
  </si>
  <si>
    <t>Q, Annual Rate</t>
  </si>
  <si>
    <t>M, Annual Rate</t>
  </si>
  <si>
    <t>Total Spending by Quarter Data (Billions of Chained 2009$, Annual Rate)</t>
  </si>
  <si>
    <t>Original Frequency of data</t>
  </si>
  <si>
    <t>YPTX@USNA</t>
  </si>
  <si>
    <t>YCTLG@USNA</t>
  </si>
  <si>
    <t>GRCSI@USNA</t>
  </si>
  <si>
    <t>YPOG@USNA</t>
  </si>
  <si>
    <t xml:space="preserve">Contributions for Government Social Insurance (SAAR, Bil.$)  </t>
  </si>
  <si>
    <t xml:space="preserve">Personal Current Taxes (SAAR, Bil.$)  </t>
  </si>
  <si>
    <t xml:space="preserve">Personal Current Transfer Payments to Government (SAAR, Bil.$)  </t>
  </si>
  <si>
    <t xml:space="preserve">Government Tax Receipts on Corporate Income (SAAR, Bil.$)  </t>
  </si>
  <si>
    <t xml:space="preserve">Social Insurance  </t>
  </si>
  <si>
    <t>Income</t>
  </si>
  <si>
    <t>Transfer Payments</t>
  </si>
  <si>
    <t>Corporate Income</t>
  </si>
  <si>
    <t>PCE</t>
  </si>
  <si>
    <t>SUM_REAL</t>
  </si>
  <si>
    <t>SUM_NOMINAL</t>
  </si>
  <si>
    <t xml:space="preserve">Taxes </t>
  </si>
  <si>
    <t>.excel</t>
  </si>
  <si>
    <t>FI_Q As a Share of Real GDP</t>
  </si>
  <si>
    <t>CSDM@USNA</t>
  </si>
  <si>
    <t>CSDHM@USNA</t>
  </si>
  <si>
    <t xml:space="preserve">Personal Consumption Expenditures: Health Care (SAAR, Mil.$)  </t>
  </si>
  <si>
    <t xml:space="preserve">Personal Consumption Expenditures: Health Care (SAAR, Mil.Chn.2009.$)  </t>
  </si>
  <si>
    <t xml:space="preserve">Aug-04-2014 14:17 </t>
  </si>
  <si>
    <t>YOY</t>
  </si>
  <si>
    <t xml:space="preserve">REAL MEDICARE  </t>
  </si>
  <si>
    <t>REAL MEDICARE</t>
  </si>
  <si>
    <t>.T1</t>
  </si>
  <si>
    <t xml:space="preserve">Q1-1947 </t>
  </si>
  <si>
    <t xml:space="preserve">Q1-1920 </t>
  </si>
  <si>
    <t xml:space="preserve">Jul-1966 </t>
  </si>
  <si>
    <t xml:space="preserve">Jan-1966 </t>
  </si>
  <si>
    <t xml:space="preserve">Jan-1921 </t>
  </si>
  <si>
    <t xml:space="preserve">Jan-1959 </t>
  </si>
  <si>
    <t>Q1-1966 *Q</t>
  </si>
  <si>
    <t>Jan-1966 !M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</si>
  <si>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</si>
  <si>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</si>
  <si>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</si>
  <si>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</si>
  <si>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</si>
  <si>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</si>
  <si>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</si>
  <si>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</si>
  <si>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</si>
  <si>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</si>
  <si>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</si>
  <si>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</si>
  <si>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</si>
  <si>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</si>
  <si>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</si>
  <si>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</si>
  <si>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</si>
  <si>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</si>
  <si>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</si>
  <si>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</si>
  <si>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</si>
  <si>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</si>
  <si>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</si>
  <si>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</si>
  <si>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</si>
  <si>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</si>
  <si>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</si>
  <si>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</si>
  <si>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</si>
  <si>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</si>
  <si>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</si>
  <si>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</si>
  <si>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</si>
  <si>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</si>
  <si>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</si>
  <si>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</si>
  <si>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</si>
  <si>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</si>
  <si>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</si>
  <si>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</si>
  <si>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</si>
  <si>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</si>
  <si>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</si>
  <si>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</si>
  <si>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</si>
  <si>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</si>
  <si>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</si>
  <si>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</si>
  <si>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</si>
  <si>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</si>
  <si>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</si>
  <si>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</si>
  <si>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</si>
  <si>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</si>
  <si>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</si>
  <si>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</si>
  <si>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</si>
  <si>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</si>
  <si>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</si>
  <si>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</si>
  <si>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</si>
  <si>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</si>
  <si>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</si>
  <si>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</si>
  <si>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</si>
  <si>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</si>
  <si>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</si>
  <si>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</si>
  <si>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</si>
  <si>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</si>
  <si>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</si>
  <si>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</si>
  <si>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</si>
  <si>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</si>
  <si>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</si>
  <si>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</si>
  <si>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</si>
  <si>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</si>
  <si>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</si>
  <si>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</si>
  <si>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</si>
  <si>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</si>
  <si>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</si>
  <si>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</si>
  <si>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</si>
  <si>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</si>
  <si>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</si>
  <si>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</si>
  <si>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</si>
  <si>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</si>
  <si>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</si>
  <si>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</si>
  <si>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</si>
  <si>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</si>
  <si>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</si>
  <si>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</si>
  <si>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</si>
  <si>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</si>
  <si>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</si>
  <si>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</si>
  <si>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</si>
  <si>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</si>
  <si>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</si>
  <si>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</si>
  <si>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</si>
  <si>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</si>
  <si>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</si>
  <si>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</si>
  <si>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</si>
  <si>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</si>
  <si>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</si>
  <si>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</si>
  <si>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</si>
  <si>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</si>
  <si>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</si>
  <si>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</si>
  <si>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</si>
  <si>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</si>
  <si>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</si>
  <si>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</si>
  <si>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</si>
  <si>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</si>
  <si>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</si>
  <si>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</si>
  <si>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</si>
  <si>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</si>
  <si>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</si>
  <si>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</si>
  <si>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</si>
  <si>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</si>
  <si>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</si>
  <si>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</si>
  <si>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</si>
  <si>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</si>
  <si>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</si>
  <si>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</si>
  <si>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Jan-1966</t>
  </si>
  <si>
    <t>Feb-1966</t>
  </si>
  <si>
    <t>Mar-1966</t>
  </si>
  <si>
    <t>Apr-1966</t>
  </si>
  <si>
    <t>May-1966</t>
  </si>
  <si>
    <t>Jun-1966</t>
  </si>
  <si>
    <t>Jul-1966</t>
  </si>
  <si>
    <t>Aug-1966</t>
  </si>
  <si>
    <t>Sep-1966</t>
  </si>
  <si>
    <t>Oct-1966</t>
  </si>
  <si>
    <t>Nov-1966</t>
  </si>
  <si>
    <t>Dec-1966</t>
  </si>
  <si>
    <t>Jan-1967</t>
  </si>
  <si>
    <t>Feb-1967</t>
  </si>
  <si>
    <t>Mar-1967</t>
  </si>
  <si>
    <t>Apr-1967</t>
  </si>
  <si>
    <t>May-1967</t>
  </si>
  <si>
    <t>Jun-1967</t>
  </si>
  <si>
    <t>Jul-1967</t>
  </si>
  <si>
    <t>Aug-1967</t>
  </si>
  <si>
    <t>Sep-1967</t>
  </si>
  <si>
    <t>Oct-1967</t>
  </si>
  <si>
    <t>Nov-1967</t>
  </si>
  <si>
    <t>Dec-1967</t>
  </si>
  <si>
    <t>Jan-1968</t>
  </si>
  <si>
    <t>Feb-1968</t>
  </si>
  <si>
    <t>Mar-1968</t>
  </si>
  <si>
    <t>Apr-1968</t>
  </si>
  <si>
    <t>May-1968</t>
  </si>
  <si>
    <t>Jun-1968</t>
  </si>
  <si>
    <t>Jul-1968</t>
  </si>
  <si>
    <t>Aug-1968</t>
  </si>
  <si>
    <t>Sep-1968</t>
  </si>
  <si>
    <t>Oct-1968</t>
  </si>
  <si>
    <t>Nov-1968</t>
  </si>
  <si>
    <t>Dec-1968</t>
  </si>
  <si>
    <t>Jan-1969</t>
  </si>
  <si>
    <t>Feb-1969</t>
  </si>
  <si>
    <t>Mar-1969</t>
  </si>
  <si>
    <t>Apr-1969</t>
  </si>
  <si>
    <t>May-1969</t>
  </si>
  <si>
    <t>Jun-1969</t>
  </si>
  <si>
    <t>Jul-1969</t>
  </si>
  <si>
    <t>Aug-1969</t>
  </si>
  <si>
    <t>Sep-1969</t>
  </si>
  <si>
    <t>Oct-1969</t>
  </si>
  <si>
    <t>Nov-1969</t>
  </si>
  <si>
    <t>Dec-1969</t>
  </si>
  <si>
    <t>Jan-1970</t>
  </si>
  <si>
    <t>Feb-1970</t>
  </si>
  <si>
    <t>Mar-1970</t>
  </si>
  <si>
    <t>Apr-1970</t>
  </si>
  <si>
    <t>May-1970</t>
  </si>
  <si>
    <t>Jun-1970</t>
  </si>
  <si>
    <t>Jul-1970</t>
  </si>
  <si>
    <t>Aug-1970</t>
  </si>
  <si>
    <t>Sep-1970</t>
  </si>
  <si>
    <t>Oct-1970</t>
  </si>
  <si>
    <t>Nov-1970</t>
  </si>
  <si>
    <t>Dec-1970</t>
  </si>
  <si>
    <t>Jan-1971</t>
  </si>
  <si>
    <t>Feb-1971</t>
  </si>
  <si>
    <t>Mar-1971</t>
  </si>
  <si>
    <t>Apr-1971</t>
  </si>
  <si>
    <t>May-1971</t>
  </si>
  <si>
    <t>Jun-1971</t>
  </si>
  <si>
    <t>Jul-1971</t>
  </si>
  <si>
    <t>Aug-1971</t>
  </si>
  <si>
    <t>Sep-1971</t>
  </si>
  <si>
    <t>Oct-1971</t>
  </si>
  <si>
    <t>Nov-1971</t>
  </si>
  <si>
    <t>Dec-1971</t>
  </si>
  <si>
    <t>Jan-1972</t>
  </si>
  <si>
    <t>Feb-1972</t>
  </si>
  <si>
    <t>Mar-1972</t>
  </si>
  <si>
    <t>Apr-1972</t>
  </si>
  <si>
    <t>May-1972</t>
  </si>
  <si>
    <t>Jun-1972</t>
  </si>
  <si>
    <t>Jul-1972</t>
  </si>
  <si>
    <t>Aug-1972</t>
  </si>
  <si>
    <t>Sep-1972</t>
  </si>
  <si>
    <t>Oct-1972</t>
  </si>
  <si>
    <t>Nov-1972</t>
  </si>
  <si>
    <t>Dec-1972</t>
  </si>
  <si>
    <t>Jan-1973</t>
  </si>
  <si>
    <t>Feb-1973</t>
  </si>
  <si>
    <t>Mar-1973</t>
  </si>
  <si>
    <t>Apr-1973</t>
  </si>
  <si>
    <t>May-1973</t>
  </si>
  <si>
    <t>Jun-1973</t>
  </si>
  <si>
    <t>Jul-1973</t>
  </si>
  <si>
    <t>Aug-1973</t>
  </si>
  <si>
    <t>Sep-1973</t>
  </si>
  <si>
    <t>Oct-1973</t>
  </si>
  <si>
    <t>Nov-1973</t>
  </si>
  <si>
    <t>Dec-1973</t>
  </si>
  <si>
    <t>Jan-1974</t>
  </si>
  <si>
    <t>Feb-1974</t>
  </si>
  <si>
    <t>Mar-1974</t>
  </si>
  <si>
    <t>Apr-1974</t>
  </si>
  <si>
    <t>May-1974</t>
  </si>
  <si>
    <t>Jun-1974</t>
  </si>
  <si>
    <t>Jul-1974</t>
  </si>
  <si>
    <t>Aug-1974</t>
  </si>
  <si>
    <t>Sep-1974</t>
  </si>
  <si>
    <t>Oct-1974</t>
  </si>
  <si>
    <t>Nov-1974</t>
  </si>
  <si>
    <t>Dec-1974</t>
  </si>
  <si>
    <t>Jan-1975</t>
  </si>
  <si>
    <t>Feb-1975</t>
  </si>
  <si>
    <t>Mar-1975</t>
  </si>
  <si>
    <t>Apr-1975</t>
  </si>
  <si>
    <t>May-1975</t>
  </si>
  <si>
    <t>Jun-1975</t>
  </si>
  <si>
    <t>Jul-1975</t>
  </si>
  <si>
    <t>Aug-1975</t>
  </si>
  <si>
    <t>Sep-1975</t>
  </si>
  <si>
    <t>Oct-1975</t>
  </si>
  <si>
    <t>Nov-1975</t>
  </si>
  <si>
    <t>Dec-1975</t>
  </si>
  <si>
    <t>Jan-1976</t>
  </si>
  <si>
    <t>Feb-1976</t>
  </si>
  <si>
    <t>Mar-1976</t>
  </si>
  <si>
    <t>Apr-1976</t>
  </si>
  <si>
    <t>May-1976</t>
  </si>
  <si>
    <t>Jun-1976</t>
  </si>
  <si>
    <t>Jul-1976</t>
  </si>
  <si>
    <t>Aug-1976</t>
  </si>
  <si>
    <t>Sep-1976</t>
  </si>
  <si>
    <t>Oct-1976</t>
  </si>
  <si>
    <t>Nov-1976</t>
  </si>
  <si>
    <t>Dec-1976</t>
  </si>
  <si>
    <t>Jan-1977</t>
  </si>
  <si>
    <t>Feb-1977</t>
  </si>
  <si>
    <t>Mar-1977</t>
  </si>
  <si>
    <t>Apr-1977</t>
  </si>
  <si>
    <t>May-1977</t>
  </si>
  <si>
    <t>Jun-1977</t>
  </si>
  <si>
    <t>Jul-1977</t>
  </si>
  <si>
    <t>Aug-1977</t>
  </si>
  <si>
    <t>Sep-1977</t>
  </si>
  <si>
    <t>Oct-1977</t>
  </si>
  <si>
    <t>Nov-1977</t>
  </si>
  <si>
    <t>Dec-1977</t>
  </si>
  <si>
    <t>Jan-1978</t>
  </si>
  <si>
    <t>Feb-1978</t>
  </si>
  <si>
    <t>Mar-1978</t>
  </si>
  <si>
    <t>Apr-1978</t>
  </si>
  <si>
    <t>May-1978</t>
  </si>
  <si>
    <t>Jun-1978</t>
  </si>
  <si>
    <t>Jul-1978</t>
  </si>
  <si>
    <t>Aug-1978</t>
  </si>
  <si>
    <t>Sep-1978</t>
  </si>
  <si>
    <t>Oct-1978</t>
  </si>
  <si>
    <t>Nov-1978</t>
  </si>
  <si>
    <t>Dec-1978</t>
  </si>
  <si>
    <t>Jan-1979</t>
  </si>
  <si>
    <t>Feb-1979</t>
  </si>
  <si>
    <t>Mar-1979</t>
  </si>
  <si>
    <t>Apr-1979</t>
  </si>
  <si>
    <t>May-1979</t>
  </si>
  <si>
    <t>Jun-1979</t>
  </si>
  <si>
    <t>Jul-1979</t>
  </si>
  <si>
    <t>Aug-1979</t>
  </si>
  <si>
    <t>Sep-1979</t>
  </si>
  <si>
    <t>Oct-1979</t>
  </si>
  <si>
    <t>Nov-1979</t>
  </si>
  <si>
    <t>Dec-1979</t>
  </si>
  <si>
    <t>Jan-1980</t>
  </si>
  <si>
    <t>Feb-1980</t>
  </si>
  <si>
    <t>Mar-1980</t>
  </si>
  <si>
    <t>Apr-1980</t>
  </si>
  <si>
    <t>May-1980</t>
  </si>
  <si>
    <t>Jun-1980</t>
  </si>
  <si>
    <t>Jul-1980</t>
  </si>
  <si>
    <t>Aug-1980</t>
  </si>
  <si>
    <t>Sep-1980</t>
  </si>
  <si>
    <t>Oct-1980</t>
  </si>
  <si>
    <t>Nov-1980</t>
  </si>
  <si>
    <t>Dec-1980</t>
  </si>
  <si>
    <t>Jan-1981</t>
  </si>
  <si>
    <t>Feb-1981</t>
  </si>
  <si>
    <t>Mar-1981</t>
  </si>
  <si>
    <t>Apr-1981</t>
  </si>
  <si>
    <t>May-1981</t>
  </si>
  <si>
    <t>Jun-1981</t>
  </si>
  <si>
    <t>Jul-1981</t>
  </si>
  <si>
    <t>Aug-1981</t>
  </si>
  <si>
    <t>Sep-1981</t>
  </si>
  <si>
    <t>Oct-1981</t>
  </si>
  <si>
    <t>Nov-1981</t>
  </si>
  <si>
    <t>Dec-1981</t>
  </si>
  <si>
    <t>Jan-1982</t>
  </si>
  <si>
    <t>Feb-1982</t>
  </si>
  <si>
    <t>Mar-1982</t>
  </si>
  <si>
    <t>Apr-1982</t>
  </si>
  <si>
    <t>May-1982</t>
  </si>
  <si>
    <t>Jun-1982</t>
  </si>
  <si>
    <t>Jul-1982</t>
  </si>
  <si>
    <t>Aug-1982</t>
  </si>
  <si>
    <t>Sep-1982</t>
  </si>
  <si>
    <t>Oct-1982</t>
  </si>
  <si>
    <t>Nov-1982</t>
  </si>
  <si>
    <t>Dec-1982</t>
  </si>
  <si>
    <t>Jan-1983</t>
  </si>
  <si>
    <t>Feb-1983</t>
  </si>
  <si>
    <t>Mar-1983</t>
  </si>
  <si>
    <t>Apr-1983</t>
  </si>
  <si>
    <t>May-1983</t>
  </si>
  <si>
    <t>Jun-1983</t>
  </si>
  <si>
    <t>Jul-1983</t>
  </si>
  <si>
    <t>Aug-1983</t>
  </si>
  <si>
    <t>Sep-1983</t>
  </si>
  <si>
    <t>Oct-1983</t>
  </si>
  <si>
    <t>Nov-1983</t>
  </si>
  <si>
    <t>Dec-1983</t>
  </si>
  <si>
    <t>Jan-1984</t>
  </si>
  <si>
    <t>Feb-1984</t>
  </si>
  <si>
    <t>Mar-1984</t>
  </si>
  <si>
    <t>Apr-1984</t>
  </si>
  <si>
    <t>May-1984</t>
  </si>
  <si>
    <t>Jun-1984</t>
  </si>
  <si>
    <t>Jul-1984</t>
  </si>
  <si>
    <t>Aug-1984</t>
  </si>
  <si>
    <t>Sep-1984</t>
  </si>
  <si>
    <t>Oct-1984</t>
  </si>
  <si>
    <t>Nov-1984</t>
  </si>
  <si>
    <t>Dec-1984</t>
  </si>
  <si>
    <t>Jan-1985</t>
  </si>
  <si>
    <t>Feb-1985</t>
  </si>
  <si>
    <t>Mar-1985</t>
  </si>
  <si>
    <t>Apr-1985</t>
  </si>
  <si>
    <t>May-1985</t>
  </si>
  <si>
    <t>Jun-1985</t>
  </si>
  <si>
    <t>Jul-1985</t>
  </si>
  <si>
    <t>Aug-1985</t>
  </si>
  <si>
    <t>Sep-1985</t>
  </si>
  <si>
    <t>Oct-1985</t>
  </si>
  <si>
    <t>Nov-1985</t>
  </si>
  <si>
    <t>Dec-1985</t>
  </si>
  <si>
    <t>Jan-1986</t>
  </si>
  <si>
    <t>Feb-1986</t>
  </si>
  <si>
    <t>Mar-1986</t>
  </si>
  <si>
    <t>Apr-1986</t>
  </si>
  <si>
    <t>May-1986</t>
  </si>
  <si>
    <t>Jun-1986</t>
  </si>
  <si>
    <t>Jul-1986</t>
  </si>
  <si>
    <t>Aug-1986</t>
  </si>
  <si>
    <t>Sep-1986</t>
  </si>
  <si>
    <t>Oct-1986</t>
  </si>
  <si>
    <t>Nov-1986</t>
  </si>
  <si>
    <t>Dec-1986</t>
  </si>
  <si>
    <t>Jan-1987</t>
  </si>
  <si>
    <t>Feb-1987</t>
  </si>
  <si>
    <t>Mar-1987</t>
  </si>
  <si>
    <t>Apr-1987</t>
  </si>
  <si>
    <t>May-1987</t>
  </si>
  <si>
    <t>Jun-1987</t>
  </si>
  <si>
    <t>Jul-1987</t>
  </si>
  <si>
    <t>Aug-1987</t>
  </si>
  <si>
    <t>Sep-1987</t>
  </si>
  <si>
    <t>Oct-1987</t>
  </si>
  <si>
    <t>Nov-1987</t>
  </si>
  <si>
    <t>Dec-1987</t>
  </si>
  <si>
    <t>Jan-1988</t>
  </si>
  <si>
    <t>Feb-1988</t>
  </si>
  <si>
    <t>Mar-1988</t>
  </si>
  <si>
    <t>Apr-1988</t>
  </si>
  <si>
    <t>May-1988</t>
  </si>
  <si>
    <t>Jun-1988</t>
  </si>
  <si>
    <t>Jul-1988</t>
  </si>
  <si>
    <t>Aug-1988</t>
  </si>
  <si>
    <t>Sep-1988</t>
  </si>
  <si>
    <t>Oct-1988</t>
  </si>
  <si>
    <t>Nov-1988</t>
  </si>
  <si>
    <t>Dec-1988</t>
  </si>
  <si>
    <t>Jan-1989</t>
  </si>
  <si>
    <t>Feb-1989</t>
  </si>
  <si>
    <t>Mar-1989</t>
  </si>
  <si>
    <t>Apr-1989</t>
  </si>
  <si>
    <t>May-1989</t>
  </si>
  <si>
    <t>Jun-1989</t>
  </si>
  <si>
    <t>Jul-1989</t>
  </si>
  <si>
    <t>Aug-1989</t>
  </si>
  <si>
    <t>Sep-1989</t>
  </si>
  <si>
    <t>Oct-1989</t>
  </si>
  <si>
    <t>Nov-1989</t>
  </si>
  <si>
    <t>Dec-1989</t>
  </si>
  <si>
    <t>Jan-1990</t>
  </si>
  <si>
    <t>Feb-1990</t>
  </si>
  <si>
    <t>Mar-1990</t>
  </si>
  <si>
    <t>Apr-1990</t>
  </si>
  <si>
    <t>May-1990</t>
  </si>
  <si>
    <t>Jun-1990</t>
  </si>
  <si>
    <t>Jul-1990</t>
  </si>
  <si>
    <t>Aug-1990</t>
  </si>
  <si>
    <t>Sep-1990</t>
  </si>
  <si>
    <t>Oct-1990</t>
  </si>
  <si>
    <t>Nov-1990</t>
  </si>
  <si>
    <t>Dec-1990</t>
  </si>
  <si>
    <t>Jan-1991</t>
  </si>
  <si>
    <t>Feb-1991</t>
  </si>
  <si>
    <t>Mar-1991</t>
  </si>
  <si>
    <t>Apr-1991</t>
  </si>
  <si>
    <t>May-1991</t>
  </si>
  <si>
    <t>Jun-1991</t>
  </si>
  <si>
    <t>Jul-1991</t>
  </si>
  <si>
    <t>Aug-1991</t>
  </si>
  <si>
    <t>Sep-1991</t>
  </si>
  <si>
    <t>Oct-1991</t>
  </si>
  <si>
    <t>Nov-1991</t>
  </si>
  <si>
    <t>Dec-1991</t>
  </si>
  <si>
    <t>Jan-1992</t>
  </si>
  <si>
    <t>Feb-1992</t>
  </si>
  <si>
    <t>Mar-1992</t>
  </si>
  <si>
    <t>Apr-1992</t>
  </si>
  <si>
    <t>May-1992</t>
  </si>
  <si>
    <t>Jun-1992</t>
  </si>
  <si>
    <t>Jul-1992</t>
  </si>
  <si>
    <t>Aug-1992</t>
  </si>
  <si>
    <t>Sep-1992</t>
  </si>
  <si>
    <t>Oct-1992</t>
  </si>
  <si>
    <t>Nov-1992</t>
  </si>
  <si>
    <t>Dec-1992</t>
  </si>
  <si>
    <t>Jan-1993</t>
  </si>
  <si>
    <t>Feb-1993</t>
  </si>
  <si>
    <t>Mar-1993</t>
  </si>
  <si>
    <t>Apr-1993</t>
  </si>
  <si>
    <t>May-1993</t>
  </si>
  <si>
    <t>Jun-1993</t>
  </si>
  <si>
    <t>Jul-1993</t>
  </si>
  <si>
    <t>Aug-1993</t>
  </si>
  <si>
    <t>Sep-1993</t>
  </si>
  <si>
    <t>Oct-1993</t>
  </si>
  <si>
    <t>Nov-1993</t>
  </si>
  <si>
    <t>Dec-1993</t>
  </si>
  <si>
    <t>Jan-1994</t>
  </si>
  <si>
    <t>Feb-1994</t>
  </si>
  <si>
    <t>Mar-1994</t>
  </si>
  <si>
    <t>Apr-1994</t>
  </si>
  <si>
    <t>May-1994</t>
  </si>
  <si>
    <t>Jun-1994</t>
  </si>
  <si>
    <t>Jul-1994</t>
  </si>
  <si>
    <t>Aug-1994</t>
  </si>
  <si>
    <t>Sep-1994</t>
  </si>
  <si>
    <t>Oct-1994</t>
  </si>
  <si>
    <t>Nov-1994</t>
  </si>
  <si>
    <t>Dec-1994</t>
  </si>
  <si>
    <t>Jan-1995</t>
  </si>
  <si>
    <t>Feb-1995</t>
  </si>
  <si>
    <t>Mar-1995</t>
  </si>
  <si>
    <t>Apr-1995</t>
  </si>
  <si>
    <t>May-1995</t>
  </si>
  <si>
    <t>Jun-1995</t>
  </si>
  <si>
    <t>Jul-1995</t>
  </si>
  <si>
    <t>Aug-1995</t>
  </si>
  <si>
    <t>Sep-1995</t>
  </si>
  <si>
    <t>Oct-1995</t>
  </si>
  <si>
    <t>Nov-1995</t>
  </si>
  <si>
    <t>Dec-1995</t>
  </si>
  <si>
    <t>Jan-1996</t>
  </si>
  <si>
    <t>Feb-1996</t>
  </si>
  <si>
    <t>Mar-1996</t>
  </si>
  <si>
    <t>Apr-1996</t>
  </si>
  <si>
    <t>May-1996</t>
  </si>
  <si>
    <t>Jun-1996</t>
  </si>
  <si>
    <t>Jul-1996</t>
  </si>
  <si>
    <t>Aug-1996</t>
  </si>
  <si>
    <t>Sep-1996</t>
  </si>
  <si>
    <t>Oct-1996</t>
  </si>
  <si>
    <t>Nov-1996</t>
  </si>
  <si>
    <t>Dec-1996</t>
  </si>
  <si>
    <t>Jan-1997</t>
  </si>
  <si>
    <t>Feb-1997</t>
  </si>
  <si>
    <t>Mar-1997</t>
  </si>
  <si>
    <t>Apr-1997</t>
  </si>
  <si>
    <t>May-1997</t>
  </si>
  <si>
    <t>Jun-1997</t>
  </si>
  <si>
    <t>Jul-1997</t>
  </si>
  <si>
    <t>Aug-1997</t>
  </si>
  <si>
    <t>Sep-1997</t>
  </si>
  <si>
    <t>Oct-1997</t>
  </si>
  <si>
    <t>Nov-1997</t>
  </si>
  <si>
    <t>Dec-1997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</si>
  <si>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</si>
  <si>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</si>
  <si>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</si>
  <si>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</si>
  <si>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</si>
  <si>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</si>
  <si>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</si>
  <si>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</si>
  <si>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</si>
  <si>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</si>
  <si>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</si>
  <si>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</si>
  <si>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</si>
  <si>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</si>
  <si>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</si>
  <si>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</si>
  <si>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</si>
  <si>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</si>
  <si>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</si>
  <si>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</si>
  <si>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</si>
  <si>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</si>
  <si>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</si>
  <si>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</si>
  <si>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1996</t>
  </si>
  <si>
    <t>1997</t>
  </si>
  <si>
    <t>1998</t>
  </si>
  <si>
    <t>1999</t>
  </si>
  <si>
    <t>2010</t>
  </si>
  <si>
    <t>2011</t>
  </si>
  <si>
    <t>2012</t>
  </si>
  <si>
    <t>2013</t>
  </si>
  <si>
    <t xml:space="preserve">1929 </t>
  </si>
  <si>
    <t xml:space="preserve">Personal Consumption Expenditures: Implicit Price Deflator (2009=100)  </t>
  </si>
  <si>
    <t>.TN</t>
  </si>
  <si>
    <t xml:space="preserve">2013 </t>
  </si>
  <si>
    <t>1966 *Y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</si>
  <si>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</si>
  <si>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</si>
  <si>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</si>
  <si>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</si>
  <si>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</si>
  <si>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</si>
  <si>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</si>
  <si>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</si>
  <si>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</si>
  <si>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</si>
  <si>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</si>
  <si>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</si>
  <si>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</si>
  <si>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</si>
  <si>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</si>
  <si>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</si>
  <si>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</si>
  <si>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</si>
  <si>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</si>
  <si>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</si>
  <si>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</si>
  <si>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</si>
  <si>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</si>
  <si>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</si>
  <si>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</si>
  <si>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</si>
  <si>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</si>
  <si>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</si>
  <si>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</si>
  <si>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</si>
  <si>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(DAC@USNA)/100</t>
  </si>
  <si>
    <t>GDPHA@USECOn</t>
  </si>
  <si>
    <t xml:space="preserve">Real Gross Domestic Product (Bil.Chn.2009$)  </t>
  </si>
  <si>
    <t>EXCEL FORMAT</t>
  </si>
  <si>
    <t>Annual FI</t>
  </si>
  <si>
    <t>Our FI-A</t>
  </si>
  <si>
    <t>Year(text)</t>
  </si>
  <si>
    <t>1965</t>
  </si>
  <si>
    <t>Fed's FI</t>
  </si>
  <si>
    <t>mpc8</t>
  </si>
  <si>
    <t>mpc7</t>
  </si>
  <si>
    <t>mpc6</t>
  </si>
  <si>
    <t>mpc5</t>
  </si>
  <si>
    <t>mpc4</t>
  </si>
  <si>
    <t>mpc3</t>
  </si>
  <si>
    <t>mpc2</t>
  </si>
  <si>
    <t>mpc1</t>
  </si>
  <si>
    <t>mpc0</t>
  </si>
  <si>
    <t>General</t>
  </si>
  <si>
    <t>Quarter</t>
  </si>
  <si>
    <t>2014</t>
  </si>
  <si>
    <t>FI as a share of Real GDP</t>
  </si>
  <si>
    <t>FI_Q</t>
  </si>
  <si>
    <t>FI_Q_DL</t>
  </si>
  <si>
    <t>DL1</t>
  </si>
  <si>
    <t>DL2</t>
  </si>
  <si>
    <t>Year(number)</t>
  </si>
  <si>
    <t>Change</t>
  </si>
  <si>
    <t>GFCTP@USNA</t>
  </si>
  <si>
    <t>GFEG@USNA</t>
  </si>
  <si>
    <t xml:space="preserve">Federal Government Capital Transfer Payments (SAAR, Bil.$)  </t>
  </si>
  <si>
    <t xml:space="preserve">Federal Grants-in-Aid to State &amp; Local Governments (SAAR, Bil.$)  </t>
  </si>
  <si>
    <t>Category 5</t>
  </si>
  <si>
    <t>Grants</t>
  </si>
  <si>
    <t>Other Transfers (Ex Grants)</t>
  </si>
  <si>
    <t>Taking Real Sums, breaking out grants separately, and using distributed lagged MPCs</t>
  </si>
  <si>
    <t>Description:</t>
  </si>
  <si>
    <t>Taking Real Sums without breaking out grants separately, and using distributed lagged MPCs</t>
  </si>
  <si>
    <t>FI(Annual)</t>
  </si>
  <si>
    <t>Our FI</t>
  </si>
  <si>
    <t>Federal, FI ex. Grants</t>
  </si>
  <si>
    <t>State and Local, FI ex. Grants</t>
  </si>
  <si>
    <t>State and Local, FI</t>
  </si>
  <si>
    <t>General Gov., FI</t>
  </si>
  <si>
    <t>http://www.federalreserve.gov/pubs/feds/2010/201043/accessible_version.html#fig4-1-levels</t>
  </si>
  <si>
    <t>Federal FI</t>
  </si>
  <si>
    <t>Figure 4: Estimates of Fiscal Impetus (% of real GDP)</t>
  </si>
  <si>
    <t>Federal Grants</t>
  </si>
  <si>
    <t>S&amp;L FI</t>
  </si>
  <si>
    <t>Total Gov. FI</t>
  </si>
  <si>
    <t>Real GDP (t-1)</t>
  </si>
  <si>
    <t>Fed's FI (ex grants)</t>
  </si>
  <si>
    <t>Fed's FI (includes grants)</t>
  </si>
  <si>
    <t>Fed's FI including grants</t>
  </si>
  <si>
    <t>Figure 4: Estimates of Fiscal Impetus (Levels)</t>
  </si>
  <si>
    <t>Change in FI</t>
  </si>
  <si>
    <t>data</t>
  </si>
  <si>
    <t>X1</t>
  </si>
  <si>
    <t>X2</t>
  </si>
  <si>
    <t>date1</t>
  </si>
  <si>
    <t>date2</t>
  </si>
  <si>
    <t>date3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</si>
</sst>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&quot;-&quot;yyyy"/>
    <numFmt numFmtId="165" formatCode="0.0"/>
    <numFmt numFmtId="166" formatCode="0.00000"/>
    <numFmt numFmtId="167" formatCode="0.000"/>
    <numFmt numFmtId="168" formatCode="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quotePrefix="1" applyFill="1"/>
    <xf numFmtId="0" fontId="2" fillId="0" borderId="0" xfId="1" applyFill="1"/>
    <xf numFmtId="0" fontId="1" fillId="2" borderId="0" xfId="0" applyFont="1" applyFill="1"/>
    <xf numFmtId="0" fontId="0" fillId="2" borderId="0" xfId="0" applyFill="1"/>
    <xf numFmtId="0" fontId="2" fillId="0" borderId="0" xfId="1" quotePrefix="1"/>
    <xf numFmtId="166" fontId="0" fillId="0" borderId="0" xfId="0" applyNumberFormat="1"/>
    <xf numFmtId="0" fontId="2" fillId="2" borderId="0" xfId="1" applyFill="1"/>
    <xf numFmtId="165" fontId="0" fillId="2" borderId="0" xfId="0" applyNumberFormat="1" applyFill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167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4" borderId="0" xfId="0" applyFill="1" applyAlignment="1">
      <alignment wrapText="1"/>
    </xf>
    <xf numFmtId="1" fontId="0" fillId="2" borderId="0" xfId="0" applyNumberFormat="1" applyFill="1"/>
    <xf numFmtId="0" fontId="1" fillId="4" borderId="0" xfId="0" applyFont="1" applyFill="1" applyAlignment="1">
      <alignment horizontal="center"/>
    </xf>
    <xf numFmtId="0" fontId="2" fillId="4" borderId="0" xfId="1" applyFill="1"/>
    <xf numFmtId="0" fontId="0" fillId="4" borderId="0" xfId="0" applyFill="1"/>
    <xf numFmtId="165" fontId="0" fillId="4" borderId="0" xfId="0" applyNumberFormat="1" applyFill="1"/>
    <xf numFmtId="0" fontId="1" fillId="4" borderId="0" xfId="0" applyFont="1" applyFill="1"/>
    <xf numFmtId="0" fontId="0" fillId="6" borderId="0" xfId="0" applyFill="1" applyBorder="1"/>
    <xf numFmtId="0" fontId="0" fillId="0" borderId="0" xfId="0" applyNumberFormat="1" applyAlignment="1">
      <alignment horizontal="right"/>
    </xf>
    <xf numFmtId="0" fontId="0" fillId="0" borderId="0" xfId="0" applyFill="1"/>
    <xf numFmtId="165" fontId="0" fillId="0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0" xfId="0" applyFill="1"/>
    <xf numFmtId="0" fontId="1" fillId="5" borderId="0" xfId="0" applyFont="1" applyFill="1"/>
    <xf numFmtId="0" fontId="2" fillId="5" borderId="0" xfId="1" applyFill="1"/>
    <xf numFmtId="165" fontId="0" fillId="5" borderId="0" xfId="0" applyNumberFormat="1" applyFill="1"/>
    <xf numFmtId="0" fontId="0" fillId="10" borderId="0" xfId="0" applyFill="1" applyAlignment="1">
      <alignment wrapText="1"/>
    </xf>
    <xf numFmtId="0" fontId="2" fillId="10" borderId="0" xfId="1" applyFill="1"/>
    <xf numFmtId="0" fontId="0" fillId="10" borderId="0" xfId="0" applyFill="1"/>
    <xf numFmtId="165" fontId="0" fillId="10" borderId="0" xfId="0" applyNumberFormat="1" applyFill="1"/>
    <xf numFmtId="1" fontId="0" fillId="10" borderId="0" xfId="0" applyNumberFormat="1" applyFill="1"/>
    <xf numFmtId="0" fontId="1" fillId="0" borderId="0" xfId="0" applyFont="1" applyBorder="1"/>
    <xf numFmtId="0" fontId="2" fillId="0" borderId="0" xfId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/>
    <xf numFmtId="0" fontId="6" fillId="0" borderId="0" xfId="0" applyFont="1"/>
    <xf numFmtId="0" fontId="0" fillId="11" borderId="0" xfId="0" applyFill="1"/>
    <xf numFmtId="0" fontId="0" fillId="11" borderId="0" xfId="0" applyFill="1" applyAlignment="1">
      <alignment wrapText="1"/>
    </xf>
    <xf numFmtId="0" fontId="2" fillId="11" borderId="0" xfId="1" applyFill="1"/>
    <xf numFmtId="165" fontId="0" fillId="11" borderId="0" xfId="0" applyNumberFormat="1" applyFill="1"/>
    <xf numFmtId="1" fontId="0" fillId="11" borderId="0" xfId="0" applyNumberFormat="1" applyFill="1"/>
    <xf numFmtId="10" fontId="0" fillId="9" borderId="0" xfId="2" applyNumberFormat="1" applyFont="1" applyFill="1"/>
    <xf numFmtId="0" fontId="0" fillId="0" borderId="0" xfId="0" applyFill="1" applyBorder="1"/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0" xfId="0" applyFont="1" applyFill="1"/>
    <xf numFmtId="0" fontId="7" fillId="12" borderId="17" xfId="0" applyFont="1" applyFill="1" applyBorder="1" applyAlignment="1">
      <alignment vertical="top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168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0" fontId="0" fillId="0" borderId="0" xfId="2" applyNumberFormat="1" applyFont="1" applyFill="1"/>
    <xf numFmtId="0" fontId="0" fillId="0" borderId="0" xfId="0" applyNumberFormat="1" applyFill="1"/>
    <xf numFmtId="0" fontId="7" fillId="12" borderId="18" xfId="0" applyFont="1" applyFill="1" applyBorder="1" applyAlignment="1">
      <alignment vertical="top" wrapText="1"/>
    </xf>
    <xf numFmtId="0" fontId="1" fillId="2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'M&amp;M'!$E$3</c:f>
              <c:strCache>
                <c:ptCount val="1"/>
                <c:pt idx="0">
                  <c:v>MEDICARE  </c:v>
                </c:pt>
              </c:strCache>
            </c:strRef>
          </c:tx>
          <c:marker>
            <c:symbol val="none"/>
          </c:marker>
          <c:cat>
            <c:numRef>
              <c:f>'M&amp;M'!$D$9:$D$176</c:f>
              <c:numCache>
                <c:formatCode>mmm"-"yyyy</c:formatCode>
                <c:ptCount val="168"/>
                <c:pt idx="0">
                  <c:v>24138</c:v>
                </c:pt>
                <c:pt idx="1">
                  <c:v>24166</c:v>
                </c:pt>
                <c:pt idx="2">
                  <c:v>24197</c:v>
                </c:pt>
                <c:pt idx="3">
                  <c:v>24227</c:v>
                </c:pt>
                <c:pt idx="4">
                  <c:v>24258</c:v>
                </c:pt>
                <c:pt idx="5">
                  <c:v>24288</c:v>
                </c:pt>
                <c:pt idx="6">
                  <c:v>24319</c:v>
                </c:pt>
                <c:pt idx="7">
                  <c:v>24350</c:v>
                </c:pt>
                <c:pt idx="8">
                  <c:v>24380</c:v>
                </c:pt>
                <c:pt idx="9">
                  <c:v>24411</c:v>
                </c:pt>
                <c:pt idx="10">
                  <c:v>24441</c:v>
                </c:pt>
                <c:pt idx="11">
                  <c:v>24472</c:v>
                </c:pt>
                <c:pt idx="12">
                  <c:v>24503</c:v>
                </c:pt>
                <c:pt idx="13">
                  <c:v>24531</c:v>
                </c:pt>
                <c:pt idx="14">
                  <c:v>24562</c:v>
                </c:pt>
                <c:pt idx="15">
                  <c:v>24592</c:v>
                </c:pt>
                <c:pt idx="16">
                  <c:v>24623</c:v>
                </c:pt>
                <c:pt idx="17">
                  <c:v>24653</c:v>
                </c:pt>
                <c:pt idx="18">
                  <c:v>24684</c:v>
                </c:pt>
                <c:pt idx="19">
                  <c:v>24715</c:v>
                </c:pt>
                <c:pt idx="20">
                  <c:v>24745</c:v>
                </c:pt>
                <c:pt idx="21">
                  <c:v>24776</c:v>
                </c:pt>
                <c:pt idx="22">
                  <c:v>24806</c:v>
                </c:pt>
                <c:pt idx="23">
                  <c:v>24837</c:v>
                </c:pt>
                <c:pt idx="24">
                  <c:v>24868</c:v>
                </c:pt>
                <c:pt idx="25">
                  <c:v>24897</c:v>
                </c:pt>
                <c:pt idx="26">
                  <c:v>24928</c:v>
                </c:pt>
                <c:pt idx="27">
                  <c:v>24958</c:v>
                </c:pt>
                <c:pt idx="28">
                  <c:v>24989</c:v>
                </c:pt>
                <c:pt idx="29">
                  <c:v>25019</c:v>
                </c:pt>
                <c:pt idx="30">
                  <c:v>25050</c:v>
                </c:pt>
                <c:pt idx="31">
                  <c:v>25081</c:v>
                </c:pt>
                <c:pt idx="32">
                  <c:v>25111</c:v>
                </c:pt>
                <c:pt idx="33">
                  <c:v>25142</c:v>
                </c:pt>
                <c:pt idx="34">
                  <c:v>25172</c:v>
                </c:pt>
                <c:pt idx="35">
                  <c:v>25203</c:v>
                </c:pt>
                <c:pt idx="36">
                  <c:v>25234</c:v>
                </c:pt>
                <c:pt idx="37">
                  <c:v>25262</c:v>
                </c:pt>
                <c:pt idx="38">
                  <c:v>25293</c:v>
                </c:pt>
                <c:pt idx="39">
                  <c:v>25323</c:v>
                </c:pt>
                <c:pt idx="40">
                  <c:v>25354</c:v>
                </c:pt>
                <c:pt idx="41">
                  <c:v>25384</c:v>
                </c:pt>
                <c:pt idx="42">
                  <c:v>25415</c:v>
                </c:pt>
                <c:pt idx="43">
                  <c:v>25446</c:v>
                </c:pt>
                <c:pt idx="44">
                  <c:v>25476</c:v>
                </c:pt>
                <c:pt idx="45">
                  <c:v>25507</c:v>
                </c:pt>
                <c:pt idx="46">
                  <c:v>25537</c:v>
                </c:pt>
                <c:pt idx="47">
                  <c:v>25568</c:v>
                </c:pt>
                <c:pt idx="48">
                  <c:v>25599</c:v>
                </c:pt>
                <c:pt idx="49">
                  <c:v>25627</c:v>
                </c:pt>
                <c:pt idx="50">
                  <c:v>25658</c:v>
                </c:pt>
                <c:pt idx="51">
                  <c:v>25688</c:v>
                </c:pt>
                <c:pt idx="52">
                  <c:v>25719</c:v>
                </c:pt>
                <c:pt idx="53">
                  <c:v>25749</c:v>
                </c:pt>
                <c:pt idx="54">
                  <c:v>25780</c:v>
                </c:pt>
                <c:pt idx="55">
                  <c:v>25811</c:v>
                </c:pt>
                <c:pt idx="56">
                  <c:v>25841</c:v>
                </c:pt>
                <c:pt idx="57">
                  <c:v>25872</c:v>
                </c:pt>
                <c:pt idx="58">
                  <c:v>25902</c:v>
                </c:pt>
                <c:pt idx="59">
                  <c:v>25933</c:v>
                </c:pt>
                <c:pt idx="60">
                  <c:v>25964</c:v>
                </c:pt>
                <c:pt idx="61">
                  <c:v>25992</c:v>
                </c:pt>
                <c:pt idx="62">
                  <c:v>26023</c:v>
                </c:pt>
                <c:pt idx="63">
                  <c:v>26053</c:v>
                </c:pt>
                <c:pt idx="64">
                  <c:v>26084</c:v>
                </c:pt>
                <c:pt idx="65">
                  <c:v>26114</c:v>
                </c:pt>
                <c:pt idx="66">
                  <c:v>26145</c:v>
                </c:pt>
                <c:pt idx="67">
                  <c:v>26176</c:v>
                </c:pt>
                <c:pt idx="68">
                  <c:v>26206</c:v>
                </c:pt>
                <c:pt idx="69">
                  <c:v>26237</c:v>
                </c:pt>
                <c:pt idx="70">
                  <c:v>26267</c:v>
                </c:pt>
                <c:pt idx="71">
                  <c:v>26298</c:v>
                </c:pt>
                <c:pt idx="72">
                  <c:v>26329</c:v>
                </c:pt>
                <c:pt idx="73">
                  <c:v>26358</c:v>
                </c:pt>
                <c:pt idx="74">
                  <c:v>26389</c:v>
                </c:pt>
                <c:pt idx="75">
                  <c:v>26419</c:v>
                </c:pt>
                <c:pt idx="76">
                  <c:v>26450</c:v>
                </c:pt>
                <c:pt idx="77">
                  <c:v>26480</c:v>
                </c:pt>
                <c:pt idx="78">
                  <c:v>26511</c:v>
                </c:pt>
                <c:pt idx="79">
                  <c:v>26542</c:v>
                </c:pt>
                <c:pt idx="80">
                  <c:v>26572</c:v>
                </c:pt>
                <c:pt idx="81">
                  <c:v>26603</c:v>
                </c:pt>
                <c:pt idx="82">
                  <c:v>26633</c:v>
                </c:pt>
                <c:pt idx="83">
                  <c:v>26664</c:v>
                </c:pt>
                <c:pt idx="84">
                  <c:v>26695</c:v>
                </c:pt>
                <c:pt idx="85">
                  <c:v>26723</c:v>
                </c:pt>
                <c:pt idx="86">
                  <c:v>26754</c:v>
                </c:pt>
                <c:pt idx="87">
                  <c:v>26784</c:v>
                </c:pt>
                <c:pt idx="88">
                  <c:v>26815</c:v>
                </c:pt>
                <c:pt idx="89">
                  <c:v>26845</c:v>
                </c:pt>
                <c:pt idx="90">
                  <c:v>26876</c:v>
                </c:pt>
                <c:pt idx="91">
                  <c:v>26907</c:v>
                </c:pt>
                <c:pt idx="92">
                  <c:v>26937</c:v>
                </c:pt>
                <c:pt idx="93">
                  <c:v>26968</c:v>
                </c:pt>
                <c:pt idx="94">
                  <c:v>26998</c:v>
                </c:pt>
                <c:pt idx="95">
                  <c:v>27029</c:v>
                </c:pt>
                <c:pt idx="96">
                  <c:v>27060</c:v>
                </c:pt>
                <c:pt idx="97">
                  <c:v>27088</c:v>
                </c:pt>
                <c:pt idx="98">
                  <c:v>27119</c:v>
                </c:pt>
                <c:pt idx="99">
                  <c:v>27149</c:v>
                </c:pt>
                <c:pt idx="100">
                  <c:v>27180</c:v>
                </c:pt>
                <c:pt idx="101">
                  <c:v>27210</c:v>
                </c:pt>
                <c:pt idx="102">
                  <c:v>27241</c:v>
                </c:pt>
                <c:pt idx="103">
                  <c:v>27272</c:v>
                </c:pt>
                <c:pt idx="104">
                  <c:v>27302</c:v>
                </c:pt>
                <c:pt idx="105">
                  <c:v>27333</c:v>
                </c:pt>
                <c:pt idx="106">
                  <c:v>27363</c:v>
                </c:pt>
                <c:pt idx="107">
                  <c:v>27394</c:v>
                </c:pt>
                <c:pt idx="108">
                  <c:v>27425</c:v>
                </c:pt>
                <c:pt idx="109">
                  <c:v>27453</c:v>
                </c:pt>
                <c:pt idx="110">
                  <c:v>27484</c:v>
                </c:pt>
                <c:pt idx="111">
                  <c:v>27514</c:v>
                </c:pt>
                <c:pt idx="112">
                  <c:v>27545</c:v>
                </c:pt>
                <c:pt idx="113">
                  <c:v>27575</c:v>
                </c:pt>
                <c:pt idx="114">
                  <c:v>27606</c:v>
                </c:pt>
                <c:pt idx="115">
                  <c:v>27637</c:v>
                </c:pt>
                <c:pt idx="116">
                  <c:v>27667</c:v>
                </c:pt>
                <c:pt idx="117">
                  <c:v>27698</c:v>
                </c:pt>
                <c:pt idx="118">
                  <c:v>27728</c:v>
                </c:pt>
                <c:pt idx="119">
                  <c:v>27759</c:v>
                </c:pt>
                <c:pt idx="120">
                  <c:v>27790</c:v>
                </c:pt>
                <c:pt idx="121">
                  <c:v>27819</c:v>
                </c:pt>
                <c:pt idx="122">
                  <c:v>27850</c:v>
                </c:pt>
                <c:pt idx="123">
                  <c:v>27880</c:v>
                </c:pt>
                <c:pt idx="124">
                  <c:v>27911</c:v>
                </c:pt>
                <c:pt idx="125">
                  <c:v>27941</c:v>
                </c:pt>
                <c:pt idx="126">
                  <c:v>27972</c:v>
                </c:pt>
                <c:pt idx="127">
                  <c:v>28003</c:v>
                </c:pt>
                <c:pt idx="128">
                  <c:v>28033</c:v>
                </c:pt>
                <c:pt idx="129">
                  <c:v>28064</c:v>
                </c:pt>
                <c:pt idx="130">
                  <c:v>28094</c:v>
                </c:pt>
                <c:pt idx="131">
                  <c:v>28125</c:v>
                </c:pt>
                <c:pt idx="132">
                  <c:v>28156</c:v>
                </c:pt>
                <c:pt idx="133">
                  <c:v>28184</c:v>
                </c:pt>
                <c:pt idx="134">
                  <c:v>28215</c:v>
                </c:pt>
                <c:pt idx="135">
                  <c:v>28245</c:v>
                </c:pt>
                <c:pt idx="136">
                  <c:v>28276</c:v>
                </c:pt>
                <c:pt idx="137">
                  <c:v>28306</c:v>
                </c:pt>
                <c:pt idx="138">
                  <c:v>28337</c:v>
                </c:pt>
                <c:pt idx="139">
                  <c:v>28368</c:v>
                </c:pt>
                <c:pt idx="140">
                  <c:v>28398</c:v>
                </c:pt>
                <c:pt idx="141">
                  <c:v>28429</c:v>
                </c:pt>
                <c:pt idx="142">
                  <c:v>28459</c:v>
                </c:pt>
                <c:pt idx="143">
                  <c:v>28490</c:v>
                </c:pt>
                <c:pt idx="144">
                  <c:v>28521</c:v>
                </c:pt>
                <c:pt idx="145">
                  <c:v>28549</c:v>
                </c:pt>
                <c:pt idx="146">
                  <c:v>28580</c:v>
                </c:pt>
                <c:pt idx="147">
                  <c:v>28610</c:v>
                </c:pt>
                <c:pt idx="148">
                  <c:v>28641</c:v>
                </c:pt>
                <c:pt idx="149">
                  <c:v>28671</c:v>
                </c:pt>
                <c:pt idx="150">
                  <c:v>28702</c:v>
                </c:pt>
                <c:pt idx="151">
                  <c:v>28733</c:v>
                </c:pt>
                <c:pt idx="152">
                  <c:v>28763</c:v>
                </c:pt>
                <c:pt idx="153">
                  <c:v>28794</c:v>
                </c:pt>
                <c:pt idx="154">
                  <c:v>28824</c:v>
                </c:pt>
                <c:pt idx="155">
                  <c:v>28855</c:v>
                </c:pt>
                <c:pt idx="156">
                  <c:v>28886</c:v>
                </c:pt>
                <c:pt idx="157">
                  <c:v>28914</c:v>
                </c:pt>
                <c:pt idx="158">
                  <c:v>28945</c:v>
                </c:pt>
                <c:pt idx="159">
                  <c:v>28975</c:v>
                </c:pt>
                <c:pt idx="160">
                  <c:v>29006</c:v>
                </c:pt>
                <c:pt idx="161">
                  <c:v>29036</c:v>
                </c:pt>
                <c:pt idx="162">
                  <c:v>29067</c:v>
                </c:pt>
                <c:pt idx="163">
                  <c:v>29098</c:v>
                </c:pt>
                <c:pt idx="164">
                  <c:v>29128</c:v>
                </c:pt>
                <c:pt idx="165">
                  <c:v>29159</c:v>
                </c:pt>
                <c:pt idx="166">
                  <c:v>29189</c:v>
                </c:pt>
                <c:pt idx="167">
                  <c:v>29220</c:v>
                </c:pt>
              </c:numCache>
            </c:numRef>
          </c:cat>
          <c:val>
            <c:numRef>
              <c:f>'M&amp;M'!$G$9:$G$176</c:f>
              <c:numCache>
                <c:formatCode>0.0</c:formatCode>
                <c:ptCount val="16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1.2495309958118446</c:v>
                </c:pt>
                <c:pt idx="7">
                  <c:v>16.154658385093168</c:v>
                </c:pt>
                <c:pt idx="8">
                  <c:v>27.141153910849454</c:v>
                </c:pt>
                <c:pt idx="9">
                  <c:v>31.863146744347713</c:v>
                </c:pt>
                <c:pt idx="10">
                  <c:v>34.147173622650115</c:v>
                </c:pt>
                <c:pt idx="11">
                  <c:v>38.887972597427783</c:v>
                </c:pt>
                <c:pt idx="12">
                  <c:v>42.268225562457751</c:v>
                </c:pt>
                <c:pt idx="13">
                  <c:v>45.633010642390047</c:v>
                </c:pt>
                <c:pt idx="14">
                  <c:v>49.023891035672079</c:v>
                </c:pt>
                <c:pt idx="15">
                  <c:v>51.194138577373955</c:v>
                </c:pt>
                <c:pt idx="16">
                  <c:v>53.394192509315985</c:v>
                </c:pt>
                <c:pt idx="17">
                  <c:v>55.409858403189851</c:v>
                </c:pt>
                <c:pt idx="18">
                  <c:v>57.522971789579039</c:v>
                </c:pt>
                <c:pt idx="19">
                  <c:v>59.42641838450519</c:v>
                </c:pt>
                <c:pt idx="20">
                  <c:v>60.347160936968166</c:v>
                </c:pt>
                <c:pt idx="21">
                  <c:v>61.207757956681142</c:v>
                </c:pt>
                <c:pt idx="22">
                  <c:v>61.996421130040446</c:v>
                </c:pt>
                <c:pt idx="23">
                  <c:v>62.865315996371329</c:v>
                </c:pt>
                <c:pt idx="24">
                  <c:v>62.524389880064447</c:v>
                </c:pt>
                <c:pt idx="25">
                  <c:v>63.403233582221176</c:v>
                </c:pt>
                <c:pt idx="26">
                  <c:v>64.016026284828826</c:v>
                </c:pt>
                <c:pt idx="27">
                  <c:v>63.818016795317675</c:v>
                </c:pt>
                <c:pt idx="28">
                  <c:v>64.739059859837681</c:v>
                </c:pt>
                <c:pt idx="29">
                  <c:v>64.266124109867746</c:v>
                </c:pt>
                <c:pt idx="30">
                  <c:v>65.218558916331205</c:v>
                </c:pt>
                <c:pt idx="31">
                  <c:v>65.918205875277323</c:v>
                </c:pt>
                <c:pt idx="32">
                  <c:v>65.560193635425762</c:v>
                </c:pt>
                <c:pt idx="33">
                  <c:v>66.242319226055429</c:v>
                </c:pt>
                <c:pt idx="34">
                  <c:v>67.029630769230764</c:v>
                </c:pt>
                <c:pt idx="35">
                  <c:v>67.820358748951946</c:v>
                </c:pt>
                <c:pt idx="36">
                  <c:v>67.435428128438531</c:v>
                </c:pt>
                <c:pt idx="37">
                  <c:v>68.023139098211843</c:v>
                </c:pt>
                <c:pt idx="38">
                  <c:v>68.522361579971914</c:v>
                </c:pt>
                <c:pt idx="39">
                  <c:v>69.069722486636891</c:v>
                </c:pt>
                <c:pt idx="40">
                  <c:v>68.714759273875288</c:v>
                </c:pt>
                <c:pt idx="41">
                  <c:v>69.404882924043406</c:v>
                </c:pt>
                <c:pt idx="42">
                  <c:v>69.047989854454087</c:v>
                </c:pt>
                <c:pt idx="43">
                  <c:v>69.708234962140807</c:v>
                </c:pt>
                <c:pt idx="44">
                  <c:v>70.207620601258455</c:v>
                </c:pt>
                <c:pt idx="45">
                  <c:v>69.742203269040672</c:v>
                </c:pt>
                <c:pt idx="46">
                  <c:v>69.34267610457816</c:v>
                </c:pt>
                <c:pt idx="47">
                  <c:v>69.954546482952097</c:v>
                </c:pt>
                <c:pt idx="48">
                  <c:v>69.403003754693373</c:v>
                </c:pt>
                <c:pt idx="49">
                  <c:v>69.088218060287772</c:v>
                </c:pt>
                <c:pt idx="50">
                  <c:v>69.549885959910512</c:v>
                </c:pt>
                <c:pt idx="51">
                  <c:v>69.085281216914055</c:v>
                </c:pt>
                <c:pt idx="52">
                  <c:v>69.562912654745531</c:v>
                </c:pt>
                <c:pt idx="53">
                  <c:v>69.098530253865235</c:v>
                </c:pt>
                <c:pt idx="54">
                  <c:v>69.757729023614132</c:v>
                </c:pt>
                <c:pt idx="55">
                  <c:v>69.514267040149392</c:v>
                </c:pt>
                <c:pt idx="56">
                  <c:v>70.111489570753079</c:v>
                </c:pt>
                <c:pt idx="57">
                  <c:v>69.812976883284847</c:v>
                </c:pt>
                <c:pt idx="58">
                  <c:v>70.492221030042927</c:v>
                </c:pt>
                <c:pt idx="59">
                  <c:v>70.938653581943072</c:v>
                </c:pt>
                <c:pt idx="60">
                  <c:v>71.777178840316921</c:v>
                </c:pt>
                <c:pt idx="61">
                  <c:v>72.527621947648882</c:v>
                </c:pt>
                <c:pt idx="62">
                  <c:v>72.324931951120632</c:v>
                </c:pt>
                <c:pt idx="63">
                  <c:v>72.837066451810927</c:v>
                </c:pt>
                <c:pt idx="64">
                  <c:v>73.460181318888004</c:v>
                </c:pt>
                <c:pt idx="65">
                  <c:v>73.140650772229719</c:v>
                </c:pt>
                <c:pt idx="66">
                  <c:v>73.787097250960684</c:v>
                </c:pt>
                <c:pt idx="67">
                  <c:v>73.482510890654169</c:v>
                </c:pt>
                <c:pt idx="68">
                  <c:v>74.200533255944706</c:v>
                </c:pt>
                <c:pt idx="69">
                  <c:v>74.87492460224297</c:v>
                </c:pt>
                <c:pt idx="70">
                  <c:v>74.560069798657722</c:v>
                </c:pt>
                <c:pt idx="71">
                  <c:v>75.110482657239857</c:v>
                </c:pt>
                <c:pt idx="72">
                  <c:v>74.88983623784921</c:v>
                </c:pt>
                <c:pt idx="73">
                  <c:v>75.478154199509319</c:v>
                </c:pt>
                <c:pt idx="74">
                  <c:v>75.300212722157411</c:v>
                </c:pt>
                <c:pt idx="75">
                  <c:v>75.998705710500388</c:v>
                </c:pt>
                <c:pt idx="76">
                  <c:v>76.776868623423354</c:v>
                </c:pt>
                <c:pt idx="77">
                  <c:v>77.395354795213223</c:v>
                </c:pt>
                <c:pt idx="78">
                  <c:v>77.737435683956377</c:v>
                </c:pt>
                <c:pt idx="79">
                  <c:v>77.451575846348817</c:v>
                </c:pt>
                <c:pt idx="80">
                  <c:v>78.139658220388924</c:v>
                </c:pt>
                <c:pt idx="81">
                  <c:v>78.791585618880887</c:v>
                </c:pt>
                <c:pt idx="82">
                  <c:v>79.396578057032372</c:v>
                </c:pt>
                <c:pt idx="83">
                  <c:v>80.10046099915165</c:v>
                </c:pt>
                <c:pt idx="84">
                  <c:v>80.753395154053251</c:v>
                </c:pt>
                <c:pt idx="85">
                  <c:v>81.166651138957477</c:v>
                </c:pt>
                <c:pt idx="86">
                  <c:v>82.511238497049732</c:v>
                </c:pt>
                <c:pt idx="87">
                  <c:v>82.949872565082842</c:v>
                </c:pt>
                <c:pt idx="88">
                  <c:v>84.365809238549645</c:v>
                </c:pt>
                <c:pt idx="89">
                  <c:v>84.848461584329627</c:v>
                </c:pt>
                <c:pt idx="90">
                  <c:v>86.314479162036832</c:v>
                </c:pt>
                <c:pt idx="91">
                  <c:v>87.182974185482095</c:v>
                </c:pt>
                <c:pt idx="92">
                  <c:v>87.643797044478418</c:v>
                </c:pt>
                <c:pt idx="93">
                  <c:v>88.660044468828517</c:v>
                </c:pt>
                <c:pt idx="94">
                  <c:v>89.897351325771155</c:v>
                </c:pt>
                <c:pt idx="95">
                  <c:v>91.104665811600398</c:v>
                </c:pt>
                <c:pt idx="96">
                  <c:v>92.837365269461074</c:v>
                </c:pt>
                <c:pt idx="97">
                  <c:v>93.688053140432629</c:v>
                </c:pt>
                <c:pt idx="98">
                  <c:v>94.268274401397306</c:v>
                </c:pt>
                <c:pt idx="99">
                  <c:v>95.28529407755741</c:v>
                </c:pt>
                <c:pt idx="100">
                  <c:v>96.428704212147593</c:v>
                </c:pt>
                <c:pt idx="101">
                  <c:v>96.873085598955242</c:v>
                </c:pt>
                <c:pt idx="102">
                  <c:v>97.502191078805637</c:v>
                </c:pt>
                <c:pt idx="103">
                  <c:v>98.458540434945732</c:v>
                </c:pt>
                <c:pt idx="104">
                  <c:v>98.890653705520378</c:v>
                </c:pt>
                <c:pt idx="105">
                  <c:v>99.414041392829773</c:v>
                </c:pt>
                <c:pt idx="106">
                  <c:v>100.71154265109115</c:v>
                </c:pt>
                <c:pt idx="107">
                  <c:v>101.15529331280999</c:v>
                </c:pt>
                <c:pt idx="108">
                  <c:v>101.85413376850896</c:v>
                </c:pt>
                <c:pt idx="109">
                  <c:v>103.16036914607034</c:v>
                </c:pt>
                <c:pt idx="110">
                  <c:v>103.99209458349948</c:v>
                </c:pt>
                <c:pt idx="111">
                  <c:v>105.28009445916369</c:v>
                </c:pt>
                <c:pt idx="112">
                  <c:v>106.10996723102129</c:v>
                </c:pt>
                <c:pt idx="113">
                  <c:v>107.03514057359908</c:v>
                </c:pt>
                <c:pt idx="114">
                  <c:v>107.56879430230204</c:v>
                </c:pt>
                <c:pt idx="115">
                  <c:v>108.89217929734824</c:v>
                </c:pt>
                <c:pt idx="116">
                  <c:v>109.72696538622959</c:v>
                </c:pt>
                <c:pt idx="117">
                  <c:v>110.17831369423321</c:v>
                </c:pt>
                <c:pt idx="118">
                  <c:v>110.95826818490823</c:v>
                </c:pt>
                <c:pt idx="119">
                  <c:v>111.89915034592313</c:v>
                </c:pt>
                <c:pt idx="120">
                  <c:v>112.49656917768354</c:v>
                </c:pt>
                <c:pt idx="121">
                  <c:v>113.72909184620143</c:v>
                </c:pt>
                <c:pt idx="122">
                  <c:v>114.7837024210942</c:v>
                </c:pt>
                <c:pt idx="123">
                  <c:v>115.37550678891729</c:v>
                </c:pt>
                <c:pt idx="124">
                  <c:v>116.50178439699344</c:v>
                </c:pt>
                <c:pt idx="125">
                  <c:v>116.76216082294414</c:v>
                </c:pt>
                <c:pt idx="126">
                  <c:v>118.05106291478111</c:v>
                </c:pt>
                <c:pt idx="127">
                  <c:v>118.99952030947775</c:v>
                </c:pt>
                <c:pt idx="128">
                  <c:v>120.05434970101196</c:v>
                </c:pt>
                <c:pt idx="129">
                  <c:v>120.69545502306876</c:v>
                </c:pt>
                <c:pt idx="130">
                  <c:v>121.37795790299386</c:v>
                </c:pt>
                <c:pt idx="131">
                  <c:v>122.7802634275388</c:v>
                </c:pt>
                <c:pt idx="132">
                  <c:v>123.68958745161498</c:v>
                </c:pt>
                <c:pt idx="133">
                  <c:v>124.65762313807913</c:v>
                </c:pt>
                <c:pt idx="134">
                  <c:v>124.63350365423955</c:v>
                </c:pt>
                <c:pt idx="135">
                  <c:v>125.37567084078712</c:v>
                </c:pt>
                <c:pt idx="136">
                  <c:v>126.35117133789356</c:v>
                </c:pt>
                <c:pt idx="137">
                  <c:v>127.2838785046729</c:v>
                </c:pt>
                <c:pt idx="138">
                  <c:v>127.77479446458662</c:v>
                </c:pt>
                <c:pt idx="139">
                  <c:v>128.88137191872366</c:v>
                </c:pt>
                <c:pt idx="140">
                  <c:v>129.72333327694415</c:v>
                </c:pt>
                <c:pt idx="141">
                  <c:v>130.89166036975467</c:v>
                </c:pt>
                <c:pt idx="142">
                  <c:v>131.23919603432475</c:v>
                </c:pt>
                <c:pt idx="143">
                  <c:v>132.17125241481361</c:v>
                </c:pt>
                <c:pt idx="144">
                  <c:v>132.63178527225219</c:v>
                </c:pt>
                <c:pt idx="145">
                  <c:v>133.12781298386196</c:v>
                </c:pt>
                <c:pt idx="146">
                  <c:v>133.37240531079502</c:v>
                </c:pt>
                <c:pt idx="147">
                  <c:v>134.22639817026209</c:v>
                </c:pt>
                <c:pt idx="148">
                  <c:v>135.06121139003605</c:v>
                </c:pt>
                <c:pt idx="149">
                  <c:v>136.21466119976134</c:v>
                </c:pt>
                <c:pt idx="150">
                  <c:v>136.99795843966459</c:v>
                </c:pt>
                <c:pt idx="151">
                  <c:v>137.14916278123846</c:v>
                </c:pt>
                <c:pt idx="152">
                  <c:v>137.97239296327825</c:v>
                </c:pt>
                <c:pt idx="153">
                  <c:v>138.07515804777046</c:v>
                </c:pt>
                <c:pt idx="154">
                  <c:v>138.47059768520208</c:v>
                </c:pt>
                <c:pt idx="155">
                  <c:v>139.60336043516841</c:v>
                </c:pt>
                <c:pt idx="156">
                  <c:v>139.25342448267548</c:v>
                </c:pt>
                <c:pt idx="157">
                  <c:v>140.29234959148306</c:v>
                </c:pt>
                <c:pt idx="158">
                  <c:v>141.47482275720364</c:v>
                </c:pt>
                <c:pt idx="159">
                  <c:v>142.78459704471737</c:v>
                </c:pt>
                <c:pt idx="160">
                  <c:v>143.95115404085317</c:v>
                </c:pt>
                <c:pt idx="161">
                  <c:v>145.08899746897123</c:v>
                </c:pt>
                <c:pt idx="162">
                  <c:v>146.25677701020911</c:v>
                </c:pt>
                <c:pt idx="163">
                  <c:v>146.85598409542743</c:v>
                </c:pt>
                <c:pt idx="164">
                  <c:v>148.15586271385109</c:v>
                </c:pt>
                <c:pt idx="165">
                  <c:v>149.08067132236988</c:v>
                </c:pt>
                <c:pt idx="166">
                  <c:v>150.00823308727968</c:v>
                </c:pt>
                <c:pt idx="167">
                  <c:v>150.83034811726054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'M&amp;M'!$F$3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'M&amp;M'!$D$9:$D$176</c:f>
              <c:numCache>
                <c:formatCode>mmm"-"yyyy</c:formatCode>
                <c:ptCount val="168"/>
                <c:pt idx="0">
                  <c:v>24138</c:v>
                </c:pt>
                <c:pt idx="1">
                  <c:v>24166</c:v>
                </c:pt>
                <c:pt idx="2">
                  <c:v>24197</c:v>
                </c:pt>
                <c:pt idx="3">
                  <c:v>24227</c:v>
                </c:pt>
                <c:pt idx="4">
                  <c:v>24258</c:v>
                </c:pt>
                <c:pt idx="5">
                  <c:v>24288</c:v>
                </c:pt>
                <c:pt idx="6">
                  <c:v>24319</c:v>
                </c:pt>
                <c:pt idx="7">
                  <c:v>24350</c:v>
                </c:pt>
                <c:pt idx="8">
                  <c:v>24380</c:v>
                </c:pt>
                <c:pt idx="9">
                  <c:v>24411</c:v>
                </c:pt>
                <c:pt idx="10">
                  <c:v>24441</c:v>
                </c:pt>
                <c:pt idx="11">
                  <c:v>24472</c:v>
                </c:pt>
                <c:pt idx="12">
                  <c:v>24503</c:v>
                </c:pt>
                <c:pt idx="13">
                  <c:v>24531</c:v>
                </c:pt>
                <c:pt idx="14">
                  <c:v>24562</c:v>
                </c:pt>
                <c:pt idx="15">
                  <c:v>24592</c:v>
                </c:pt>
                <c:pt idx="16">
                  <c:v>24623</c:v>
                </c:pt>
                <c:pt idx="17">
                  <c:v>24653</c:v>
                </c:pt>
                <c:pt idx="18">
                  <c:v>24684</c:v>
                </c:pt>
                <c:pt idx="19">
                  <c:v>24715</c:v>
                </c:pt>
                <c:pt idx="20">
                  <c:v>24745</c:v>
                </c:pt>
                <c:pt idx="21">
                  <c:v>24776</c:v>
                </c:pt>
                <c:pt idx="22">
                  <c:v>24806</c:v>
                </c:pt>
                <c:pt idx="23">
                  <c:v>24837</c:v>
                </c:pt>
                <c:pt idx="24">
                  <c:v>24868</c:v>
                </c:pt>
                <c:pt idx="25">
                  <c:v>24897</c:v>
                </c:pt>
                <c:pt idx="26">
                  <c:v>24928</c:v>
                </c:pt>
                <c:pt idx="27">
                  <c:v>24958</c:v>
                </c:pt>
                <c:pt idx="28">
                  <c:v>24989</c:v>
                </c:pt>
                <c:pt idx="29">
                  <c:v>25019</c:v>
                </c:pt>
                <c:pt idx="30">
                  <c:v>25050</c:v>
                </c:pt>
                <c:pt idx="31">
                  <c:v>25081</c:v>
                </c:pt>
                <c:pt idx="32">
                  <c:v>25111</c:v>
                </c:pt>
                <c:pt idx="33">
                  <c:v>25142</c:v>
                </c:pt>
                <c:pt idx="34">
                  <c:v>25172</c:v>
                </c:pt>
                <c:pt idx="35">
                  <c:v>25203</c:v>
                </c:pt>
                <c:pt idx="36">
                  <c:v>25234</c:v>
                </c:pt>
                <c:pt idx="37">
                  <c:v>25262</c:v>
                </c:pt>
                <c:pt idx="38">
                  <c:v>25293</c:v>
                </c:pt>
                <c:pt idx="39">
                  <c:v>25323</c:v>
                </c:pt>
                <c:pt idx="40">
                  <c:v>25354</c:v>
                </c:pt>
                <c:pt idx="41">
                  <c:v>25384</c:v>
                </c:pt>
                <c:pt idx="42">
                  <c:v>25415</c:v>
                </c:pt>
                <c:pt idx="43">
                  <c:v>25446</c:v>
                </c:pt>
                <c:pt idx="44">
                  <c:v>25476</c:v>
                </c:pt>
                <c:pt idx="45">
                  <c:v>25507</c:v>
                </c:pt>
                <c:pt idx="46">
                  <c:v>25537</c:v>
                </c:pt>
                <c:pt idx="47">
                  <c:v>25568</c:v>
                </c:pt>
                <c:pt idx="48">
                  <c:v>25599</c:v>
                </c:pt>
                <c:pt idx="49">
                  <c:v>25627</c:v>
                </c:pt>
                <c:pt idx="50">
                  <c:v>25658</c:v>
                </c:pt>
                <c:pt idx="51">
                  <c:v>25688</c:v>
                </c:pt>
                <c:pt idx="52">
                  <c:v>25719</c:v>
                </c:pt>
                <c:pt idx="53">
                  <c:v>25749</c:v>
                </c:pt>
                <c:pt idx="54">
                  <c:v>25780</c:v>
                </c:pt>
                <c:pt idx="55">
                  <c:v>25811</c:v>
                </c:pt>
                <c:pt idx="56">
                  <c:v>25841</c:v>
                </c:pt>
                <c:pt idx="57">
                  <c:v>25872</c:v>
                </c:pt>
                <c:pt idx="58">
                  <c:v>25902</c:v>
                </c:pt>
                <c:pt idx="59">
                  <c:v>25933</c:v>
                </c:pt>
                <c:pt idx="60">
                  <c:v>25964</c:v>
                </c:pt>
                <c:pt idx="61">
                  <c:v>25992</c:v>
                </c:pt>
                <c:pt idx="62">
                  <c:v>26023</c:v>
                </c:pt>
                <c:pt idx="63">
                  <c:v>26053</c:v>
                </c:pt>
                <c:pt idx="64">
                  <c:v>26084</c:v>
                </c:pt>
                <c:pt idx="65">
                  <c:v>26114</c:v>
                </c:pt>
                <c:pt idx="66">
                  <c:v>26145</c:v>
                </c:pt>
                <c:pt idx="67">
                  <c:v>26176</c:v>
                </c:pt>
                <c:pt idx="68">
                  <c:v>26206</c:v>
                </c:pt>
                <c:pt idx="69">
                  <c:v>26237</c:v>
                </c:pt>
                <c:pt idx="70">
                  <c:v>26267</c:v>
                </c:pt>
                <c:pt idx="71">
                  <c:v>26298</c:v>
                </c:pt>
                <c:pt idx="72">
                  <c:v>26329</c:v>
                </c:pt>
                <c:pt idx="73">
                  <c:v>26358</c:v>
                </c:pt>
                <c:pt idx="74">
                  <c:v>26389</c:v>
                </c:pt>
                <c:pt idx="75">
                  <c:v>26419</c:v>
                </c:pt>
                <c:pt idx="76">
                  <c:v>26450</c:v>
                </c:pt>
                <c:pt idx="77">
                  <c:v>26480</c:v>
                </c:pt>
                <c:pt idx="78">
                  <c:v>26511</c:v>
                </c:pt>
                <c:pt idx="79">
                  <c:v>26542</c:v>
                </c:pt>
                <c:pt idx="80">
                  <c:v>26572</c:v>
                </c:pt>
                <c:pt idx="81">
                  <c:v>26603</c:v>
                </c:pt>
                <c:pt idx="82">
                  <c:v>26633</c:v>
                </c:pt>
                <c:pt idx="83">
                  <c:v>26664</c:v>
                </c:pt>
                <c:pt idx="84">
                  <c:v>26695</c:v>
                </c:pt>
                <c:pt idx="85">
                  <c:v>26723</c:v>
                </c:pt>
                <c:pt idx="86">
                  <c:v>26754</c:v>
                </c:pt>
                <c:pt idx="87">
                  <c:v>26784</c:v>
                </c:pt>
                <c:pt idx="88">
                  <c:v>26815</c:v>
                </c:pt>
                <c:pt idx="89">
                  <c:v>26845</c:v>
                </c:pt>
                <c:pt idx="90">
                  <c:v>26876</c:v>
                </c:pt>
                <c:pt idx="91">
                  <c:v>26907</c:v>
                </c:pt>
                <c:pt idx="92">
                  <c:v>26937</c:v>
                </c:pt>
                <c:pt idx="93">
                  <c:v>26968</c:v>
                </c:pt>
                <c:pt idx="94">
                  <c:v>26998</c:v>
                </c:pt>
                <c:pt idx="95">
                  <c:v>27029</c:v>
                </c:pt>
                <c:pt idx="96">
                  <c:v>27060</c:v>
                </c:pt>
                <c:pt idx="97">
                  <c:v>27088</c:v>
                </c:pt>
                <c:pt idx="98">
                  <c:v>27119</c:v>
                </c:pt>
                <c:pt idx="99">
                  <c:v>27149</c:v>
                </c:pt>
                <c:pt idx="100">
                  <c:v>27180</c:v>
                </c:pt>
                <c:pt idx="101">
                  <c:v>27210</c:v>
                </c:pt>
                <c:pt idx="102">
                  <c:v>27241</c:v>
                </c:pt>
                <c:pt idx="103">
                  <c:v>27272</c:v>
                </c:pt>
                <c:pt idx="104">
                  <c:v>27302</c:v>
                </c:pt>
                <c:pt idx="105">
                  <c:v>27333</c:v>
                </c:pt>
                <c:pt idx="106">
                  <c:v>27363</c:v>
                </c:pt>
                <c:pt idx="107">
                  <c:v>27394</c:v>
                </c:pt>
                <c:pt idx="108">
                  <c:v>27425</c:v>
                </c:pt>
                <c:pt idx="109">
                  <c:v>27453</c:v>
                </c:pt>
                <c:pt idx="110">
                  <c:v>27484</c:v>
                </c:pt>
                <c:pt idx="111">
                  <c:v>27514</c:v>
                </c:pt>
                <c:pt idx="112">
                  <c:v>27545</c:v>
                </c:pt>
                <c:pt idx="113">
                  <c:v>27575</c:v>
                </c:pt>
                <c:pt idx="114">
                  <c:v>27606</c:v>
                </c:pt>
                <c:pt idx="115">
                  <c:v>27637</c:v>
                </c:pt>
                <c:pt idx="116">
                  <c:v>27667</c:v>
                </c:pt>
                <c:pt idx="117">
                  <c:v>27698</c:v>
                </c:pt>
                <c:pt idx="118">
                  <c:v>27728</c:v>
                </c:pt>
                <c:pt idx="119">
                  <c:v>27759</c:v>
                </c:pt>
                <c:pt idx="120">
                  <c:v>27790</c:v>
                </c:pt>
                <c:pt idx="121">
                  <c:v>27819</c:v>
                </c:pt>
                <c:pt idx="122">
                  <c:v>27850</c:v>
                </c:pt>
                <c:pt idx="123">
                  <c:v>27880</c:v>
                </c:pt>
                <c:pt idx="124">
                  <c:v>27911</c:v>
                </c:pt>
                <c:pt idx="125">
                  <c:v>27941</c:v>
                </c:pt>
                <c:pt idx="126">
                  <c:v>27972</c:v>
                </c:pt>
                <c:pt idx="127">
                  <c:v>28003</c:v>
                </c:pt>
                <c:pt idx="128">
                  <c:v>28033</c:v>
                </c:pt>
                <c:pt idx="129">
                  <c:v>28064</c:v>
                </c:pt>
                <c:pt idx="130">
                  <c:v>28094</c:v>
                </c:pt>
                <c:pt idx="131">
                  <c:v>28125</c:v>
                </c:pt>
                <c:pt idx="132">
                  <c:v>28156</c:v>
                </c:pt>
                <c:pt idx="133">
                  <c:v>28184</c:v>
                </c:pt>
                <c:pt idx="134">
                  <c:v>28215</c:v>
                </c:pt>
                <c:pt idx="135">
                  <c:v>28245</c:v>
                </c:pt>
                <c:pt idx="136">
                  <c:v>28276</c:v>
                </c:pt>
                <c:pt idx="137">
                  <c:v>28306</c:v>
                </c:pt>
                <c:pt idx="138">
                  <c:v>28337</c:v>
                </c:pt>
                <c:pt idx="139">
                  <c:v>28368</c:v>
                </c:pt>
                <c:pt idx="140">
                  <c:v>28398</c:v>
                </c:pt>
                <c:pt idx="141">
                  <c:v>28429</c:v>
                </c:pt>
                <c:pt idx="142">
                  <c:v>28459</c:v>
                </c:pt>
                <c:pt idx="143">
                  <c:v>28490</c:v>
                </c:pt>
                <c:pt idx="144">
                  <c:v>28521</c:v>
                </c:pt>
                <c:pt idx="145">
                  <c:v>28549</c:v>
                </c:pt>
                <c:pt idx="146">
                  <c:v>28580</c:v>
                </c:pt>
                <c:pt idx="147">
                  <c:v>28610</c:v>
                </c:pt>
                <c:pt idx="148">
                  <c:v>28641</c:v>
                </c:pt>
                <c:pt idx="149">
                  <c:v>28671</c:v>
                </c:pt>
                <c:pt idx="150">
                  <c:v>28702</c:v>
                </c:pt>
                <c:pt idx="151">
                  <c:v>28733</c:v>
                </c:pt>
                <c:pt idx="152">
                  <c:v>28763</c:v>
                </c:pt>
                <c:pt idx="153">
                  <c:v>28794</c:v>
                </c:pt>
                <c:pt idx="154">
                  <c:v>28824</c:v>
                </c:pt>
                <c:pt idx="155">
                  <c:v>28855</c:v>
                </c:pt>
                <c:pt idx="156">
                  <c:v>28886</c:v>
                </c:pt>
                <c:pt idx="157">
                  <c:v>28914</c:v>
                </c:pt>
                <c:pt idx="158">
                  <c:v>28945</c:v>
                </c:pt>
                <c:pt idx="159">
                  <c:v>28975</c:v>
                </c:pt>
                <c:pt idx="160">
                  <c:v>29006</c:v>
                </c:pt>
                <c:pt idx="161">
                  <c:v>29036</c:v>
                </c:pt>
                <c:pt idx="162">
                  <c:v>29067</c:v>
                </c:pt>
                <c:pt idx="163">
                  <c:v>29098</c:v>
                </c:pt>
                <c:pt idx="164">
                  <c:v>29128</c:v>
                </c:pt>
                <c:pt idx="165">
                  <c:v>29159</c:v>
                </c:pt>
                <c:pt idx="166">
                  <c:v>29189</c:v>
                </c:pt>
                <c:pt idx="167">
                  <c:v>29220</c:v>
                </c:pt>
              </c:numCache>
            </c:numRef>
          </c:cat>
          <c:val>
            <c:numRef>
              <c:f>'M&amp;M'!$H$9:$H$176</c:f>
              <c:numCache>
                <c:formatCode>0.0</c:formatCode>
                <c:ptCount val="168"/>
                <c:pt idx="0">
                  <c:v>19.287060515460013</c:v>
                </c:pt>
                <c:pt idx="1">
                  <c:v>19.166379116345361</c:v>
                </c:pt>
                <c:pt idx="2">
                  <c:v>20.424730706802421</c:v>
                </c:pt>
                <c:pt idx="3">
                  <c:v>19.030767278265284</c:v>
                </c:pt>
                <c:pt idx="4">
                  <c:v>25.288484848484849</c:v>
                </c:pt>
                <c:pt idx="5">
                  <c:v>25.086718968898854</c:v>
                </c:pt>
                <c:pt idx="6">
                  <c:v>22.4915579246132</c:v>
                </c:pt>
                <c:pt idx="7">
                  <c:v>24.853320592451027</c:v>
                </c:pt>
                <c:pt idx="8">
                  <c:v>23.440087468460888</c:v>
                </c:pt>
                <c:pt idx="9">
                  <c:v>23.284607236254097</c:v>
                </c:pt>
                <c:pt idx="10">
                  <c:v>29.269005962271528</c:v>
                </c:pt>
                <c:pt idx="11">
                  <c:v>27.950730304401215</c:v>
                </c:pt>
                <c:pt idx="12">
                  <c:v>25.36093533747465</c:v>
                </c:pt>
                <c:pt idx="13">
                  <c:v>25.21824272342608</c:v>
                </c:pt>
                <c:pt idx="14">
                  <c:v>29.892616485165906</c:v>
                </c:pt>
                <c:pt idx="15">
                  <c:v>29.764034056612765</c:v>
                </c:pt>
                <c:pt idx="16">
                  <c:v>29.663440282953328</c:v>
                </c:pt>
                <c:pt idx="17">
                  <c:v>30.652262095381619</c:v>
                </c:pt>
                <c:pt idx="18">
                  <c:v>30.52239319447051</c:v>
                </c:pt>
                <c:pt idx="19">
                  <c:v>36.121940586660024</c:v>
                </c:pt>
                <c:pt idx="20">
                  <c:v>34.815669771327784</c:v>
                </c:pt>
                <c:pt idx="21">
                  <c:v>36.955627445543335</c:v>
                </c:pt>
                <c:pt idx="22">
                  <c:v>36.738619928912861</c:v>
                </c:pt>
                <c:pt idx="23">
                  <c:v>36.576183852434234</c:v>
                </c:pt>
                <c:pt idx="24">
                  <c:v>40.925055194224001</c:v>
                </c:pt>
                <c:pt idx="25">
                  <c:v>38.494820389205714</c:v>
                </c:pt>
                <c:pt idx="26">
                  <c:v>41.554262676116963</c:v>
                </c:pt>
                <c:pt idx="27">
                  <c:v>48.143416178923857</c:v>
                </c:pt>
                <c:pt idx="28">
                  <c:v>43.531436802304647</c:v>
                </c:pt>
                <c:pt idx="29">
                  <c:v>44.321464903357068</c:v>
                </c:pt>
                <c:pt idx="30">
                  <c:v>43.110572842998586</c:v>
                </c:pt>
                <c:pt idx="31">
                  <c:v>45.044107348106166</c:v>
                </c:pt>
                <c:pt idx="32">
                  <c:v>44.799465650874268</c:v>
                </c:pt>
                <c:pt idx="33">
                  <c:v>46.695405356071866</c:v>
                </c:pt>
                <c:pt idx="34">
                  <c:v>46.488292307692305</c:v>
                </c:pt>
                <c:pt idx="35">
                  <c:v>46.290086130237043</c:v>
                </c:pt>
                <c:pt idx="36">
                  <c:v>47.097759327798343</c:v>
                </c:pt>
                <c:pt idx="37">
                  <c:v>47.828769678430199</c:v>
                </c:pt>
                <c:pt idx="38">
                  <c:v>46.384367838750222</c:v>
                </c:pt>
                <c:pt idx="39">
                  <c:v>44.999970710990702</c:v>
                </c:pt>
                <c:pt idx="40">
                  <c:v>45.80983951591687</c:v>
                </c:pt>
                <c:pt idx="41">
                  <c:v>45.579326099371791</c:v>
                </c:pt>
                <c:pt idx="42">
                  <c:v>46.375515573887071</c:v>
                </c:pt>
                <c:pt idx="43">
                  <c:v>47.155570709683488</c:v>
                </c:pt>
                <c:pt idx="44">
                  <c:v>47.822582148683288</c:v>
                </c:pt>
                <c:pt idx="45">
                  <c:v>46.494802179360441</c:v>
                </c:pt>
                <c:pt idx="46">
                  <c:v>48.23838337709784</c:v>
                </c:pt>
                <c:pt idx="47">
                  <c:v>49.96753320210864</c:v>
                </c:pt>
                <c:pt idx="48">
                  <c:v>48.582102628285362</c:v>
                </c:pt>
                <c:pt idx="49">
                  <c:v>49.348727185919834</c:v>
                </c:pt>
                <c:pt idx="50">
                  <c:v>48.978792929514448</c:v>
                </c:pt>
                <c:pt idx="51">
                  <c:v>50.597670750415936</c:v>
                </c:pt>
                <c:pt idx="52">
                  <c:v>52.172184491059149</c:v>
                </c:pt>
                <c:pt idx="53">
                  <c:v>51.823897690398937</c:v>
                </c:pt>
                <c:pt idx="54">
                  <c:v>53.512778429073855</c:v>
                </c:pt>
                <c:pt idx="55">
                  <c:v>53.326013071895417</c:v>
                </c:pt>
                <c:pt idx="56">
                  <c:v>54.004796020715212</c:v>
                </c:pt>
                <c:pt idx="57">
                  <c:v>54.718279178790816</c:v>
                </c:pt>
                <c:pt idx="58">
                  <c:v>55.453880543633765</c:v>
                </c:pt>
                <c:pt idx="59">
                  <c:v>56.937603532875364</c:v>
                </c:pt>
                <c:pt idx="60">
                  <c:v>56.862440379991327</c:v>
                </c:pt>
                <c:pt idx="61">
                  <c:v>58.580002342331795</c:v>
                </c:pt>
                <c:pt idx="62">
                  <c:v>57.489048473967692</c:v>
                </c:pt>
                <c:pt idx="63">
                  <c:v>59.007243707796199</c:v>
                </c:pt>
                <c:pt idx="64">
                  <c:v>60.604649588082609</c:v>
                </c:pt>
                <c:pt idx="65">
                  <c:v>62.16955315639526</c:v>
                </c:pt>
                <c:pt idx="66">
                  <c:v>62.855675436003551</c:v>
                </c:pt>
                <c:pt idx="67">
                  <c:v>62.596212980927632</c:v>
                </c:pt>
                <c:pt idx="68">
                  <c:v>63.341918633123541</c:v>
                </c:pt>
                <c:pt idx="69">
                  <c:v>64.049634298304227</c:v>
                </c:pt>
                <c:pt idx="70">
                  <c:v>65.576928859060402</c:v>
                </c:pt>
                <c:pt idx="71">
                  <c:v>66.168758531377975</c:v>
                </c:pt>
                <c:pt idx="72">
                  <c:v>67.757470881863554</c:v>
                </c:pt>
                <c:pt idx="73">
                  <c:v>69.262306206608542</c:v>
                </c:pt>
                <c:pt idx="74">
                  <c:v>71.756673299938242</c:v>
                </c:pt>
                <c:pt idx="75">
                  <c:v>69.81276454801781</c:v>
                </c:pt>
                <c:pt idx="76">
                  <c:v>70.599419423837574</c:v>
                </c:pt>
                <c:pt idx="77">
                  <c:v>70.359413450193827</c:v>
                </c:pt>
                <c:pt idx="78">
                  <c:v>72.49670968279078</c:v>
                </c:pt>
                <c:pt idx="79">
                  <c:v>78.321818271588683</c:v>
                </c:pt>
                <c:pt idx="80">
                  <c:v>73.798566097033984</c:v>
                </c:pt>
                <c:pt idx="81">
                  <c:v>74.462377617843472</c:v>
                </c:pt>
                <c:pt idx="82">
                  <c:v>73.355534074432086</c:v>
                </c:pt>
                <c:pt idx="83">
                  <c:v>70.626212923983161</c:v>
                </c:pt>
                <c:pt idx="84">
                  <c:v>74.739844451091827</c:v>
                </c:pt>
                <c:pt idx="85">
                  <c:v>74.331564727255781</c:v>
                </c:pt>
                <c:pt idx="86">
                  <c:v>82.511238497049732</c:v>
                </c:pt>
                <c:pt idx="87">
                  <c:v>77.024881667576921</c:v>
                </c:pt>
                <c:pt idx="88">
                  <c:v>86.053125423320637</c:v>
                </c:pt>
                <c:pt idx="89">
                  <c:v>79.80795891595362</c:v>
                </c:pt>
                <c:pt idx="90">
                  <c:v>77.096427989392112</c:v>
                </c:pt>
                <c:pt idx="91">
                  <c:v>83.861718026035149</c:v>
                </c:pt>
                <c:pt idx="92">
                  <c:v>81.02917085244232</c:v>
                </c:pt>
                <c:pt idx="93">
                  <c:v>82.09263376743381</c:v>
                </c:pt>
                <c:pt idx="94">
                  <c:v>82.542113490026239</c:v>
                </c:pt>
                <c:pt idx="95">
                  <c:v>83.783755166025372</c:v>
                </c:pt>
                <c:pt idx="96">
                  <c:v>81.5354251497006</c:v>
                </c:pt>
                <c:pt idx="97">
                  <c:v>82.477516867218483</c:v>
                </c:pt>
                <c:pt idx="98">
                  <c:v>81.593548431461542</c:v>
                </c:pt>
                <c:pt idx="99">
                  <c:v>87.410476385197299</c:v>
                </c:pt>
                <c:pt idx="100">
                  <c:v>87.874544967521601</c:v>
                </c:pt>
                <c:pt idx="101">
                  <c:v>84.571741395913307</c:v>
                </c:pt>
                <c:pt idx="102">
                  <c:v>84.552681326151756</c:v>
                </c:pt>
                <c:pt idx="103">
                  <c:v>84.178294112320003</c:v>
                </c:pt>
                <c:pt idx="104">
                  <c:v>87.737572460536882</c:v>
                </c:pt>
                <c:pt idx="105">
                  <c:v>88.368036793626459</c:v>
                </c:pt>
                <c:pt idx="106">
                  <c:v>89.764635841189943</c:v>
                </c:pt>
                <c:pt idx="107">
                  <c:v>83.814385887756856</c:v>
                </c:pt>
                <c:pt idx="108">
                  <c:v>93.964024814610369</c:v>
                </c:pt>
                <c:pt idx="109">
                  <c:v>97.468762572494029</c:v>
                </c:pt>
                <c:pt idx="110">
                  <c:v>91.965797930985943</c:v>
                </c:pt>
                <c:pt idx="111">
                  <c:v>93.348350420458473</c:v>
                </c:pt>
                <c:pt idx="112">
                  <c:v>92.148129437465855</c:v>
                </c:pt>
                <c:pt idx="113">
                  <c:v>102.20129551543654</c:v>
                </c:pt>
                <c:pt idx="114">
                  <c:v>93.865763180989674</c:v>
                </c:pt>
                <c:pt idx="115">
                  <c:v>92.558352402745996</c:v>
                </c:pt>
                <c:pt idx="116">
                  <c:v>94.244019350135844</c:v>
                </c:pt>
                <c:pt idx="117">
                  <c:v>100.16210335839384</c:v>
                </c:pt>
                <c:pt idx="118">
                  <c:v>93.125689369476547</c:v>
                </c:pt>
                <c:pt idx="119">
                  <c:v>96.848387433898381</c:v>
                </c:pt>
                <c:pt idx="120">
                  <c:v>100.14145464371829</c:v>
                </c:pt>
                <c:pt idx="121">
                  <c:v>94.343451190598913</c:v>
                </c:pt>
                <c:pt idx="122">
                  <c:v>98.752459066192785</c:v>
                </c:pt>
                <c:pt idx="123">
                  <c:v>96.252494613958618</c:v>
                </c:pt>
                <c:pt idx="124">
                  <c:v>91.808471399804617</c:v>
                </c:pt>
                <c:pt idx="125">
                  <c:v>94.16303292172914</c:v>
                </c:pt>
                <c:pt idx="126">
                  <c:v>98.063581363072146</c:v>
                </c:pt>
                <c:pt idx="127">
                  <c:v>97.306899419729206</c:v>
                </c:pt>
                <c:pt idx="128">
                  <c:v>99.737459751609933</c:v>
                </c:pt>
                <c:pt idx="129">
                  <c:v>94.350761794683194</c:v>
                </c:pt>
                <c:pt idx="130">
                  <c:v>96.495476532880119</c:v>
                </c:pt>
                <c:pt idx="131">
                  <c:v>99.796765840117743</c:v>
                </c:pt>
                <c:pt idx="132">
                  <c:v>90.665668471814854</c:v>
                </c:pt>
                <c:pt idx="133">
                  <c:v>99.606808918943614</c:v>
                </c:pt>
                <c:pt idx="134">
                  <c:v>99.234258833707315</c:v>
                </c:pt>
                <c:pt idx="135">
                  <c:v>99.5974955277281</c:v>
                </c:pt>
                <c:pt idx="136">
                  <c:v>100.7315789928829</c:v>
                </c:pt>
                <c:pt idx="137">
                  <c:v>104.71991822429906</c:v>
                </c:pt>
                <c:pt idx="138">
                  <c:v>89.787693407547351</c:v>
                </c:pt>
                <c:pt idx="139">
                  <c:v>101.38667924272927</c:v>
                </c:pt>
                <c:pt idx="140">
                  <c:v>96.154575981594562</c:v>
                </c:pt>
                <c:pt idx="141">
                  <c:v>84.994584655684847</c:v>
                </c:pt>
                <c:pt idx="142">
                  <c:v>96.317178205448641</c:v>
                </c:pt>
                <c:pt idx="143">
                  <c:v>97.44829627193883</c:v>
                </c:pt>
                <c:pt idx="144">
                  <c:v>91.565876861596706</c:v>
                </c:pt>
                <c:pt idx="145">
                  <c:v>96.820227624626881</c:v>
                </c:pt>
                <c:pt idx="146">
                  <c:v>100.02930398309628</c:v>
                </c:pt>
                <c:pt idx="147">
                  <c:v>97.273381669947014</c:v>
                </c:pt>
                <c:pt idx="148">
                  <c:v>106.96847942090855</c:v>
                </c:pt>
                <c:pt idx="149">
                  <c:v>97.988412404571392</c:v>
                </c:pt>
                <c:pt idx="150">
                  <c:v>99.683339409405747</c:v>
                </c:pt>
                <c:pt idx="151">
                  <c:v>101.27938174614532</c:v>
                </c:pt>
                <c:pt idx="152">
                  <c:v>98.626653525081025</c:v>
                </c:pt>
                <c:pt idx="153">
                  <c:v>100.18235151586353</c:v>
                </c:pt>
                <c:pt idx="154">
                  <c:v>102.57081310014969</c:v>
                </c:pt>
                <c:pt idx="155">
                  <c:v>97.671215542553739</c:v>
                </c:pt>
                <c:pt idx="156">
                  <c:v>103.93552696895344</c:v>
                </c:pt>
                <c:pt idx="157">
                  <c:v>96.70151239698653</c:v>
                </c:pt>
                <c:pt idx="158">
                  <c:v>100.12830765562654</c:v>
                </c:pt>
                <c:pt idx="159">
                  <c:v>105.10532838013917</c:v>
                </c:pt>
                <c:pt idx="160">
                  <c:v>104.01949829664392</c:v>
                </c:pt>
                <c:pt idx="161">
                  <c:v>98.033106397953532</c:v>
                </c:pt>
                <c:pt idx="162">
                  <c:v>105.44093226317401</c:v>
                </c:pt>
                <c:pt idx="163">
                  <c:v>99.187976143141157</c:v>
                </c:pt>
                <c:pt idx="164">
                  <c:v>100.36364893518945</c:v>
                </c:pt>
                <c:pt idx="165">
                  <c:v>103.64656196698097</c:v>
                </c:pt>
                <c:pt idx="166">
                  <c:v>106.41209034628903</c:v>
                </c:pt>
                <c:pt idx="167">
                  <c:v>104.42101023502654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82912"/>
        <c:axId val="118984704"/>
      </c:lineChart>
      <c:dateAx>
        <c:axId val="118982912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118984704"/>
        <c:crosses val="autoZero"/>
        <c:auto val="1"/>
        <c:lblOffset val="100"/>
        <c:baseTimeUnit val="months"/>
      </c:dateAx>
      <c:valAx>
        <c:axId val="1189847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898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994794731362873E-2"/>
          <c:y val="8.4798538359020223E-2"/>
          <c:w val="0.9311687286516388"/>
          <c:h val="0.90232404039517877"/>
        </c:manualLayout>
      </c:layout>
      <c:lineChart>
        <c:grouping val="standard"/>
        <c:varyColors val="0"/>
        <c:ser>
          <c:idx val="0"/>
          <c:order val="0"/>
          <c:tx>
            <c:strRef>
              <c:f>FI_Q_DL!$Q$4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FI_Q_DL!$M$13:$M$51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FI_Q_DL!$Q$13:$Q$51</c:f>
              <c:numCache>
                <c:formatCode>0.00%</c:formatCode>
                <c:ptCount val="39"/>
                <c:pt idx="0">
                  <c:v>-3.5263477921453714E-3</c:v>
                </c:pt>
                <c:pt idx="1">
                  <c:v>5.6631072394116647E-3</c:v>
                </c:pt>
                <c:pt idx="2">
                  <c:v>9.5404996243783396E-4</c:v>
                </c:pt>
                <c:pt idx="3">
                  <c:v>-4.9136025307754377E-4</c:v>
                </c:pt>
                <c:pt idx="4">
                  <c:v>6.1547119177907733E-3</c:v>
                </c:pt>
                <c:pt idx="5">
                  <c:v>2.060787115344993E-2</c:v>
                </c:pt>
                <c:pt idx="6">
                  <c:v>5.9110269978354044E-3</c:v>
                </c:pt>
                <c:pt idx="7">
                  <c:v>6.8515488213231716E-4</c:v>
                </c:pt>
                <c:pt idx="8">
                  <c:v>3.0745834130285358E-4</c:v>
                </c:pt>
                <c:pt idx="9">
                  <c:v>-1.4031579819264767E-3</c:v>
                </c:pt>
                <c:pt idx="10">
                  <c:v>5.8854258744008873E-3</c:v>
                </c:pt>
                <c:pt idx="11">
                  <c:v>2.9522524843294587E-3</c:v>
                </c:pt>
                <c:pt idx="12">
                  <c:v>6.726360073661777E-3</c:v>
                </c:pt>
                <c:pt idx="13">
                  <c:v>1.3766500213111436E-2</c:v>
                </c:pt>
                <c:pt idx="14">
                  <c:v>6.5928376852513286E-3</c:v>
                </c:pt>
                <c:pt idx="15">
                  <c:v>1.1352333055053659E-2</c:v>
                </c:pt>
                <c:pt idx="16">
                  <c:v>1.0005516328365757E-2</c:v>
                </c:pt>
                <c:pt idx="17">
                  <c:v>3.0141126162810923E-3</c:v>
                </c:pt>
                <c:pt idx="18">
                  <c:v>-7.0900697481664872E-4</c:v>
                </c:pt>
                <c:pt idx="19">
                  <c:v>4.6999203430815404E-3</c:v>
                </c:pt>
                <c:pt idx="20">
                  <c:v>8.6007279068390161E-3</c:v>
                </c:pt>
                <c:pt idx="21">
                  <c:v>9.9917721252497666E-3</c:v>
                </c:pt>
                <c:pt idx="22">
                  <c:v>8.8580527342665243E-3</c:v>
                </c:pt>
                <c:pt idx="23">
                  <c:v>9.003709829388829E-4</c:v>
                </c:pt>
                <c:pt idx="24">
                  <c:v>-7.3027871462240401E-4</c:v>
                </c:pt>
                <c:pt idx="25">
                  <c:v>-3.1438470668409982E-4</c:v>
                </c:pt>
                <c:pt idx="26">
                  <c:v>-8.3356213493839914E-4</c:v>
                </c:pt>
                <c:pt idx="27">
                  <c:v>-1.5536241962433011E-3</c:v>
                </c:pt>
                <c:pt idx="28">
                  <c:v>-3.6290481241853319E-3</c:v>
                </c:pt>
                <c:pt idx="29">
                  <c:v>8.5752099325567212E-4</c:v>
                </c:pt>
                <c:pt idx="30">
                  <c:v>-1.8216377397617992E-3</c:v>
                </c:pt>
                <c:pt idx="31">
                  <c:v>9.3237764555567093E-3</c:v>
                </c:pt>
                <c:pt idx="32">
                  <c:v>2.0524786299398971E-2</c:v>
                </c:pt>
                <c:pt idx="33">
                  <c:v>1.4406905906618387E-2</c:v>
                </c:pt>
                <c:pt idx="34">
                  <c:v>9.258428388980942E-3</c:v>
                </c:pt>
                <c:pt idx="35">
                  <c:v>-1.5868858045689548E-4</c:v>
                </c:pt>
                <c:pt idx="36">
                  <c:v>5.6216801241660967E-4</c:v>
                </c:pt>
                <c:pt idx="37">
                  <c:v>1.2414659640836459E-4</c:v>
                </c:pt>
                <c:pt idx="38">
                  <c:v>1.0027555981837964E-2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FI_Q_DL!$R$4</c:f>
              <c:strCache>
                <c:ptCount val="1"/>
                <c:pt idx="0">
                  <c:v>Fed's FI (includes grants)</c:v>
                </c:pt>
              </c:strCache>
            </c:strRef>
          </c:tx>
          <c:marker>
            <c:symbol val="none"/>
          </c:marker>
          <c:cat>
            <c:strRef>
              <c:f>FI_Q_DL!$M$13:$M$51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FI_Q_DL!$R$13:$R$51</c:f>
              <c:numCache>
                <c:formatCode>0.00%</c:formatCode>
                <c:ptCount val="39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69280"/>
        <c:axId val="187570816"/>
      </c:lineChart>
      <c:catAx>
        <c:axId val="18756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57081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75708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75692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FI_Q!$B$14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FI_Q!$C$17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FI_Q!$C$22:$C$211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FI_Q!$D$17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FI_Q!$D$22:$D$209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FI_Q!$E$17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FI_Q!$E$22:$E$211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FI_Q!$F$17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FI_Q!$F$22:$F$211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90848"/>
        <c:axId val="200592384"/>
      </c:lineChart>
      <c:catAx>
        <c:axId val="20059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92384"/>
        <c:crosses val="autoZero"/>
        <c:auto val="1"/>
        <c:lblAlgn val="ctr"/>
        <c:lblOffset val="100"/>
        <c:noMultiLvlLbl val="0"/>
      </c:catAx>
      <c:valAx>
        <c:axId val="2005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90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Fiscal Impetus (using Louise's</a:t>
            </a:r>
            <a:r>
              <a:rPr lang="en-US" baseline="0"/>
              <a:t> Suggested MPCs, no grants)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0757693441099226E-2"/>
          <c:y val="7.0010606456499286E-2"/>
          <c:w val="0.92731252228851646"/>
          <c:h val="0.85980342833847334"/>
        </c:manualLayout>
      </c:layout>
      <c:lineChart>
        <c:grouping val="standard"/>
        <c:varyColors val="0"/>
        <c:ser>
          <c:idx val="0"/>
          <c:order val="0"/>
          <c:tx>
            <c:strRef>
              <c:f>FI_Q!$Q$4</c:f>
              <c:strCache>
                <c:ptCount val="1"/>
                <c:pt idx="0">
                  <c:v>Our FI</c:v>
                </c:pt>
              </c:strCache>
            </c:strRef>
          </c:tx>
          <c:marker>
            <c:symbol val="none"/>
          </c:marker>
          <c:cat>
            <c:numRef>
              <c:f>FI_Q!$M$19:$M$58</c:f>
              <c:numCache>
                <c:formatCode>General</c:formatCode>
                <c:ptCount val="4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</c:numCache>
            </c:numRef>
          </c:cat>
          <c:val>
            <c:numRef>
              <c:f>FI_Q!$Q$19:$Q$58</c:f>
              <c:numCache>
                <c:formatCode>General</c:formatCode>
                <c:ptCount val="40"/>
                <c:pt idx="0">
                  <c:v>9.3278705312678147E-3</c:v>
                </c:pt>
                <c:pt idx="1">
                  <c:v>-8.962210518081425E-3</c:v>
                </c:pt>
                <c:pt idx="2">
                  <c:v>3.1771431453792537E-3</c:v>
                </c:pt>
                <c:pt idx="3">
                  <c:v>6.9600863647486747E-3</c:v>
                </c:pt>
                <c:pt idx="4">
                  <c:v>-8.561812197146329E-3</c:v>
                </c:pt>
                <c:pt idx="5">
                  <c:v>-1.377017038209138E-3</c:v>
                </c:pt>
                <c:pt idx="6">
                  <c:v>7.6759161546137832E-3</c:v>
                </c:pt>
                <c:pt idx="7">
                  <c:v>2.6700387956089897E-2</c:v>
                </c:pt>
                <c:pt idx="8">
                  <c:v>-2.2977483525990516E-3</c:v>
                </c:pt>
                <c:pt idx="9">
                  <c:v>-2.9606698188336276E-3</c:v>
                </c:pt>
                <c:pt idx="10">
                  <c:v>-6.3709176865222859E-6</c:v>
                </c:pt>
                <c:pt idx="11">
                  <c:v>-1.5252117436035048E-3</c:v>
                </c:pt>
                <c:pt idx="12">
                  <c:v>1.0262528003177744E-2</c:v>
                </c:pt>
                <c:pt idx="13">
                  <c:v>-2.9089018844396164E-4</c:v>
                </c:pt>
                <c:pt idx="14">
                  <c:v>8.4024210624141608E-3</c:v>
                </c:pt>
                <c:pt idx="15">
                  <c:v>1.5167101943640803E-2</c:v>
                </c:pt>
                <c:pt idx="16">
                  <c:v>2.1898730185046268E-3</c:v>
                </c:pt>
                <c:pt idx="17">
                  <c:v>1.0072299986892196E-2</c:v>
                </c:pt>
                <c:pt idx="18">
                  <c:v>1.133119479582346E-2</c:v>
                </c:pt>
                <c:pt idx="19">
                  <c:v>1.406657799489125E-3</c:v>
                </c:pt>
                <c:pt idx="20">
                  <c:v>2.7201445934414801E-4</c:v>
                </c:pt>
                <c:pt idx="21">
                  <c:v>4.3421342670999221E-3</c:v>
                </c:pt>
                <c:pt idx="22">
                  <c:v>9.4352881460359507E-3</c:v>
                </c:pt>
                <c:pt idx="23">
                  <c:v>1.2169613651775409E-2</c:v>
                </c:pt>
                <c:pt idx="24">
                  <c:v>7.0219725914620872E-3</c:v>
                </c:pt>
                <c:pt idx="25">
                  <c:v>-1.7165152479302009E-3</c:v>
                </c:pt>
                <c:pt idx="26">
                  <c:v>-2.4430652169742688E-3</c:v>
                </c:pt>
                <c:pt idx="27">
                  <c:v>-2.8485798510098772E-4</c:v>
                </c:pt>
                <c:pt idx="28">
                  <c:v>-2.0764829524995364E-3</c:v>
                </c:pt>
                <c:pt idx="29">
                  <c:v>-2.7685213985254578E-3</c:v>
                </c:pt>
                <c:pt idx="30">
                  <c:v>-4.6621852072433667E-3</c:v>
                </c:pt>
                <c:pt idx="31">
                  <c:v>1.4028025117462208E-3</c:v>
                </c:pt>
                <c:pt idx="32">
                  <c:v>-2.5000275951355751E-3</c:v>
                </c:pt>
                <c:pt idx="33">
                  <c:v>1.2788076165518343E-2</c:v>
                </c:pt>
                <c:pt idx="34">
                  <c:v>2.6302375037067012E-2</c:v>
                </c:pt>
                <c:pt idx="35">
                  <c:v>1.2053137436808282E-2</c:v>
                </c:pt>
                <c:pt idx="36">
                  <c:v>4.2484444765743534E-3</c:v>
                </c:pt>
                <c:pt idx="37">
                  <c:v>-3.5625008303375354E-3</c:v>
                </c:pt>
                <c:pt idx="38">
                  <c:v>8.2134685003586348E-5</c:v>
                </c:pt>
                <c:pt idx="39">
                  <c:v>2.5512679693169495E-4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FI_Q!$R$4</c:f>
              <c:strCache>
                <c:ptCount val="1"/>
                <c:pt idx="0">
                  <c:v>Fed's FI (ex grants)</c:v>
                </c:pt>
              </c:strCache>
            </c:strRef>
          </c:tx>
          <c:marker>
            <c:symbol val="none"/>
          </c:marker>
          <c:cat>
            <c:numRef>
              <c:f>FI_Q!$M$19:$M$58</c:f>
              <c:numCache>
                <c:formatCode>General</c:formatCode>
                <c:ptCount val="4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</c:numCache>
            </c:numRef>
          </c:cat>
          <c:val>
            <c:numRef>
              <c:f>FI_Q!$R$19:$R$58</c:f>
              <c:numCache>
                <c:formatCode>General</c:formatCode>
                <c:ptCount val="40"/>
                <c:pt idx="0">
                  <c:v>2.0000000000000001E-4</c:v>
                </c:pt>
                <c:pt idx="1">
                  <c:v>-7.7000000000000002E-3</c:v>
                </c:pt>
                <c:pt idx="2">
                  <c:v>-2.3999999999999998E-3</c:v>
                </c:pt>
                <c:pt idx="3">
                  <c:v>-3.8E-3</c:v>
                </c:pt>
                <c:pt idx="4">
                  <c:v>2.3999999999999998E-3</c:v>
                </c:pt>
                <c:pt idx="5">
                  <c:v>-6.5000000000000006E-3</c:v>
                </c:pt>
                <c:pt idx="6">
                  <c:v>1.2999999999999999E-3</c:v>
                </c:pt>
                <c:pt idx="7">
                  <c:v>4.1999999999999997E-3</c:v>
                </c:pt>
                <c:pt idx="8">
                  <c:v>1.8E-3</c:v>
                </c:pt>
                <c:pt idx="9">
                  <c:v>1.1000000000000001E-3</c:v>
                </c:pt>
                <c:pt idx="10">
                  <c:v>1.9E-3</c:v>
                </c:pt>
                <c:pt idx="11">
                  <c:v>2.5999999999999999E-3</c:v>
                </c:pt>
                <c:pt idx="12">
                  <c:v>5.0000000000000001E-4</c:v>
                </c:pt>
                <c:pt idx="13">
                  <c:v>-1.8E-3</c:v>
                </c:pt>
                <c:pt idx="14">
                  <c:v>1.0500000000000001E-2</c:v>
                </c:pt>
                <c:pt idx="15">
                  <c:v>1.0500000000000001E-2</c:v>
                </c:pt>
                <c:pt idx="16">
                  <c:v>3.9000000000000003E-3</c:v>
                </c:pt>
                <c:pt idx="17">
                  <c:v>3.8E-3</c:v>
                </c:pt>
                <c:pt idx="18">
                  <c:v>-2.9999999999999997E-4</c:v>
                </c:pt>
                <c:pt idx="19">
                  <c:v>4.4000000000000003E-3</c:v>
                </c:pt>
                <c:pt idx="20">
                  <c:v>-1.4000000000000002E-3</c:v>
                </c:pt>
                <c:pt idx="21">
                  <c:v>-2.7000000000000001E-3</c:v>
                </c:pt>
                <c:pt idx="22">
                  <c:v>-3.0000000000000001E-3</c:v>
                </c:pt>
                <c:pt idx="23">
                  <c:v>-5.1000000000000004E-3</c:v>
                </c:pt>
                <c:pt idx="24">
                  <c:v>-3.4999999999999996E-3</c:v>
                </c:pt>
                <c:pt idx="25">
                  <c:v>-3.9000000000000003E-3</c:v>
                </c:pt>
                <c:pt idx="26">
                  <c:v>-5.6000000000000008E-3</c:v>
                </c:pt>
                <c:pt idx="27">
                  <c:v>-3.5999999999999999E-3</c:v>
                </c:pt>
                <c:pt idx="28">
                  <c:v>-1.9E-3</c:v>
                </c:pt>
                <c:pt idx="29">
                  <c:v>-1E-3</c:v>
                </c:pt>
                <c:pt idx="30">
                  <c:v>-1.1000000000000001E-3</c:v>
                </c:pt>
                <c:pt idx="31">
                  <c:v>2.0999999999999999E-3</c:v>
                </c:pt>
                <c:pt idx="32">
                  <c:v>4.0000000000000002E-4</c:v>
                </c:pt>
                <c:pt idx="33">
                  <c:v>4.3E-3</c:v>
                </c:pt>
                <c:pt idx="34">
                  <c:v>8.8999999999999999E-3</c:v>
                </c:pt>
                <c:pt idx="35">
                  <c:v>7.8000000000000005E-3</c:v>
                </c:pt>
                <c:pt idx="36">
                  <c:v>6.7000000000000002E-3</c:v>
                </c:pt>
                <c:pt idx="37">
                  <c:v>2.3E-3</c:v>
                </c:pt>
                <c:pt idx="38">
                  <c:v>3.4000000000000002E-3</c:v>
                </c:pt>
                <c:pt idx="39">
                  <c:v>1.9E-3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95072"/>
        <c:axId val="203396608"/>
      </c:lineChart>
      <c:catAx>
        <c:axId val="2033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39660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03396608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203395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Fiscal Impetus Measures (Using</a:t>
            </a:r>
            <a:r>
              <a:rPr lang="en-US" baseline="0"/>
              <a:t> Louise's suggested MPCs, no grants)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661460122945305E-2"/>
          <c:y val="0.11866952456048777"/>
          <c:w val="0.92877194287721909"/>
          <c:h val="0.803616198186792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FI_Q!$B$22:$B$209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FI_Q!$J$22:$J$209</c:f>
              <c:numCache>
                <c:formatCode>0.00%</c:formatCode>
                <c:ptCount val="188"/>
                <c:pt idx="0">
                  <c:v>1.5522992724693175E-2</c:v>
                </c:pt>
                <c:pt idx="1">
                  <c:v>1.1926939662100368E-3</c:v>
                </c:pt>
                <c:pt idx="2">
                  <c:v>4.7222875191385216E-3</c:v>
                </c:pt>
                <c:pt idx="3">
                  <c:v>2.2997405672655013E-3</c:v>
                </c:pt>
                <c:pt idx="4">
                  <c:v>5.543886931909537E-3</c:v>
                </c:pt>
                <c:pt idx="5">
                  <c:v>2.2290711268662207E-3</c:v>
                </c:pt>
                <c:pt idx="6">
                  <c:v>-2.3172935462518643E-3</c:v>
                </c:pt>
                <c:pt idx="7">
                  <c:v>-3.2662919526811581E-3</c:v>
                </c:pt>
                <c:pt idx="8">
                  <c:v>-2.7323404760411364E-3</c:v>
                </c:pt>
                <c:pt idx="9">
                  <c:v>-4.4863818240001435E-3</c:v>
                </c:pt>
                <c:pt idx="10">
                  <c:v>1.6373530059983427E-3</c:v>
                </c:pt>
                <c:pt idx="11">
                  <c:v>-2.8452500046208945E-3</c:v>
                </c:pt>
                <c:pt idx="12">
                  <c:v>-2.1720322277831735E-4</c:v>
                </c:pt>
                <c:pt idx="13">
                  <c:v>1.7242094310214835E-3</c:v>
                </c:pt>
                <c:pt idx="14">
                  <c:v>7.1034749915403223E-3</c:v>
                </c:pt>
                <c:pt idx="15">
                  <c:v>3.8188310759783681E-3</c:v>
                </c:pt>
                <c:pt idx="16">
                  <c:v>-1.747761842025589E-3</c:v>
                </c:pt>
                <c:pt idx="17">
                  <c:v>2.405885359299162E-3</c:v>
                </c:pt>
                <c:pt idx="18">
                  <c:v>1.762968630879576E-3</c:v>
                </c:pt>
                <c:pt idx="19">
                  <c:v>-2.5301613741481824E-3</c:v>
                </c:pt>
                <c:pt idx="20">
                  <c:v>-3.4615368308705931E-3</c:v>
                </c:pt>
                <c:pt idx="21">
                  <c:v>-3.971499844099587E-3</c:v>
                </c:pt>
                <c:pt idx="22">
                  <c:v>-5.7236878099190293E-3</c:v>
                </c:pt>
                <c:pt idx="23">
                  <c:v>4.1644242098117087E-3</c:v>
                </c:pt>
                <c:pt idx="24">
                  <c:v>3.04828867934505E-3</c:v>
                </c:pt>
                <c:pt idx="25">
                  <c:v>-2.8757680777766748E-3</c:v>
                </c:pt>
                <c:pt idx="26">
                  <c:v>-3.7929201382083562E-3</c:v>
                </c:pt>
                <c:pt idx="27">
                  <c:v>1.1662697715321411E-3</c:v>
                </c:pt>
                <c:pt idx="28">
                  <c:v>4.7673940811851683E-3</c:v>
                </c:pt>
                <c:pt idx="29">
                  <c:v>3.7213826978925515E-3</c:v>
                </c:pt>
                <c:pt idx="30">
                  <c:v>1.7134752709547238E-3</c:v>
                </c:pt>
                <c:pt idx="31">
                  <c:v>3.9011251952910681E-3</c:v>
                </c:pt>
                <c:pt idx="32">
                  <c:v>8.6670308275093675E-3</c:v>
                </c:pt>
                <c:pt idx="33">
                  <c:v>1.3005764389575535E-2</c:v>
                </c:pt>
                <c:pt idx="34">
                  <c:v>9.506059573122649E-3</c:v>
                </c:pt>
                <c:pt idx="35">
                  <c:v>-3.7874267788138862E-3</c:v>
                </c:pt>
                <c:pt idx="36">
                  <c:v>-1.2052198592227509E-3</c:v>
                </c:pt>
                <c:pt idx="37">
                  <c:v>-6.2125766482537086E-3</c:v>
                </c:pt>
                <c:pt idx="38">
                  <c:v>-2.2354294045903735E-3</c:v>
                </c:pt>
                <c:pt idx="39">
                  <c:v>-7.2144849835409136E-4</c:v>
                </c:pt>
                <c:pt idx="40">
                  <c:v>4.3759045045861097E-4</c:v>
                </c:pt>
                <c:pt idx="41">
                  <c:v>7.9516802674415243E-4</c:v>
                </c:pt>
                <c:pt idx="42">
                  <c:v>-1.0629746405129798E-3</c:v>
                </c:pt>
                <c:pt idx="43">
                  <c:v>-1.4552954111007694E-3</c:v>
                </c:pt>
                <c:pt idx="44">
                  <c:v>-1.6581841751569142E-3</c:v>
                </c:pt>
                <c:pt idx="45">
                  <c:v>4.1607940581742005E-3</c:v>
                </c:pt>
                <c:pt idx="46">
                  <c:v>-5.1011129113953516E-4</c:v>
                </c:pt>
                <c:pt idx="47">
                  <c:v>3.7564022932127253E-4</c:v>
                </c:pt>
                <c:pt idx="48">
                  <c:v>-4.8855317501132018E-3</c:v>
                </c:pt>
                <c:pt idx="49">
                  <c:v>1.4505273686546871E-3</c:v>
                </c:pt>
                <c:pt idx="50">
                  <c:v>1.095895563063476E-3</c:v>
                </c:pt>
                <c:pt idx="51">
                  <c:v>2.6357406105813035E-3</c:v>
                </c:pt>
                <c:pt idx="52">
                  <c:v>5.0751498296955468E-3</c:v>
                </c:pt>
                <c:pt idx="53">
                  <c:v>1.8244166900493286E-3</c:v>
                </c:pt>
                <c:pt idx="54">
                  <c:v>9.1968821395656481E-4</c:v>
                </c:pt>
                <c:pt idx="55">
                  <c:v>1.6324221481736421E-3</c:v>
                </c:pt>
                <c:pt idx="56">
                  <c:v>-9.8077071707205338E-4</c:v>
                </c:pt>
                <c:pt idx="57">
                  <c:v>-1.8665261987865218E-3</c:v>
                </c:pt>
                <c:pt idx="58">
                  <c:v>-1.785256860536163E-3</c:v>
                </c:pt>
                <c:pt idx="59">
                  <c:v>3.6092017441062925E-3</c:v>
                </c:pt>
                <c:pt idx="60">
                  <c:v>7.5166290313095257E-4</c:v>
                </c:pt>
                <c:pt idx="61">
                  <c:v>2.4514905918992832E-3</c:v>
                </c:pt>
                <c:pt idx="62">
                  <c:v>4.8232227111597668E-3</c:v>
                </c:pt>
                <c:pt idx="63">
                  <c:v>8.1676411182807687E-3</c:v>
                </c:pt>
                <c:pt idx="64">
                  <c:v>4.2077806541641121E-3</c:v>
                </c:pt>
                <c:pt idx="65">
                  <c:v>1.8810042813786733E-3</c:v>
                </c:pt>
                <c:pt idx="66">
                  <c:v>4.2495777259889608E-3</c:v>
                </c:pt>
                <c:pt idx="67">
                  <c:v>-4.6511380081462224E-3</c:v>
                </c:pt>
                <c:pt idx="68">
                  <c:v>2.4652193724143548E-4</c:v>
                </c:pt>
                <c:pt idx="69">
                  <c:v>2.9369006789866405E-3</c:v>
                </c:pt>
                <c:pt idx="70">
                  <c:v>-9.3345236299802474E-5</c:v>
                </c:pt>
                <c:pt idx="71">
                  <c:v>2.8201166449766477E-3</c:v>
                </c:pt>
                <c:pt idx="72">
                  <c:v>-5.117728751941246E-4</c:v>
                </c:pt>
                <c:pt idx="73">
                  <c:v>6.4758417965160055E-3</c:v>
                </c:pt>
                <c:pt idx="74">
                  <c:v>7.108079504587023E-3</c:v>
                </c:pt>
                <c:pt idx="75">
                  <c:v>-2.1489296298996979E-3</c:v>
                </c:pt>
                <c:pt idx="76">
                  <c:v>1.9475789973375285E-3</c:v>
                </c:pt>
                <c:pt idx="77">
                  <c:v>5.5785288772007948E-3</c:v>
                </c:pt>
                <c:pt idx="78">
                  <c:v>5.2738488892341865E-3</c:v>
                </c:pt>
                <c:pt idx="79">
                  <c:v>-3.3335149910608082E-3</c:v>
                </c:pt>
                <c:pt idx="80">
                  <c:v>1.063641265274698E-3</c:v>
                </c:pt>
                <c:pt idx="81">
                  <c:v>-1.2822714275379178E-3</c:v>
                </c:pt>
                <c:pt idx="82">
                  <c:v>-1.9297603336569666E-3</c:v>
                </c:pt>
                <c:pt idx="83">
                  <c:v>3.2310952137720754E-3</c:v>
                </c:pt>
                <c:pt idx="84">
                  <c:v>-2.9935376998065548E-3</c:v>
                </c:pt>
                <c:pt idx="85">
                  <c:v>1.3846978555384459E-3</c:v>
                </c:pt>
                <c:pt idx="86">
                  <c:v>1.0055702094358976E-4</c:v>
                </c:pt>
                <c:pt idx="87">
                  <c:v>3.91792732768573E-3</c:v>
                </c:pt>
                <c:pt idx="88">
                  <c:v>-2.3102043537017521E-3</c:v>
                </c:pt>
                <c:pt idx="89">
                  <c:v>2.708836560433114E-3</c:v>
                </c:pt>
                <c:pt idx="90">
                  <c:v>1.9460170871467466E-3</c:v>
                </c:pt>
                <c:pt idx="91">
                  <c:v>1.4407247439145803E-3</c:v>
                </c:pt>
                <c:pt idx="92">
                  <c:v>4.579754044979345E-3</c:v>
                </c:pt>
                <c:pt idx="93">
                  <c:v>1.4583077150025199E-3</c:v>
                </c:pt>
                <c:pt idx="94">
                  <c:v>5.9025123729187186E-5</c:v>
                </c:pt>
                <c:pt idx="95">
                  <c:v>4.1925381738272746E-3</c:v>
                </c:pt>
                <c:pt idx="96">
                  <c:v>4.6039173647372004E-3</c:v>
                </c:pt>
                <c:pt idx="97">
                  <c:v>4.8851500253627791E-3</c:v>
                </c:pt>
                <c:pt idx="98">
                  <c:v>-4.0918109955621035E-6</c:v>
                </c:pt>
                <c:pt idx="99">
                  <c:v>1.6937647076664031E-3</c:v>
                </c:pt>
                <c:pt idx="100">
                  <c:v>3.0674562067036968E-3</c:v>
                </c:pt>
                <c:pt idx="101">
                  <c:v>2.0184268469675341E-3</c:v>
                </c:pt>
                <c:pt idx="102">
                  <c:v>1.1676198489477233E-3</c:v>
                </c:pt>
                <c:pt idx="103">
                  <c:v>-1.982161201491086E-3</c:v>
                </c:pt>
                <c:pt idx="104">
                  <c:v>-1.2141575098233092E-3</c:v>
                </c:pt>
                <c:pt idx="105">
                  <c:v>1.6188391716375364E-4</c:v>
                </c:pt>
                <c:pt idx="106">
                  <c:v>-1.8970012106335868E-5</c:v>
                </c:pt>
                <c:pt idx="107">
                  <c:v>-8.5719324778516545E-4</c:v>
                </c:pt>
                <c:pt idx="108">
                  <c:v>-3.357243545999992E-3</c:v>
                </c:pt>
                <c:pt idx="109">
                  <c:v>3.5314629509030748E-4</c:v>
                </c:pt>
                <c:pt idx="110">
                  <c:v>2.5689438046748261E-3</c:v>
                </c:pt>
                <c:pt idx="111">
                  <c:v>-3.7564090026686589E-4</c:v>
                </c:pt>
                <c:pt idx="112">
                  <c:v>3.8153362703710982E-4</c:v>
                </c:pt>
                <c:pt idx="113">
                  <c:v>2.4854121628700292E-4</c:v>
                </c:pt>
                <c:pt idx="114">
                  <c:v>-1.4568882256671073E-3</c:v>
                </c:pt>
                <c:pt idx="115">
                  <c:v>-4.6705467453585182E-3</c:v>
                </c:pt>
                <c:pt idx="116">
                  <c:v>7.5918174455313827E-4</c:v>
                </c:pt>
                <c:pt idx="117">
                  <c:v>3.2696980174207468E-3</c:v>
                </c:pt>
                <c:pt idx="118">
                  <c:v>-2.5288344653662349E-3</c:v>
                </c:pt>
                <c:pt idx="119">
                  <c:v>2.4254514256711831E-4</c:v>
                </c:pt>
                <c:pt idx="120">
                  <c:v>-1.3908357448380955E-3</c:v>
                </c:pt>
                <c:pt idx="121">
                  <c:v>-1.6038199432662694E-4</c:v>
                </c:pt>
                <c:pt idx="122">
                  <c:v>-1.1319524510841296E-3</c:v>
                </c:pt>
                <c:pt idx="123">
                  <c:v>-1.7865390731973034E-3</c:v>
                </c:pt>
                <c:pt idx="124">
                  <c:v>-4.0538409557359552E-3</c:v>
                </c:pt>
                <c:pt idx="125">
                  <c:v>1.847082460695473E-3</c:v>
                </c:pt>
                <c:pt idx="126">
                  <c:v>-6.1016648251946306E-4</c:v>
                </c:pt>
                <c:pt idx="127">
                  <c:v>5.4816680847695617E-4</c:v>
                </c:pt>
                <c:pt idx="128">
                  <c:v>-2.830296244527475E-4</c:v>
                </c:pt>
                <c:pt idx="129">
                  <c:v>-9.078205493554026E-5</c:v>
                </c:pt>
                <c:pt idx="130">
                  <c:v>1.7775616733830912E-3</c:v>
                </c:pt>
                <c:pt idx="131">
                  <c:v>1.2165726064268215E-3</c:v>
                </c:pt>
                <c:pt idx="132">
                  <c:v>-5.1269148358951333E-3</c:v>
                </c:pt>
                <c:pt idx="133">
                  <c:v>1.421549514412912E-3</c:v>
                </c:pt>
                <c:pt idx="134">
                  <c:v>-5.4220138528788262E-4</c:v>
                </c:pt>
                <c:pt idx="135">
                  <c:v>6.8845472125222376E-5</c:v>
                </c:pt>
                <c:pt idx="136">
                  <c:v>3.2712335929827997E-3</c:v>
                </c:pt>
                <c:pt idx="137">
                  <c:v>5.2525255896760667E-3</c:v>
                </c:pt>
                <c:pt idx="138">
                  <c:v>6.1096179415963342E-3</c:v>
                </c:pt>
                <c:pt idx="139">
                  <c:v>9.550090453266092E-3</c:v>
                </c:pt>
                <c:pt idx="140">
                  <c:v>5.5662061218805263E-3</c:v>
                </c:pt>
                <c:pt idx="141">
                  <c:v>9.1989778633920459E-3</c:v>
                </c:pt>
                <c:pt idx="142">
                  <c:v>3.7054176625124034E-3</c:v>
                </c:pt>
                <c:pt idx="143">
                  <c:v>2.7176150980999059E-3</c:v>
                </c:pt>
                <c:pt idx="144">
                  <c:v>8.5230747606055866E-4</c:v>
                </c:pt>
                <c:pt idx="145">
                  <c:v>4.5064938443293004E-3</c:v>
                </c:pt>
                <c:pt idx="146">
                  <c:v>3.3878768518655527E-3</c:v>
                </c:pt>
                <c:pt idx="147">
                  <c:v>4.9379038877269234E-4</c:v>
                </c:pt>
                <c:pt idx="148">
                  <c:v>5.8817213532155732E-4</c:v>
                </c:pt>
                <c:pt idx="149">
                  <c:v>2.1571860366981725E-3</c:v>
                </c:pt>
                <c:pt idx="150">
                  <c:v>-1.0915851044901439E-3</c:v>
                </c:pt>
                <c:pt idx="151">
                  <c:v>-1.890448195204619E-3</c:v>
                </c:pt>
                <c:pt idx="152">
                  <c:v>-1.1207883440121059E-3</c:v>
                </c:pt>
                <c:pt idx="153">
                  <c:v>-1.0342793215846078E-3</c:v>
                </c:pt>
                <c:pt idx="154">
                  <c:v>1.0095551394070801E-4</c:v>
                </c:pt>
                <c:pt idx="155">
                  <c:v>-1.3075095064776594E-3</c:v>
                </c:pt>
                <c:pt idx="156">
                  <c:v>1.5411222494690654E-3</c:v>
                </c:pt>
                <c:pt idx="157">
                  <c:v>-1.0178308988791325E-3</c:v>
                </c:pt>
                <c:pt idx="158">
                  <c:v>1.1170099413091777E-3</c:v>
                </c:pt>
                <c:pt idx="159">
                  <c:v>-3.2536782408547707E-4</c:v>
                </c:pt>
                <c:pt idx="160">
                  <c:v>-7.098854721807737E-4</c:v>
                </c:pt>
                <c:pt idx="161">
                  <c:v>-6.129467391677015E-4</c:v>
                </c:pt>
                <c:pt idx="162">
                  <c:v>1.9700612689644271E-3</c:v>
                </c:pt>
                <c:pt idx="163">
                  <c:v>1.4683195846565949E-3</c:v>
                </c:pt>
                <c:pt idx="164">
                  <c:v>1.4845816251440891E-3</c:v>
                </c:pt>
                <c:pt idx="165">
                  <c:v>1.0803787400121145E-2</c:v>
                </c:pt>
                <c:pt idx="166">
                  <c:v>7.2273460061968633E-3</c:v>
                </c:pt>
                <c:pt idx="167">
                  <c:v>-1.9400436321534438E-3</c:v>
                </c:pt>
                <c:pt idx="168">
                  <c:v>1.1024283670074731E-2</c:v>
                </c:pt>
                <c:pt idx="169">
                  <c:v>1.8604807113428577E-2</c:v>
                </c:pt>
                <c:pt idx="170">
                  <c:v>6.5806987413181998E-3</c:v>
                </c:pt>
                <c:pt idx="171">
                  <c:v>-9.6615299853572791E-4</c:v>
                </c:pt>
                <c:pt idx="172">
                  <c:v>3.0342752784782442E-4</c:v>
                </c:pt>
                <c:pt idx="173">
                  <c:v>1.9738451503955351E-3</c:v>
                </c:pt>
                <c:pt idx="174">
                  <c:v>-6.0428211976847567E-4</c:v>
                </c:pt>
                <c:pt idx="175">
                  <c:v>-3.2122140438479671E-3</c:v>
                </c:pt>
                <c:pt idx="176">
                  <c:v>-5.5217894905657703E-3</c:v>
                </c:pt>
                <c:pt idx="177">
                  <c:v>-2.3935305666133327E-3</c:v>
                </c:pt>
                <c:pt idx="178">
                  <c:v>-2.9917272566162534E-3</c:v>
                </c:pt>
                <c:pt idx="179">
                  <c:v>-1.0433653095767393E-3</c:v>
                </c:pt>
                <c:pt idx="180">
                  <c:v>-2.0462164245263282E-3</c:v>
                </c:pt>
                <c:pt idx="181">
                  <c:v>-3.6625113243742675E-4</c:v>
                </c:pt>
                <c:pt idx="182">
                  <c:v>4.3318271131710244E-4</c:v>
                </c:pt>
                <c:pt idx="183">
                  <c:v>-4.3881236570036527E-3</c:v>
                </c:pt>
                <c:pt idx="184">
                  <c:v>-6.8566489729325001E-3</c:v>
                </c:pt>
                <c:pt idx="185">
                  <c:v>-3.8760933141979456E-3</c:v>
                </c:pt>
                <c:pt idx="186">
                  <c:v>3.526728345582451E-4</c:v>
                </c:pt>
                <c:pt idx="187">
                  <c:v>-2.4271946153083201E-3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02272"/>
        <c:axId val="203703808"/>
      </c:lineChart>
      <c:lineChart>
        <c:grouping val="standard"/>
        <c:varyColors val="0"/>
        <c:ser>
          <c:idx val="1"/>
          <c:order val="1"/>
          <c:tx>
            <c:strRef>
              <c:f>FI_Q!$R$17:$R$60</c:f>
              <c:strCache>
                <c:ptCount val="1"/>
                <c:pt idx="0">
                  <c:v>0 0 0.0002 -0.0077 -0.0024 -0.0038 0.0024 -0.0065 0.0013 0.0042 0.0018 0.0011 0.0019 0.0026 0.0005 -0.0018 0.0105 0.0105 0.0039 0.0038 -0.0003 0.0044 -0.0014 -0.0027 -0.003 -0.0051 -0.0035 -0.0039 -0.0056 -0.0036 -0.0019 -0.001 -0.0011 0.0021 0.0004 0.004</c:v>
                </c:pt>
              </c:strCache>
            </c:strRef>
          </c:tx>
          <c:marker>
            <c:symbol val="none"/>
          </c:marker>
          <c:val>
            <c:numRef>
              <c:f>FI_Q!$R$17:$R$60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-7.7000000000000002E-3</c:v>
                </c:pt>
                <c:pt idx="4">
                  <c:v>-2.3999999999999998E-3</c:v>
                </c:pt>
                <c:pt idx="5">
                  <c:v>-3.8E-3</c:v>
                </c:pt>
                <c:pt idx="6">
                  <c:v>2.3999999999999998E-3</c:v>
                </c:pt>
                <c:pt idx="7">
                  <c:v>-6.5000000000000006E-3</c:v>
                </c:pt>
                <c:pt idx="8">
                  <c:v>1.2999999999999999E-3</c:v>
                </c:pt>
                <c:pt idx="9">
                  <c:v>4.1999999999999997E-3</c:v>
                </c:pt>
                <c:pt idx="10">
                  <c:v>1.8E-3</c:v>
                </c:pt>
                <c:pt idx="11">
                  <c:v>1.1000000000000001E-3</c:v>
                </c:pt>
                <c:pt idx="12">
                  <c:v>1.9E-3</c:v>
                </c:pt>
                <c:pt idx="13">
                  <c:v>2.5999999999999999E-3</c:v>
                </c:pt>
                <c:pt idx="14">
                  <c:v>5.0000000000000001E-4</c:v>
                </c:pt>
                <c:pt idx="15">
                  <c:v>-1.8E-3</c:v>
                </c:pt>
                <c:pt idx="16">
                  <c:v>1.0500000000000001E-2</c:v>
                </c:pt>
                <c:pt idx="17">
                  <c:v>1.0500000000000001E-2</c:v>
                </c:pt>
                <c:pt idx="18">
                  <c:v>3.9000000000000003E-3</c:v>
                </c:pt>
                <c:pt idx="19">
                  <c:v>3.8E-3</c:v>
                </c:pt>
                <c:pt idx="20">
                  <c:v>-2.9999999999999997E-4</c:v>
                </c:pt>
                <c:pt idx="21">
                  <c:v>4.4000000000000003E-3</c:v>
                </c:pt>
                <c:pt idx="22">
                  <c:v>-1.4000000000000002E-3</c:v>
                </c:pt>
                <c:pt idx="23">
                  <c:v>-2.7000000000000001E-3</c:v>
                </c:pt>
                <c:pt idx="24">
                  <c:v>-3.0000000000000001E-3</c:v>
                </c:pt>
                <c:pt idx="25">
                  <c:v>-5.1000000000000004E-3</c:v>
                </c:pt>
                <c:pt idx="26">
                  <c:v>-3.4999999999999996E-3</c:v>
                </c:pt>
                <c:pt idx="27">
                  <c:v>-3.9000000000000003E-3</c:v>
                </c:pt>
                <c:pt idx="28">
                  <c:v>-5.6000000000000008E-3</c:v>
                </c:pt>
                <c:pt idx="29">
                  <c:v>-3.5999999999999999E-3</c:v>
                </c:pt>
                <c:pt idx="30">
                  <c:v>-1.9E-3</c:v>
                </c:pt>
                <c:pt idx="31">
                  <c:v>-1E-3</c:v>
                </c:pt>
                <c:pt idx="32">
                  <c:v>-1.1000000000000001E-3</c:v>
                </c:pt>
                <c:pt idx="33">
                  <c:v>2.0999999999999999E-3</c:v>
                </c:pt>
                <c:pt idx="34">
                  <c:v>4.0000000000000002E-4</c:v>
                </c:pt>
                <c:pt idx="35">
                  <c:v>4.3E-3</c:v>
                </c:pt>
                <c:pt idx="36">
                  <c:v>8.8999999999999999E-3</c:v>
                </c:pt>
                <c:pt idx="37">
                  <c:v>7.8000000000000005E-3</c:v>
                </c:pt>
                <c:pt idx="38">
                  <c:v>6.7000000000000002E-3</c:v>
                </c:pt>
                <c:pt idx="39">
                  <c:v>2.3E-3</c:v>
                </c:pt>
                <c:pt idx="40">
                  <c:v>3.4000000000000002E-3</c:v>
                </c:pt>
                <c:pt idx="41">
                  <c:v>1.9E-3</c:v>
                </c:pt>
                <c:pt idx="42">
                  <c:v>8.5000000000000006E-3</c:v>
                </c:pt>
                <c:pt idx="43">
                  <c:v>7.3000000000000001E-3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11232"/>
        <c:axId val="203705344"/>
      </c:lineChart>
      <c:catAx>
        <c:axId val="203702272"/>
        <c:scaling>
          <c:orientation val="minMax"/>
        </c:scaling>
        <c:delete val="0"/>
        <c:axPos val="b"/>
        <c:majorTickMark val="out"/>
        <c:minorTickMark val="none"/>
        <c:tickLblPos val="low"/>
        <c:crossAx val="203703808"/>
        <c:crossesAt val="-1"/>
        <c:auto val="1"/>
        <c:lblAlgn val="ctr"/>
        <c:lblOffset val="100"/>
        <c:tickLblSkip val="12"/>
        <c:tickMarkSkip val="12"/>
        <c:noMultiLvlLbl val="0"/>
      </c:catAx>
      <c:valAx>
        <c:axId val="2037038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3702272"/>
        <c:crosses val="autoZero"/>
        <c:crossBetween val="between"/>
      </c:valAx>
      <c:valAx>
        <c:axId val="203705344"/>
        <c:scaling>
          <c:orientation val="minMax"/>
          <c:max val="2.0000000000000004E-2"/>
          <c:min val="-1.0000000000000002E-2"/>
        </c:scaling>
        <c:delete val="0"/>
        <c:axPos val="r"/>
        <c:numFmt formatCode="General" sourceLinked="1"/>
        <c:majorTickMark val="out"/>
        <c:minorTickMark val="none"/>
        <c:tickLblPos val="nextTo"/>
        <c:crossAx val="203711232"/>
        <c:crosses val="max"/>
        <c:crossBetween val="between"/>
      </c:valAx>
      <c:catAx>
        <c:axId val="203711232"/>
        <c:scaling>
          <c:orientation val="minMax"/>
        </c:scaling>
        <c:delete val="0"/>
        <c:axPos val="t"/>
        <c:majorTickMark val="out"/>
        <c:minorTickMark val="none"/>
        <c:tickLblPos val="nextTo"/>
        <c:crossAx val="203705344"/>
        <c:crosses val="max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test!$B$14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test!$C$17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test!$C$22:$C$211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test!$D$17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test!$D$22:$D$209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test!$E$17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test!$E$22:$E$211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test!$F$17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test!$F$22:$F$211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82816"/>
        <c:axId val="200484352"/>
      </c:lineChart>
      <c:catAx>
        <c:axId val="20048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84352"/>
        <c:crosses val="autoZero"/>
        <c:auto val="1"/>
        <c:lblAlgn val="ctr"/>
        <c:lblOffset val="100"/>
        <c:noMultiLvlLbl val="0"/>
      </c:catAx>
      <c:valAx>
        <c:axId val="20048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82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test!$N$4</c:f>
              <c:strCache>
                <c:ptCount val="1"/>
                <c:pt idx="0">
                  <c:v>Our FI-A</c:v>
                </c:pt>
              </c:strCache>
            </c:strRef>
          </c:tx>
          <c:marker>
            <c:symbol val="none"/>
          </c:marker>
          <c:val>
            <c:numRef>
              <c:f>test!$N$18:$N$59</c:f>
              <c:numCache>
                <c:formatCode>0.00%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7.6216207662486629E-2</c:v>
                </c:pt>
                <c:pt idx="3">
                  <c:v>9.0845603119081506E-3</c:v>
                </c:pt>
                <c:pt idx="4">
                  <c:v>-1.0831016799386988E-2</c:v>
                </c:pt>
                <c:pt idx="5">
                  <c:v>1.700096157763412E-2</c:v>
                </c:pt>
                <c:pt idx="6">
                  <c:v>-1.0662009314584317E-2</c:v>
                </c:pt>
                <c:pt idx="7">
                  <c:v>8.3934521012656062E-3</c:v>
                </c:pt>
                <c:pt idx="8">
                  <c:v>3.0448265519088621E-2</c:v>
                </c:pt>
                <c:pt idx="9">
                  <c:v>8.0558294354402329E-2</c:v>
                </c:pt>
                <c:pt idx="10">
                  <c:v>3.4094838246862984E-2</c:v>
                </c:pt>
                <c:pt idx="11">
                  <c:v>2.4098236986187525E-4</c:v>
                </c:pt>
                <c:pt idx="12">
                  <c:v>1.9678594211967895E-2</c:v>
                </c:pt>
                <c:pt idx="13">
                  <c:v>2.8390753006152125E-2</c:v>
                </c:pt>
                <c:pt idx="14">
                  <c:v>4.6665995673569494E-2</c:v>
                </c:pt>
                <c:pt idx="15">
                  <c:v>1.9379441545068214E-2</c:v>
                </c:pt>
                <c:pt idx="16">
                  <c:v>3.2307148054573756E-2</c:v>
                </c:pt>
                <c:pt idx="17">
                  <c:v>8.2300939384926802E-2</c:v>
                </c:pt>
                <c:pt idx="18">
                  <c:v>2.5758425797148883E-2</c:v>
                </c:pt>
                <c:pt idx="19">
                  <c:v>8.6519029116953944E-2</c:v>
                </c:pt>
                <c:pt idx="20">
                  <c:v>9.1067002043083239E-2</c:v>
                </c:pt>
                <c:pt idx="21">
                  <c:v>4.7892312197848848E-2</c:v>
                </c:pt>
                <c:pt idx="22">
                  <c:v>1.9628040962691485E-2</c:v>
                </c:pt>
                <c:pt idx="23">
                  <c:v>4.3855846142421211E-2</c:v>
                </c:pt>
                <c:pt idx="24">
                  <c:v>6.6099323381767897E-2</c:v>
                </c:pt>
                <c:pt idx="25">
                  <c:v>7.0375567164873185E-2</c:v>
                </c:pt>
                <c:pt idx="26">
                  <c:v>5.3045946231396787E-2</c:v>
                </c:pt>
                <c:pt idx="27">
                  <c:v>6.6230668783375229E-3</c:v>
                </c:pt>
                <c:pt idx="28">
                  <c:v>3.4073123418018663E-3</c:v>
                </c:pt>
                <c:pt idx="29">
                  <c:v>2.5477594259064068E-2</c:v>
                </c:pt>
                <c:pt idx="30">
                  <c:v>-2.0886866003253881E-3</c:v>
                </c:pt>
                <c:pt idx="31">
                  <c:v>2.8434617030248108E-2</c:v>
                </c:pt>
                <c:pt idx="32">
                  <c:v>4.7537774563464206E-3</c:v>
                </c:pt>
                <c:pt idx="33">
                  <c:v>4.4902343504002594E-2</c:v>
                </c:pt>
                <c:pt idx="34">
                  <c:v>3.7313874482585919E-2</c:v>
                </c:pt>
                <c:pt idx="35">
                  <c:v>8.0819351427052169E-2</c:v>
                </c:pt>
                <c:pt idx="36">
                  <c:v>0.17830386838493312</c:v>
                </c:pt>
                <c:pt idx="37">
                  <c:v>0.10143500196062433</c:v>
                </c:pt>
                <c:pt idx="38">
                  <c:v>5.8623585000152349E-2</c:v>
                </c:pt>
                <c:pt idx="39">
                  <c:v>1.5480261269213045E-2</c:v>
                </c:pt>
                <c:pt idx="40">
                  <c:v>3.2310650565888922E-2</c:v>
                </c:pt>
                <c:pt idx="41">
                  <c:v>4.0218646155559229E-2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test!$O$4</c:f>
              <c:strCache>
                <c:ptCount val="1"/>
                <c:pt idx="0">
                  <c:v>Fed's FI</c:v>
                </c:pt>
              </c:strCache>
            </c:strRef>
          </c:tx>
          <c:marker>
            <c:symbol val="none"/>
          </c:marker>
          <c:val>
            <c:numRef>
              <c:f>test!$O$18:$O$59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-7.7000000000000002E-3</c:v>
                </c:pt>
                <c:pt idx="4">
                  <c:v>-1E-4</c:v>
                </c:pt>
                <c:pt idx="5">
                  <c:v>-2E-3</c:v>
                </c:pt>
                <c:pt idx="6">
                  <c:v>5.5000000000000005E-3</c:v>
                </c:pt>
                <c:pt idx="7">
                  <c:v>-1.6000000000000001E-3</c:v>
                </c:pt>
                <c:pt idx="8">
                  <c:v>0</c:v>
                </c:pt>
                <c:pt idx="9">
                  <c:v>5.7999999999999996E-3</c:v>
                </c:pt>
                <c:pt idx="10">
                  <c:v>3.5999999999999999E-3</c:v>
                </c:pt>
                <c:pt idx="11">
                  <c:v>2.2000000000000001E-3</c:v>
                </c:pt>
                <c:pt idx="12">
                  <c:v>4.0999999999999995E-3</c:v>
                </c:pt>
                <c:pt idx="13">
                  <c:v>1.9E-3</c:v>
                </c:pt>
                <c:pt idx="14">
                  <c:v>-4.0000000000000002E-4</c:v>
                </c:pt>
                <c:pt idx="15">
                  <c:v>-3.0999999999999999E-3</c:v>
                </c:pt>
                <c:pt idx="16">
                  <c:v>7.6E-3</c:v>
                </c:pt>
                <c:pt idx="17">
                  <c:v>9.4999999999999998E-3</c:v>
                </c:pt>
                <c:pt idx="18">
                  <c:v>4.0000000000000001E-3</c:v>
                </c:pt>
                <c:pt idx="19">
                  <c:v>4.0999999999999995E-3</c:v>
                </c:pt>
                <c:pt idx="20">
                  <c:v>1E-4</c:v>
                </c:pt>
                <c:pt idx="21">
                  <c:v>3.4000000000000002E-3</c:v>
                </c:pt>
                <c:pt idx="22">
                  <c:v>-1.5E-3</c:v>
                </c:pt>
                <c:pt idx="23">
                  <c:v>-2.3E-3</c:v>
                </c:pt>
                <c:pt idx="24">
                  <c:v>-2.7000000000000001E-3</c:v>
                </c:pt>
                <c:pt idx="25">
                  <c:v>-4.6999999999999993E-3</c:v>
                </c:pt>
                <c:pt idx="26">
                  <c:v>-3.0999999999999999E-3</c:v>
                </c:pt>
                <c:pt idx="27">
                  <c:v>-5.6000000000000008E-3</c:v>
                </c:pt>
                <c:pt idx="28">
                  <c:v>-6.5000000000000006E-3</c:v>
                </c:pt>
                <c:pt idx="29">
                  <c:v>-3.5999999999999999E-3</c:v>
                </c:pt>
                <c:pt idx="30">
                  <c:v>-1.8E-3</c:v>
                </c:pt>
                <c:pt idx="31">
                  <c:v>-8.9999999999999998E-4</c:v>
                </c:pt>
                <c:pt idx="32">
                  <c:v>-4.0000000000000002E-4</c:v>
                </c:pt>
                <c:pt idx="33">
                  <c:v>3.0000000000000001E-3</c:v>
                </c:pt>
                <c:pt idx="34">
                  <c:v>7.000000000000001E-4</c:v>
                </c:pt>
                <c:pt idx="35">
                  <c:v>4.7999999999999996E-3</c:v>
                </c:pt>
                <c:pt idx="36">
                  <c:v>9.4999999999999998E-3</c:v>
                </c:pt>
                <c:pt idx="37">
                  <c:v>9.0000000000000011E-3</c:v>
                </c:pt>
                <c:pt idx="38">
                  <c:v>7.1999999999999998E-3</c:v>
                </c:pt>
                <c:pt idx="39">
                  <c:v>2.3E-3</c:v>
                </c:pt>
                <c:pt idx="40">
                  <c:v>3.3E-3</c:v>
                </c:pt>
                <c:pt idx="41">
                  <c:v>1.6000000000000001E-3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22752"/>
        <c:axId val="200528640"/>
      </c:lineChart>
      <c:catAx>
        <c:axId val="20052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28640"/>
        <c:crosses val="autoZero"/>
        <c:auto val="1"/>
        <c:lblAlgn val="ctr"/>
        <c:lblOffset val="100"/>
        <c:noMultiLvlLbl val="0"/>
      </c:catAx>
      <c:valAx>
        <c:axId val="2005286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052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Nominal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Transfers!$E$4</c:f>
              <c:strCache>
                <c:ptCount val="1"/>
                <c:pt idx="0">
                  <c:v>Personal Transfer Receipts: Social Security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Transfers!$E$8:$E$590</c:f>
              <c:numCache>
                <c:formatCode>0.0</c:formatCode>
                <c:ptCount val="583"/>
                <c:pt idx="0">
                  <c:v>19.2</c:v>
                </c:pt>
                <c:pt idx="1">
                  <c:v>19.399999999999999</c:v>
                </c:pt>
                <c:pt idx="2">
                  <c:v>19.3</c:v>
                </c:pt>
                <c:pt idx="3">
                  <c:v>19.5</c:v>
                </c:pt>
                <c:pt idx="4">
                  <c:v>19.899999999999999</c:v>
                </c:pt>
                <c:pt idx="5">
                  <c:v>19.8</c:v>
                </c:pt>
                <c:pt idx="6">
                  <c:v>19.8</c:v>
                </c:pt>
                <c:pt idx="7">
                  <c:v>19.899999999999999</c:v>
                </c:pt>
                <c:pt idx="8">
                  <c:v>20.100000000000001</c:v>
                </c:pt>
                <c:pt idx="9">
                  <c:v>19.899999999999999</c:v>
                </c:pt>
                <c:pt idx="10">
                  <c:v>20.2</c:v>
                </c:pt>
                <c:pt idx="11">
                  <c:v>20.5</c:v>
                </c:pt>
                <c:pt idx="12">
                  <c:v>20.6</c:v>
                </c:pt>
                <c:pt idx="13">
                  <c:v>20.6</c:v>
                </c:pt>
                <c:pt idx="14">
                  <c:v>20.8</c:v>
                </c:pt>
                <c:pt idx="15">
                  <c:v>21</c:v>
                </c:pt>
                <c:pt idx="16">
                  <c:v>21.1</c:v>
                </c:pt>
                <c:pt idx="17">
                  <c:v>21.1</c:v>
                </c:pt>
                <c:pt idx="18">
                  <c:v>21.4</c:v>
                </c:pt>
                <c:pt idx="19">
                  <c:v>21.2</c:v>
                </c:pt>
                <c:pt idx="20">
                  <c:v>21.2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21.7</c:v>
                </c:pt>
                <c:pt idx="26">
                  <c:v>24.4</c:v>
                </c:pt>
                <c:pt idx="27">
                  <c:v>24.7</c:v>
                </c:pt>
                <c:pt idx="28">
                  <c:v>24.9</c:v>
                </c:pt>
                <c:pt idx="29">
                  <c:v>24.9</c:v>
                </c:pt>
                <c:pt idx="30">
                  <c:v>25.2</c:v>
                </c:pt>
                <c:pt idx="31">
                  <c:v>25.4</c:v>
                </c:pt>
                <c:pt idx="32">
                  <c:v>25.6</c:v>
                </c:pt>
                <c:pt idx="33">
                  <c:v>25.5</c:v>
                </c:pt>
                <c:pt idx="34">
                  <c:v>25.7</c:v>
                </c:pt>
                <c:pt idx="35">
                  <c:v>25.7</c:v>
                </c:pt>
                <c:pt idx="36">
                  <c:v>25.8</c:v>
                </c:pt>
                <c:pt idx="37">
                  <c:v>26</c:v>
                </c:pt>
                <c:pt idx="38">
                  <c:v>26</c:v>
                </c:pt>
                <c:pt idx="39">
                  <c:v>26.1</c:v>
                </c:pt>
                <c:pt idx="40">
                  <c:v>26.2</c:v>
                </c:pt>
                <c:pt idx="41">
                  <c:v>26.5</c:v>
                </c:pt>
                <c:pt idx="42">
                  <c:v>26.5</c:v>
                </c:pt>
                <c:pt idx="43">
                  <c:v>26.6</c:v>
                </c:pt>
                <c:pt idx="44">
                  <c:v>26.6</c:v>
                </c:pt>
                <c:pt idx="45">
                  <c:v>26.7</c:v>
                </c:pt>
                <c:pt idx="46">
                  <c:v>26.7</c:v>
                </c:pt>
                <c:pt idx="47">
                  <c:v>26.8</c:v>
                </c:pt>
                <c:pt idx="48">
                  <c:v>27</c:v>
                </c:pt>
                <c:pt idx="49">
                  <c:v>27.1</c:v>
                </c:pt>
                <c:pt idx="50">
                  <c:v>27.2</c:v>
                </c:pt>
                <c:pt idx="51">
                  <c:v>39.5</c:v>
                </c:pt>
                <c:pt idx="52">
                  <c:v>31.5</c:v>
                </c:pt>
                <c:pt idx="53">
                  <c:v>31.5</c:v>
                </c:pt>
                <c:pt idx="54">
                  <c:v>31.7</c:v>
                </c:pt>
                <c:pt idx="55">
                  <c:v>32</c:v>
                </c:pt>
                <c:pt idx="56">
                  <c:v>32.1</c:v>
                </c:pt>
                <c:pt idx="57">
                  <c:v>32.299999999999997</c:v>
                </c:pt>
                <c:pt idx="58">
                  <c:v>32.1</c:v>
                </c:pt>
                <c:pt idx="59">
                  <c:v>32.5</c:v>
                </c:pt>
                <c:pt idx="60">
                  <c:v>32.6</c:v>
                </c:pt>
                <c:pt idx="61">
                  <c:v>32.799999999999997</c:v>
                </c:pt>
                <c:pt idx="62">
                  <c:v>33</c:v>
                </c:pt>
                <c:pt idx="63">
                  <c:v>33.1</c:v>
                </c:pt>
                <c:pt idx="64">
                  <c:v>33.299999999999997</c:v>
                </c:pt>
                <c:pt idx="65">
                  <c:v>49.7</c:v>
                </c:pt>
                <c:pt idx="66">
                  <c:v>37</c:v>
                </c:pt>
                <c:pt idx="67">
                  <c:v>37.200000000000003</c:v>
                </c:pt>
                <c:pt idx="68">
                  <c:v>37.4</c:v>
                </c:pt>
                <c:pt idx="69">
                  <c:v>37.4</c:v>
                </c:pt>
                <c:pt idx="70">
                  <c:v>37.799999999999997</c:v>
                </c:pt>
                <c:pt idx="71">
                  <c:v>38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38.4</c:v>
                </c:pt>
                <c:pt idx="75">
                  <c:v>38.5</c:v>
                </c:pt>
                <c:pt idx="76">
                  <c:v>38.700000000000003</c:v>
                </c:pt>
                <c:pt idx="77">
                  <c:v>39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39.5</c:v>
                </c:pt>
                <c:pt idx="81">
                  <c:v>47.2</c:v>
                </c:pt>
                <c:pt idx="82">
                  <c:v>47.5</c:v>
                </c:pt>
                <c:pt idx="83">
                  <c:v>47.7</c:v>
                </c:pt>
                <c:pt idx="84">
                  <c:v>48.4</c:v>
                </c:pt>
                <c:pt idx="85">
                  <c:v>49.1</c:v>
                </c:pt>
                <c:pt idx="86">
                  <c:v>49.7</c:v>
                </c:pt>
                <c:pt idx="87">
                  <c:v>50</c:v>
                </c:pt>
                <c:pt idx="88">
                  <c:v>50.4</c:v>
                </c:pt>
                <c:pt idx="89">
                  <c:v>50.6</c:v>
                </c:pt>
                <c:pt idx="90">
                  <c:v>50.8</c:v>
                </c:pt>
                <c:pt idx="91">
                  <c:v>51.1</c:v>
                </c:pt>
                <c:pt idx="92">
                  <c:v>51.7</c:v>
                </c:pt>
                <c:pt idx="93">
                  <c:v>51.5</c:v>
                </c:pt>
                <c:pt idx="94">
                  <c:v>52.2</c:v>
                </c:pt>
                <c:pt idx="95">
                  <c:v>52.3</c:v>
                </c:pt>
                <c:pt idx="96">
                  <c:v>52.4</c:v>
                </c:pt>
                <c:pt idx="97">
                  <c:v>52.4</c:v>
                </c:pt>
                <c:pt idx="98">
                  <c:v>52.6</c:v>
                </c:pt>
                <c:pt idx="99">
                  <c:v>56.6</c:v>
                </c:pt>
                <c:pt idx="100">
                  <c:v>56.9</c:v>
                </c:pt>
                <c:pt idx="101">
                  <c:v>57.3</c:v>
                </c:pt>
                <c:pt idx="102">
                  <c:v>59.6</c:v>
                </c:pt>
                <c:pt idx="103">
                  <c:v>59.9</c:v>
                </c:pt>
                <c:pt idx="104">
                  <c:v>60</c:v>
                </c:pt>
                <c:pt idx="105">
                  <c:v>60.7</c:v>
                </c:pt>
                <c:pt idx="106">
                  <c:v>61.2</c:v>
                </c:pt>
                <c:pt idx="107">
                  <c:v>61.8</c:v>
                </c:pt>
                <c:pt idx="108">
                  <c:v>61.6</c:v>
                </c:pt>
                <c:pt idx="109">
                  <c:v>62.1</c:v>
                </c:pt>
                <c:pt idx="110">
                  <c:v>62.3</c:v>
                </c:pt>
                <c:pt idx="111">
                  <c:v>62.4</c:v>
                </c:pt>
                <c:pt idx="112">
                  <c:v>63.2</c:v>
                </c:pt>
                <c:pt idx="113">
                  <c:v>63.1</c:v>
                </c:pt>
                <c:pt idx="114">
                  <c:v>68.5</c:v>
                </c:pt>
                <c:pt idx="115">
                  <c:v>69.3</c:v>
                </c:pt>
                <c:pt idx="116">
                  <c:v>69.2</c:v>
                </c:pt>
                <c:pt idx="117">
                  <c:v>69.7</c:v>
                </c:pt>
                <c:pt idx="118">
                  <c:v>69.400000000000006</c:v>
                </c:pt>
                <c:pt idx="119">
                  <c:v>69.900000000000006</c:v>
                </c:pt>
                <c:pt idx="120">
                  <c:v>71.099999999999994</c:v>
                </c:pt>
                <c:pt idx="121">
                  <c:v>70.8</c:v>
                </c:pt>
                <c:pt idx="122">
                  <c:v>71</c:v>
                </c:pt>
                <c:pt idx="123">
                  <c:v>71.2</c:v>
                </c:pt>
                <c:pt idx="124">
                  <c:v>71.099999999999994</c:v>
                </c:pt>
                <c:pt idx="125">
                  <c:v>72</c:v>
                </c:pt>
                <c:pt idx="126">
                  <c:v>76.8</c:v>
                </c:pt>
                <c:pt idx="127">
                  <c:v>76.900000000000006</c:v>
                </c:pt>
                <c:pt idx="128">
                  <c:v>77.3</c:v>
                </c:pt>
                <c:pt idx="129">
                  <c:v>78.099999999999994</c:v>
                </c:pt>
                <c:pt idx="130">
                  <c:v>78.900000000000006</c:v>
                </c:pt>
                <c:pt idx="131">
                  <c:v>78.900000000000006</c:v>
                </c:pt>
                <c:pt idx="132">
                  <c:v>79.099999999999994</c:v>
                </c:pt>
                <c:pt idx="133">
                  <c:v>79.2</c:v>
                </c:pt>
                <c:pt idx="134">
                  <c:v>79.3</c:v>
                </c:pt>
                <c:pt idx="135">
                  <c:v>80.400000000000006</c:v>
                </c:pt>
                <c:pt idx="136">
                  <c:v>80.2</c:v>
                </c:pt>
                <c:pt idx="137">
                  <c:v>80.5</c:v>
                </c:pt>
                <c:pt idx="138">
                  <c:v>85.9</c:v>
                </c:pt>
                <c:pt idx="139">
                  <c:v>86</c:v>
                </c:pt>
                <c:pt idx="140">
                  <c:v>86.9</c:v>
                </c:pt>
                <c:pt idx="141">
                  <c:v>86.1</c:v>
                </c:pt>
                <c:pt idx="142">
                  <c:v>87.8</c:v>
                </c:pt>
                <c:pt idx="143">
                  <c:v>87.4</c:v>
                </c:pt>
                <c:pt idx="144">
                  <c:v>88.1</c:v>
                </c:pt>
                <c:pt idx="145">
                  <c:v>87.3</c:v>
                </c:pt>
                <c:pt idx="146">
                  <c:v>88</c:v>
                </c:pt>
                <c:pt idx="147">
                  <c:v>87.7</c:v>
                </c:pt>
                <c:pt idx="148">
                  <c:v>88</c:v>
                </c:pt>
                <c:pt idx="149">
                  <c:v>88</c:v>
                </c:pt>
                <c:pt idx="150">
                  <c:v>93.9</c:v>
                </c:pt>
                <c:pt idx="151">
                  <c:v>94.2</c:v>
                </c:pt>
                <c:pt idx="152">
                  <c:v>94.7</c:v>
                </c:pt>
                <c:pt idx="153">
                  <c:v>95.1</c:v>
                </c:pt>
                <c:pt idx="154">
                  <c:v>95.3</c:v>
                </c:pt>
                <c:pt idx="155">
                  <c:v>96.3</c:v>
                </c:pt>
                <c:pt idx="156">
                  <c:v>96.4</c:v>
                </c:pt>
                <c:pt idx="157">
                  <c:v>96.4</c:v>
                </c:pt>
                <c:pt idx="158">
                  <c:v>96.8</c:v>
                </c:pt>
                <c:pt idx="159">
                  <c:v>98.7</c:v>
                </c:pt>
                <c:pt idx="160">
                  <c:v>97.4</c:v>
                </c:pt>
                <c:pt idx="161">
                  <c:v>97.5</c:v>
                </c:pt>
                <c:pt idx="162">
                  <c:v>107.4</c:v>
                </c:pt>
                <c:pt idx="163">
                  <c:v>107.5</c:v>
                </c:pt>
                <c:pt idx="164">
                  <c:v>107.9</c:v>
                </c:pt>
                <c:pt idx="165">
                  <c:v>107.9</c:v>
                </c:pt>
                <c:pt idx="166">
                  <c:v>108.6</c:v>
                </c:pt>
                <c:pt idx="167">
                  <c:v>108.5</c:v>
                </c:pt>
                <c:pt idx="168">
                  <c:v>108.8</c:v>
                </c:pt>
                <c:pt idx="169">
                  <c:v>109.7</c:v>
                </c:pt>
                <c:pt idx="170">
                  <c:v>109.5</c:v>
                </c:pt>
                <c:pt idx="171">
                  <c:v>109.4</c:v>
                </c:pt>
                <c:pt idx="172">
                  <c:v>110.1</c:v>
                </c:pt>
                <c:pt idx="173">
                  <c:v>110.4</c:v>
                </c:pt>
                <c:pt idx="174">
                  <c:v>126</c:v>
                </c:pt>
                <c:pt idx="175">
                  <c:v>127.5</c:v>
                </c:pt>
                <c:pt idx="176">
                  <c:v>127.3</c:v>
                </c:pt>
                <c:pt idx="177">
                  <c:v>128.1</c:v>
                </c:pt>
                <c:pt idx="178">
                  <c:v>127.6</c:v>
                </c:pt>
                <c:pt idx="179">
                  <c:v>128.5</c:v>
                </c:pt>
                <c:pt idx="180">
                  <c:v>130.19999999999999</c:v>
                </c:pt>
                <c:pt idx="181">
                  <c:v>130.4</c:v>
                </c:pt>
                <c:pt idx="182">
                  <c:v>131.6</c:v>
                </c:pt>
                <c:pt idx="183">
                  <c:v>130.5</c:v>
                </c:pt>
                <c:pt idx="184">
                  <c:v>131.19999999999999</c:v>
                </c:pt>
                <c:pt idx="185">
                  <c:v>131.69999999999999</c:v>
                </c:pt>
                <c:pt idx="186">
                  <c:v>146.1</c:v>
                </c:pt>
                <c:pt idx="187">
                  <c:v>146.1</c:v>
                </c:pt>
                <c:pt idx="188">
                  <c:v>146.69999999999999</c:v>
                </c:pt>
                <c:pt idx="189">
                  <c:v>146.30000000000001</c:v>
                </c:pt>
                <c:pt idx="190">
                  <c:v>146.30000000000001</c:v>
                </c:pt>
                <c:pt idx="191">
                  <c:v>146.80000000000001</c:v>
                </c:pt>
                <c:pt idx="192">
                  <c:v>146.6</c:v>
                </c:pt>
                <c:pt idx="193">
                  <c:v>146.80000000000001</c:v>
                </c:pt>
                <c:pt idx="194">
                  <c:v>146.9</c:v>
                </c:pt>
                <c:pt idx="195">
                  <c:v>148.1</c:v>
                </c:pt>
                <c:pt idx="196">
                  <c:v>147.4</c:v>
                </c:pt>
                <c:pt idx="197">
                  <c:v>147.1</c:v>
                </c:pt>
                <c:pt idx="198">
                  <c:v>157.9</c:v>
                </c:pt>
                <c:pt idx="199">
                  <c:v>157.5</c:v>
                </c:pt>
                <c:pt idx="200">
                  <c:v>157.5</c:v>
                </c:pt>
                <c:pt idx="201">
                  <c:v>160.4</c:v>
                </c:pt>
                <c:pt idx="202">
                  <c:v>164.7</c:v>
                </c:pt>
                <c:pt idx="203">
                  <c:v>163.6</c:v>
                </c:pt>
                <c:pt idx="204">
                  <c:v>161.69999999999999</c:v>
                </c:pt>
                <c:pt idx="205">
                  <c:v>161.80000000000001</c:v>
                </c:pt>
                <c:pt idx="206">
                  <c:v>162.9</c:v>
                </c:pt>
                <c:pt idx="207">
                  <c:v>164.1</c:v>
                </c:pt>
                <c:pt idx="208">
                  <c:v>164.1</c:v>
                </c:pt>
                <c:pt idx="209">
                  <c:v>163.9</c:v>
                </c:pt>
                <c:pt idx="210">
                  <c:v>164.4</c:v>
                </c:pt>
                <c:pt idx="211">
                  <c:v>163.80000000000001</c:v>
                </c:pt>
                <c:pt idx="212">
                  <c:v>163.69999999999999</c:v>
                </c:pt>
                <c:pt idx="213">
                  <c:v>163.69999999999999</c:v>
                </c:pt>
                <c:pt idx="214">
                  <c:v>169</c:v>
                </c:pt>
                <c:pt idx="215">
                  <c:v>170.1</c:v>
                </c:pt>
                <c:pt idx="216">
                  <c:v>170.8</c:v>
                </c:pt>
                <c:pt idx="217">
                  <c:v>170.4</c:v>
                </c:pt>
                <c:pt idx="218">
                  <c:v>171.6</c:v>
                </c:pt>
                <c:pt idx="219">
                  <c:v>173.4</c:v>
                </c:pt>
                <c:pt idx="220">
                  <c:v>171.7</c:v>
                </c:pt>
                <c:pt idx="221">
                  <c:v>172.9</c:v>
                </c:pt>
                <c:pt idx="222">
                  <c:v>172.1</c:v>
                </c:pt>
                <c:pt idx="223">
                  <c:v>173.5</c:v>
                </c:pt>
                <c:pt idx="224">
                  <c:v>171.7</c:v>
                </c:pt>
                <c:pt idx="225">
                  <c:v>172.8</c:v>
                </c:pt>
                <c:pt idx="226">
                  <c:v>173.4</c:v>
                </c:pt>
                <c:pt idx="227">
                  <c:v>182</c:v>
                </c:pt>
                <c:pt idx="228">
                  <c:v>180.5</c:v>
                </c:pt>
                <c:pt idx="229">
                  <c:v>181.6</c:v>
                </c:pt>
                <c:pt idx="230">
                  <c:v>182.5</c:v>
                </c:pt>
                <c:pt idx="231">
                  <c:v>181.6</c:v>
                </c:pt>
                <c:pt idx="232">
                  <c:v>181.7</c:v>
                </c:pt>
                <c:pt idx="233">
                  <c:v>182.6</c:v>
                </c:pt>
                <c:pt idx="234">
                  <c:v>188.3</c:v>
                </c:pt>
                <c:pt idx="235">
                  <c:v>183.3</c:v>
                </c:pt>
                <c:pt idx="236">
                  <c:v>184.2</c:v>
                </c:pt>
                <c:pt idx="237">
                  <c:v>183.8</c:v>
                </c:pt>
                <c:pt idx="238">
                  <c:v>184.7</c:v>
                </c:pt>
                <c:pt idx="239">
                  <c:v>184.5</c:v>
                </c:pt>
                <c:pt idx="240">
                  <c:v>190.8</c:v>
                </c:pt>
                <c:pt idx="241">
                  <c:v>190.9</c:v>
                </c:pt>
                <c:pt idx="242">
                  <c:v>191.5</c:v>
                </c:pt>
                <c:pt idx="243">
                  <c:v>191.1</c:v>
                </c:pt>
                <c:pt idx="244">
                  <c:v>192.5</c:v>
                </c:pt>
                <c:pt idx="245">
                  <c:v>192.7</c:v>
                </c:pt>
                <c:pt idx="246">
                  <c:v>199</c:v>
                </c:pt>
                <c:pt idx="247">
                  <c:v>194.2</c:v>
                </c:pt>
                <c:pt idx="248">
                  <c:v>194.4</c:v>
                </c:pt>
                <c:pt idx="249">
                  <c:v>195.3</c:v>
                </c:pt>
                <c:pt idx="250">
                  <c:v>195</c:v>
                </c:pt>
                <c:pt idx="251">
                  <c:v>196</c:v>
                </c:pt>
                <c:pt idx="252">
                  <c:v>198.5</c:v>
                </c:pt>
                <c:pt idx="253">
                  <c:v>199.5</c:v>
                </c:pt>
                <c:pt idx="254">
                  <c:v>198.7</c:v>
                </c:pt>
                <c:pt idx="255">
                  <c:v>199.1</c:v>
                </c:pt>
                <c:pt idx="256">
                  <c:v>205.5</c:v>
                </c:pt>
                <c:pt idx="257">
                  <c:v>200.3</c:v>
                </c:pt>
                <c:pt idx="258">
                  <c:v>202</c:v>
                </c:pt>
                <c:pt idx="259">
                  <c:v>200.9</c:v>
                </c:pt>
                <c:pt idx="260">
                  <c:v>201.3</c:v>
                </c:pt>
                <c:pt idx="261">
                  <c:v>202.6</c:v>
                </c:pt>
                <c:pt idx="262">
                  <c:v>201.4</c:v>
                </c:pt>
                <c:pt idx="263">
                  <c:v>201.9</c:v>
                </c:pt>
                <c:pt idx="264">
                  <c:v>212.1</c:v>
                </c:pt>
                <c:pt idx="265">
                  <c:v>211.7</c:v>
                </c:pt>
                <c:pt idx="266">
                  <c:v>216.6</c:v>
                </c:pt>
                <c:pt idx="267">
                  <c:v>214.2</c:v>
                </c:pt>
                <c:pt idx="268">
                  <c:v>213</c:v>
                </c:pt>
                <c:pt idx="269">
                  <c:v>213.3</c:v>
                </c:pt>
                <c:pt idx="270">
                  <c:v>214</c:v>
                </c:pt>
                <c:pt idx="271">
                  <c:v>214.3</c:v>
                </c:pt>
                <c:pt idx="272">
                  <c:v>214.1</c:v>
                </c:pt>
                <c:pt idx="273">
                  <c:v>214.4</c:v>
                </c:pt>
                <c:pt idx="274">
                  <c:v>214.5</c:v>
                </c:pt>
                <c:pt idx="275">
                  <c:v>214.5</c:v>
                </c:pt>
                <c:pt idx="276">
                  <c:v>223.3</c:v>
                </c:pt>
                <c:pt idx="277">
                  <c:v>224.1</c:v>
                </c:pt>
                <c:pt idx="278">
                  <c:v>230.3</c:v>
                </c:pt>
                <c:pt idx="279">
                  <c:v>227.2</c:v>
                </c:pt>
                <c:pt idx="280">
                  <c:v>225.6</c:v>
                </c:pt>
                <c:pt idx="281">
                  <c:v>227.5</c:v>
                </c:pt>
                <c:pt idx="282">
                  <c:v>226.7</c:v>
                </c:pt>
                <c:pt idx="283">
                  <c:v>228</c:v>
                </c:pt>
                <c:pt idx="284">
                  <c:v>228.7</c:v>
                </c:pt>
                <c:pt idx="285">
                  <c:v>227.4</c:v>
                </c:pt>
                <c:pt idx="286">
                  <c:v>231.1</c:v>
                </c:pt>
                <c:pt idx="287">
                  <c:v>228.6</c:v>
                </c:pt>
                <c:pt idx="288">
                  <c:v>240.7</c:v>
                </c:pt>
                <c:pt idx="289">
                  <c:v>240.3</c:v>
                </c:pt>
                <c:pt idx="290">
                  <c:v>242.1</c:v>
                </c:pt>
                <c:pt idx="291">
                  <c:v>243.6</c:v>
                </c:pt>
                <c:pt idx="292">
                  <c:v>242.4</c:v>
                </c:pt>
                <c:pt idx="293">
                  <c:v>245.4</c:v>
                </c:pt>
                <c:pt idx="294">
                  <c:v>243.6</c:v>
                </c:pt>
                <c:pt idx="295">
                  <c:v>242.9</c:v>
                </c:pt>
                <c:pt idx="296">
                  <c:v>247.7</c:v>
                </c:pt>
                <c:pt idx="297">
                  <c:v>245.1</c:v>
                </c:pt>
                <c:pt idx="298">
                  <c:v>246.1</c:v>
                </c:pt>
                <c:pt idx="299">
                  <c:v>249.8</c:v>
                </c:pt>
                <c:pt idx="300">
                  <c:v>259.8</c:v>
                </c:pt>
                <c:pt idx="301">
                  <c:v>260.89999999999998</c:v>
                </c:pt>
                <c:pt idx="302">
                  <c:v>263.2</c:v>
                </c:pt>
                <c:pt idx="303">
                  <c:v>262.8</c:v>
                </c:pt>
                <c:pt idx="304">
                  <c:v>264.60000000000002</c:v>
                </c:pt>
                <c:pt idx="305">
                  <c:v>263.60000000000002</c:v>
                </c:pt>
                <c:pt idx="306">
                  <c:v>263.7</c:v>
                </c:pt>
                <c:pt idx="307">
                  <c:v>266</c:v>
                </c:pt>
                <c:pt idx="308">
                  <c:v>265.5</c:v>
                </c:pt>
                <c:pt idx="309">
                  <c:v>265.10000000000002</c:v>
                </c:pt>
                <c:pt idx="310">
                  <c:v>266</c:v>
                </c:pt>
                <c:pt idx="311">
                  <c:v>269.39999999999998</c:v>
                </c:pt>
                <c:pt idx="312">
                  <c:v>277.8</c:v>
                </c:pt>
                <c:pt idx="313">
                  <c:v>278.10000000000002</c:v>
                </c:pt>
                <c:pt idx="314">
                  <c:v>279.8</c:v>
                </c:pt>
                <c:pt idx="315">
                  <c:v>280.89999999999998</c:v>
                </c:pt>
                <c:pt idx="316">
                  <c:v>282.60000000000002</c:v>
                </c:pt>
                <c:pt idx="317">
                  <c:v>281.7</c:v>
                </c:pt>
                <c:pt idx="318">
                  <c:v>283.10000000000002</c:v>
                </c:pt>
                <c:pt idx="319">
                  <c:v>282.60000000000002</c:v>
                </c:pt>
                <c:pt idx="320">
                  <c:v>282.8</c:v>
                </c:pt>
                <c:pt idx="321">
                  <c:v>284.7</c:v>
                </c:pt>
                <c:pt idx="322">
                  <c:v>282.10000000000002</c:v>
                </c:pt>
                <c:pt idx="323">
                  <c:v>285</c:v>
                </c:pt>
                <c:pt idx="324">
                  <c:v>296.39999999999998</c:v>
                </c:pt>
                <c:pt idx="325">
                  <c:v>294.5</c:v>
                </c:pt>
                <c:pt idx="326">
                  <c:v>295.8</c:v>
                </c:pt>
                <c:pt idx="327">
                  <c:v>297.89999999999998</c:v>
                </c:pt>
                <c:pt idx="328">
                  <c:v>296.7</c:v>
                </c:pt>
                <c:pt idx="329">
                  <c:v>296.60000000000002</c:v>
                </c:pt>
                <c:pt idx="330">
                  <c:v>298.5</c:v>
                </c:pt>
                <c:pt idx="331">
                  <c:v>298</c:v>
                </c:pt>
                <c:pt idx="332">
                  <c:v>299.2</c:v>
                </c:pt>
                <c:pt idx="333">
                  <c:v>299.39999999999998</c:v>
                </c:pt>
                <c:pt idx="334">
                  <c:v>299.10000000000002</c:v>
                </c:pt>
                <c:pt idx="335">
                  <c:v>303.2</c:v>
                </c:pt>
                <c:pt idx="336">
                  <c:v>307.2</c:v>
                </c:pt>
                <c:pt idx="337">
                  <c:v>308.8</c:v>
                </c:pt>
                <c:pt idx="338">
                  <c:v>310.5</c:v>
                </c:pt>
                <c:pt idx="339">
                  <c:v>311.89999999999998</c:v>
                </c:pt>
                <c:pt idx="340">
                  <c:v>311.89999999999998</c:v>
                </c:pt>
                <c:pt idx="341">
                  <c:v>311.5</c:v>
                </c:pt>
                <c:pt idx="342">
                  <c:v>312.60000000000002</c:v>
                </c:pt>
                <c:pt idx="343">
                  <c:v>312.89999999999998</c:v>
                </c:pt>
                <c:pt idx="344">
                  <c:v>313.39999999999998</c:v>
                </c:pt>
                <c:pt idx="345">
                  <c:v>314.10000000000002</c:v>
                </c:pt>
                <c:pt idx="346">
                  <c:v>313.3</c:v>
                </c:pt>
                <c:pt idx="347">
                  <c:v>317.89999999999998</c:v>
                </c:pt>
                <c:pt idx="348">
                  <c:v>322.8</c:v>
                </c:pt>
                <c:pt idx="349">
                  <c:v>324.89999999999998</c:v>
                </c:pt>
                <c:pt idx="350">
                  <c:v>326.60000000000002</c:v>
                </c:pt>
                <c:pt idx="351">
                  <c:v>326.60000000000002</c:v>
                </c:pt>
                <c:pt idx="352">
                  <c:v>328.2</c:v>
                </c:pt>
                <c:pt idx="353">
                  <c:v>327.8</c:v>
                </c:pt>
                <c:pt idx="354">
                  <c:v>327.9</c:v>
                </c:pt>
                <c:pt idx="355">
                  <c:v>327.9</c:v>
                </c:pt>
                <c:pt idx="356">
                  <c:v>330.1</c:v>
                </c:pt>
                <c:pt idx="357">
                  <c:v>328.7</c:v>
                </c:pt>
                <c:pt idx="358">
                  <c:v>328</c:v>
                </c:pt>
                <c:pt idx="359">
                  <c:v>332.6</c:v>
                </c:pt>
                <c:pt idx="360">
                  <c:v>336</c:v>
                </c:pt>
                <c:pt idx="361">
                  <c:v>338.7</c:v>
                </c:pt>
                <c:pt idx="362">
                  <c:v>342.6</c:v>
                </c:pt>
                <c:pt idx="363">
                  <c:v>341.1</c:v>
                </c:pt>
                <c:pt idx="364">
                  <c:v>341.2</c:v>
                </c:pt>
                <c:pt idx="365">
                  <c:v>341.9</c:v>
                </c:pt>
                <c:pt idx="366">
                  <c:v>342.5</c:v>
                </c:pt>
                <c:pt idx="367">
                  <c:v>343.1</c:v>
                </c:pt>
                <c:pt idx="368">
                  <c:v>342.3</c:v>
                </c:pt>
                <c:pt idx="369">
                  <c:v>342.9</c:v>
                </c:pt>
                <c:pt idx="370">
                  <c:v>345.5</c:v>
                </c:pt>
                <c:pt idx="371">
                  <c:v>346.2</c:v>
                </c:pt>
                <c:pt idx="372">
                  <c:v>355.8</c:v>
                </c:pt>
                <c:pt idx="373">
                  <c:v>350.7</c:v>
                </c:pt>
                <c:pt idx="374">
                  <c:v>355.2</c:v>
                </c:pt>
                <c:pt idx="375">
                  <c:v>355.1</c:v>
                </c:pt>
                <c:pt idx="376">
                  <c:v>356.3</c:v>
                </c:pt>
                <c:pt idx="377">
                  <c:v>356.2</c:v>
                </c:pt>
                <c:pt idx="378">
                  <c:v>356.6</c:v>
                </c:pt>
                <c:pt idx="379">
                  <c:v>358.4</c:v>
                </c:pt>
                <c:pt idx="380">
                  <c:v>357.6</c:v>
                </c:pt>
                <c:pt idx="381">
                  <c:v>358.2</c:v>
                </c:pt>
                <c:pt idx="382">
                  <c:v>357.5</c:v>
                </c:pt>
                <c:pt idx="383">
                  <c:v>361.5</c:v>
                </c:pt>
                <c:pt idx="384">
                  <c:v>364.9</c:v>
                </c:pt>
                <c:pt idx="385">
                  <c:v>366.2</c:v>
                </c:pt>
                <c:pt idx="386">
                  <c:v>368.8</c:v>
                </c:pt>
                <c:pt idx="387">
                  <c:v>367.6</c:v>
                </c:pt>
                <c:pt idx="388">
                  <c:v>368.3</c:v>
                </c:pt>
                <c:pt idx="389">
                  <c:v>368.7</c:v>
                </c:pt>
                <c:pt idx="390">
                  <c:v>370.2</c:v>
                </c:pt>
                <c:pt idx="391">
                  <c:v>370.1</c:v>
                </c:pt>
                <c:pt idx="392">
                  <c:v>371.8</c:v>
                </c:pt>
                <c:pt idx="393">
                  <c:v>370.1</c:v>
                </c:pt>
                <c:pt idx="394">
                  <c:v>370.2</c:v>
                </c:pt>
                <c:pt idx="395">
                  <c:v>373.3</c:v>
                </c:pt>
                <c:pt idx="396">
                  <c:v>376.6</c:v>
                </c:pt>
                <c:pt idx="397">
                  <c:v>376.2</c:v>
                </c:pt>
                <c:pt idx="398">
                  <c:v>378.1</c:v>
                </c:pt>
                <c:pt idx="399">
                  <c:v>378.7</c:v>
                </c:pt>
                <c:pt idx="400">
                  <c:v>378.7</c:v>
                </c:pt>
                <c:pt idx="401">
                  <c:v>379.5</c:v>
                </c:pt>
                <c:pt idx="402">
                  <c:v>380</c:v>
                </c:pt>
                <c:pt idx="403">
                  <c:v>381</c:v>
                </c:pt>
                <c:pt idx="404">
                  <c:v>381.4</c:v>
                </c:pt>
                <c:pt idx="405">
                  <c:v>383.2</c:v>
                </c:pt>
                <c:pt idx="406">
                  <c:v>380.4</c:v>
                </c:pt>
                <c:pt idx="407">
                  <c:v>384.7</c:v>
                </c:pt>
                <c:pt idx="408">
                  <c:v>391.2</c:v>
                </c:pt>
                <c:pt idx="409">
                  <c:v>392.1</c:v>
                </c:pt>
                <c:pt idx="410">
                  <c:v>394.2</c:v>
                </c:pt>
                <c:pt idx="411">
                  <c:v>395.1</c:v>
                </c:pt>
                <c:pt idx="412">
                  <c:v>414.9</c:v>
                </c:pt>
                <c:pt idx="413">
                  <c:v>404</c:v>
                </c:pt>
                <c:pt idx="414">
                  <c:v>401.4</c:v>
                </c:pt>
                <c:pt idx="415">
                  <c:v>403.8</c:v>
                </c:pt>
                <c:pt idx="416">
                  <c:v>406.4</c:v>
                </c:pt>
                <c:pt idx="417">
                  <c:v>403.6</c:v>
                </c:pt>
                <c:pt idx="418">
                  <c:v>400.2</c:v>
                </c:pt>
                <c:pt idx="419">
                  <c:v>409.8</c:v>
                </c:pt>
                <c:pt idx="420">
                  <c:v>419.2</c:v>
                </c:pt>
                <c:pt idx="421">
                  <c:v>420.5</c:v>
                </c:pt>
                <c:pt idx="422">
                  <c:v>422.7</c:v>
                </c:pt>
                <c:pt idx="423">
                  <c:v>423</c:v>
                </c:pt>
                <c:pt idx="424">
                  <c:v>422.9</c:v>
                </c:pt>
                <c:pt idx="425">
                  <c:v>422.2</c:v>
                </c:pt>
                <c:pt idx="426">
                  <c:v>432.3</c:v>
                </c:pt>
                <c:pt idx="427">
                  <c:v>426.6</c:v>
                </c:pt>
                <c:pt idx="428">
                  <c:v>426.2</c:v>
                </c:pt>
                <c:pt idx="429">
                  <c:v>425.8</c:v>
                </c:pt>
                <c:pt idx="430">
                  <c:v>427.7</c:v>
                </c:pt>
                <c:pt idx="431">
                  <c:v>431.9</c:v>
                </c:pt>
                <c:pt idx="432">
                  <c:v>443</c:v>
                </c:pt>
                <c:pt idx="433">
                  <c:v>445.6</c:v>
                </c:pt>
                <c:pt idx="434">
                  <c:v>440</c:v>
                </c:pt>
                <c:pt idx="435">
                  <c:v>445.4</c:v>
                </c:pt>
                <c:pt idx="436">
                  <c:v>445.3</c:v>
                </c:pt>
                <c:pt idx="437">
                  <c:v>445.8</c:v>
                </c:pt>
                <c:pt idx="438">
                  <c:v>446.4</c:v>
                </c:pt>
                <c:pt idx="439">
                  <c:v>448.3</c:v>
                </c:pt>
                <c:pt idx="440">
                  <c:v>449.5</c:v>
                </c:pt>
                <c:pt idx="441">
                  <c:v>446.9</c:v>
                </c:pt>
                <c:pt idx="442">
                  <c:v>450.5</c:v>
                </c:pt>
                <c:pt idx="443">
                  <c:v>456.2</c:v>
                </c:pt>
                <c:pt idx="444">
                  <c:v>456.4</c:v>
                </c:pt>
                <c:pt idx="445">
                  <c:v>457.6</c:v>
                </c:pt>
                <c:pt idx="446">
                  <c:v>460.4</c:v>
                </c:pt>
                <c:pt idx="447">
                  <c:v>460.2</c:v>
                </c:pt>
                <c:pt idx="448">
                  <c:v>465.1</c:v>
                </c:pt>
                <c:pt idx="449">
                  <c:v>464</c:v>
                </c:pt>
                <c:pt idx="450">
                  <c:v>462.8</c:v>
                </c:pt>
                <c:pt idx="451">
                  <c:v>466.1</c:v>
                </c:pt>
                <c:pt idx="452">
                  <c:v>465.5</c:v>
                </c:pt>
                <c:pt idx="453">
                  <c:v>465.7</c:v>
                </c:pt>
                <c:pt idx="454">
                  <c:v>466.2</c:v>
                </c:pt>
                <c:pt idx="455">
                  <c:v>472.6</c:v>
                </c:pt>
                <c:pt idx="456">
                  <c:v>474.2</c:v>
                </c:pt>
                <c:pt idx="457">
                  <c:v>482.2</c:v>
                </c:pt>
                <c:pt idx="458">
                  <c:v>482.6</c:v>
                </c:pt>
                <c:pt idx="459">
                  <c:v>484.1</c:v>
                </c:pt>
                <c:pt idx="460">
                  <c:v>484.8</c:v>
                </c:pt>
                <c:pt idx="461">
                  <c:v>485.5</c:v>
                </c:pt>
                <c:pt idx="462">
                  <c:v>479.5</c:v>
                </c:pt>
                <c:pt idx="463">
                  <c:v>492.8</c:v>
                </c:pt>
                <c:pt idx="464">
                  <c:v>486.2</c:v>
                </c:pt>
                <c:pt idx="465">
                  <c:v>488.2</c:v>
                </c:pt>
                <c:pt idx="466">
                  <c:v>489</c:v>
                </c:pt>
                <c:pt idx="467">
                  <c:v>497</c:v>
                </c:pt>
                <c:pt idx="468">
                  <c:v>501.1</c:v>
                </c:pt>
                <c:pt idx="469">
                  <c:v>510.2</c:v>
                </c:pt>
                <c:pt idx="470">
                  <c:v>508.2</c:v>
                </c:pt>
                <c:pt idx="471">
                  <c:v>513.20000000000005</c:v>
                </c:pt>
                <c:pt idx="472">
                  <c:v>511.8</c:v>
                </c:pt>
                <c:pt idx="473">
                  <c:v>513.6</c:v>
                </c:pt>
                <c:pt idx="474">
                  <c:v>513.1</c:v>
                </c:pt>
                <c:pt idx="475">
                  <c:v>515.1</c:v>
                </c:pt>
                <c:pt idx="476">
                  <c:v>514</c:v>
                </c:pt>
                <c:pt idx="477">
                  <c:v>515.4</c:v>
                </c:pt>
                <c:pt idx="478">
                  <c:v>514.4</c:v>
                </c:pt>
                <c:pt idx="479">
                  <c:v>522.70000000000005</c:v>
                </c:pt>
                <c:pt idx="480">
                  <c:v>538.29999999999995</c:v>
                </c:pt>
                <c:pt idx="481">
                  <c:v>535.1</c:v>
                </c:pt>
                <c:pt idx="482">
                  <c:v>540.70000000000005</c:v>
                </c:pt>
                <c:pt idx="483">
                  <c:v>542.1</c:v>
                </c:pt>
                <c:pt idx="484">
                  <c:v>542.9</c:v>
                </c:pt>
                <c:pt idx="485">
                  <c:v>546</c:v>
                </c:pt>
                <c:pt idx="486">
                  <c:v>544.70000000000005</c:v>
                </c:pt>
                <c:pt idx="487">
                  <c:v>544.79999999999995</c:v>
                </c:pt>
                <c:pt idx="488">
                  <c:v>548.79999999999995</c:v>
                </c:pt>
                <c:pt idx="489">
                  <c:v>545.70000000000005</c:v>
                </c:pt>
                <c:pt idx="490">
                  <c:v>545.70000000000005</c:v>
                </c:pt>
                <c:pt idx="491">
                  <c:v>554.29999999999995</c:v>
                </c:pt>
                <c:pt idx="492">
                  <c:v>565.1</c:v>
                </c:pt>
                <c:pt idx="493">
                  <c:v>567.6</c:v>
                </c:pt>
                <c:pt idx="494">
                  <c:v>572.20000000000005</c:v>
                </c:pt>
                <c:pt idx="495">
                  <c:v>570.70000000000005</c:v>
                </c:pt>
                <c:pt idx="496">
                  <c:v>577.79999999999995</c:v>
                </c:pt>
                <c:pt idx="497">
                  <c:v>576.5</c:v>
                </c:pt>
                <c:pt idx="498">
                  <c:v>573.79999999999995</c:v>
                </c:pt>
                <c:pt idx="499">
                  <c:v>577.5</c:v>
                </c:pt>
                <c:pt idx="500">
                  <c:v>583.4</c:v>
                </c:pt>
                <c:pt idx="501">
                  <c:v>576.4</c:v>
                </c:pt>
                <c:pt idx="502">
                  <c:v>577.70000000000005</c:v>
                </c:pt>
                <c:pt idx="503">
                  <c:v>589.20000000000005</c:v>
                </c:pt>
                <c:pt idx="504">
                  <c:v>594</c:v>
                </c:pt>
                <c:pt idx="505">
                  <c:v>594.5</c:v>
                </c:pt>
                <c:pt idx="506">
                  <c:v>603.5</c:v>
                </c:pt>
                <c:pt idx="507">
                  <c:v>599.6</c:v>
                </c:pt>
                <c:pt idx="508">
                  <c:v>604.70000000000005</c:v>
                </c:pt>
                <c:pt idx="509">
                  <c:v>604.29999999999995</c:v>
                </c:pt>
                <c:pt idx="510">
                  <c:v>608.70000000000005</c:v>
                </c:pt>
                <c:pt idx="511">
                  <c:v>608.4</c:v>
                </c:pt>
                <c:pt idx="512">
                  <c:v>609.5</c:v>
                </c:pt>
                <c:pt idx="513">
                  <c:v>609.29999999999995</c:v>
                </c:pt>
                <c:pt idx="514">
                  <c:v>611.29999999999995</c:v>
                </c:pt>
                <c:pt idx="515">
                  <c:v>618.70000000000005</c:v>
                </c:pt>
                <c:pt idx="516">
                  <c:v>648.1</c:v>
                </c:pt>
                <c:pt idx="517">
                  <c:v>651.9</c:v>
                </c:pt>
                <c:pt idx="518">
                  <c:v>655.6</c:v>
                </c:pt>
                <c:pt idx="519">
                  <c:v>661.9</c:v>
                </c:pt>
                <c:pt idx="520">
                  <c:v>657.4</c:v>
                </c:pt>
                <c:pt idx="521">
                  <c:v>668</c:v>
                </c:pt>
                <c:pt idx="522">
                  <c:v>665.1</c:v>
                </c:pt>
                <c:pt idx="523">
                  <c:v>662</c:v>
                </c:pt>
                <c:pt idx="524">
                  <c:v>676.7</c:v>
                </c:pt>
                <c:pt idx="525">
                  <c:v>673</c:v>
                </c:pt>
                <c:pt idx="526">
                  <c:v>671.5</c:v>
                </c:pt>
                <c:pt idx="527">
                  <c:v>682.5</c:v>
                </c:pt>
                <c:pt idx="528">
                  <c:v>676.2</c:v>
                </c:pt>
                <c:pt idx="529">
                  <c:v>678.6</c:v>
                </c:pt>
                <c:pt idx="530">
                  <c:v>681.7</c:v>
                </c:pt>
                <c:pt idx="531">
                  <c:v>688.8</c:v>
                </c:pt>
                <c:pt idx="532">
                  <c:v>689.9</c:v>
                </c:pt>
                <c:pt idx="533">
                  <c:v>689</c:v>
                </c:pt>
                <c:pt idx="534">
                  <c:v>693.4</c:v>
                </c:pt>
                <c:pt idx="535">
                  <c:v>690.7</c:v>
                </c:pt>
                <c:pt idx="536">
                  <c:v>696.7</c:v>
                </c:pt>
                <c:pt idx="537">
                  <c:v>696.4</c:v>
                </c:pt>
                <c:pt idx="538">
                  <c:v>695.5</c:v>
                </c:pt>
                <c:pt idx="539">
                  <c:v>705.1</c:v>
                </c:pt>
                <c:pt idx="540">
                  <c:v>702.9</c:v>
                </c:pt>
                <c:pt idx="541">
                  <c:v>701.6</c:v>
                </c:pt>
                <c:pt idx="542">
                  <c:v>704.9</c:v>
                </c:pt>
                <c:pt idx="543">
                  <c:v>712.8</c:v>
                </c:pt>
                <c:pt idx="544">
                  <c:v>711.6</c:v>
                </c:pt>
                <c:pt idx="545">
                  <c:v>711.7</c:v>
                </c:pt>
                <c:pt idx="546">
                  <c:v>714.8</c:v>
                </c:pt>
                <c:pt idx="547">
                  <c:v>715.7</c:v>
                </c:pt>
                <c:pt idx="548">
                  <c:v>717.5</c:v>
                </c:pt>
                <c:pt idx="549">
                  <c:v>718</c:v>
                </c:pt>
                <c:pt idx="550">
                  <c:v>718.8</c:v>
                </c:pt>
                <c:pt idx="551">
                  <c:v>728.7</c:v>
                </c:pt>
                <c:pt idx="552">
                  <c:v>749.2</c:v>
                </c:pt>
                <c:pt idx="553">
                  <c:v>752.1</c:v>
                </c:pt>
                <c:pt idx="554">
                  <c:v>758.2</c:v>
                </c:pt>
                <c:pt idx="555">
                  <c:v>756.7</c:v>
                </c:pt>
                <c:pt idx="556">
                  <c:v>756.8</c:v>
                </c:pt>
                <c:pt idx="557">
                  <c:v>764.6</c:v>
                </c:pt>
                <c:pt idx="558">
                  <c:v>762.1</c:v>
                </c:pt>
                <c:pt idx="559">
                  <c:v>759.6</c:v>
                </c:pt>
                <c:pt idx="560">
                  <c:v>773.7</c:v>
                </c:pt>
                <c:pt idx="561">
                  <c:v>763.2</c:v>
                </c:pt>
                <c:pt idx="562">
                  <c:v>768</c:v>
                </c:pt>
                <c:pt idx="563">
                  <c:v>781.6</c:v>
                </c:pt>
                <c:pt idx="564">
                  <c:v>784.9</c:v>
                </c:pt>
                <c:pt idx="565">
                  <c:v>789</c:v>
                </c:pt>
                <c:pt idx="566">
                  <c:v>795.4</c:v>
                </c:pt>
                <c:pt idx="567">
                  <c:v>785.8</c:v>
                </c:pt>
                <c:pt idx="568">
                  <c:v>797.5</c:v>
                </c:pt>
                <c:pt idx="569">
                  <c:v>801.6</c:v>
                </c:pt>
                <c:pt idx="570">
                  <c:v>799.2</c:v>
                </c:pt>
                <c:pt idx="571">
                  <c:v>803.9</c:v>
                </c:pt>
                <c:pt idx="572">
                  <c:v>804.3</c:v>
                </c:pt>
                <c:pt idx="573">
                  <c:v>803.5</c:v>
                </c:pt>
                <c:pt idx="574">
                  <c:v>809.8</c:v>
                </c:pt>
                <c:pt idx="575">
                  <c:v>813.5</c:v>
                </c:pt>
                <c:pt idx="576">
                  <c:v>821.1</c:v>
                </c:pt>
                <c:pt idx="577">
                  <c:v>822</c:v>
                </c:pt>
                <c:pt idx="578">
                  <c:v>830.2</c:v>
                </c:pt>
                <c:pt idx="579">
                  <c:v>831.4</c:v>
                </c:pt>
                <c:pt idx="580">
                  <c:v>832.7</c:v>
                </c:pt>
                <c:pt idx="581">
                  <c:v>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Transfers!$F$4</c:f>
              <c:strCache>
                <c:ptCount val="1"/>
                <c:pt idx="0">
                  <c:v>Personal Transfer Receipts: Govt Unemployment Insurance Benefits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Transfers!$F$8:$F$590</c:f>
              <c:numCache>
                <c:formatCode>0.0</c:formatCode>
                <c:ptCount val="583"/>
                <c:pt idx="0">
                  <c:v>2</c:v>
                </c:pt>
                <c:pt idx="1">
                  <c:v>2.1</c:v>
                </c:pt>
                <c:pt idx="2">
                  <c:v>2</c:v>
                </c:pt>
                <c:pt idx="3">
                  <c:v>1.9</c:v>
                </c:pt>
                <c:pt idx="4">
                  <c:v>1.8</c:v>
                </c:pt>
                <c:pt idx="5">
                  <c:v>1.7</c:v>
                </c:pt>
                <c:pt idx="6">
                  <c:v>1.8</c:v>
                </c:pt>
                <c:pt idx="7">
                  <c:v>2.1</c:v>
                </c:pt>
                <c:pt idx="8">
                  <c:v>1.8</c:v>
                </c:pt>
                <c:pt idx="9">
                  <c:v>1.7</c:v>
                </c:pt>
                <c:pt idx="10">
                  <c:v>1.9</c:v>
                </c:pt>
                <c:pt idx="11">
                  <c:v>2</c:v>
                </c:pt>
                <c:pt idx="12">
                  <c:v>2</c:v>
                </c:pt>
                <c:pt idx="13">
                  <c:v>2.1</c:v>
                </c:pt>
                <c:pt idx="14">
                  <c:v>2.2000000000000002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2.4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2.1</c:v>
                </c:pt>
                <c:pt idx="28">
                  <c:v>2.1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2.2999999999999998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2.2000000000000002</c:v>
                </c:pt>
                <c:pt idx="41">
                  <c:v>2.1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2.2999999999999998</c:v>
                </c:pt>
                <c:pt idx="45">
                  <c:v>2.4</c:v>
                </c:pt>
                <c:pt idx="46">
                  <c:v>2.5</c:v>
                </c:pt>
                <c:pt idx="47">
                  <c:v>2.6</c:v>
                </c:pt>
                <c:pt idx="48">
                  <c:v>2.7</c:v>
                </c:pt>
                <c:pt idx="49">
                  <c:v>3</c:v>
                </c:pt>
                <c:pt idx="50">
                  <c:v>2.9</c:v>
                </c:pt>
                <c:pt idx="51">
                  <c:v>3.5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4.3</c:v>
                </c:pt>
                <c:pt idx="55">
                  <c:v>4.5</c:v>
                </c:pt>
                <c:pt idx="56">
                  <c:v>4.8</c:v>
                </c:pt>
                <c:pt idx="57">
                  <c:v>5.0999999999999996</c:v>
                </c:pt>
                <c:pt idx="58">
                  <c:v>5.7</c:v>
                </c:pt>
                <c:pt idx="59">
                  <c:v>5.4</c:v>
                </c:pt>
                <c:pt idx="60">
                  <c:v>5.4</c:v>
                </c:pt>
                <c:pt idx="61">
                  <c:v>5.8</c:v>
                </c:pt>
                <c:pt idx="62">
                  <c:v>6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6.2</c:v>
                </c:pt>
                <c:pt idx="67">
                  <c:v>6.3</c:v>
                </c:pt>
                <c:pt idx="68">
                  <c:v>6.5</c:v>
                </c:pt>
                <c:pt idx="69">
                  <c:v>6.4</c:v>
                </c:pt>
                <c:pt idx="70">
                  <c:v>6.4</c:v>
                </c:pt>
                <c:pt idx="71">
                  <c:v>6.3</c:v>
                </c:pt>
                <c:pt idx="72">
                  <c:v>5.7</c:v>
                </c:pt>
                <c:pt idx="73">
                  <c:v>6.7</c:v>
                </c:pt>
                <c:pt idx="74">
                  <c:v>7.3</c:v>
                </c:pt>
                <c:pt idx="75">
                  <c:v>7.2</c:v>
                </c:pt>
                <c:pt idx="76">
                  <c:v>6.9</c:v>
                </c:pt>
                <c:pt idx="77">
                  <c:v>6.5</c:v>
                </c:pt>
                <c:pt idx="78">
                  <c:v>6.3</c:v>
                </c:pt>
                <c:pt idx="79">
                  <c:v>5.8</c:v>
                </c:pt>
                <c:pt idx="80">
                  <c:v>5.2</c:v>
                </c:pt>
                <c:pt idx="81">
                  <c:v>5.0999999999999996</c:v>
                </c:pt>
                <c:pt idx="82">
                  <c:v>5</c:v>
                </c:pt>
                <c:pt idx="83">
                  <c:v>4.9000000000000004</c:v>
                </c:pt>
                <c:pt idx="84">
                  <c:v>4.7</c:v>
                </c:pt>
                <c:pt idx="85">
                  <c:v>4.5</c:v>
                </c:pt>
                <c:pt idx="86">
                  <c:v>4.5</c:v>
                </c:pt>
                <c:pt idx="87">
                  <c:v>4.4000000000000004</c:v>
                </c:pt>
                <c:pt idx="88">
                  <c:v>4.5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4.5</c:v>
                </c:pt>
                <c:pt idx="92">
                  <c:v>4.5999999999999996</c:v>
                </c:pt>
                <c:pt idx="93">
                  <c:v>4.8</c:v>
                </c:pt>
                <c:pt idx="94">
                  <c:v>4.8</c:v>
                </c:pt>
                <c:pt idx="95">
                  <c:v>4.7</c:v>
                </c:pt>
                <c:pt idx="96">
                  <c:v>5.5</c:v>
                </c:pt>
                <c:pt idx="97">
                  <c:v>5.9</c:v>
                </c:pt>
                <c:pt idx="98">
                  <c:v>6.2</c:v>
                </c:pt>
                <c:pt idx="99">
                  <c:v>6.6</c:v>
                </c:pt>
                <c:pt idx="100">
                  <c:v>6.8</c:v>
                </c:pt>
                <c:pt idx="101">
                  <c:v>6.7</c:v>
                </c:pt>
                <c:pt idx="102">
                  <c:v>6.8</c:v>
                </c:pt>
                <c:pt idx="103">
                  <c:v>7</c:v>
                </c:pt>
                <c:pt idx="104">
                  <c:v>7</c:v>
                </c:pt>
                <c:pt idx="105">
                  <c:v>7.8</c:v>
                </c:pt>
                <c:pt idx="106">
                  <c:v>8.5</c:v>
                </c:pt>
                <c:pt idx="107">
                  <c:v>9.6</c:v>
                </c:pt>
                <c:pt idx="108">
                  <c:v>12</c:v>
                </c:pt>
                <c:pt idx="109">
                  <c:v>14</c:v>
                </c:pt>
                <c:pt idx="110">
                  <c:v>16.5</c:v>
                </c:pt>
                <c:pt idx="111">
                  <c:v>18.8</c:v>
                </c:pt>
                <c:pt idx="112">
                  <c:v>19.600000000000001</c:v>
                </c:pt>
                <c:pt idx="113">
                  <c:v>19.8</c:v>
                </c:pt>
                <c:pt idx="114">
                  <c:v>21.2</c:v>
                </c:pt>
                <c:pt idx="115">
                  <c:v>20.100000000000001</c:v>
                </c:pt>
                <c:pt idx="116">
                  <c:v>19.3</c:v>
                </c:pt>
                <c:pt idx="117">
                  <c:v>19.2</c:v>
                </c:pt>
                <c:pt idx="118">
                  <c:v>18.7</c:v>
                </c:pt>
                <c:pt idx="119">
                  <c:v>18.7</c:v>
                </c:pt>
                <c:pt idx="120">
                  <c:v>18.3</c:v>
                </c:pt>
                <c:pt idx="121">
                  <c:v>17.2</c:v>
                </c:pt>
                <c:pt idx="122">
                  <c:v>17.5</c:v>
                </c:pt>
                <c:pt idx="123">
                  <c:v>16.7</c:v>
                </c:pt>
                <c:pt idx="124">
                  <c:v>16</c:v>
                </c:pt>
                <c:pt idx="125">
                  <c:v>16.100000000000001</c:v>
                </c:pt>
                <c:pt idx="126">
                  <c:v>16.3</c:v>
                </c:pt>
                <c:pt idx="127">
                  <c:v>16.2</c:v>
                </c:pt>
                <c:pt idx="128">
                  <c:v>15.8</c:v>
                </c:pt>
                <c:pt idx="129">
                  <c:v>15.2</c:v>
                </c:pt>
                <c:pt idx="130">
                  <c:v>15.5</c:v>
                </c:pt>
                <c:pt idx="131">
                  <c:v>15.8</c:v>
                </c:pt>
                <c:pt idx="132">
                  <c:v>15.4</c:v>
                </c:pt>
                <c:pt idx="133">
                  <c:v>15.1</c:v>
                </c:pt>
                <c:pt idx="134">
                  <c:v>16</c:v>
                </c:pt>
                <c:pt idx="135">
                  <c:v>13.8</c:v>
                </c:pt>
                <c:pt idx="136">
                  <c:v>13.3</c:v>
                </c:pt>
                <c:pt idx="137">
                  <c:v>12.8</c:v>
                </c:pt>
                <c:pt idx="138">
                  <c:v>12</c:v>
                </c:pt>
                <c:pt idx="139">
                  <c:v>12.2</c:v>
                </c:pt>
                <c:pt idx="140">
                  <c:v>11.5</c:v>
                </c:pt>
                <c:pt idx="141">
                  <c:v>12</c:v>
                </c:pt>
                <c:pt idx="142">
                  <c:v>11.9</c:v>
                </c:pt>
                <c:pt idx="143">
                  <c:v>11.6</c:v>
                </c:pt>
                <c:pt idx="144">
                  <c:v>11.1</c:v>
                </c:pt>
                <c:pt idx="145">
                  <c:v>10.8</c:v>
                </c:pt>
                <c:pt idx="146">
                  <c:v>10.4</c:v>
                </c:pt>
                <c:pt idx="147">
                  <c:v>9.8000000000000007</c:v>
                </c:pt>
                <c:pt idx="148">
                  <c:v>9.4</c:v>
                </c:pt>
                <c:pt idx="149">
                  <c:v>9</c:v>
                </c:pt>
                <c:pt idx="150">
                  <c:v>9.1</c:v>
                </c:pt>
                <c:pt idx="151">
                  <c:v>9.4</c:v>
                </c:pt>
                <c:pt idx="152">
                  <c:v>8.6999999999999993</c:v>
                </c:pt>
                <c:pt idx="153">
                  <c:v>8.6</c:v>
                </c:pt>
                <c:pt idx="154">
                  <c:v>8.3000000000000007</c:v>
                </c:pt>
                <c:pt idx="155">
                  <c:v>8.6</c:v>
                </c:pt>
                <c:pt idx="156">
                  <c:v>9.3000000000000007</c:v>
                </c:pt>
                <c:pt idx="157">
                  <c:v>9.4</c:v>
                </c:pt>
                <c:pt idx="158">
                  <c:v>9.5</c:v>
                </c:pt>
                <c:pt idx="159">
                  <c:v>9.5</c:v>
                </c:pt>
                <c:pt idx="160">
                  <c:v>9.4</c:v>
                </c:pt>
                <c:pt idx="161">
                  <c:v>8.8000000000000007</c:v>
                </c:pt>
                <c:pt idx="162">
                  <c:v>9.3000000000000007</c:v>
                </c:pt>
                <c:pt idx="163">
                  <c:v>9.8000000000000007</c:v>
                </c:pt>
                <c:pt idx="164">
                  <c:v>9.9</c:v>
                </c:pt>
                <c:pt idx="165">
                  <c:v>10.1</c:v>
                </c:pt>
                <c:pt idx="166">
                  <c:v>10.5</c:v>
                </c:pt>
                <c:pt idx="167">
                  <c:v>11.1</c:v>
                </c:pt>
                <c:pt idx="168">
                  <c:v>11.8</c:v>
                </c:pt>
                <c:pt idx="169">
                  <c:v>11.8</c:v>
                </c:pt>
                <c:pt idx="170">
                  <c:v>12.3</c:v>
                </c:pt>
                <c:pt idx="171">
                  <c:v>14.2</c:v>
                </c:pt>
                <c:pt idx="172">
                  <c:v>15.7</c:v>
                </c:pt>
                <c:pt idx="173">
                  <c:v>17.100000000000001</c:v>
                </c:pt>
                <c:pt idx="174">
                  <c:v>19.100000000000001</c:v>
                </c:pt>
                <c:pt idx="175">
                  <c:v>18.100000000000001</c:v>
                </c:pt>
                <c:pt idx="176">
                  <c:v>19.7</c:v>
                </c:pt>
                <c:pt idx="177">
                  <c:v>18.8</c:v>
                </c:pt>
                <c:pt idx="178">
                  <c:v>17.5</c:v>
                </c:pt>
                <c:pt idx="179">
                  <c:v>17.2</c:v>
                </c:pt>
                <c:pt idx="180">
                  <c:v>17</c:v>
                </c:pt>
                <c:pt idx="181">
                  <c:v>16.100000000000001</c:v>
                </c:pt>
                <c:pt idx="182">
                  <c:v>16.2</c:v>
                </c:pt>
                <c:pt idx="183">
                  <c:v>15.9</c:v>
                </c:pt>
                <c:pt idx="184">
                  <c:v>15.3</c:v>
                </c:pt>
                <c:pt idx="185">
                  <c:v>15.3</c:v>
                </c:pt>
                <c:pt idx="186">
                  <c:v>15</c:v>
                </c:pt>
                <c:pt idx="187">
                  <c:v>14.6</c:v>
                </c:pt>
                <c:pt idx="188">
                  <c:v>15.2</c:v>
                </c:pt>
                <c:pt idx="189">
                  <c:v>15.3</c:v>
                </c:pt>
                <c:pt idx="190">
                  <c:v>16.399999999999999</c:v>
                </c:pt>
                <c:pt idx="191">
                  <c:v>18.2</c:v>
                </c:pt>
                <c:pt idx="192">
                  <c:v>17.7</c:v>
                </c:pt>
                <c:pt idx="193">
                  <c:v>18.8</c:v>
                </c:pt>
                <c:pt idx="194">
                  <c:v>20.9</c:v>
                </c:pt>
                <c:pt idx="195">
                  <c:v>23.1</c:v>
                </c:pt>
                <c:pt idx="196">
                  <c:v>23.9</c:v>
                </c:pt>
                <c:pt idx="197">
                  <c:v>24.7</c:v>
                </c:pt>
                <c:pt idx="198">
                  <c:v>25</c:v>
                </c:pt>
                <c:pt idx="199">
                  <c:v>25.5</c:v>
                </c:pt>
                <c:pt idx="200">
                  <c:v>27.8</c:v>
                </c:pt>
                <c:pt idx="201">
                  <c:v>31.7</c:v>
                </c:pt>
                <c:pt idx="202">
                  <c:v>32.200000000000003</c:v>
                </c:pt>
                <c:pt idx="203">
                  <c:v>31.5</c:v>
                </c:pt>
                <c:pt idx="204">
                  <c:v>29</c:v>
                </c:pt>
                <c:pt idx="205">
                  <c:v>30.2</c:v>
                </c:pt>
                <c:pt idx="206">
                  <c:v>31.6</c:v>
                </c:pt>
                <c:pt idx="207">
                  <c:v>30.6</c:v>
                </c:pt>
                <c:pt idx="208">
                  <c:v>34.299999999999997</c:v>
                </c:pt>
                <c:pt idx="209">
                  <c:v>31.4</c:v>
                </c:pt>
                <c:pt idx="210">
                  <c:v>24.8</c:v>
                </c:pt>
                <c:pt idx="211">
                  <c:v>24</c:v>
                </c:pt>
                <c:pt idx="212">
                  <c:v>21.2</c:v>
                </c:pt>
                <c:pt idx="213">
                  <c:v>19.399999999999999</c:v>
                </c:pt>
                <c:pt idx="214">
                  <c:v>20.399999999999999</c:v>
                </c:pt>
                <c:pt idx="215">
                  <c:v>20</c:v>
                </c:pt>
                <c:pt idx="216">
                  <c:v>18.2</c:v>
                </c:pt>
                <c:pt idx="217">
                  <c:v>17.100000000000001</c:v>
                </c:pt>
                <c:pt idx="218">
                  <c:v>16.399999999999999</c:v>
                </c:pt>
                <c:pt idx="219">
                  <c:v>15.8</c:v>
                </c:pt>
                <c:pt idx="220">
                  <c:v>16.100000000000001</c:v>
                </c:pt>
                <c:pt idx="221">
                  <c:v>15.1</c:v>
                </c:pt>
                <c:pt idx="222">
                  <c:v>15</c:v>
                </c:pt>
                <c:pt idx="223">
                  <c:v>15.3</c:v>
                </c:pt>
                <c:pt idx="224">
                  <c:v>15.1</c:v>
                </c:pt>
                <c:pt idx="225">
                  <c:v>15.8</c:v>
                </c:pt>
                <c:pt idx="226">
                  <c:v>15.9</c:v>
                </c:pt>
                <c:pt idx="227">
                  <c:v>16</c:v>
                </c:pt>
                <c:pt idx="228">
                  <c:v>17</c:v>
                </c:pt>
                <c:pt idx="229">
                  <c:v>16.8</c:v>
                </c:pt>
                <c:pt idx="230">
                  <c:v>16.899999999999999</c:v>
                </c:pt>
                <c:pt idx="231">
                  <c:v>16.600000000000001</c:v>
                </c:pt>
                <c:pt idx="232">
                  <c:v>16.2</c:v>
                </c:pt>
                <c:pt idx="233">
                  <c:v>15</c:v>
                </c:pt>
                <c:pt idx="234">
                  <c:v>15.1</c:v>
                </c:pt>
                <c:pt idx="235">
                  <c:v>14.8</c:v>
                </c:pt>
                <c:pt idx="236">
                  <c:v>15.1</c:v>
                </c:pt>
                <c:pt idx="237">
                  <c:v>15.7</c:v>
                </c:pt>
                <c:pt idx="238">
                  <c:v>15.4</c:v>
                </c:pt>
                <c:pt idx="239">
                  <c:v>15.8</c:v>
                </c:pt>
                <c:pt idx="240">
                  <c:v>15.7</c:v>
                </c:pt>
                <c:pt idx="241">
                  <c:v>15.5</c:v>
                </c:pt>
                <c:pt idx="242">
                  <c:v>15.6</c:v>
                </c:pt>
                <c:pt idx="243">
                  <c:v>16.3</c:v>
                </c:pt>
                <c:pt idx="244">
                  <c:v>16.399999999999999</c:v>
                </c:pt>
                <c:pt idx="245">
                  <c:v>16.5</c:v>
                </c:pt>
                <c:pt idx="246">
                  <c:v>17</c:v>
                </c:pt>
                <c:pt idx="247">
                  <c:v>16.7</c:v>
                </c:pt>
                <c:pt idx="248">
                  <c:v>17.100000000000001</c:v>
                </c:pt>
                <c:pt idx="249">
                  <c:v>17</c:v>
                </c:pt>
                <c:pt idx="250">
                  <c:v>16.7</c:v>
                </c:pt>
                <c:pt idx="251">
                  <c:v>16.899999999999999</c:v>
                </c:pt>
                <c:pt idx="252">
                  <c:v>15.1</c:v>
                </c:pt>
                <c:pt idx="253">
                  <c:v>15.6</c:v>
                </c:pt>
                <c:pt idx="254">
                  <c:v>15.6</c:v>
                </c:pt>
                <c:pt idx="255">
                  <c:v>15.3</c:v>
                </c:pt>
                <c:pt idx="256">
                  <c:v>14.8</c:v>
                </c:pt>
                <c:pt idx="257">
                  <c:v>15.2</c:v>
                </c:pt>
                <c:pt idx="258">
                  <c:v>14.7</c:v>
                </c:pt>
                <c:pt idx="259">
                  <c:v>14.4</c:v>
                </c:pt>
                <c:pt idx="260">
                  <c:v>14.2</c:v>
                </c:pt>
                <c:pt idx="261">
                  <c:v>13.3</c:v>
                </c:pt>
                <c:pt idx="262">
                  <c:v>13.3</c:v>
                </c:pt>
                <c:pt idx="263">
                  <c:v>13.9</c:v>
                </c:pt>
                <c:pt idx="264">
                  <c:v>13.6</c:v>
                </c:pt>
                <c:pt idx="265">
                  <c:v>14</c:v>
                </c:pt>
                <c:pt idx="266">
                  <c:v>14.1</c:v>
                </c:pt>
                <c:pt idx="267">
                  <c:v>13</c:v>
                </c:pt>
                <c:pt idx="268">
                  <c:v>13.3</c:v>
                </c:pt>
                <c:pt idx="269">
                  <c:v>13.3</c:v>
                </c:pt>
                <c:pt idx="270">
                  <c:v>12.9</c:v>
                </c:pt>
                <c:pt idx="271">
                  <c:v>13.8</c:v>
                </c:pt>
                <c:pt idx="272">
                  <c:v>13.1</c:v>
                </c:pt>
                <c:pt idx="273">
                  <c:v>12.8</c:v>
                </c:pt>
                <c:pt idx="274">
                  <c:v>13.3</c:v>
                </c:pt>
                <c:pt idx="275">
                  <c:v>13</c:v>
                </c:pt>
                <c:pt idx="276">
                  <c:v>13.5</c:v>
                </c:pt>
                <c:pt idx="277">
                  <c:v>13.4</c:v>
                </c:pt>
                <c:pt idx="278">
                  <c:v>13.7</c:v>
                </c:pt>
                <c:pt idx="279">
                  <c:v>13.6</c:v>
                </c:pt>
                <c:pt idx="280">
                  <c:v>13.8</c:v>
                </c:pt>
                <c:pt idx="281">
                  <c:v>13.8</c:v>
                </c:pt>
                <c:pt idx="282">
                  <c:v>14.4</c:v>
                </c:pt>
                <c:pt idx="283">
                  <c:v>14.8</c:v>
                </c:pt>
                <c:pt idx="284">
                  <c:v>14.7</c:v>
                </c:pt>
                <c:pt idx="285">
                  <c:v>15.6</c:v>
                </c:pt>
                <c:pt idx="286">
                  <c:v>15.8</c:v>
                </c:pt>
                <c:pt idx="287">
                  <c:v>15.8</c:v>
                </c:pt>
                <c:pt idx="288">
                  <c:v>16.8</c:v>
                </c:pt>
                <c:pt idx="289">
                  <c:v>16.399999999999999</c:v>
                </c:pt>
                <c:pt idx="290">
                  <c:v>16.100000000000001</c:v>
                </c:pt>
                <c:pt idx="291">
                  <c:v>16.7</c:v>
                </c:pt>
                <c:pt idx="292">
                  <c:v>17.5</c:v>
                </c:pt>
                <c:pt idx="293">
                  <c:v>17.100000000000001</c:v>
                </c:pt>
                <c:pt idx="294">
                  <c:v>18.100000000000001</c:v>
                </c:pt>
                <c:pt idx="295">
                  <c:v>17.5</c:v>
                </c:pt>
                <c:pt idx="296">
                  <c:v>19</c:v>
                </c:pt>
                <c:pt idx="297">
                  <c:v>20.100000000000001</c:v>
                </c:pt>
                <c:pt idx="298">
                  <c:v>20.7</c:v>
                </c:pt>
                <c:pt idx="299">
                  <c:v>22.2</c:v>
                </c:pt>
                <c:pt idx="300">
                  <c:v>23.5</c:v>
                </c:pt>
                <c:pt idx="301">
                  <c:v>24.2</c:v>
                </c:pt>
                <c:pt idx="302">
                  <c:v>25.2</c:v>
                </c:pt>
                <c:pt idx="303">
                  <c:v>27.3</c:v>
                </c:pt>
                <c:pt idx="304">
                  <c:v>27.6</c:v>
                </c:pt>
                <c:pt idx="305">
                  <c:v>27.5</c:v>
                </c:pt>
                <c:pt idx="306">
                  <c:v>26.9</c:v>
                </c:pt>
                <c:pt idx="307">
                  <c:v>24.7</c:v>
                </c:pt>
                <c:pt idx="308">
                  <c:v>26.2</c:v>
                </c:pt>
                <c:pt idx="309">
                  <c:v>26.8</c:v>
                </c:pt>
                <c:pt idx="310">
                  <c:v>26.1</c:v>
                </c:pt>
                <c:pt idx="311">
                  <c:v>35.1</c:v>
                </c:pt>
                <c:pt idx="312">
                  <c:v>39.200000000000003</c:v>
                </c:pt>
                <c:pt idx="313">
                  <c:v>38.700000000000003</c:v>
                </c:pt>
                <c:pt idx="314">
                  <c:v>41.2</c:v>
                </c:pt>
                <c:pt idx="315">
                  <c:v>42.1</c:v>
                </c:pt>
                <c:pt idx="316">
                  <c:v>40.4</c:v>
                </c:pt>
                <c:pt idx="317">
                  <c:v>41.1</c:v>
                </c:pt>
                <c:pt idx="318">
                  <c:v>40.1</c:v>
                </c:pt>
                <c:pt idx="319">
                  <c:v>38.299999999999997</c:v>
                </c:pt>
                <c:pt idx="320">
                  <c:v>40.4</c:v>
                </c:pt>
                <c:pt idx="321">
                  <c:v>38.1</c:v>
                </c:pt>
                <c:pt idx="322">
                  <c:v>37.299999999999997</c:v>
                </c:pt>
                <c:pt idx="323">
                  <c:v>38.5</c:v>
                </c:pt>
                <c:pt idx="324">
                  <c:v>34.799999999999997</c:v>
                </c:pt>
                <c:pt idx="325">
                  <c:v>33.700000000000003</c:v>
                </c:pt>
                <c:pt idx="326">
                  <c:v>36.700000000000003</c:v>
                </c:pt>
                <c:pt idx="327">
                  <c:v>35.4</c:v>
                </c:pt>
                <c:pt idx="328">
                  <c:v>33.700000000000003</c:v>
                </c:pt>
                <c:pt idx="329">
                  <c:v>37.6</c:v>
                </c:pt>
                <c:pt idx="330">
                  <c:v>34.6</c:v>
                </c:pt>
                <c:pt idx="331">
                  <c:v>36.5</c:v>
                </c:pt>
                <c:pt idx="332">
                  <c:v>35.6</c:v>
                </c:pt>
                <c:pt idx="333">
                  <c:v>33</c:v>
                </c:pt>
                <c:pt idx="334">
                  <c:v>32.5</c:v>
                </c:pt>
                <c:pt idx="335">
                  <c:v>34.200000000000003</c:v>
                </c:pt>
                <c:pt idx="336">
                  <c:v>29.1</c:v>
                </c:pt>
                <c:pt idx="337">
                  <c:v>28.4</c:v>
                </c:pt>
                <c:pt idx="338">
                  <c:v>26.4</c:v>
                </c:pt>
                <c:pt idx="339">
                  <c:v>26.7</c:v>
                </c:pt>
                <c:pt idx="340">
                  <c:v>23.6</c:v>
                </c:pt>
                <c:pt idx="341">
                  <c:v>23.1</c:v>
                </c:pt>
                <c:pt idx="342">
                  <c:v>22.1</c:v>
                </c:pt>
                <c:pt idx="343">
                  <c:v>22.5</c:v>
                </c:pt>
                <c:pt idx="344">
                  <c:v>21.6</c:v>
                </c:pt>
                <c:pt idx="345">
                  <c:v>21.8</c:v>
                </c:pt>
                <c:pt idx="346">
                  <c:v>21.5</c:v>
                </c:pt>
                <c:pt idx="347">
                  <c:v>20.6</c:v>
                </c:pt>
                <c:pt idx="348">
                  <c:v>20.9</c:v>
                </c:pt>
                <c:pt idx="349">
                  <c:v>21</c:v>
                </c:pt>
                <c:pt idx="350">
                  <c:v>20.8</c:v>
                </c:pt>
                <c:pt idx="351">
                  <c:v>21.1</c:v>
                </c:pt>
                <c:pt idx="352">
                  <c:v>22.2</c:v>
                </c:pt>
                <c:pt idx="353">
                  <c:v>21.4</c:v>
                </c:pt>
                <c:pt idx="354">
                  <c:v>22.2</c:v>
                </c:pt>
                <c:pt idx="355">
                  <c:v>22</c:v>
                </c:pt>
                <c:pt idx="356">
                  <c:v>21.7</c:v>
                </c:pt>
                <c:pt idx="357">
                  <c:v>22.9</c:v>
                </c:pt>
                <c:pt idx="358">
                  <c:v>22.3</c:v>
                </c:pt>
                <c:pt idx="359">
                  <c:v>22.2</c:v>
                </c:pt>
                <c:pt idx="360">
                  <c:v>23.5</c:v>
                </c:pt>
                <c:pt idx="361">
                  <c:v>23.1</c:v>
                </c:pt>
                <c:pt idx="362">
                  <c:v>22.4</c:v>
                </c:pt>
                <c:pt idx="363">
                  <c:v>23.8</c:v>
                </c:pt>
                <c:pt idx="364">
                  <c:v>22.2</c:v>
                </c:pt>
                <c:pt idx="365">
                  <c:v>22.2</c:v>
                </c:pt>
                <c:pt idx="366">
                  <c:v>22.2</c:v>
                </c:pt>
                <c:pt idx="367">
                  <c:v>20.8</c:v>
                </c:pt>
                <c:pt idx="368">
                  <c:v>21.9</c:v>
                </c:pt>
                <c:pt idx="369">
                  <c:v>21.8</c:v>
                </c:pt>
                <c:pt idx="370">
                  <c:v>21.1</c:v>
                </c:pt>
                <c:pt idx="371">
                  <c:v>22.2</c:v>
                </c:pt>
                <c:pt idx="372">
                  <c:v>21</c:v>
                </c:pt>
                <c:pt idx="373">
                  <c:v>20.9</c:v>
                </c:pt>
                <c:pt idx="374">
                  <c:v>21</c:v>
                </c:pt>
                <c:pt idx="375">
                  <c:v>21</c:v>
                </c:pt>
                <c:pt idx="376">
                  <c:v>19.7</c:v>
                </c:pt>
                <c:pt idx="377">
                  <c:v>20.399999999999999</c:v>
                </c:pt>
                <c:pt idx="378">
                  <c:v>19.7</c:v>
                </c:pt>
                <c:pt idx="379">
                  <c:v>19.100000000000001</c:v>
                </c:pt>
                <c:pt idx="380">
                  <c:v>20.2</c:v>
                </c:pt>
                <c:pt idx="381">
                  <c:v>18.8</c:v>
                </c:pt>
                <c:pt idx="382">
                  <c:v>19.600000000000001</c:v>
                </c:pt>
                <c:pt idx="383">
                  <c:v>19.899999999999999</c:v>
                </c:pt>
                <c:pt idx="384">
                  <c:v>19</c:v>
                </c:pt>
                <c:pt idx="385">
                  <c:v>19.3</c:v>
                </c:pt>
                <c:pt idx="386">
                  <c:v>19.899999999999999</c:v>
                </c:pt>
                <c:pt idx="387">
                  <c:v>19.3</c:v>
                </c:pt>
                <c:pt idx="388">
                  <c:v>18.899999999999999</c:v>
                </c:pt>
                <c:pt idx="389">
                  <c:v>19.7</c:v>
                </c:pt>
                <c:pt idx="390">
                  <c:v>20.2</c:v>
                </c:pt>
                <c:pt idx="391">
                  <c:v>20.7</c:v>
                </c:pt>
                <c:pt idx="392">
                  <c:v>19.899999999999999</c:v>
                </c:pt>
                <c:pt idx="393">
                  <c:v>18.7</c:v>
                </c:pt>
                <c:pt idx="394">
                  <c:v>20.5</c:v>
                </c:pt>
                <c:pt idx="395">
                  <c:v>20.2</c:v>
                </c:pt>
                <c:pt idx="396">
                  <c:v>20.6</c:v>
                </c:pt>
                <c:pt idx="397">
                  <c:v>20.399999999999999</c:v>
                </c:pt>
                <c:pt idx="398">
                  <c:v>21.4</c:v>
                </c:pt>
                <c:pt idx="399">
                  <c:v>19.8</c:v>
                </c:pt>
                <c:pt idx="400">
                  <c:v>21.5</c:v>
                </c:pt>
                <c:pt idx="401">
                  <c:v>21.3</c:v>
                </c:pt>
                <c:pt idx="402">
                  <c:v>19.399999999999999</c:v>
                </c:pt>
                <c:pt idx="403">
                  <c:v>21.3</c:v>
                </c:pt>
                <c:pt idx="404">
                  <c:v>20.3</c:v>
                </c:pt>
                <c:pt idx="405">
                  <c:v>19.899999999999999</c:v>
                </c:pt>
                <c:pt idx="406">
                  <c:v>20.5</c:v>
                </c:pt>
                <c:pt idx="407">
                  <c:v>19.600000000000001</c:v>
                </c:pt>
                <c:pt idx="408">
                  <c:v>20.9</c:v>
                </c:pt>
                <c:pt idx="409">
                  <c:v>21.2</c:v>
                </c:pt>
                <c:pt idx="410">
                  <c:v>19.600000000000001</c:v>
                </c:pt>
                <c:pt idx="411">
                  <c:v>20.3</c:v>
                </c:pt>
                <c:pt idx="412">
                  <c:v>20.399999999999999</c:v>
                </c:pt>
                <c:pt idx="413">
                  <c:v>19.2</c:v>
                </c:pt>
                <c:pt idx="414">
                  <c:v>20.8</c:v>
                </c:pt>
                <c:pt idx="415">
                  <c:v>20.399999999999999</c:v>
                </c:pt>
                <c:pt idx="416">
                  <c:v>20.5</c:v>
                </c:pt>
                <c:pt idx="417">
                  <c:v>21.8</c:v>
                </c:pt>
                <c:pt idx="418">
                  <c:v>21</c:v>
                </c:pt>
                <c:pt idx="419">
                  <c:v>22.7</c:v>
                </c:pt>
                <c:pt idx="420">
                  <c:v>27.3</c:v>
                </c:pt>
                <c:pt idx="421">
                  <c:v>25.4</c:v>
                </c:pt>
                <c:pt idx="422">
                  <c:v>23.7</c:v>
                </c:pt>
                <c:pt idx="423">
                  <c:v>27.3</c:v>
                </c:pt>
                <c:pt idx="424">
                  <c:v>29.1</c:v>
                </c:pt>
                <c:pt idx="425">
                  <c:v>28.8</c:v>
                </c:pt>
                <c:pt idx="426">
                  <c:v>33.1</c:v>
                </c:pt>
                <c:pt idx="427">
                  <c:v>30.6</c:v>
                </c:pt>
                <c:pt idx="428">
                  <c:v>35.700000000000003</c:v>
                </c:pt>
                <c:pt idx="429">
                  <c:v>39.200000000000003</c:v>
                </c:pt>
                <c:pt idx="430">
                  <c:v>40.200000000000003</c:v>
                </c:pt>
                <c:pt idx="431">
                  <c:v>42.6</c:v>
                </c:pt>
                <c:pt idx="432">
                  <c:v>42.4</c:v>
                </c:pt>
                <c:pt idx="433">
                  <c:v>41.5</c:v>
                </c:pt>
                <c:pt idx="434">
                  <c:v>44.8</c:v>
                </c:pt>
                <c:pt idx="435">
                  <c:v>59.7</c:v>
                </c:pt>
                <c:pt idx="436">
                  <c:v>61</c:v>
                </c:pt>
                <c:pt idx="437">
                  <c:v>60.7</c:v>
                </c:pt>
                <c:pt idx="438">
                  <c:v>58.5</c:v>
                </c:pt>
                <c:pt idx="439">
                  <c:v>55.3</c:v>
                </c:pt>
                <c:pt idx="440">
                  <c:v>57.5</c:v>
                </c:pt>
                <c:pt idx="441">
                  <c:v>55</c:v>
                </c:pt>
                <c:pt idx="442">
                  <c:v>50.8</c:v>
                </c:pt>
                <c:pt idx="443">
                  <c:v>54.6</c:v>
                </c:pt>
                <c:pt idx="444">
                  <c:v>49.7</c:v>
                </c:pt>
                <c:pt idx="445">
                  <c:v>50</c:v>
                </c:pt>
                <c:pt idx="446">
                  <c:v>54.1</c:v>
                </c:pt>
                <c:pt idx="447">
                  <c:v>55</c:v>
                </c:pt>
                <c:pt idx="448">
                  <c:v>52.1</c:v>
                </c:pt>
                <c:pt idx="449">
                  <c:v>57.6</c:v>
                </c:pt>
                <c:pt idx="450">
                  <c:v>54.8</c:v>
                </c:pt>
                <c:pt idx="451">
                  <c:v>53.3</c:v>
                </c:pt>
                <c:pt idx="452">
                  <c:v>56.1</c:v>
                </c:pt>
                <c:pt idx="453">
                  <c:v>51.8</c:v>
                </c:pt>
                <c:pt idx="454">
                  <c:v>51.6</c:v>
                </c:pt>
                <c:pt idx="455">
                  <c:v>52.1</c:v>
                </c:pt>
                <c:pt idx="456">
                  <c:v>46.8</c:v>
                </c:pt>
                <c:pt idx="457">
                  <c:v>43.7</c:v>
                </c:pt>
                <c:pt idx="458">
                  <c:v>39.700000000000003</c:v>
                </c:pt>
                <c:pt idx="459">
                  <c:v>35.299999999999997</c:v>
                </c:pt>
                <c:pt idx="460">
                  <c:v>36.9</c:v>
                </c:pt>
                <c:pt idx="461">
                  <c:v>35.4</c:v>
                </c:pt>
                <c:pt idx="462">
                  <c:v>33.4</c:v>
                </c:pt>
                <c:pt idx="463">
                  <c:v>35.700000000000003</c:v>
                </c:pt>
                <c:pt idx="464">
                  <c:v>32.1</c:v>
                </c:pt>
                <c:pt idx="465">
                  <c:v>33.299999999999997</c:v>
                </c:pt>
                <c:pt idx="466">
                  <c:v>33.4</c:v>
                </c:pt>
                <c:pt idx="467">
                  <c:v>31.4</c:v>
                </c:pt>
                <c:pt idx="468">
                  <c:v>35.799999999999997</c:v>
                </c:pt>
                <c:pt idx="469">
                  <c:v>32.299999999999997</c:v>
                </c:pt>
                <c:pt idx="470">
                  <c:v>31.3</c:v>
                </c:pt>
                <c:pt idx="471">
                  <c:v>31.1</c:v>
                </c:pt>
                <c:pt idx="472">
                  <c:v>32.4</c:v>
                </c:pt>
                <c:pt idx="473">
                  <c:v>29.8</c:v>
                </c:pt>
                <c:pt idx="474">
                  <c:v>31.1</c:v>
                </c:pt>
                <c:pt idx="475">
                  <c:v>31.2</c:v>
                </c:pt>
                <c:pt idx="476">
                  <c:v>29.9</c:v>
                </c:pt>
                <c:pt idx="477">
                  <c:v>34.799999999999997</c:v>
                </c:pt>
                <c:pt idx="478">
                  <c:v>31</c:v>
                </c:pt>
                <c:pt idx="479">
                  <c:v>30.6</c:v>
                </c:pt>
                <c:pt idx="480">
                  <c:v>30.9</c:v>
                </c:pt>
                <c:pt idx="481">
                  <c:v>30</c:v>
                </c:pt>
                <c:pt idx="482">
                  <c:v>29.4</c:v>
                </c:pt>
                <c:pt idx="483">
                  <c:v>30.4</c:v>
                </c:pt>
                <c:pt idx="484">
                  <c:v>30.2</c:v>
                </c:pt>
                <c:pt idx="485">
                  <c:v>29</c:v>
                </c:pt>
                <c:pt idx="486">
                  <c:v>31.3</c:v>
                </c:pt>
                <c:pt idx="487">
                  <c:v>31.2</c:v>
                </c:pt>
                <c:pt idx="488">
                  <c:v>30</c:v>
                </c:pt>
                <c:pt idx="489">
                  <c:v>31.3</c:v>
                </c:pt>
                <c:pt idx="490">
                  <c:v>30</c:v>
                </c:pt>
                <c:pt idx="491">
                  <c:v>30.8</c:v>
                </c:pt>
                <c:pt idx="492">
                  <c:v>33</c:v>
                </c:pt>
                <c:pt idx="493">
                  <c:v>32.799999999999997</c:v>
                </c:pt>
                <c:pt idx="494">
                  <c:v>29.3</c:v>
                </c:pt>
                <c:pt idx="495">
                  <c:v>32.299999999999997</c:v>
                </c:pt>
                <c:pt idx="496">
                  <c:v>31.3</c:v>
                </c:pt>
                <c:pt idx="497">
                  <c:v>29.2</c:v>
                </c:pt>
                <c:pt idx="498">
                  <c:v>34.200000000000003</c:v>
                </c:pt>
                <c:pt idx="499">
                  <c:v>31.1</c:v>
                </c:pt>
                <c:pt idx="500">
                  <c:v>34.299999999999997</c:v>
                </c:pt>
                <c:pt idx="501">
                  <c:v>35.1</c:v>
                </c:pt>
                <c:pt idx="502">
                  <c:v>33.200000000000003</c:v>
                </c:pt>
                <c:pt idx="503">
                  <c:v>37</c:v>
                </c:pt>
                <c:pt idx="504">
                  <c:v>36.4</c:v>
                </c:pt>
                <c:pt idx="505">
                  <c:v>35.9</c:v>
                </c:pt>
                <c:pt idx="506">
                  <c:v>37.9</c:v>
                </c:pt>
                <c:pt idx="507">
                  <c:v>38.299999999999997</c:v>
                </c:pt>
                <c:pt idx="508">
                  <c:v>36.1</c:v>
                </c:pt>
                <c:pt idx="509">
                  <c:v>39.1</c:v>
                </c:pt>
                <c:pt idx="510">
                  <c:v>45.1</c:v>
                </c:pt>
                <c:pt idx="511">
                  <c:v>61.2</c:v>
                </c:pt>
                <c:pt idx="512">
                  <c:v>68.400000000000006</c:v>
                </c:pt>
                <c:pt idx="513">
                  <c:v>62.2</c:v>
                </c:pt>
                <c:pt idx="514">
                  <c:v>67.7</c:v>
                </c:pt>
                <c:pt idx="515">
                  <c:v>85.5</c:v>
                </c:pt>
                <c:pt idx="516">
                  <c:v>90.1</c:v>
                </c:pt>
                <c:pt idx="517">
                  <c:v>98.4</c:v>
                </c:pt>
                <c:pt idx="518">
                  <c:v>112.4</c:v>
                </c:pt>
                <c:pt idx="519">
                  <c:v>117.5</c:v>
                </c:pt>
                <c:pt idx="520">
                  <c:v>129.1</c:v>
                </c:pt>
                <c:pt idx="521">
                  <c:v>140.19999999999999</c:v>
                </c:pt>
                <c:pt idx="522">
                  <c:v>139.69999999999999</c:v>
                </c:pt>
                <c:pt idx="523">
                  <c:v>149</c:v>
                </c:pt>
                <c:pt idx="524">
                  <c:v>149.30000000000001</c:v>
                </c:pt>
                <c:pt idx="525">
                  <c:v>141.19999999999999</c:v>
                </c:pt>
                <c:pt idx="526">
                  <c:v>151.4</c:v>
                </c:pt>
                <c:pt idx="527">
                  <c:v>156.30000000000001</c:v>
                </c:pt>
                <c:pt idx="528">
                  <c:v>161.5</c:v>
                </c:pt>
                <c:pt idx="529">
                  <c:v>159</c:v>
                </c:pt>
                <c:pt idx="530">
                  <c:v>159</c:v>
                </c:pt>
                <c:pt idx="531">
                  <c:v>145.19999999999999</c:v>
                </c:pt>
                <c:pt idx="532">
                  <c:v>141.6</c:v>
                </c:pt>
                <c:pt idx="533">
                  <c:v>134.69999999999999</c:v>
                </c:pt>
                <c:pt idx="534">
                  <c:v>119.5</c:v>
                </c:pt>
                <c:pt idx="535">
                  <c:v>143.1</c:v>
                </c:pt>
                <c:pt idx="536">
                  <c:v>129.4</c:v>
                </c:pt>
                <c:pt idx="537">
                  <c:v>126.1</c:v>
                </c:pt>
                <c:pt idx="538">
                  <c:v>126.3</c:v>
                </c:pt>
                <c:pt idx="539">
                  <c:v>120.9</c:v>
                </c:pt>
                <c:pt idx="540">
                  <c:v>120.9</c:v>
                </c:pt>
                <c:pt idx="541">
                  <c:v>116.9</c:v>
                </c:pt>
                <c:pt idx="542">
                  <c:v>115.2</c:v>
                </c:pt>
                <c:pt idx="543">
                  <c:v>109</c:v>
                </c:pt>
                <c:pt idx="544">
                  <c:v>112.2</c:v>
                </c:pt>
                <c:pt idx="545">
                  <c:v>106.3</c:v>
                </c:pt>
                <c:pt idx="546">
                  <c:v>103</c:v>
                </c:pt>
                <c:pt idx="547">
                  <c:v>105.3</c:v>
                </c:pt>
                <c:pt idx="548">
                  <c:v>98.8</c:v>
                </c:pt>
                <c:pt idx="549">
                  <c:v>102.3</c:v>
                </c:pt>
                <c:pt idx="550">
                  <c:v>100</c:v>
                </c:pt>
                <c:pt idx="551">
                  <c:v>96</c:v>
                </c:pt>
                <c:pt idx="552">
                  <c:v>100.6</c:v>
                </c:pt>
                <c:pt idx="553">
                  <c:v>96.1</c:v>
                </c:pt>
                <c:pt idx="554">
                  <c:v>91</c:v>
                </c:pt>
                <c:pt idx="555">
                  <c:v>91.9</c:v>
                </c:pt>
                <c:pt idx="556">
                  <c:v>84.6</c:v>
                </c:pt>
                <c:pt idx="557">
                  <c:v>81.400000000000006</c:v>
                </c:pt>
                <c:pt idx="558">
                  <c:v>82.5</c:v>
                </c:pt>
                <c:pt idx="559">
                  <c:v>75.5</c:v>
                </c:pt>
                <c:pt idx="560">
                  <c:v>76.3</c:v>
                </c:pt>
                <c:pt idx="561">
                  <c:v>74.8</c:v>
                </c:pt>
                <c:pt idx="562">
                  <c:v>72.900000000000006</c:v>
                </c:pt>
                <c:pt idx="563">
                  <c:v>75.5</c:v>
                </c:pt>
                <c:pt idx="564">
                  <c:v>71.599999999999994</c:v>
                </c:pt>
                <c:pt idx="565">
                  <c:v>68.2</c:v>
                </c:pt>
                <c:pt idx="566">
                  <c:v>66.900000000000006</c:v>
                </c:pt>
                <c:pt idx="567">
                  <c:v>69.400000000000006</c:v>
                </c:pt>
                <c:pt idx="568">
                  <c:v>62</c:v>
                </c:pt>
                <c:pt idx="569">
                  <c:v>62.1</c:v>
                </c:pt>
                <c:pt idx="570">
                  <c:v>61.9</c:v>
                </c:pt>
                <c:pt idx="571">
                  <c:v>55.4</c:v>
                </c:pt>
                <c:pt idx="572">
                  <c:v>60.6</c:v>
                </c:pt>
                <c:pt idx="573">
                  <c:v>54.7</c:v>
                </c:pt>
                <c:pt idx="574">
                  <c:v>53.6</c:v>
                </c:pt>
                <c:pt idx="575">
                  <c:v>59.9</c:v>
                </c:pt>
                <c:pt idx="576">
                  <c:v>44</c:v>
                </c:pt>
                <c:pt idx="577">
                  <c:v>40.6</c:v>
                </c:pt>
                <c:pt idx="578">
                  <c:v>39.5</c:v>
                </c:pt>
                <c:pt idx="579">
                  <c:v>37.799999999999997</c:v>
                </c:pt>
                <c:pt idx="580">
                  <c:v>37.200000000000003</c:v>
                </c:pt>
                <c:pt idx="581">
                  <c:v>36.799999999999997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Transfers!$G$4</c:f>
              <c:strCache>
                <c:ptCount val="1"/>
                <c:pt idx="0">
                  <c:v>Personal Transfer Receipts: Veterans' Benefits (SAAR ,Bil.$)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Transfers!$G$8:$G$590</c:f>
              <c:numCache>
                <c:formatCode>0.0</c:formatCode>
                <c:ptCount val="583"/>
                <c:pt idx="0">
                  <c:v>5.0999999999999996</c:v>
                </c:pt>
                <c:pt idx="1">
                  <c:v>5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4.2</c:v>
                </c:pt>
                <c:pt idx="5">
                  <c:v>4</c:v>
                </c:pt>
                <c:pt idx="6">
                  <c:v>4.0999999999999996</c:v>
                </c:pt>
                <c:pt idx="7">
                  <c:v>3.9</c:v>
                </c:pt>
                <c:pt idx="8">
                  <c:v>5.2</c:v>
                </c:pt>
                <c:pt idx="9">
                  <c:v>5.2</c:v>
                </c:pt>
                <c:pt idx="10">
                  <c:v>5.5</c:v>
                </c:pt>
                <c:pt idx="11">
                  <c:v>5.4</c:v>
                </c:pt>
                <c:pt idx="12">
                  <c:v>5.7</c:v>
                </c:pt>
                <c:pt idx="13">
                  <c:v>6.2</c:v>
                </c:pt>
                <c:pt idx="14">
                  <c:v>6.7</c:v>
                </c:pt>
                <c:pt idx="15">
                  <c:v>5.4</c:v>
                </c:pt>
                <c:pt idx="16">
                  <c:v>5.2</c:v>
                </c:pt>
                <c:pt idx="17">
                  <c:v>5.2</c:v>
                </c:pt>
                <c:pt idx="18">
                  <c:v>5.4</c:v>
                </c:pt>
                <c:pt idx="19">
                  <c:v>5.3</c:v>
                </c:pt>
                <c:pt idx="20">
                  <c:v>5.2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5.9</c:v>
                </c:pt>
                <c:pt idx="26">
                  <c:v>5.7</c:v>
                </c:pt>
                <c:pt idx="27">
                  <c:v>5.7</c:v>
                </c:pt>
                <c:pt idx="28">
                  <c:v>5.8</c:v>
                </c:pt>
                <c:pt idx="29">
                  <c:v>5.7</c:v>
                </c:pt>
                <c:pt idx="30">
                  <c:v>5.7</c:v>
                </c:pt>
                <c:pt idx="31">
                  <c:v>5.9</c:v>
                </c:pt>
                <c:pt idx="32">
                  <c:v>5.9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6.1</c:v>
                </c:pt>
                <c:pt idx="37">
                  <c:v>6.4</c:v>
                </c:pt>
                <c:pt idx="38">
                  <c:v>6.4</c:v>
                </c:pt>
                <c:pt idx="39">
                  <c:v>6.6</c:v>
                </c:pt>
                <c:pt idx="40">
                  <c:v>6.7</c:v>
                </c:pt>
                <c:pt idx="41">
                  <c:v>6.5</c:v>
                </c:pt>
                <c:pt idx="42">
                  <c:v>6.6</c:v>
                </c:pt>
                <c:pt idx="43">
                  <c:v>6.7</c:v>
                </c:pt>
                <c:pt idx="44">
                  <c:v>6.7</c:v>
                </c:pt>
                <c:pt idx="45">
                  <c:v>6.9</c:v>
                </c:pt>
                <c:pt idx="46">
                  <c:v>6.8</c:v>
                </c:pt>
                <c:pt idx="47">
                  <c:v>7</c:v>
                </c:pt>
                <c:pt idx="48">
                  <c:v>7</c:v>
                </c:pt>
                <c:pt idx="49">
                  <c:v>6.8</c:v>
                </c:pt>
                <c:pt idx="50">
                  <c:v>7</c:v>
                </c:pt>
                <c:pt idx="51">
                  <c:v>7</c:v>
                </c:pt>
                <c:pt idx="52">
                  <c:v>7.5</c:v>
                </c:pt>
                <c:pt idx="53">
                  <c:v>7.3</c:v>
                </c:pt>
                <c:pt idx="54">
                  <c:v>7.4</c:v>
                </c:pt>
                <c:pt idx="55">
                  <c:v>7.4</c:v>
                </c:pt>
                <c:pt idx="56">
                  <c:v>8.1</c:v>
                </c:pt>
                <c:pt idx="57">
                  <c:v>7.9</c:v>
                </c:pt>
                <c:pt idx="58">
                  <c:v>7.9</c:v>
                </c:pt>
                <c:pt idx="59">
                  <c:v>8.1999999999999993</c:v>
                </c:pt>
                <c:pt idx="60">
                  <c:v>8.1</c:v>
                </c:pt>
                <c:pt idx="61">
                  <c:v>8.3000000000000007</c:v>
                </c:pt>
                <c:pt idx="62">
                  <c:v>8.4</c:v>
                </c:pt>
                <c:pt idx="63">
                  <c:v>8.3000000000000007</c:v>
                </c:pt>
                <c:pt idx="64">
                  <c:v>8.1999999999999993</c:v>
                </c:pt>
                <c:pt idx="65">
                  <c:v>8.4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8.6999999999999993</c:v>
                </c:pt>
                <c:pt idx="71">
                  <c:v>8.6</c:v>
                </c:pt>
                <c:pt idx="72">
                  <c:v>8.6999999999999993</c:v>
                </c:pt>
                <c:pt idx="73">
                  <c:v>10.7</c:v>
                </c:pt>
                <c:pt idx="74">
                  <c:v>9.6999999999999993</c:v>
                </c:pt>
                <c:pt idx="75">
                  <c:v>8.5</c:v>
                </c:pt>
                <c:pt idx="76">
                  <c:v>8.6</c:v>
                </c:pt>
                <c:pt idx="77">
                  <c:v>8.6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9</c:v>
                </c:pt>
                <c:pt idx="81">
                  <c:v>9.1</c:v>
                </c:pt>
                <c:pt idx="82">
                  <c:v>11.9</c:v>
                </c:pt>
                <c:pt idx="83">
                  <c:v>10.3</c:v>
                </c:pt>
                <c:pt idx="84">
                  <c:v>10.3</c:v>
                </c:pt>
                <c:pt idx="85">
                  <c:v>10.1</c:v>
                </c:pt>
                <c:pt idx="86">
                  <c:v>9.9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10.4</c:v>
                </c:pt>
                <c:pt idx="93">
                  <c:v>10.6</c:v>
                </c:pt>
                <c:pt idx="94">
                  <c:v>10.6</c:v>
                </c:pt>
                <c:pt idx="95">
                  <c:v>10.6</c:v>
                </c:pt>
                <c:pt idx="96">
                  <c:v>11.1</c:v>
                </c:pt>
                <c:pt idx="97">
                  <c:v>10.7</c:v>
                </c:pt>
                <c:pt idx="98">
                  <c:v>10.7</c:v>
                </c:pt>
                <c:pt idx="99">
                  <c:v>10.7</c:v>
                </c:pt>
                <c:pt idx="100">
                  <c:v>10.8</c:v>
                </c:pt>
                <c:pt idx="101">
                  <c:v>10.8</c:v>
                </c:pt>
                <c:pt idx="102">
                  <c:v>12.1</c:v>
                </c:pt>
                <c:pt idx="103">
                  <c:v>11.6</c:v>
                </c:pt>
                <c:pt idx="104">
                  <c:v>11.8</c:v>
                </c:pt>
                <c:pt idx="105">
                  <c:v>11.7</c:v>
                </c:pt>
                <c:pt idx="106">
                  <c:v>11.8</c:v>
                </c:pt>
                <c:pt idx="107">
                  <c:v>15.2</c:v>
                </c:pt>
                <c:pt idx="108">
                  <c:v>13.2</c:v>
                </c:pt>
                <c:pt idx="109">
                  <c:v>15</c:v>
                </c:pt>
                <c:pt idx="110">
                  <c:v>13.5</c:v>
                </c:pt>
                <c:pt idx="111">
                  <c:v>13.3</c:v>
                </c:pt>
                <c:pt idx="112">
                  <c:v>13.5</c:v>
                </c:pt>
                <c:pt idx="113">
                  <c:v>13.8</c:v>
                </c:pt>
                <c:pt idx="114">
                  <c:v>13.6</c:v>
                </c:pt>
                <c:pt idx="115">
                  <c:v>13.8</c:v>
                </c:pt>
                <c:pt idx="116">
                  <c:v>14.3</c:v>
                </c:pt>
                <c:pt idx="117">
                  <c:v>14.5</c:v>
                </c:pt>
                <c:pt idx="118">
                  <c:v>14.3</c:v>
                </c:pt>
                <c:pt idx="119">
                  <c:v>14.7</c:v>
                </c:pt>
                <c:pt idx="120">
                  <c:v>14.8</c:v>
                </c:pt>
                <c:pt idx="121">
                  <c:v>16.899999999999999</c:v>
                </c:pt>
                <c:pt idx="122">
                  <c:v>14.1</c:v>
                </c:pt>
                <c:pt idx="123">
                  <c:v>13.8</c:v>
                </c:pt>
                <c:pt idx="124">
                  <c:v>13.7</c:v>
                </c:pt>
                <c:pt idx="125">
                  <c:v>13.7</c:v>
                </c:pt>
                <c:pt idx="126">
                  <c:v>13.2</c:v>
                </c:pt>
                <c:pt idx="127">
                  <c:v>12.9</c:v>
                </c:pt>
                <c:pt idx="128">
                  <c:v>12.4</c:v>
                </c:pt>
                <c:pt idx="129">
                  <c:v>12.3</c:v>
                </c:pt>
                <c:pt idx="130">
                  <c:v>13.6</c:v>
                </c:pt>
                <c:pt idx="131">
                  <c:v>13.7</c:v>
                </c:pt>
                <c:pt idx="132">
                  <c:v>14.1</c:v>
                </c:pt>
                <c:pt idx="133">
                  <c:v>13.7</c:v>
                </c:pt>
                <c:pt idx="134">
                  <c:v>13.9</c:v>
                </c:pt>
                <c:pt idx="135">
                  <c:v>15.6</c:v>
                </c:pt>
                <c:pt idx="136">
                  <c:v>13.2</c:v>
                </c:pt>
                <c:pt idx="137">
                  <c:v>11.3</c:v>
                </c:pt>
                <c:pt idx="138">
                  <c:v>12.8</c:v>
                </c:pt>
                <c:pt idx="139">
                  <c:v>13.1</c:v>
                </c:pt>
                <c:pt idx="140">
                  <c:v>12.7</c:v>
                </c:pt>
                <c:pt idx="141">
                  <c:v>12.9</c:v>
                </c:pt>
                <c:pt idx="142">
                  <c:v>13.1</c:v>
                </c:pt>
                <c:pt idx="143">
                  <c:v>13.8</c:v>
                </c:pt>
                <c:pt idx="144">
                  <c:v>14.1</c:v>
                </c:pt>
                <c:pt idx="145">
                  <c:v>13.8</c:v>
                </c:pt>
                <c:pt idx="146">
                  <c:v>13.4</c:v>
                </c:pt>
                <c:pt idx="147">
                  <c:v>13.2</c:v>
                </c:pt>
                <c:pt idx="148">
                  <c:v>13.6</c:v>
                </c:pt>
                <c:pt idx="149">
                  <c:v>13.4</c:v>
                </c:pt>
                <c:pt idx="150">
                  <c:v>13.3</c:v>
                </c:pt>
                <c:pt idx="151">
                  <c:v>13.6</c:v>
                </c:pt>
                <c:pt idx="152">
                  <c:v>13.2</c:v>
                </c:pt>
                <c:pt idx="153">
                  <c:v>13.3</c:v>
                </c:pt>
                <c:pt idx="154">
                  <c:v>14.1</c:v>
                </c:pt>
                <c:pt idx="155">
                  <c:v>14.3</c:v>
                </c:pt>
                <c:pt idx="156">
                  <c:v>14.4</c:v>
                </c:pt>
                <c:pt idx="157">
                  <c:v>13.9</c:v>
                </c:pt>
                <c:pt idx="158">
                  <c:v>14.3</c:v>
                </c:pt>
                <c:pt idx="159">
                  <c:v>13.7</c:v>
                </c:pt>
                <c:pt idx="160">
                  <c:v>14.2</c:v>
                </c:pt>
                <c:pt idx="161">
                  <c:v>13.9</c:v>
                </c:pt>
                <c:pt idx="162">
                  <c:v>14.2</c:v>
                </c:pt>
                <c:pt idx="163">
                  <c:v>14.3</c:v>
                </c:pt>
                <c:pt idx="164">
                  <c:v>13.9</c:v>
                </c:pt>
                <c:pt idx="165">
                  <c:v>14.2</c:v>
                </c:pt>
                <c:pt idx="166">
                  <c:v>13.9</c:v>
                </c:pt>
                <c:pt idx="167">
                  <c:v>15</c:v>
                </c:pt>
                <c:pt idx="168">
                  <c:v>14.6</c:v>
                </c:pt>
                <c:pt idx="169">
                  <c:v>14.4</c:v>
                </c:pt>
                <c:pt idx="170">
                  <c:v>14.4</c:v>
                </c:pt>
                <c:pt idx="171">
                  <c:v>14.5</c:v>
                </c:pt>
                <c:pt idx="172">
                  <c:v>14.3</c:v>
                </c:pt>
                <c:pt idx="173">
                  <c:v>14.3</c:v>
                </c:pt>
                <c:pt idx="174">
                  <c:v>14.4</c:v>
                </c:pt>
                <c:pt idx="175">
                  <c:v>14.3</c:v>
                </c:pt>
                <c:pt idx="176">
                  <c:v>14.8</c:v>
                </c:pt>
                <c:pt idx="177">
                  <c:v>14.6</c:v>
                </c:pt>
                <c:pt idx="178">
                  <c:v>15.5</c:v>
                </c:pt>
                <c:pt idx="179">
                  <c:v>15.7</c:v>
                </c:pt>
                <c:pt idx="180">
                  <c:v>15.4</c:v>
                </c:pt>
                <c:pt idx="181">
                  <c:v>15.7</c:v>
                </c:pt>
                <c:pt idx="182">
                  <c:v>15.7</c:v>
                </c:pt>
                <c:pt idx="183">
                  <c:v>15.6</c:v>
                </c:pt>
                <c:pt idx="184">
                  <c:v>15.2</c:v>
                </c:pt>
                <c:pt idx="185">
                  <c:v>15.9</c:v>
                </c:pt>
                <c:pt idx="186">
                  <c:v>15.7</c:v>
                </c:pt>
                <c:pt idx="187">
                  <c:v>15.6</c:v>
                </c:pt>
                <c:pt idx="188">
                  <c:v>15.8</c:v>
                </c:pt>
                <c:pt idx="189">
                  <c:v>15.5</c:v>
                </c:pt>
                <c:pt idx="190">
                  <c:v>16.8</c:v>
                </c:pt>
                <c:pt idx="191">
                  <c:v>16.399999999999999</c:v>
                </c:pt>
                <c:pt idx="192">
                  <c:v>16.3</c:v>
                </c:pt>
                <c:pt idx="193">
                  <c:v>16.2</c:v>
                </c:pt>
                <c:pt idx="194">
                  <c:v>16.2</c:v>
                </c:pt>
                <c:pt idx="195">
                  <c:v>16.100000000000001</c:v>
                </c:pt>
                <c:pt idx="196">
                  <c:v>16.100000000000001</c:v>
                </c:pt>
                <c:pt idx="197">
                  <c:v>16.2</c:v>
                </c:pt>
                <c:pt idx="198">
                  <c:v>16.2</c:v>
                </c:pt>
                <c:pt idx="199">
                  <c:v>16.2</c:v>
                </c:pt>
                <c:pt idx="200">
                  <c:v>16.2</c:v>
                </c:pt>
                <c:pt idx="201">
                  <c:v>16.100000000000001</c:v>
                </c:pt>
                <c:pt idx="202">
                  <c:v>16.8</c:v>
                </c:pt>
                <c:pt idx="203">
                  <c:v>16.8</c:v>
                </c:pt>
                <c:pt idx="204">
                  <c:v>16.600000000000001</c:v>
                </c:pt>
                <c:pt idx="205">
                  <c:v>16.399999999999999</c:v>
                </c:pt>
                <c:pt idx="206">
                  <c:v>17</c:v>
                </c:pt>
                <c:pt idx="207">
                  <c:v>16.399999999999999</c:v>
                </c:pt>
                <c:pt idx="208">
                  <c:v>16.2</c:v>
                </c:pt>
                <c:pt idx="209">
                  <c:v>16.5</c:v>
                </c:pt>
                <c:pt idx="210">
                  <c:v>16.399999999999999</c:v>
                </c:pt>
                <c:pt idx="211">
                  <c:v>16.5</c:v>
                </c:pt>
                <c:pt idx="212">
                  <c:v>16.399999999999999</c:v>
                </c:pt>
                <c:pt idx="213">
                  <c:v>16.3</c:v>
                </c:pt>
                <c:pt idx="214">
                  <c:v>16.399999999999999</c:v>
                </c:pt>
                <c:pt idx="215">
                  <c:v>16.399999999999999</c:v>
                </c:pt>
                <c:pt idx="216">
                  <c:v>16.2</c:v>
                </c:pt>
                <c:pt idx="217">
                  <c:v>16.399999999999999</c:v>
                </c:pt>
                <c:pt idx="218">
                  <c:v>16.2</c:v>
                </c:pt>
                <c:pt idx="219">
                  <c:v>16.100000000000001</c:v>
                </c:pt>
                <c:pt idx="220">
                  <c:v>16.399999999999999</c:v>
                </c:pt>
                <c:pt idx="221">
                  <c:v>16.2</c:v>
                </c:pt>
                <c:pt idx="222">
                  <c:v>16.399999999999999</c:v>
                </c:pt>
                <c:pt idx="223">
                  <c:v>16.5</c:v>
                </c:pt>
                <c:pt idx="224">
                  <c:v>16.3</c:v>
                </c:pt>
                <c:pt idx="225">
                  <c:v>16.399999999999999</c:v>
                </c:pt>
                <c:pt idx="226">
                  <c:v>16.100000000000001</c:v>
                </c:pt>
                <c:pt idx="227">
                  <c:v>16.3</c:v>
                </c:pt>
                <c:pt idx="228">
                  <c:v>16.899999999999999</c:v>
                </c:pt>
                <c:pt idx="229">
                  <c:v>16.600000000000001</c:v>
                </c:pt>
                <c:pt idx="230">
                  <c:v>16.600000000000001</c:v>
                </c:pt>
                <c:pt idx="231">
                  <c:v>16.7</c:v>
                </c:pt>
                <c:pt idx="232">
                  <c:v>16.600000000000001</c:v>
                </c:pt>
                <c:pt idx="233">
                  <c:v>16.600000000000001</c:v>
                </c:pt>
                <c:pt idx="234">
                  <c:v>16.600000000000001</c:v>
                </c:pt>
                <c:pt idx="235">
                  <c:v>16.399999999999999</c:v>
                </c:pt>
                <c:pt idx="236">
                  <c:v>16.399999999999999</c:v>
                </c:pt>
                <c:pt idx="237">
                  <c:v>16.5</c:v>
                </c:pt>
                <c:pt idx="238">
                  <c:v>16.3</c:v>
                </c:pt>
                <c:pt idx="239">
                  <c:v>16.3</c:v>
                </c:pt>
                <c:pt idx="240">
                  <c:v>16.600000000000001</c:v>
                </c:pt>
                <c:pt idx="241">
                  <c:v>16.5</c:v>
                </c:pt>
                <c:pt idx="242">
                  <c:v>17.5</c:v>
                </c:pt>
                <c:pt idx="243">
                  <c:v>16.8</c:v>
                </c:pt>
                <c:pt idx="244">
                  <c:v>16.600000000000001</c:v>
                </c:pt>
                <c:pt idx="245">
                  <c:v>16.7</c:v>
                </c:pt>
                <c:pt idx="246">
                  <c:v>16.600000000000001</c:v>
                </c:pt>
                <c:pt idx="247">
                  <c:v>16.2</c:v>
                </c:pt>
                <c:pt idx="248">
                  <c:v>16.600000000000001</c:v>
                </c:pt>
                <c:pt idx="249">
                  <c:v>16.3</c:v>
                </c:pt>
                <c:pt idx="250">
                  <c:v>16.2</c:v>
                </c:pt>
                <c:pt idx="251">
                  <c:v>16.399999999999999</c:v>
                </c:pt>
                <c:pt idx="252">
                  <c:v>16.600000000000001</c:v>
                </c:pt>
                <c:pt idx="253">
                  <c:v>16.5</c:v>
                </c:pt>
                <c:pt idx="254">
                  <c:v>16.600000000000001</c:v>
                </c:pt>
                <c:pt idx="255">
                  <c:v>16.600000000000001</c:v>
                </c:pt>
                <c:pt idx="256">
                  <c:v>16.5</c:v>
                </c:pt>
                <c:pt idx="257">
                  <c:v>16.5</c:v>
                </c:pt>
                <c:pt idx="258">
                  <c:v>16.3</c:v>
                </c:pt>
                <c:pt idx="259">
                  <c:v>16.600000000000001</c:v>
                </c:pt>
                <c:pt idx="260">
                  <c:v>16.2</c:v>
                </c:pt>
                <c:pt idx="261">
                  <c:v>16.399999999999999</c:v>
                </c:pt>
                <c:pt idx="262">
                  <c:v>16.399999999999999</c:v>
                </c:pt>
                <c:pt idx="263">
                  <c:v>16.399999999999999</c:v>
                </c:pt>
                <c:pt idx="264">
                  <c:v>16.600000000000001</c:v>
                </c:pt>
                <c:pt idx="265">
                  <c:v>16.3</c:v>
                </c:pt>
                <c:pt idx="266">
                  <c:v>17.899999999999999</c:v>
                </c:pt>
                <c:pt idx="267">
                  <c:v>16.399999999999999</c:v>
                </c:pt>
                <c:pt idx="268">
                  <c:v>16.899999999999999</c:v>
                </c:pt>
                <c:pt idx="269">
                  <c:v>16.8</c:v>
                </c:pt>
                <c:pt idx="270">
                  <c:v>16.600000000000001</c:v>
                </c:pt>
                <c:pt idx="271">
                  <c:v>16.600000000000001</c:v>
                </c:pt>
                <c:pt idx="272">
                  <c:v>16.899999999999999</c:v>
                </c:pt>
                <c:pt idx="273">
                  <c:v>16.8</c:v>
                </c:pt>
                <c:pt idx="274">
                  <c:v>16.8</c:v>
                </c:pt>
                <c:pt idx="275">
                  <c:v>16.3</c:v>
                </c:pt>
                <c:pt idx="276">
                  <c:v>17.600000000000001</c:v>
                </c:pt>
                <c:pt idx="277">
                  <c:v>17.399999999999999</c:v>
                </c:pt>
                <c:pt idx="278">
                  <c:v>17.399999999999999</c:v>
                </c:pt>
                <c:pt idx="279">
                  <c:v>16.899999999999999</c:v>
                </c:pt>
                <c:pt idx="280">
                  <c:v>17.399999999999999</c:v>
                </c:pt>
                <c:pt idx="281">
                  <c:v>17.2</c:v>
                </c:pt>
                <c:pt idx="282">
                  <c:v>17.3</c:v>
                </c:pt>
                <c:pt idx="283">
                  <c:v>17.2</c:v>
                </c:pt>
                <c:pt idx="284">
                  <c:v>17</c:v>
                </c:pt>
                <c:pt idx="285">
                  <c:v>17.100000000000001</c:v>
                </c:pt>
                <c:pt idx="286">
                  <c:v>17</c:v>
                </c:pt>
                <c:pt idx="287">
                  <c:v>17.100000000000001</c:v>
                </c:pt>
                <c:pt idx="288">
                  <c:v>17.600000000000001</c:v>
                </c:pt>
                <c:pt idx="289">
                  <c:v>18.5</c:v>
                </c:pt>
                <c:pt idx="290">
                  <c:v>17.600000000000001</c:v>
                </c:pt>
                <c:pt idx="291">
                  <c:v>17.7</c:v>
                </c:pt>
                <c:pt idx="292">
                  <c:v>17.7</c:v>
                </c:pt>
                <c:pt idx="293">
                  <c:v>17.5</c:v>
                </c:pt>
                <c:pt idx="294">
                  <c:v>17.600000000000001</c:v>
                </c:pt>
                <c:pt idx="295">
                  <c:v>17.600000000000001</c:v>
                </c:pt>
                <c:pt idx="296">
                  <c:v>17.5</c:v>
                </c:pt>
                <c:pt idx="297">
                  <c:v>17.600000000000001</c:v>
                </c:pt>
                <c:pt idx="298">
                  <c:v>17.7</c:v>
                </c:pt>
                <c:pt idx="299">
                  <c:v>17.7</c:v>
                </c:pt>
                <c:pt idx="300">
                  <c:v>18.2</c:v>
                </c:pt>
                <c:pt idx="301">
                  <c:v>18.100000000000001</c:v>
                </c:pt>
                <c:pt idx="302">
                  <c:v>17.5</c:v>
                </c:pt>
                <c:pt idx="303">
                  <c:v>19.399999999999999</c:v>
                </c:pt>
                <c:pt idx="304">
                  <c:v>18.100000000000001</c:v>
                </c:pt>
                <c:pt idx="305">
                  <c:v>18.2</c:v>
                </c:pt>
                <c:pt idx="306">
                  <c:v>18.3</c:v>
                </c:pt>
                <c:pt idx="307">
                  <c:v>18.2</c:v>
                </c:pt>
                <c:pt idx="308">
                  <c:v>17.899999999999999</c:v>
                </c:pt>
                <c:pt idx="309">
                  <c:v>18</c:v>
                </c:pt>
                <c:pt idx="310">
                  <c:v>17.8</c:v>
                </c:pt>
                <c:pt idx="311">
                  <c:v>17.899999999999999</c:v>
                </c:pt>
                <c:pt idx="312">
                  <c:v>18.8</c:v>
                </c:pt>
                <c:pt idx="313">
                  <c:v>19</c:v>
                </c:pt>
                <c:pt idx="314">
                  <c:v>18.5</c:v>
                </c:pt>
                <c:pt idx="315">
                  <c:v>19.2</c:v>
                </c:pt>
                <c:pt idx="316">
                  <c:v>18.5</c:v>
                </c:pt>
                <c:pt idx="317">
                  <c:v>18.600000000000001</c:v>
                </c:pt>
                <c:pt idx="318">
                  <c:v>18.5</c:v>
                </c:pt>
                <c:pt idx="319">
                  <c:v>18.3</c:v>
                </c:pt>
                <c:pt idx="320">
                  <c:v>18.7</c:v>
                </c:pt>
                <c:pt idx="321">
                  <c:v>18.100000000000001</c:v>
                </c:pt>
                <c:pt idx="322">
                  <c:v>18.7</c:v>
                </c:pt>
                <c:pt idx="323">
                  <c:v>18.8</c:v>
                </c:pt>
                <c:pt idx="324">
                  <c:v>19.3</c:v>
                </c:pt>
                <c:pt idx="325">
                  <c:v>19.2</c:v>
                </c:pt>
                <c:pt idx="326">
                  <c:v>19.600000000000001</c:v>
                </c:pt>
                <c:pt idx="327">
                  <c:v>19.7</c:v>
                </c:pt>
                <c:pt idx="328">
                  <c:v>19.2</c:v>
                </c:pt>
                <c:pt idx="329">
                  <c:v>19.5</c:v>
                </c:pt>
                <c:pt idx="330">
                  <c:v>19.2</c:v>
                </c:pt>
                <c:pt idx="331">
                  <c:v>19.3</c:v>
                </c:pt>
                <c:pt idx="332">
                  <c:v>19.100000000000001</c:v>
                </c:pt>
                <c:pt idx="333">
                  <c:v>18.8</c:v>
                </c:pt>
                <c:pt idx="334">
                  <c:v>19.100000000000001</c:v>
                </c:pt>
                <c:pt idx="335">
                  <c:v>19.600000000000001</c:v>
                </c:pt>
                <c:pt idx="336">
                  <c:v>19.600000000000001</c:v>
                </c:pt>
                <c:pt idx="337">
                  <c:v>19.2</c:v>
                </c:pt>
                <c:pt idx="338">
                  <c:v>20.100000000000001</c:v>
                </c:pt>
                <c:pt idx="339">
                  <c:v>19.8</c:v>
                </c:pt>
                <c:pt idx="340">
                  <c:v>19.2</c:v>
                </c:pt>
                <c:pt idx="341">
                  <c:v>19.7</c:v>
                </c:pt>
                <c:pt idx="342">
                  <c:v>19.600000000000001</c:v>
                </c:pt>
                <c:pt idx="343">
                  <c:v>19.899999999999999</c:v>
                </c:pt>
                <c:pt idx="344">
                  <c:v>19.7</c:v>
                </c:pt>
                <c:pt idx="345">
                  <c:v>19.8</c:v>
                </c:pt>
                <c:pt idx="346">
                  <c:v>19.8</c:v>
                </c:pt>
                <c:pt idx="347">
                  <c:v>19.899999999999999</c:v>
                </c:pt>
                <c:pt idx="348">
                  <c:v>20.9</c:v>
                </c:pt>
                <c:pt idx="349">
                  <c:v>20.399999999999999</c:v>
                </c:pt>
                <c:pt idx="350">
                  <c:v>20.6</c:v>
                </c:pt>
                <c:pt idx="351">
                  <c:v>20.5</c:v>
                </c:pt>
                <c:pt idx="352">
                  <c:v>20.7</c:v>
                </c:pt>
                <c:pt idx="353">
                  <c:v>20.3</c:v>
                </c:pt>
                <c:pt idx="354">
                  <c:v>20.7</c:v>
                </c:pt>
                <c:pt idx="355">
                  <c:v>20.7</c:v>
                </c:pt>
                <c:pt idx="356">
                  <c:v>20.3</c:v>
                </c:pt>
                <c:pt idx="357">
                  <c:v>20.7</c:v>
                </c:pt>
                <c:pt idx="358">
                  <c:v>20.399999999999999</c:v>
                </c:pt>
                <c:pt idx="359">
                  <c:v>20.399999999999999</c:v>
                </c:pt>
                <c:pt idx="360">
                  <c:v>21.4</c:v>
                </c:pt>
                <c:pt idx="361">
                  <c:v>21.4</c:v>
                </c:pt>
                <c:pt idx="362">
                  <c:v>21.5</c:v>
                </c:pt>
                <c:pt idx="363">
                  <c:v>21.8</c:v>
                </c:pt>
                <c:pt idx="364">
                  <c:v>21.4</c:v>
                </c:pt>
                <c:pt idx="365">
                  <c:v>21.7</c:v>
                </c:pt>
                <c:pt idx="366">
                  <c:v>21.6</c:v>
                </c:pt>
                <c:pt idx="367">
                  <c:v>21.1</c:v>
                </c:pt>
                <c:pt idx="368">
                  <c:v>21.2</c:v>
                </c:pt>
                <c:pt idx="369">
                  <c:v>21.2</c:v>
                </c:pt>
                <c:pt idx="370">
                  <c:v>21.1</c:v>
                </c:pt>
                <c:pt idx="371">
                  <c:v>21.8</c:v>
                </c:pt>
                <c:pt idx="372">
                  <c:v>22.3</c:v>
                </c:pt>
                <c:pt idx="373">
                  <c:v>22.3</c:v>
                </c:pt>
                <c:pt idx="374">
                  <c:v>22.6</c:v>
                </c:pt>
                <c:pt idx="375">
                  <c:v>22.4</c:v>
                </c:pt>
                <c:pt idx="376">
                  <c:v>22</c:v>
                </c:pt>
                <c:pt idx="377">
                  <c:v>22.2</c:v>
                </c:pt>
                <c:pt idx="378">
                  <c:v>22.2</c:v>
                </c:pt>
                <c:pt idx="379">
                  <c:v>21.9</c:v>
                </c:pt>
                <c:pt idx="380">
                  <c:v>22.4</c:v>
                </c:pt>
                <c:pt idx="381">
                  <c:v>22.3</c:v>
                </c:pt>
                <c:pt idx="382">
                  <c:v>22.3</c:v>
                </c:pt>
                <c:pt idx="383">
                  <c:v>22.7</c:v>
                </c:pt>
                <c:pt idx="384">
                  <c:v>23.3</c:v>
                </c:pt>
                <c:pt idx="385">
                  <c:v>23.2</c:v>
                </c:pt>
                <c:pt idx="386">
                  <c:v>23.6</c:v>
                </c:pt>
                <c:pt idx="387">
                  <c:v>23.6</c:v>
                </c:pt>
                <c:pt idx="388">
                  <c:v>22.9</c:v>
                </c:pt>
                <c:pt idx="389">
                  <c:v>23.1</c:v>
                </c:pt>
                <c:pt idx="390">
                  <c:v>23.2</c:v>
                </c:pt>
                <c:pt idx="391">
                  <c:v>23.1</c:v>
                </c:pt>
                <c:pt idx="392">
                  <c:v>23.2</c:v>
                </c:pt>
                <c:pt idx="393">
                  <c:v>23</c:v>
                </c:pt>
                <c:pt idx="394">
                  <c:v>23.4</c:v>
                </c:pt>
                <c:pt idx="395">
                  <c:v>23.7</c:v>
                </c:pt>
                <c:pt idx="396">
                  <c:v>24</c:v>
                </c:pt>
                <c:pt idx="397">
                  <c:v>23.8</c:v>
                </c:pt>
                <c:pt idx="398">
                  <c:v>24.7</c:v>
                </c:pt>
                <c:pt idx="399">
                  <c:v>24.1</c:v>
                </c:pt>
                <c:pt idx="400">
                  <c:v>23.9</c:v>
                </c:pt>
                <c:pt idx="401">
                  <c:v>24.3</c:v>
                </c:pt>
                <c:pt idx="402">
                  <c:v>24</c:v>
                </c:pt>
                <c:pt idx="403">
                  <c:v>24.3</c:v>
                </c:pt>
                <c:pt idx="404">
                  <c:v>24</c:v>
                </c:pt>
                <c:pt idx="405">
                  <c:v>23.9</c:v>
                </c:pt>
                <c:pt idx="406">
                  <c:v>24.1</c:v>
                </c:pt>
                <c:pt idx="407">
                  <c:v>24.3</c:v>
                </c:pt>
                <c:pt idx="408">
                  <c:v>25</c:v>
                </c:pt>
                <c:pt idx="409">
                  <c:v>25.1</c:v>
                </c:pt>
                <c:pt idx="410">
                  <c:v>25.2</c:v>
                </c:pt>
                <c:pt idx="411">
                  <c:v>24.9</c:v>
                </c:pt>
                <c:pt idx="412">
                  <c:v>25</c:v>
                </c:pt>
                <c:pt idx="413">
                  <c:v>24.9</c:v>
                </c:pt>
                <c:pt idx="414">
                  <c:v>24.9</c:v>
                </c:pt>
                <c:pt idx="415">
                  <c:v>25.1</c:v>
                </c:pt>
                <c:pt idx="416">
                  <c:v>24.7</c:v>
                </c:pt>
                <c:pt idx="417">
                  <c:v>25.2</c:v>
                </c:pt>
                <c:pt idx="418">
                  <c:v>24.7</c:v>
                </c:pt>
                <c:pt idx="419">
                  <c:v>25.4</c:v>
                </c:pt>
                <c:pt idx="420">
                  <c:v>26.1</c:v>
                </c:pt>
                <c:pt idx="421">
                  <c:v>26.1</c:v>
                </c:pt>
                <c:pt idx="422">
                  <c:v>26</c:v>
                </c:pt>
                <c:pt idx="423">
                  <c:v>26.4</c:v>
                </c:pt>
                <c:pt idx="424">
                  <c:v>26.4</c:v>
                </c:pt>
                <c:pt idx="425">
                  <c:v>26.2</c:v>
                </c:pt>
                <c:pt idx="426">
                  <c:v>26.6</c:v>
                </c:pt>
                <c:pt idx="427">
                  <c:v>26.5</c:v>
                </c:pt>
                <c:pt idx="428">
                  <c:v>26.2</c:v>
                </c:pt>
                <c:pt idx="429">
                  <c:v>28.5</c:v>
                </c:pt>
                <c:pt idx="430">
                  <c:v>27</c:v>
                </c:pt>
                <c:pt idx="431">
                  <c:v>27.3</c:v>
                </c:pt>
                <c:pt idx="432">
                  <c:v>28.8</c:v>
                </c:pt>
                <c:pt idx="433">
                  <c:v>28.5</c:v>
                </c:pt>
                <c:pt idx="434">
                  <c:v>29</c:v>
                </c:pt>
                <c:pt idx="435">
                  <c:v>29.4</c:v>
                </c:pt>
                <c:pt idx="436">
                  <c:v>29.1</c:v>
                </c:pt>
                <c:pt idx="437">
                  <c:v>29.4</c:v>
                </c:pt>
                <c:pt idx="438">
                  <c:v>29.8</c:v>
                </c:pt>
                <c:pt idx="439">
                  <c:v>29.7</c:v>
                </c:pt>
                <c:pt idx="440">
                  <c:v>29.9</c:v>
                </c:pt>
                <c:pt idx="441">
                  <c:v>30.3</c:v>
                </c:pt>
                <c:pt idx="442">
                  <c:v>30.2</c:v>
                </c:pt>
                <c:pt idx="443">
                  <c:v>30.4</c:v>
                </c:pt>
                <c:pt idx="444">
                  <c:v>31.2</c:v>
                </c:pt>
                <c:pt idx="445">
                  <c:v>31.1</c:v>
                </c:pt>
                <c:pt idx="446">
                  <c:v>31.8</c:v>
                </c:pt>
                <c:pt idx="447">
                  <c:v>31.5</c:v>
                </c:pt>
                <c:pt idx="448">
                  <c:v>31.8</c:v>
                </c:pt>
                <c:pt idx="449">
                  <c:v>32</c:v>
                </c:pt>
                <c:pt idx="450">
                  <c:v>32.1</c:v>
                </c:pt>
                <c:pt idx="451">
                  <c:v>31.8</c:v>
                </c:pt>
                <c:pt idx="452">
                  <c:v>32.4</c:v>
                </c:pt>
                <c:pt idx="453">
                  <c:v>32</c:v>
                </c:pt>
                <c:pt idx="454">
                  <c:v>32</c:v>
                </c:pt>
                <c:pt idx="455">
                  <c:v>32.200000000000003</c:v>
                </c:pt>
                <c:pt idx="456">
                  <c:v>33</c:v>
                </c:pt>
                <c:pt idx="457">
                  <c:v>33.6</c:v>
                </c:pt>
                <c:pt idx="458">
                  <c:v>33.9</c:v>
                </c:pt>
                <c:pt idx="459">
                  <c:v>33.9</c:v>
                </c:pt>
                <c:pt idx="460">
                  <c:v>33.5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34.799999999999997</c:v>
                </c:pt>
                <c:pt idx="464">
                  <c:v>34.299999999999997</c:v>
                </c:pt>
                <c:pt idx="465">
                  <c:v>34.299999999999997</c:v>
                </c:pt>
                <c:pt idx="466">
                  <c:v>34.700000000000003</c:v>
                </c:pt>
                <c:pt idx="467">
                  <c:v>35</c:v>
                </c:pt>
                <c:pt idx="468">
                  <c:v>36</c:v>
                </c:pt>
                <c:pt idx="469">
                  <c:v>36</c:v>
                </c:pt>
                <c:pt idx="470">
                  <c:v>36.4</c:v>
                </c:pt>
                <c:pt idx="471">
                  <c:v>35.9</c:v>
                </c:pt>
                <c:pt idx="472">
                  <c:v>36.299999999999997</c:v>
                </c:pt>
                <c:pt idx="473">
                  <c:v>36.6</c:v>
                </c:pt>
                <c:pt idx="474">
                  <c:v>36.299999999999997</c:v>
                </c:pt>
                <c:pt idx="475">
                  <c:v>36.700000000000003</c:v>
                </c:pt>
                <c:pt idx="476">
                  <c:v>36.5</c:v>
                </c:pt>
                <c:pt idx="477">
                  <c:v>36.6</c:v>
                </c:pt>
                <c:pt idx="478">
                  <c:v>36.5</c:v>
                </c:pt>
                <c:pt idx="479">
                  <c:v>36.9</c:v>
                </c:pt>
                <c:pt idx="480">
                  <c:v>38.5</c:v>
                </c:pt>
                <c:pt idx="481">
                  <c:v>38.4</c:v>
                </c:pt>
                <c:pt idx="482">
                  <c:v>38.200000000000003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38.9</c:v>
                </c:pt>
                <c:pt idx="486">
                  <c:v>38.6</c:v>
                </c:pt>
                <c:pt idx="487">
                  <c:v>39.4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40.299999999999997</c:v>
                </c:pt>
                <c:pt idx="495">
                  <c:v>42.4</c:v>
                </c:pt>
                <c:pt idx="496">
                  <c:v>41.6</c:v>
                </c:pt>
                <c:pt idx="497">
                  <c:v>41.3</c:v>
                </c:pt>
                <c:pt idx="498">
                  <c:v>42</c:v>
                </c:pt>
                <c:pt idx="499">
                  <c:v>42.1</c:v>
                </c:pt>
                <c:pt idx="500">
                  <c:v>41.6</c:v>
                </c:pt>
                <c:pt idx="501">
                  <c:v>42.7</c:v>
                </c:pt>
                <c:pt idx="502">
                  <c:v>42.2</c:v>
                </c:pt>
                <c:pt idx="503">
                  <c:v>42.7</c:v>
                </c:pt>
                <c:pt idx="504">
                  <c:v>44.1</c:v>
                </c:pt>
                <c:pt idx="505">
                  <c:v>44.5</c:v>
                </c:pt>
                <c:pt idx="506">
                  <c:v>43.9</c:v>
                </c:pt>
                <c:pt idx="507">
                  <c:v>44.5</c:v>
                </c:pt>
                <c:pt idx="508">
                  <c:v>44.3</c:v>
                </c:pt>
                <c:pt idx="509">
                  <c:v>45.3</c:v>
                </c:pt>
                <c:pt idx="510">
                  <c:v>45.8</c:v>
                </c:pt>
                <c:pt idx="511">
                  <c:v>44.9</c:v>
                </c:pt>
                <c:pt idx="512">
                  <c:v>45.6</c:v>
                </c:pt>
                <c:pt idx="513">
                  <c:v>45.8</c:v>
                </c:pt>
                <c:pt idx="514">
                  <c:v>45.5</c:v>
                </c:pt>
                <c:pt idx="515">
                  <c:v>46.1</c:v>
                </c:pt>
                <c:pt idx="516">
                  <c:v>49.7</c:v>
                </c:pt>
                <c:pt idx="517">
                  <c:v>49.1</c:v>
                </c:pt>
                <c:pt idx="518">
                  <c:v>50.3</c:v>
                </c:pt>
                <c:pt idx="519">
                  <c:v>50.2</c:v>
                </c:pt>
                <c:pt idx="520">
                  <c:v>50.1</c:v>
                </c:pt>
                <c:pt idx="521">
                  <c:v>51.1</c:v>
                </c:pt>
                <c:pt idx="522">
                  <c:v>51.3</c:v>
                </c:pt>
                <c:pt idx="523">
                  <c:v>52</c:v>
                </c:pt>
                <c:pt idx="524">
                  <c:v>52.7</c:v>
                </c:pt>
                <c:pt idx="525">
                  <c:v>53.1</c:v>
                </c:pt>
                <c:pt idx="526">
                  <c:v>54.3</c:v>
                </c:pt>
                <c:pt idx="527">
                  <c:v>54.4</c:v>
                </c:pt>
                <c:pt idx="528">
                  <c:v>54.9</c:v>
                </c:pt>
                <c:pt idx="529">
                  <c:v>56.7</c:v>
                </c:pt>
                <c:pt idx="530">
                  <c:v>56.1</c:v>
                </c:pt>
                <c:pt idx="531">
                  <c:v>56.4</c:v>
                </c:pt>
                <c:pt idx="532">
                  <c:v>57.5</c:v>
                </c:pt>
                <c:pt idx="533">
                  <c:v>57.6</c:v>
                </c:pt>
                <c:pt idx="534">
                  <c:v>58.2</c:v>
                </c:pt>
                <c:pt idx="535">
                  <c:v>59</c:v>
                </c:pt>
                <c:pt idx="536">
                  <c:v>59.5</c:v>
                </c:pt>
                <c:pt idx="537">
                  <c:v>59.3</c:v>
                </c:pt>
                <c:pt idx="538">
                  <c:v>60.3</c:v>
                </c:pt>
                <c:pt idx="539">
                  <c:v>60.1</c:v>
                </c:pt>
                <c:pt idx="540">
                  <c:v>61.1</c:v>
                </c:pt>
                <c:pt idx="541">
                  <c:v>61.4</c:v>
                </c:pt>
                <c:pt idx="542">
                  <c:v>62.3</c:v>
                </c:pt>
                <c:pt idx="543">
                  <c:v>62.7</c:v>
                </c:pt>
                <c:pt idx="544">
                  <c:v>61.3</c:v>
                </c:pt>
                <c:pt idx="545">
                  <c:v>63.2</c:v>
                </c:pt>
                <c:pt idx="546">
                  <c:v>63.6</c:v>
                </c:pt>
                <c:pt idx="547">
                  <c:v>64.7</c:v>
                </c:pt>
                <c:pt idx="548">
                  <c:v>65.400000000000006</c:v>
                </c:pt>
                <c:pt idx="549">
                  <c:v>64.5</c:v>
                </c:pt>
                <c:pt idx="550">
                  <c:v>64.3</c:v>
                </c:pt>
                <c:pt idx="551">
                  <c:v>64.7</c:v>
                </c:pt>
                <c:pt idx="552">
                  <c:v>66.3</c:v>
                </c:pt>
                <c:pt idx="553">
                  <c:v>67</c:v>
                </c:pt>
                <c:pt idx="554">
                  <c:v>68.7</c:v>
                </c:pt>
                <c:pt idx="555">
                  <c:v>68.8</c:v>
                </c:pt>
                <c:pt idx="556">
                  <c:v>69.3</c:v>
                </c:pt>
                <c:pt idx="557">
                  <c:v>68.900000000000006</c:v>
                </c:pt>
                <c:pt idx="558">
                  <c:v>70.900000000000006</c:v>
                </c:pt>
                <c:pt idx="559">
                  <c:v>71.900000000000006</c:v>
                </c:pt>
                <c:pt idx="560">
                  <c:v>70.900000000000006</c:v>
                </c:pt>
                <c:pt idx="561">
                  <c:v>72.3</c:v>
                </c:pt>
                <c:pt idx="562">
                  <c:v>72.7</c:v>
                </c:pt>
                <c:pt idx="563">
                  <c:v>73.599999999999994</c:v>
                </c:pt>
                <c:pt idx="564">
                  <c:v>75.2</c:v>
                </c:pt>
                <c:pt idx="565">
                  <c:v>77</c:v>
                </c:pt>
                <c:pt idx="566">
                  <c:v>75.5</c:v>
                </c:pt>
                <c:pt idx="567">
                  <c:v>77</c:v>
                </c:pt>
                <c:pt idx="568">
                  <c:v>78.8</c:v>
                </c:pt>
                <c:pt idx="569">
                  <c:v>79.8</c:v>
                </c:pt>
                <c:pt idx="570">
                  <c:v>79.099999999999994</c:v>
                </c:pt>
                <c:pt idx="571">
                  <c:v>79.8</c:v>
                </c:pt>
                <c:pt idx="572">
                  <c:v>81.3</c:v>
                </c:pt>
                <c:pt idx="573">
                  <c:v>81.8</c:v>
                </c:pt>
                <c:pt idx="574">
                  <c:v>81.5</c:v>
                </c:pt>
                <c:pt idx="575">
                  <c:v>81.400000000000006</c:v>
                </c:pt>
                <c:pt idx="576">
                  <c:v>81.3</c:v>
                </c:pt>
                <c:pt idx="577">
                  <c:v>85.5</c:v>
                </c:pt>
                <c:pt idx="578">
                  <c:v>83.3</c:v>
                </c:pt>
                <c:pt idx="579">
                  <c:v>83.6</c:v>
                </c:pt>
                <c:pt idx="580">
                  <c:v>83.2</c:v>
                </c:pt>
                <c:pt idx="581">
                  <c:v>83.3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Transfers!$H$4</c:f>
              <c:strCache>
                <c:ptCount val="1"/>
                <c:pt idx="0">
                  <c:v>Other Government Social Benefits to Persons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Transfers!$H$8:$H$590</c:f>
              <c:numCache>
                <c:formatCode>0.0</c:formatCode>
                <c:ptCount val="583"/>
                <c:pt idx="0">
                  <c:v>7.6</c:v>
                </c:pt>
                <c:pt idx="1">
                  <c:v>7.7</c:v>
                </c:pt>
                <c:pt idx="2">
                  <c:v>7.9</c:v>
                </c:pt>
                <c:pt idx="3">
                  <c:v>7.8</c:v>
                </c:pt>
                <c:pt idx="4">
                  <c:v>8</c:v>
                </c:pt>
                <c:pt idx="5">
                  <c:v>8.1</c:v>
                </c:pt>
                <c:pt idx="6">
                  <c:v>8.1</c:v>
                </c:pt>
                <c:pt idx="7">
                  <c:v>8.1999999999999993</c:v>
                </c:pt>
                <c:pt idx="8">
                  <c:v>8.4</c:v>
                </c:pt>
                <c:pt idx="9">
                  <c:v>8.4</c:v>
                </c:pt>
                <c:pt idx="10">
                  <c:v>8.5</c:v>
                </c:pt>
                <c:pt idx="11">
                  <c:v>8.6</c:v>
                </c:pt>
                <c:pt idx="12">
                  <c:v>8.9</c:v>
                </c:pt>
                <c:pt idx="13">
                  <c:v>8.9</c:v>
                </c:pt>
                <c:pt idx="14">
                  <c:v>9</c:v>
                </c:pt>
                <c:pt idx="15">
                  <c:v>9.1</c:v>
                </c:pt>
                <c:pt idx="16">
                  <c:v>9.3000000000000007</c:v>
                </c:pt>
                <c:pt idx="17">
                  <c:v>9.4</c:v>
                </c:pt>
                <c:pt idx="18">
                  <c:v>9.4</c:v>
                </c:pt>
                <c:pt idx="19">
                  <c:v>9.6</c:v>
                </c:pt>
                <c:pt idx="20">
                  <c:v>9.6999999999999993</c:v>
                </c:pt>
                <c:pt idx="21">
                  <c:v>9.9</c:v>
                </c:pt>
                <c:pt idx="22">
                  <c:v>10</c:v>
                </c:pt>
                <c:pt idx="23">
                  <c:v>10</c:v>
                </c:pt>
                <c:pt idx="24">
                  <c:v>10.1</c:v>
                </c:pt>
                <c:pt idx="25">
                  <c:v>10.199999999999999</c:v>
                </c:pt>
                <c:pt idx="26">
                  <c:v>10.1</c:v>
                </c:pt>
                <c:pt idx="27">
                  <c:v>10.6</c:v>
                </c:pt>
                <c:pt idx="28">
                  <c:v>10.5</c:v>
                </c:pt>
                <c:pt idx="29">
                  <c:v>10.7</c:v>
                </c:pt>
                <c:pt idx="30">
                  <c:v>10.8</c:v>
                </c:pt>
                <c:pt idx="31">
                  <c:v>11.2</c:v>
                </c:pt>
                <c:pt idx="32">
                  <c:v>10.9</c:v>
                </c:pt>
                <c:pt idx="33">
                  <c:v>11.1</c:v>
                </c:pt>
                <c:pt idx="34">
                  <c:v>11.2</c:v>
                </c:pt>
                <c:pt idx="35">
                  <c:v>11.5</c:v>
                </c:pt>
                <c:pt idx="36">
                  <c:v>11.6</c:v>
                </c:pt>
                <c:pt idx="37">
                  <c:v>11.8</c:v>
                </c:pt>
                <c:pt idx="38">
                  <c:v>12</c:v>
                </c:pt>
                <c:pt idx="39">
                  <c:v>12</c:v>
                </c:pt>
                <c:pt idx="40">
                  <c:v>12.1</c:v>
                </c:pt>
                <c:pt idx="41">
                  <c:v>12.2</c:v>
                </c:pt>
                <c:pt idx="42">
                  <c:v>12.4</c:v>
                </c:pt>
                <c:pt idx="43">
                  <c:v>12.5</c:v>
                </c:pt>
                <c:pt idx="44">
                  <c:v>12.8</c:v>
                </c:pt>
                <c:pt idx="45">
                  <c:v>13</c:v>
                </c:pt>
                <c:pt idx="46">
                  <c:v>13.2</c:v>
                </c:pt>
                <c:pt idx="47">
                  <c:v>13.2</c:v>
                </c:pt>
                <c:pt idx="48">
                  <c:v>13.6</c:v>
                </c:pt>
                <c:pt idx="49">
                  <c:v>14.2</c:v>
                </c:pt>
                <c:pt idx="50">
                  <c:v>14.5</c:v>
                </c:pt>
                <c:pt idx="51">
                  <c:v>14.9</c:v>
                </c:pt>
                <c:pt idx="52">
                  <c:v>15.3</c:v>
                </c:pt>
                <c:pt idx="53">
                  <c:v>15.7</c:v>
                </c:pt>
                <c:pt idx="54">
                  <c:v>16</c:v>
                </c:pt>
                <c:pt idx="55">
                  <c:v>16.3</c:v>
                </c:pt>
                <c:pt idx="56">
                  <c:v>16.899999999999999</c:v>
                </c:pt>
                <c:pt idx="57">
                  <c:v>18.600000000000001</c:v>
                </c:pt>
                <c:pt idx="58">
                  <c:v>17.7</c:v>
                </c:pt>
                <c:pt idx="59">
                  <c:v>18.3</c:v>
                </c:pt>
                <c:pt idx="60">
                  <c:v>18.399999999999999</c:v>
                </c:pt>
                <c:pt idx="61">
                  <c:v>18.600000000000001</c:v>
                </c:pt>
                <c:pt idx="62">
                  <c:v>18.899999999999999</c:v>
                </c:pt>
                <c:pt idx="63">
                  <c:v>18.899999999999999</c:v>
                </c:pt>
                <c:pt idx="64">
                  <c:v>19</c:v>
                </c:pt>
                <c:pt idx="65">
                  <c:v>19.5</c:v>
                </c:pt>
                <c:pt idx="66">
                  <c:v>19.399999999999999</c:v>
                </c:pt>
                <c:pt idx="67">
                  <c:v>19.399999999999999</c:v>
                </c:pt>
                <c:pt idx="68">
                  <c:v>20.6</c:v>
                </c:pt>
                <c:pt idx="69">
                  <c:v>19.8</c:v>
                </c:pt>
                <c:pt idx="70">
                  <c:v>20.399999999999999</c:v>
                </c:pt>
                <c:pt idx="71">
                  <c:v>20.399999999999999</c:v>
                </c:pt>
                <c:pt idx="72">
                  <c:v>20.5</c:v>
                </c:pt>
                <c:pt idx="73">
                  <c:v>20.5</c:v>
                </c:pt>
                <c:pt idx="74">
                  <c:v>20.9</c:v>
                </c:pt>
                <c:pt idx="75">
                  <c:v>20.6</c:v>
                </c:pt>
                <c:pt idx="76">
                  <c:v>21.2</c:v>
                </c:pt>
                <c:pt idx="77">
                  <c:v>21.3</c:v>
                </c:pt>
                <c:pt idx="78">
                  <c:v>21.3</c:v>
                </c:pt>
                <c:pt idx="79">
                  <c:v>21.4</c:v>
                </c:pt>
                <c:pt idx="80">
                  <c:v>21.6</c:v>
                </c:pt>
                <c:pt idx="81">
                  <c:v>21.8</c:v>
                </c:pt>
                <c:pt idx="82">
                  <c:v>22.8</c:v>
                </c:pt>
                <c:pt idx="83">
                  <c:v>23</c:v>
                </c:pt>
                <c:pt idx="84">
                  <c:v>22.9</c:v>
                </c:pt>
                <c:pt idx="85">
                  <c:v>23.2</c:v>
                </c:pt>
                <c:pt idx="86">
                  <c:v>23.2</c:v>
                </c:pt>
                <c:pt idx="87">
                  <c:v>23.1</c:v>
                </c:pt>
                <c:pt idx="88">
                  <c:v>23.2</c:v>
                </c:pt>
                <c:pt idx="89">
                  <c:v>23.3</c:v>
                </c:pt>
                <c:pt idx="90">
                  <c:v>22.9</c:v>
                </c:pt>
                <c:pt idx="91">
                  <c:v>23.3</c:v>
                </c:pt>
                <c:pt idx="92">
                  <c:v>23.2</c:v>
                </c:pt>
                <c:pt idx="93">
                  <c:v>23.7</c:v>
                </c:pt>
                <c:pt idx="94">
                  <c:v>23.8</c:v>
                </c:pt>
                <c:pt idx="95">
                  <c:v>23.7</c:v>
                </c:pt>
                <c:pt idx="96">
                  <c:v>25.9</c:v>
                </c:pt>
                <c:pt idx="97">
                  <c:v>26.7</c:v>
                </c:pt>
                <c:pt idx="98">
                  <c:v>26.9</c:v>
                </c:pt>
                <c:pt idx="99">
                  <c:v>26.9</c:v>
                </c:pt>
                <c:pt idx="100">
                  <c:v>27.5</c:v>
                </c:pt>
                <c:pt idx="101">
                  <c:v>27.9</c:v>
                </c:pt>
                <c:pt idx="102">
                  <c:v>28.9</c:v>
                </c:pt>
                <c:pt idx="103">
                  <c:v>29.4</c:v>
                </c:pt>
                <c:pt idx="104">
                  <c:v>29.6</c:v>
                </c:pt>
                <c:pt idx="105">
                  <c:v>30.2</c:v>
                </c:pt>
                <c:pt idx="106">
                  <c:v>30.5</c:v>
                </c:pt>
                <c:pt idx="107">
                  <c:v>30.9</c:v>
                </c:pt>
                <c:pt idx="108">
                  <c:v>31.7</c:v>
                </c:pt>
                <c:pt idx="109">
                  <c:v>31.8</c:v>
                </c:pt>
                <c:pt idx="110">
                  <c:v>32.299999999999997</c:v>
                </c:pt>
                <c:pt idx="111">
                  <c:v>32.799999999999997</c:v>
                </c:pt>
                <c:pt idx="112">
                  <c:v>33.299999999999997</c:v>
                </c:pt>
                <c:pt idx="113">
                  <c:v>53.4</c:v>
                </c:pt>
                <c:pt idx="114">
                  <c:v>34.200000000000003</c:v>
                </c:pt>
                <c:pt idx="115">
                  <c:v>35</c:v>
                </c:pt>
                <c:pt idx="116">
                  <c:v>35.4</c:v>
                </c:pt>
                <c:pt idx="117">
                  <c:v>35.799999999999997</c:v>
                </c:pt>
                <c:pt idx="118">
                  <c:v>35.700000000000003</c:v>
                </c:pt>
                <c:pt idx="119">
                  <c:v>36.4</c:v>
                </c:pt>
                <c:pt idx="120">
                  <c:v>37.6</c:v>
                </c:pt>
                <c:pt idx="121">
                  <c:v>37.6</c:v>
                </c:pt>
                <c:pt idx="122">
                  <c:v>37.9</c:v>
                </c:pt>
                <c:pt idx="123">
                  <c:v>38</c:v>
                </c:pt>
                <c:pt idx="124">
                  <c:v>37.799999999999997</c:v>
                </c:pt>
                <c:pt idx="125">
                  <c:v>38.200000000000003</c:v>
                </c:pt>
                <c:pt idx="126">
                  <c:v>38.5</c:v>
                </c:pt>
                <c:pt idx="127">
                  <c:v>38.700000000000003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39.1</c:v>
                </c:pt>
                <c:pt idx="131">
                  <c:v>39.4</c:v>
                </c:pt>
                <c:pt idx="132">
                  <c:v>39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39.9</c:v>
                </c:pt>
                <c:pt idx="137">
                  <c:v>40</c:v>
                </c:pt>
                <c:pt idx="138">
                  <c:v>40.799999999999997</c:v>
                </c:pt>
                <c:pt idx="139">
                  <c:v>41.1</c:v>
                </c:pt>
                <c:pt idx="140">
                  <c:v>41.2</c:v>
                </c:pt>
                <c:pt idx="141">
                  <c:v>41.4</c:v>
                </c:pt>
                <c:pt idx="142">
                  <c:v>42.2</c:v>
                </c:pt>
                <c:pt idx="143">
                  <c:v>42.1</c:v>
                </c:pt>
                <c:pt idx="144">
                  <c:v>43.1</c:v>
                </c:pt>
                <c:pt idx="145">
                  <c:v>43.5</c:v>
                </c:pt>
                <c:pt idx="146">
                  <c:v>43.9</c:v>
                </c:pt>
                <c:pt idx="147">
                  <c:v>44.2</c:v>
                </c:pt>
                <c:pt idx="148">
                  <c:v>44.4</c:v>
                </c:pt>
                <c:pt idx="149">
                  <c:v>44.6</c:v>
                </c:pt>
                <c:pt idx="150">
                  <c:v>45.3</c:v>
                </c:pt>
                <c:pt idx="151">
                  <c:v>45.4</c:v>
                </c:pt>
                <c:pt idx="152">
                  <c:v>45.2</c:v>
                </c:pt>
                <c:pt idx="153">
                  <c:v>45</c:v>
                </c:pt>
                <c:pt idx="154">
                  <c:v>45.5</c:v>
                </c:pt>
                <c:pt idx="155">
                  <c:v>45.3</c:v>
                </c:pt>
                <c:pt idx="156">
                  <c:v>46.3</c:v>
                </c:pt>
                <c:pt idx="157">
                  <c:v>46.4</c:v>
                </c:pt>
                <c:pt idx="158">
                  <c:v>46.8</c:v>
                </c:pt>
                <c:pt idx="159">
                  <c:v>47.5</c:v>
                </c:pt>
                <c:pt idx="160">
                  <c:v>48.6</c:v>
                </c:pt>
                <c:pt idx="161">
                  <c:v>47.9</c:v>
                </c:pt>
                <c:pt idx="162">
                  <c:v>50.3</c:v>
                </c:pt>
                <c:pt idx="163">
                  <c:v>52.1</c:v>
                </c:pt>
                <c:pt idx="164">
                  <c:v>51.7</c:v>
                </c:pt>
                <c:pt idx="165">
                  <c:v>52.2</c:v>
                </c:pt>
                <c:pt idx="166">
                  <c:v>52.6</c:v>
                </c:pt>
                <c:pt idx="167">
                  <c:v>53.7</c:v>
                </c:pt>
                <c:pt idx="168">
                  <c:v>59.5</c:v>
                </c:pt>
                <c:pt idx="169">
                  <c:v>56.7</c:v>
                </c:pt>
                <c:pt idx="170">
                  <c:v>57.1</c:v>
                </c:pt>
                <c:pt idx="171">
                  <c:v>57.5</c:v>
                </c:pt>
                <c:pt idx="172">
                  <c:v>58.4</c:v>
                </c:pt>
                <c:pt idx="173">
                  <c:v>58.2</c:v>
                </c:pt>
                <c:pt idx="174">
                  <c:v>65.8</c:v>
                </c:pt>
                <c:pt idx="175">
                  <c:v>64.7</c:v>
                </c:pt>
                <c:pt idx="176">
                  <c:v>66</c:v>
                </c:pt>
                <c:pt idx="177">
                  <c:v>64.900000000000006</c:v>
                </c:pt>
                <c:pt idx="178">
                  <c:v>64</c:v>
                </c:pt>
                <c:pt idx="179">
                  <c:v>64.400000000000006</c:v>
                </c:pt>
                <c:pt idx="180">
                  <c:v>65.400000000000006</c:v>
                </c:pt>
                <c:pt idx="181">
                  <c:v>65.3</c:v>
                </c:pt>
                <c:pt idx="182">
                  <c:v>66.099999999999994</c:v>
                </c:pt>
                <c:pt idx="183">
                  <c:v>65.5</c:v>
                </c:pt>
                <c:pt idx="184">
                  <c:v>65.5</c:v>
                </c:pt>
                <c:pt idx="185">
                  <c:v>65.400000000000006</c:v>
                </c:pt>
                <c:pt idx="186">
                  <c:v>66.8</c:v>
                </c:pt>
                <c:pt idx="187">
                  <c:v>67</c:v>
                </c:pt>
                <c:pt idx="188">
                  <c:v>66.099999999999994</c:v>
                </c:pt>
                <c:pt idx="189">
                  <c:v>65.599999999999994</c:v>
                </c:pt>
                <c:pt idx="190">
                  <c:v>64.8</c:v>
                </c:pt>
                <c:pt idx="191">
                  <c:v>64.2</c:v>
                </c:pt>
                <c:pt idx="192">
                  <c:v>64.2</c:v>
                </c:pt>
                <c:pt idx="193">
                  <c:v>64.8</c:v>
                </c:pt>
                <c:pt idx="194">
                  <c:v>64.3</c:v>
                </c:pt>
                <c:pt idx="195">
                  <c:v>64.2</c:v>
                </c:pt>
                <c:pt idx="196">
                  <c:v>64.900000000000006</c:v>
                </c:pt>
                <c:pt idx="197">
                  <c:v>65.3</c:v>
                </c:pt>
                <c:pt idx="198">
                  <c:v>66.3</c:v>
                </c:pt>
                <c:pt idx="199">
                  <c:v>66.3</c:v>
                </c:pt>
                <c:pt idx="200">
                  <c:v>66.8</c:v>
                </c:pt>
                <c:pt idx="201">
                  <c:v>68</c:v>
                </c:pt>
                <c:pt idx="202">
                  <c:v>68.900000000000006</c:v>
                </c:pt>
                <c:pt idx="203">
                  <c:v>69.7</c:v>
                </c:pt>
                <c:pt idx="204">
                  <c:v>69.599999999999994</c:v>
                </c:pt>
                <c:pt idx="205">
                  <c:v>69.900000000000006</c:v>
                </c:pt>
                <c:pt idx="206">
                  <c:v>70.400000000000006</c:v>
                </c:pt>
                <c:pt idx="207">
                  <c:v>70.2</c:v>
                </c:pt>
                <c:pt idx="208">
                  <c:v>70.400000000000006</c:v>
                </c:pt>
                <c:pt idx="209">
                  <c:v>70.599999999999994</c:v>
                </c:pt>
                <c:pt idx="210">
                  <c:v>71.2</c:v>
                </c:pt>
                <c:pt idx="211">
                  <c:v>71.5</c:v>
                </c:pt>
                <c:pt idx="212">
                  <c:v>72.2</c:v>
                </c:pt>
                <c:pt idx="213">
                  <c:v>71.8</c:v>
                </c:pt>
                <c:pt idx="214">
                  <c:v>71.900000000000006</c:v>
                </c:pt>
                <c:pt idx="215">
                  <c:v>72.099999999999994</c:v>
                </c:pt>
                <c:pt idx="216">
                  <c:v>72.8</c:v>
                </c:pt>
                <c:pt idx="217">
                  <c:v>73</c:v>
                </c:pt>
                <c:pt idx="218">
                  <c:v>73.8</c:v>
                </c:pt>
                <c:pt idx="219">
                  <c:v>74</c:v>
                </c:pt>
                <c:pt idx="220">
                  <c:v>73.400000000000006</c:v>
                </c:pt>
                <c:pt idx="221">
                  <c:v>73.400000000000006</c:v>
                </c:pt>
                <c:pt idx="222">
                  <c:v>73.400000000000006</c:v>
                </c:pt>
                <c:pt idx="223">
                  <c:v>73.599999999999994</c:v>
                </c:pt>
                <c:pt idx="224">
                  <c:v>73.599999999999994</c:v>
                </c:pt>
                <c:pt idx="225">
                  <c:v>74.400000000000006</c:v>
                </c:pt>
                <c:pt idx="226">
                  <c:v>74.900000000000006</c:v>
                </c:pt>
                <c:pt idx="227">
                  <c:v>75.099999999999994</c:v>
                </c:pt>
                <c:pt idx="228">
                  <c:v>76</c:v>
                </c:pt>
                <c:pt idx="229">
                  <c:v>76.2</c:v>
                </c:pt>
                <c:pt idx="230">
                  <c:v>76.599999999999994</c:v>
                </c:pt>
                <c:pt idx="231">
                  <c:v>77.099999999999994</c:v>
                </c:pt>
                <c:pt idx="232">
                  <c:v>77.2</c:v>
                </c:pt>
                <c:pt idx="233">
                  <c:v>77.3</c:v>
                </c:pt>
                <c:pt idx="234">
                  <c:v>77.7</c:v>
                </c:pt>
                <c:pt idx="235">
                  <c:v>77.900000000000006</c:v>
                </c:pt>
                <c:pt idx="236">
                  <c:v>78.400000000000006</c:v>
                </c:pt>
                <c:pt idx="237">
                  <c:v>78.5</c:v>
                </c:pt>
                <c:pt idx="238">
                  <c:v>78.8</c:v>
                </c:pt>
                <c:pt idx="239">
                  <c:v>79.099999999999994</c:v>
                </c:pt>
                <c:pt idx="240">
                  <c:v>80.3</c:v>
                </c:pt>
                <c:pt idx="241">
                  <c:v>80.5</c:v>
                </c:pt>
                <c:pt idx="242">
                  <c:v>81</c:v>
                </c:pt>
                <c:pt idx="243">
                  <c:v>81.5</c:v>
                </c:pt>
                <c:pt idx="244">
                  <c:v>82.2</c:v>
                </c:pt>
                <c:pt idx="245">
                  <c:v>83.1</c:v>
                </c:pt>
                <c:pt idx="246">
                  <c:v>82.7</c:v>
                </c:pt>
                <c:pt idx="247">
                  <c:v>83</c:v>
                </c:pt>
                <c:pt idx="248">
                  <c:v>83.3</c:v>
                </c:pt>
                <c:pt idx="249">
                  <c:v>83.6</c:v>
                </c:pt>
                <c:pt idx="250">
                  <c:v>83.8</c:v>
                </c:pt>
                <c:pt idx="251">
                  <c:v>84</c:v>
                </c:pt>
                <c:pt idx="252">
                  <c:v>84.2</c:v>
                </c:pt>
                <c:pt idx="253">
                  <c:v>84.4</c:v>
                </c:pt>
                <c:pt idx="254">
                  <c:v>84.9</c:v>
                </c:pt>
                <c:pt idx="255">
                  <c:v>85.3</c:v>
                </c:pt>
                <c:pt idx="256">
                  <c:v>85.4</c:v>
                </c:pt>
                <c:pt idx="257">
                  <c:v>85.5</c:v>
                </c:pt>
                <c:pt idx="258">
                  <c:v>85.6</c:v>
                </c:pt>
                <c:pt idx="259">
                  <c:v>86.1</c:v>
                </c:pt>
                <c:pt idx="260">
                  <c:v>86.3</c:v>
                </c:pt>
                <c:pt idx="261">
                  <c:v>87.3</c:v>
                </c:pt>
                <c:pt idx="262">
                  <c:v>87.6</c:v>
                </c:pt>
                <c:pt idx="263">
                  <c:v>87.9</c:v>
                </c:pt>
                <c:pt idx="264">
                  <c:v>90.3</c:v>
                </c:pt>
                <c:pt idx="265">
                  <c:v>90.6</c:v>
                </c:pt>
                <c:pt idx="266">
                  <c:v>91.3</c:v>
                </c:pt>
                <c:pt idx="267">
                  <c:v>91.7</c:v>
                </c:pt>
                <c:pt idx="268">
                  <c:v>91.8</c:v>
                </c:pt>
                <c:pt idx="269">
                  <c:v>92.1</c:v>
                </c:pt>
                <c:pt idx="270">
                  <c:v>92.7</c:v>
                </c:pt>
                <c:pt idx="271">
                  <c:v>92.8</c:v>
                </c:pt>
                <c:pt idx="272">
                  <c:v>93.6</c:v>
                </c:pt>
                <c:pt idx="273">
                  <c:v>94.1</c:v>
                </c:pt>
                <c:pt idx="274">
                  <c:v>94.6</c:v>
                </c:pt>
                <c:pt idx="275">
                  <c:v>95.3</c:v>
                </c:pt>
                <c:pt idx="276">
                  <c:v>97.8</c:v>
                </c:pt>
                <c:pt idx="277">
                  <c:v>98.2</c:v>
                </c:pt>
                <c:pt idx="278">
                  <c:v>99.2</c:v>
                </c:pt>
                <c:pt idx="279">
                  <c:v>99.4</c:v>
                </c:pt>
                <c:pt idx="280">
                  <c:v>99.9</c:v>
                </c:pt>
                <c:pt idx="281">
                  <c:v>100.5</c:v>
                </c:pt>
                <c:pt idx="282">
                  <c:v>101.1</c:v>
                </c:pt>
                <c:pt idx="283">
                  <c:v>101.3</c:v>
                </c:pt>
                <c:pt idx="284">
                  <c:v>103.1</c:v>
                </c:pt>
                <c:pt idx="285">
                  <c:v>105.8</c:v>
                </c:pt>
                <c:pt idx="286">
                  <c:v>105.1</c:v>
                </c:pt>
                <c:pt idx="287">
                  <c:v>105.5</c:v>
                </c:pt>
                <c:pt idx="288">
                  <c:v>107.3</c:v>
                </c:pt>
                <c:pt idx="289">
                  <c:v>108</c:v>
                </c:pt>
                <c:pt idx="290">
                  <c:v>108.7</c:v>
                </c:pt>
                <c:pt idx="291">
                  <c:v>109.6</c:v>
                </c:pt>
                <c:pt idx="292">
                  <c:v>110</c:v>
                </c:pt>
                <c:pt idx="293">
                  <c:v>111</c:v>
                </c:pt>
                <c:pt idx="294">
                  <c:v>111.3</c:v>
                </c:pt>
                <c:pt idx="295">
                  <c:v>112.3</c:v>
                </c:pt>
                <c:pt idx="296">
                  <c:v>112.6</c:v>
                </c:pt>
                <c:pt idx="297">
                  <c:v>118.2</c:v>
                </c:pt>
                <c:pt idx="298">
                  <c:v>117.3</c:v>
                </c:pt>
                <c:pt idx="299">
                  <c:v>117</c:v>
                </c:pt>
                <c:pt idx="300">
                  <c:v>118.5</c:v>
                </c:pt>
                <c:pt idx="301">
                  <c:v>120.6</c:v>
                </c:pt>
                <c:pt idx="302">
                  <c:v>121</c:v>
                </c:pt>
                <c:pt idx="303">
                  <c:v>122.1</c:v>
                </c:pt>
                <c:pt idx="304">
                  <c:v>122.7</c:v>
                </c:pt>
                <c:pt idx="305">
                  <c:v>123.6</c:v>
                </c:pt>
                <c:pt idx="306">
                  <c:v>123.8</c:v>
                </c:pt>
                <c:pt idx="307">
                  <c:v>125.2</c:v>
                </c:pt>
                <c:pt idx="308">
                  <c:v>126.1</c:v>
                </c:pt>
                <c:pt idx="309">
                  <c:v>133.4</c:v>
                </c:pt>
                <c:pt idx="310">
                  <c:v>129.19999999999999</c:v>
                </c:pt>
                <c:pt idx="311">
                  <c:v>130.5</c:v>
                </c:pt>
                <c:pt idx="312">
                  <c:v>134.4</c:v>
                </c:pt>
                <c:pt idx="313">
                  <c:v>136.1</c:v>
                </c:pt>
                <c:pt idx="314">
                  <c:v>136.69999999999999</c:v>
                </c:pt>
                <c:pt idx="315">
                  <c:v>137.69999999999999</c:v>
                </c:pt>
                <c:pt idx="316">
                  <c:v>139.19999999999999</c:v>
                </c:pt>
                <c:pt idx="317">
                  <c:v>139.4</c:v>
                </c:pt>
                <c:pt idx="318">
                  <c:v>140.4</c:v>
                </c:pt>
                <c:pt idx="319">
                  <c:v>144.69999999999999</c:v>
                </c:pt>
                <c:pt idx="320">
                  <c:v>144.19999999999999</c:v>
                </c:pt>
                <c:pt idx="321">
                  <c:v>148.19999999999999</c:v>
                </c:pt>
                <c:pt idx="322">
                  <c:v>142.19999999999999</c:v>
                </c:pt>
                <c:pt idx="323">
                  <c:v>144.19999999999999</c:v>
                </c:pt>
                <c:pt idx="324">
                  <c:v>144.80000000000001</c:v>
                </c:pt>
                <c:pt idx="325">
                  <c:v>147.19999999999999</c:v>
                </c:pt>
                <c:pt idx="326">
                  <c:v>147.30000000000001</c:v>
                </c:pt>
                <c:pt idx="327">
                  <c:v>147.6</c:v>
                </c:pt>
                <c:pt idx="328">
                  <c:v>148.4</c:v>
                </c:pt>
                <c:pt idx="329">
                  <c:v>147.5</c:v>
                </c:pt>
                <c:pt idx="330">
                  <c:v>148.4</c:v>
                </c:pt>
                <c:pt idx="331">
                  <c:v>148.5</c:v>
                </c:pt>
                <c:pt idx="332">
                  <c:v>147.5</c:v>
                </c:pt>
                <c:pt idx="333">
                  <c:v>147.9</c:v>
                </c:pt>
                <c:pt idx="334">
                  <c:v>149</c:v>
                </c:pt>
                <c:pt idx="335">
                  <c:v>148.6</c:v>
                </c:pt>
                <c:pt idx="336">
                  <c:v>153.4</c:v>
                </c:pt>
                <c:pt idx="337">
                  <c:v>152.69999999999999</c:v>
                </c:pt>
                <c:pt idx="338">
                  <c:v>152.30000000000001</c:v>
                </c:pt>
                <c:pt idx="339">
                  <c:v>152.4</c:v>
                </c:pt>
                <c:pt idx="340">
                  <c:v>152.69999999999999</c:v>
                </c:pt>
                <c:pt idx="341">
                  <c:v>152.30000000000001</c:v>
                </c:pt>
                <c:pt idx="342">
                  <c:v>153.19999999999999</c:v>
                </c:pt>
                <c:pt idx="343">
                  <c:v>153.30000000000001</c:v>
                </c:pt>
                <c:pt idx="344">
                  <c:v>152.80000000000001</c:v>
                </c:pt>
                <c:pt idx="345">
                  <c:v>156.1</c:v>
                </c:pt>
                <c:pt idx="346">
                  <c:v>155.30000000000001</c:v>
                </c:pt>
                <c:pt idx="347">
                  <c:v>155.4</c:v>
                </c:pt>
                <c:pt idx="348">
                  <c:v>159</c:v>
                </c:pt>
                <c:pt idx="349">
                  <c:v>158.69999999999999</c:v>
                </c:pt>
                <c:pt idx="350">
                  <c:v>159.19999999999999</c:v>
                </c:pt>
                <c:pt idx="351">
                  <c:v>159.1</c:v>
                </c:pt>
                <c:pt idx="352">
                  <c:v>160.19999999999999</c:v>
                </c:pt>
                <c:pt idx="353">
                  <c:v>159.30000000000001</c:v>
                </c:pt>
                <c:pt idx="354">
                  <c:v>159.4</c:v>
                </c:pt>
                <c:pt idx="355">
                  <c:v>159.19999999999999</c:v>
                </c:pt>
                <c:pt idx="356">
                  <c:v>159</c:v>
                </c:pt>
                <c:pt idx="357">
                  <c:v>160.80000000000001</c:v>
                </c:pt>
                <c:pt idx="358">
                  <c:v>160</c:v>
                </c:pt>
                <c:pt idx="359">
                  <c:v>159.80000000000001</c:v>
                </c:pt>
                <c:pt idx="360">
                  <c:v>164</c:v>
                </c:pt>
                <c:pt idx="361">
                  <c:v>163.6</c:v>
                </c:pt>
                <c:pt idx="362">
                  <c:v>163.4</c:v>
                </c:pt>
                <c:pt idx="363">
                  <c:v>163.9</c:v>
                </c:pt>
                <c:pt idx="364">
                  <c:v>163.1</c:v>
                </c:pt>
                <c:pt idx="365">
                  <c:v>162.69999999999999</c:v>
                </c:pt>
                <c:pt idx="366">
                  <c:v>162.80000000000001</c:v>
                </c:pt>
                <c:pt idx="367">
                  <c:v>162.80000000000001</c:v>
                </c:pt>
                <c:pt idx="368">
                  <c:v>162.1</c:v>
                </c:pt>
                <c:pt idx="369">
                  <c:v>160.80000000000001</c:v>
                </c:pt>
                <c:pt idx="370">
                  <c:v>160.80000000000001</c:v>
                </c:pt>
                <c:pt idx="371">
                  <c:v>159.19999999999999</c:v>
                </c:pt>
                <c:pt idx="372">
                  <c:v>161.5</c:v>
                </c:pt>
                <c:pt idx="373">
                  <c:v>161.9</c:v>
                </c:pt>
                <c:pt idx="374">
                  <c:v>161.9</c:v>
                </c:pt>
                <c:pt idx="375">
                  <c:v>161.30000000000001</c:v>
                </c:pt>
                <c:pt idx="376">
                  <c:v>159.9</c:v>
                </c:pt>
                <c:pt idx="377">
                  <c:v>160.9</c:v>
                </c:pt>
                <c:pt idx="378">
                  <c:v>160.30000000000001</c:v>
                </c:pt>
                <c:pt idx="379">
                  <c:v>160.19999999999999</c:v>
                </c:pt>
                <c:pt idx="380">
                  <c:v>160.19999999999999</c:v>
                </c:pt>
                <c:pt idx="381">
                  <c:v>159.9</c:v>
                </c:pt>
                <c:pt idx="382">
                  <c:v>160.4</c:v>
                </c:pt>
                <c:pt idx="383">
                  <c:v>160.19999999999999</c:v>
                </c:pt>
                <c:pt idx="384">
                  <c:v>162</c:v>
                </c:pt>
                <c:pt idx="385">
                  <c:v>163.19999999999999</c:v>
                </c:pt>
                <c:pt idx="386">
                  <c:v>163.19999999999999</c:v>
                </c:pt>
                <c:pt idx="387">
                  <c:v>163.69999999999999</c:v>
                </c:pt>
                <c:pt idx="388">
                  <c:v>163.80000000000001</c:v>
                </c:pt>
                <c:pt idx="389">
                  <c:v>164.4</c:v>
                </c:pt>
                <c:pt idx="390">
                  <c:v>163.69999999999999</c:v>
                </c:pt>
                <c:pt idx="391">
                  <c:v>164</c:v>
                </c:pt>
                <c:pt idx="392">
                  <c:v>164.6</c:v>
                </c:pt>
                <c:pt idx="393">
                  <c:v>165.5</c:v>
                </c:pt>
                <c:pt idx="394">
                  <c:v>165.4</c:v>
                </c:pt>
                <c:pt idx="395">
                  <c:v>164.7</c:v>
                </c:pt>
                <c:pt idx="396">
                  <c:v>168.7</c:v>
                </c:pt>
                <c:pt idx="397">
                  <c:v>168.7</c:v>
                </c:pt>
                <c:pt idx="398">
                  <c:v>169.8</c:v>
                </c:pt>
                <c:pt idx="399">
                  <c:v>169.2</c:v>
                </c:pt>
                <c:pt idx="400">
                  <c:v>169.5</c:v>
                </c:pt>
                <c:pt idx="401">
                  <c:v>169.7</c:v>
                </c:pt>
                <c:pt idx="402">
                  <c:v>169.3</c:v>
                </c:pt>
                <c:pt idx="403">
                  <c:v>170.2</c:v>
                </c:pt>
                <c:pt idx="404">
                  <c:v>171.1</c:v>
                </c:pt>
                <c:pt idx="405">
                  <c:v>170.6</c:v>
                </c:pt>
                <c:pt idx="406">
                  <c:v>170.4</c:v>
                </c:pt>
                <c:pt idx="407">
                  <c:v>170.5</c:v>
                </c:pt>
                <c:pt idx="408">
                  <c:v>170.5</c:v>
                </c:pt>
                <c:pt idx="409">
                  <c:v>171.7</c:v>
                </c:pt>
                <c:pt idx="410">
                  <c:v>171.8</c:v>
                </c:pt>
                <c:pt idx="411">
                  <c:v>173.3</c:v>
                </c:pt>
                <c:pt idx="412">
                  <c:v>174.3</c:v>
                </c:pt>
                <c:pt idx="413">
                  <c:v>174.5</c:v>
                </c:pt>
                <c:pt idx="414">
                  <c:v>174.6</c:v>
                </c:pt>
                <c:pt idx="415">
                  <c:v>176.1</c:v>
                </c:pt>
                <c:pt idx="416">
                  <c:v>176.2</c:v>
                </c:pt>
                <c:pt idx="417">
                  <c:v>178.5</c:v>
                </c:pt>
                <c:pt idx="418">
                  <c:v>177.2</c:v>
                </c:pt>
                <c:pt idx="419">
                  <c:v>179.3</c:v>
                </c:pt>
                <c:pt idx="420">
                  <c:v>181.2</c:v>
                </c:pt>
                <c:pt idx="421">
                  <c:v>181.8</c:v>
                </c:pt>
                <c:pt idx="422">
                  <c:v>183.4</c:v>
                </c:pt>
                <c:pt idx="423">
                  <c:v>184.8</c:v>
                </c:pt>
                <c:pt idx="424">
                  <c:v>185.6</c:v>
                </c:pt>
                <c:pt idx="425">
                  <c:v>189.9</c:v>
                </c:pt>
                <c:pt idx="426">
                  <c:v>189.3</c:v>
                </c:pt>
                <c:pt idx="427">
                  <c:v>189.1</c:v>
                </c:pt>
                <c:pt idx="428">
                  <c:v>190.3</c:v>
                </c:pt>
                <c:pt idx="429">
                  <c:v>192.4</c:v>
                </c:pt>
                <c:pt idx="430">
                  <c:v>192.5</c:v>
                </c:pt>
                <c:pt idx="431">
                  <c:v>194.8</c:v>
                </c:pt>
                <c:pt idx="432">
                  <c:v>202.3</c:v>
                </c:pt>
                <c:pt idx="433">
                  <c:v>203.4</c:v>
                </c:pt>
                <c:pt idx="434">
                  <c:v>204.1</c:v>
                </c:pt>
                <c:pt idx="435">
                  <c:v>205.4</c:v>
                </c:pt>
                <c:pt idx="436">
                  <c:v>205.9</c:v>
                </c:pt>
                <c:pt idx="437">
                  <c:v>205.9</c:v>
                </c:pt>
                <c:pt idx="438">
                  <c:v>207.3</c:v>
                </c:pt>
                <c:pt idx="439">
                  <c:v>207.6</c:v>
                </c:pt>
                <c:pt idx="440">
                  <c:v>209</c:v>
                </c:pt>
                <c:pt idx="441">
                  <c:v>210.5</c:v>
                </c:pt>
                <c:pt idx="442">
                  <c:v>211</c:v>
                </c:pt>
                <c:pt idx="443">
                  <c:v>211.8</c:v>
                </c:pt>
                <c:pt idx="444">
                  <c:v>218.1</c:v>
                </c:pt>
                <c:pt idx="445">
                  <c:v>219.5</c:v>
                </c:pt>
                <c:pt idx="446">
                  <c:v>221</c:v>
                </c:pt>
                <c:pt idx="447">
                  <c:v>223.4</c:v>
                </c:pt>
                <c:pt idx="448">
                  <c:v>224.5</c:v>
                </c:pt>
                <c:pt idx="449">
                  <c:v>226</c:v>
                </c:pt>
                <c:pt idx="450">
                  <c:v>226.9</c:v>
                </c:pt>
                <c:pt idx="451">
                  <c:v>229.1</c:v>
                </c:pt>
                <c:pt idx="452">
                  <c:v>232</c:v>
                </c:pt>
                <c:pt idx="453">
                  <c:v>232.1</c:v>
                </c:pt>
                <c:pt idx="454">
                  <c:v>233.6</c:v>
                </c:pt>
                <c:pt idx="455">
                  <c:v>235.4</c:v>
                </c:pt>
                <c:pt idx="456">
                  <c:v>241.2</c:v>
                </c:pt>
                <c:pt idx="457">
                  <c:v>243.3</c:v>
                </c:pt>
                <c:pt idx="458">
                  <c:v>246</c:v>
                </c:pt>
                <c:pt idx="459">
                  <c:v>246.8</c:v>
                </c:pt>
                <c:pt idx="460">
                  <c:v>248.1</c:v>
                </c:pt>
                <c:pt idx="461">
                  <c:v>250</c:v>
                </c:pt>
                <c:pt idx="462">
                  <c:v>250</c:v>
                </c:pt>
                <c:pt idx="463">
                  <c:v>252.6</c:v>
                </c:pt>
                <c:pt idx="464">
                  <c:v>256.8</c:v>
                </c:pt>
                <c:pt idx="465">
                  <c:v>254</c:v>
                </c:pt>
                <c:pt idx="466">
                  <c:v>252.8</c:v>
                </c:pt>
                <c:pt idx="467">
                  <c:v>255.1</c:v>
                </c:pt>
                <c:pt idx="468">
                  <c:v>260.10000000000002</c:v>
                </c:pt>
                <c:pt idx="469">
                  <c:v>261.3</c:v>
                </c:pt>
                <c:pt idx="470">
                  <c:v>260.8</c:v>
                </c:pt>
                <c:pt idx="471">
                  <c:v>261.10000000000002</c:v>
                </c:pt>
                <c:pt idx="472">
                  <c:v>262</c:v>
                </c:pt>
                <c:pt idx="473">
                  <c:v>261.8</c:v>
                </c:pt>
                <c:pt idx="474">
                  <c:v>262.2</c:v>
                </c:pt>
                <c:pt idx="475">
                  <c:v>286.60000000000002</c:v>
                </c:pt>
                <c:pt idx="476">
                  <c:v>288.3</c:v>
                </c:pt>
                <c:pt idx="477">
                  <c:v>273</c:v>
                </c:pt>
                <c:pt idx="478">
                  <c:v>278.3</c:v>
                </c:pt>
                <c:pt idx="479">
                  <c:v>270.7</c:v>
                </c:pt>
                <c:pt idx="480">
                  <c:v>274.39999999999998</c:v>
                </c:pt>
                <c:pt idx="481">
                  <c:v>274.2</c:v>
                </c:pt>
                <c:pt idx="482">
                  <c:v>276.10000000000002</c:v>
                </c:pt>
                <c:pt idx="483">
                  <c:v>275.5</c:v>
                </c:pt>
                <c:pt idx="484">
                  <c:v>277.7</c:v>
                </c:pt>
                <c:pt idx="485">
                  <c:v>275.7</c:v>
                </c:pt>
                <c:pt idx="486">
                  <c:v>276.10000000000002</c:v>
                </c:pt>
                <c:pt idx="487">
                  <c:v>277.39999999999998</c:v>
                </c:pt>
                <c:pt idx="488">
                  <c:v>276.3</c:v>
                </c:pt>
                <c:pt idx="489">
                  <c:v>278</c:v>
                </c:pt>
                <c:pt idx="490">
                  <c:v>278.2</c:v>
                </c:pt>
                <c:pt idx="491">
                  <c:v>279</c:v>
                </c:pt>
                <c:pt idx="492">
                  <c:v>284</c:v>
                </c:pt>
                <c:pt idx="493">
                  <c:v>284.3</c:v>
                </c:pt>
                <c:pt idx="494">
                  <c:v>285.2</c:v>
                </c:pt>
                <c:pt idx="495">
                  <c:v>285.89999999999998</c:v>
                </c:pt>
                <c:pt idx="496">
                  <c:v>286.39999999999998</c:v>
                </c:pt>
                <c:pt idx="497">
                  <c:v>287.7</c:v>
                </c:pt>
                <c:pt idx="498">
                  <c:v>288.89999999999998</c:v>
                </c:pt>
                <c:pt idx="499">
                  <c:v>288.89999999999998</c:v>
                </c:pt>
                <c:pt idx="500">
                  <c:v>289.89999999999998</c:v>
                </c:pt>
                <c:pt idx="501">
                  <c:v>293.39999999999998</c:v>
                </c:pt>
                <c:pt idx="502">
                  <c:v>294.60000000000002</c:v>
                </c:pt>
                <c:pt idx="503">
                  <c:v>297.10000000000002</c:v>
                </c:pt>
                <c:pt idx="504">
                  <c:v>300.89999999999998</c:v>
                </c:pt>
                <c:pt idx="505">
                  <c:v>302.2</c:v>
                </c:pt>
                <c:pt idx="506">
                  <c:v>304.10000000000002</c:v>
                </c:pt>
                <c:pt idx="507">
                  <c:v>314.60000000000002</c:v>
                </c:pt>
                <c:pt idx="508">
                  <c:v>488.4</c:v>
                </c:pt>
                <c:pt idx="509">
                  <c:v>460.9</c:v>
                </c:pt>
                <c:pt idx="510">
                  <c:v>317.89999999999998</c:v>
                </c:pt>
                <c:pt idx="511">
                  <c:v>320.2</c:v>
                </c:pt>
                <c:pt idx="512">
                  <c:v>327.9</c:v>
                </c:pt>
                <c:pt idx="513">
                  <c:v>333.2</c:v>
                </c:pt>
                <c:pt idx="514">
                  <c:v>330.7</c:v>
                </c:pt>
                <c:pt idx="515">
                  <c:v>331.4</c:v>
                </c:pt>
                <c:pt idx="516">
                  <c:v>346.1</c:v>
                </c:pt>
                <c:pt idx="517">
                  <c:v>348.3</c:v>
                </c:pt>
                <c:pt idx="518">
                  <c:v>356.1</c:v>
                </c:pt>
                <c:pt idx="519">
                  <c:v>372.8</c:v>
                </c:pt>
                <c:pt idx="520">
                  <c:v>529.5</c:v>
                </c:pt>
                <c:pt idx="521">
                  <c:v>385.3</c:v>
                </c:pt>
                <c:pt idx="522">
                  <c:v>381.3</c:v>
                </c:pt>
                <c:pt idx="523">
                  <c:v>382.3</c:v>
                </c:pt>
                <c:pt idx="524">
                  <c:v>405.4</c:v>
                </c:pt>
                <c:pt idx="525">
                  <c:v>387.9</c:v>
                </c:pt>
                <c:pt idx="526">
                  <c:v>392.5</c:v>
                </c:pt>
                <c:pt idx="527">
                  <c:v>397.8</c:v>
                </c:pt>
                <c:pt idx="528">
                  <c:v>428.3</c:v>
                </c:pt>
                <c:pt idx="529">
                  <c:v>430</c:v>
                </c:pt>
                <c:pt idx="530">
                  <c:v>435.8</c:v>
                </c:pt>
                <c:pt idx="531">
                  <c:v>434.4</c:v>
                </c:pt>
                <c:pt idx="532">
                  <c:v>435.6</c:v>
                </c:pt>
                <c:pt idx="533">
                  <c:v>438.3</c:v>
                </c:pt>
                <c:pt idx="534">
                  <c:v>437.1</c:v>
                </c:pt>
                <c:pt idx="535">
                  <c:v>442.5</c:v>
                </c:pt>
                <c:pt idx="536">
                  <c:v>440.2</c:v>
                </c:pt>
                <c:pt idx="537">
                  <c:v>438.7</c:v>
                </c:pt>
                <c:pt idx="538">
                  <c:v>440.3</c:v>
                </c:pt>
                <c:pt idx="539">
                  <c:v>437</c:v>
                </c:pt>
                <c:pt idx="540">
                  <c:v>432.1</c:v>
                </c:pt>
                <c:pt idx="541">
                  <c:v>432.4</c:v>
                </c:pt>
                <c:pt idx="542">
                  <c:v>432.1</c:v>
                </c:pt>
                <c:pt idx="543">
                  <c:v>431</c:v>
                </c:pt>
                <c:pt idx="544">
                  <c:v>433.7</c:v>
                </c:pt>
                <c:pt idx="545">
                  <c:v>431.2</c:v>
                </c:pt>
                <c:pt idx="546">
                  <c:v>431.2</c:v>
                </c:pt>
                <c:pt idx="547">
                  <c:v>432.7</c:v>
                </c:pt>
                <c:pt idx="548">
                  <c:v>433.1</c:v>
                </c:pt>
                <c:pt idx="549">
                  <c:v>432.4</c:v>
                </c:pt>
                <c:pt idx="550">
                  <c:v>432.9</c:v>
                </c:pt>
                <c:pt idx="551">
                  <c:v>432.9</c:v>
                </c:pt>
                <c:pt idx="552">
                  <c:v>417.4</c:v>
                </c:pt>
                <c:pt idx="553">
                  <c:v>417.7</c:v>
                </c:pt>
                <c:pt idx="554">
                  <c:v>417.8</c:v>
                </c:pt>
                <c:pt idx="555">
                  <c:v>417.4</c:v>
                </c:pt>
                <c:pt idx="556">
                  <c:v>418.1</c:v>
                </c:pt>
                <c:pt idx="557">
                  <c:v>418.1</c:v>
                </c:pt>
                <c:pt idx="558">
                  <c:v>419.9</c:v>
                </c:pt>
                <c:pt idx="559">
                  <c:v>419.6</c:v>
                </c:pt>
                <c:pt idx="560">
                  <c:v>420.6</c:v>
                </c:pt>
                <c:pt idx="561">
                  <c:v>423</c:v>
                </c:pt>
                <c:pt idx="562">
                  <c:v>421.3</c:v>
                </c:pt>
                <c:pt idx="563">
                  <c:v>420.6</c:v>
                </c:pt>
                <c:pt idx="564">
                  <c:v>419.1</c:v>
                </c:pt>
                <c:pt idx="565">
                  <c:v>418.4</c:v>
                </c:pt>
                <c:pt idx="566">
                  <c:v>418.7</c:v>
                </c:pt>
                <c:pt idx="567">
                  <c:v>418.8</c:v>
                </c:pt>
                <c:pt idx="568">
                  <c:v>418.9</c:v>
                </c:pt>
                <c:pt idx="569">
                  <c:v>419.2</c:v>
                </c:pt>
                <c:pt idx="570">
                  <c:v>418.8</c:v>
                </c:pt>
                <c:pt idx="571">
                  <c:v>418.8</c:v>
                </c:pt>
                <c:pt idx="572">
                  <c:v>419.9</c:v>
                </c:pt>
                <c:pt idx="573">
                  <c:v>420.5</c:v>
                </c:pt>
                <c:pt idx="574">
                  <c:v>415.9</c:v>
                </c:pt>
                <c:pt idx="575">
                  <c:v>414.8</c:v>
                </c:pt>
                <c:pt idx="576">
                  <c:v>424</c:v>
                </c:pt>
                <c:pt idx="577">
                  <c:v>428.2</c:v>
                </c:pt>
                <c:pt idx="578">
                  <c:v>433.1</c:v>
                </c:pt>
                <c:pt idx="579">
                  <c:v>438</c:v>
                </c:pt>
                <c:pt idx="580">
                  <c:v>448.7</c:v>
                </c:pt>
                <c:pt idx="581">
                  <c:v>450.6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15104"/>
        <c:axId val="122016896"/>
      </c:lineChart>
      <c:catAx>
        <c:axId val="12201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016896"/>
        <c:crosses val="autoZero"/>
        <c:auto val="1"/>
        <c:lblAlgn val="ctr"/>
        <c:lblOffset val="100"/>
        <c:noMultiLvlLbl val="0"/>
      </c:catAx>
      <c:valAx>
        <c:axId val="1220168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20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Quarterly Fiscal Impetus Measures (Using the Fed's distributed lagged MPCs, including grants)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7784600260739175E-2"/>
          <c:y val="0.11489273193138361"/>
          <c:w val="0.92409810476866383"/>
          <c:h val="0.7773037373925615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'C&amp;I'!$H$4</c:f>
              <c:strCache>
                <c:ptCount val="1"/>
                <c:pt idx="0">
                  <c:v>Quarterly NBER Recession/Expansion: Recession Shading (+1/-1) 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'C&amp;I'!$H$8:$H$201</c:f>
              <c:numCache>
                <c:formatCode>0</c:formatCode>
                <c:ptCount val="19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377920"/>
        <c:axId val="185372032"/>
      </c:bar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FI_Q_DL_2!$B$13:$B$200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FI_Q_DL_2!$K$13:$K$200</c:f>
              <c:numCache>
                <c:formatCode>0.00%</c:formatCode>
                <c:ptCount val="1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-1.1907441974604239E-4</c:v>
                </c:pt>
                <c:pt idx="8">
                  <c:v>-1.6007802910215935E-3</c:v>
                </c:pt>
                <c:pt idx="9">
                  <c:v>-2.6700461069456812E-3</c:v>
                </c:pt>
                <c:pt idx="10">
                  <c:v>8.7969105029212305E-4</c:v>
                </c:pt>
                <c:pt idx="11">
                  <c:v>-4.6414070675513059E-3</c:v>
                </c:pt>
                <c:pt idx="12">
                  <c:v>-1.1222353502453204E-3</c:v>
                </c:pt>
                <c:pt idx="13">
                  <c:v>1.8220545269195303E-5</c:v>
                </c:pt>
                <c:pt idx="14">
                  <c:v>4.9676256133048199E-3</c:v>
                </c:pt>
                <c:pt idx="15">
                  <c:v>3.2225616068893796E-3</c:v>
                </c:pt>
                <c:pt idx="16">
                  <c:v>-1.3750612161416939E-3</c:v>
                </c:pt>
                <c:pt idx="17">
                  <c:v>4.2149465873577282E-3</c:v>
                </c:pt>
                <c:pt idx="18">
                  <c:v>3.4783458545055101E-3</c:v>
                </c:pt>
                <c:pt idx="19">
                  <c:v>3.9148075218383685E-4</c:v>
                </c:pt>
                <c:pt idx="20">
                  <c:v>5.7442822393773878E-4</c:v>
                </c:pt>
                <c:pt idx="21">
                  <c:v>3.0092314539871012E-3</c:v>
                </c:pt>
                <c:pt idx="22">
                  <c:v>-4.4880909500016478E-3</c:v>
                </c:pt>
                <c:pt idx="23">
                  <c:v>5.0794207822525321E-3</c:v>
                </c:pt>
                <c:pt idx="24">
                  <c:v>3.4838242069552489E-3</c:v>
                </c:pt>
                <c:pt idx="25">
                  <c:v>-1.9785940229862146E-5</c:v>
                </c:pt>
                <c:pt idx="26">
                  <c:v>-4.1212865628096583E-3</c:v>
                </c:pt>
                <c:pt idx="27">
                  <c:v>1.4942471731414916E-3</c:v>
                </c:pt>
                <c:pt idx="28">
                  <c:v>4.9057646051785071E-3</c:v>
                </c:pt>
                <c:pt idx="29">
                  <c:v>3.9135555418027407E-3</c:v>
                </c:pt>
                <c:pt idx="30">
                  <c:v>1.0015634455311031E-3</c:v>
                </c:pt>
                <c:pt idx="31">
                  <c:v>3.7836678529161094E-3</c:v>
                </c:pt>
                <c:pt idx="32">
                  <c:v>6.4479322742559842E-3</c:v>
                </c:pt>
                <c:pt idx="33">
                  <c:v>9.4141907590291549E-3</c:v>
                </c:pt>
                <c:pt idx="34">
                  <c:v>4.3617678918108378E-3</c:v>
                </c:pt>
                <c:pt idx="35">
                  <c:v>5.0767332018650411E-3</c:v>
                </c:pt>
                <c:pt idx="36">
                  <c:v>1.9836750248294569E-3</c:v>
                </c:pt>
                <c:pt idx="37">
                  <c:v>-2.7734708477797076E-3</c:v>
                </c:pt>
                <c:pt idx="38">
                  <c:v>7.4233429298720902E-4</c:v>
                </c:pt>
                <c:pt idx="39">
                  <c:v>1.122633060497085E-3</c:v>
                </c:pt>
                <c:pt idx="40">
                  <c:v>2.3311471868676993E-3</c:v>
                </c:pt>
                <c:pt idx="41">
                  <c:v>2.5019709038998179E-3</c:v>
                </c:pt>
                <c:pt idx="42">
                  <c:v>-1.4569048601001386E-3</c:v>
                </c:pt>
                <c:pt idx="43">
                  <c:v>-2.2548569325787689E-3</c:v>
                </c:pt>
                <c:pt idx="44">
                  <c:v>-6.2749211460689028E-4</c:v>
                </c:pt>
                <c:pt idx="45">
                  <c:v>5.2384104751109764E-3</c:v>
                </c:pt>
                <c:pt idx="46">
                  <c:v>6.1734110382291498E-4</c:v>
                </c:pt>
                <c:pt idx="47">
                  <c:v>8.3286053955016978E-4</c:v>
                </c:pt>
                <c:pt idx="48">
                  <c:v>-4.4562207204376985E-3</c:v>
                </c:pt>
                <c:pt idx="49">
                  <c:v>1.7938770702967228E-3</c:v>
                </c:pt>
                <c:pt idx="50">
                  <c:v>1.1527690645080368E-4</c:v>
                </c:pt>
                <c:pt idx="51">
                  <c:v>1.4643414271695004E-3</c:v>
                </c:pt>
                <c:pt idx="52">
                  <c:v>4.295225690893455E-3</c:v>
                </c:pt>
                <c:pt idx="53">
                  <c:v>-4.0043699053109465E-4</c:v>
                </c:pt>
                <c:pt idx="54">
                  <c:v>-3.915683680582466E-4</c:v>
                </c:pt>
                <c:pt idx="55">
                  <c:v>8.0347817579561195E-4</c:v>
                </c:pt>
                <c:pt idx="56">
                  <c:v>1.3843494859454579E-3</c:v>
                </c:pt>
                <c:pt idx="57">
                  <c:v>3.0054337508974476E-4</c:v>
                </c:pt>
                <c:pt idx="58">
                  <c:v>-1.5317053005165194E-3</c:v>
                </c:pt>
                <c:pt idx="59">
                  <c:v>2.4472408727262509E-3</c:v>
                </c:pt>
                <c:pt idx="60">
                  <c:v>-9.1625894569174603E-4</c:v>
                </c:pt>
                <c:pt idx="61">
                  <c:v>1.6332915860935719E-3</c:v>
                </c:pt>
                <c:pt idx="62">
                  <c:v>3.2035879239578455E-3</c:v>
                </c:pt>
                <c:pt idx="63">
                  <c:v>4.7219932986052879E-3</c:v>
                </c:pt>
                <c:pt idx="64">
                  <c:v>3.3718792476573828E-3</c:v>
                </c:pt>
                <c:pt idx="65">
                  <c:v>2.3769094184071249E-3</c:v>
                </c:pt>
                <c:pt idx="66">
                  <c:v>4.5728499301573959E-3</c:v>
                </c:pt>
                <c:pt idx="67">
                  <c:v>-5.0671470857261728E-3</c:v>
                </c:pt>
                <c:pt idx="68">
                  <c:v>1.9647014172746503E-3</c:v>
                </c:pt>
                <c:pt idx="69">
                  <c:v>4.8994954451178421E-3</c:v>
                </c:pt>
                <c:pt idx="70">
                  <c:v>9.0440726867279297E-4</c:v>
                </c:pt>
                <c:pt idx="71">
                  <c:v>3.7482966733941307E-3</c:v>
                </c:pt>
                <c:pt idx="72">
                  <c:v>2.562666625065184E-4</c:v>
                </c:pt>
                <c:pt idx="73">
                  <c:v>7.326422947824705E-3</c:v>
                </c:pt>
                <c:pt idx="74">
                  <c:v>3.7409180685275705E-3</c:v>
                </c:pt>
                <c:pt idx="75">
                  <c:v>-3.9169508183518702E-4</c:v>
                </c:pt>
                <c:pt idx="76">
                  <c:v>1.8237482457084822E-3</c:v>
                </c:pt>
                <c:pt idx="77">
                  <c:v>5.0190774239236282E-3</c:v>
                </c:pt>
                <c:pt idx="78">
                  <c:v>5.6428901698540894E-3</c:v>
                </c:pt>
                <c:pt idx="79">
                  <c:v>-2.75501015902301E-3</c:v>
                </c:pt>
                <c:pt idx="80">
                  <c:v>1.5090613388703759E-3</c:v>
                </c:pt>
                <c:pt idx="81">
                  <c:v>-7.9441637512852811E-4</c:v>
                </c:pt>
                <c:pt idx="82">
                  <c:v>2.1126965609564682E-4</c:v>
                </c:pt>
                <c:pt idx="83">
                  <c:v>1.0207663910749732E-3</c:v>
                </c:pt>
                <c:pt idx="84">
                  <c:v>-2.6115837324684039E-3</c:v>
                </c:pt>
                <c:pt idx="85">
                  <c:v>5.199686758546614E-4</c:v>
                </c:pt>
                <c:pt idx="86">
                  <c:v>-8.9008324923637075E-4</c:v>
                </c:pt>
                <c:pt idx="87">
                  <c:v>3.481976197186736E-3</c:v>
                </c:pt>
                <c:pt idx="88">
                  <c:v>-1.8118482473915881E-3</c:v>
                </c:pt>
                <c:pt idx="89">
                  <c:v>3.7301806583085895E-3</c:v>
                </c:pt>
                <c:pt idx="90">
                  <c:v>2.1767588232021865E-3</c:v>
                </c:pt>
                <c:pt idx="91">
                  <c:v>1.2375257189631706E-3</c:v>
                </c:pt>
                <c:pt idx="92">
                  <c:v>4.6609965884179634E-3</c:v>
                </c:pt>
                <c:pt idx="93">
                  <c:v>1.0744824259730425E-3</c:v>
                </c:pt>
                <c:pt idx="94">
                  <c:v>3.5612052835851712E-4</c:v>
                </c:pt>
                <c:pt idx="95">
                  <c:v>4.4132627213070708E-3</c:v>
                </c:pt>
                <c:pt idx="96">
                  <c:v>3.6737046041581535E-3</c:v>
                </c:pt>
                <c:pt idx="97">
                  <c:v>4.4158222857679464E-3</c:v>
                </c:pt>
                <c:pt idx="98">
                  <c:v>1.5752799537948339E-3</c:v>
                </c:pt>
                <c:pt idx="99">
                  <c:v>2.9954505581678767E-3</c:v>
                </c:pt>
                <c:pt idx="100">
                  <c:v>3.9432788738942934E-3</c:v>
                </c:pt>
                <c:pt idx="101">
                  <c:v>2.5402802277368739E-3</c:v>
                </c:pt>
                <c:pt idx="102">
                  <c:v>3.3423980782543716E-3</c:v>
                </c:pt>
                <c:pt idx="103">
                  <c:v>-2.735841440462342E-4</c:v>
                </c:pt>
                <c:pt idx="104">
                  <c:v>-3.8431560725042896E-4</c:v>
                </c:pt>
                <c:pt idx="105">
                  <c:v>-1.7647060394458233E-4</c:v>
                </c:pt>
                <c:pt idx="106">
                  <c:v>2.0577463254600865E-3</c:v>
                </c:pt>
                <c:pt idx="107">
                  <c:v>2.5363004416291705E-4</c:v>
                </c:pt>
                <c:pt idx="108">
                  <c:v>-2.4034692589000387E-3</c:v>
                </c:pt>
                <c:pt idx="109">
                  <c:v>7.1922952062313352E-4</c:v>
                </c:pt>
                <c:pt idx="110">
                  <c:v>3.5179945145839431E-3</c:v>
                </c:pt>
                <c:pt idx="111">
                  <c:v>-7.054363278177978E-4</c:v>
                </c:pt>
                <c:pt idx="112">
                  <c:v>8.9019226066269633E-4</c:v>
                </c:pt>
                <c:pt idx="113">
                  <c:v>6.6105027550602408E-4</c:v>
                </c:pt>
                <c:pt idx="114">
                  <c:v>-8.3940921621113054E-4</c:v>
                </c:pt>
                <c:pt idx="115">
                  <c:v>-4.6915087024070002E-3</c:v>
                </c:pt>
                <c:pt idx="116">
                  <c:v>1.2433554697170494E-3</c:v>
                </c:pt>
                <c:pt idx="117">
                  <c:v>4.1668753021568382E-3</c:v>
                </c:pt>
                <c:pt idx="118">
                  <c:v>-1.4689726623441899E-3</c:v>
                </c:pt>
                <c:pt idx="119">
                  <c:v>-2.7516315340235409E-5</c:v>
                </c:pt>
                <c:pt idx="120">
                  <c:v>-1.0259441934921453E-3</c:v>
                </c:pt>
                <c:pt idx="121">
                  <c:v>4.8514180449232966E-4</c:v>
                </c:pt>
                <c:pt idx="122">
                  <c:v>-9.994692306666067E-4</c:v>
                </c:pt>
                <c:pt idx="123">
                  <c:v>-1.2491708516485004E-3</c:v>
                </c:pt>
                <c:pt idx="124">
                  <c:v>-3.4382460785570466E-3</c:v>
                </c:pt>
                <c:pt idx="125">
                  <c:v>2.2304854645575434E-3</c:v>
                </c:pt>
                <c:pt idx="126">
                  <c:v>-2.3389466919984794E-4</c:v>
                </c:pt>
                <c:pt idx="127">
                  <c:v>7.1351311081586846E-4</c:v>
                </c:pt>
                <c:pt idx="128">
                  <c:v>1.698437049945124E-5</c:v>
                </c:pt>
                <c:pt idx="129">
                  <c:v>-2.2175329092386198E-4</c:v>
                </c:pt>
                <c:pt idx="130">
                  <c:v>1.8640057969883884E-3</c:v>
                </c:pt>
                <c:pt idx="131">
                  <c:v>1.9653703001355992E-3</c:v>
                </c:pt>
                <c:pt idx="132">
                  <c:v>-4.0760798344297404E-3</c:v>
                </c:pt>
                <c:pt idx="133">
                  <c:v>2.6093557679378633E-3</c:v>
                </c:pt>
                <c:pt idx="134">
                  <c:v>-6.6949642690373329E-4</c:v>
                </c:pt>
                <c:pt idx="135">
                  <c:v>1.7543420546279188E-4</c:v>
                </c:pt>
                <c:pt idx="136">
                  <c:v>3.3362048947947151E-3</c:v>
                </c:pt>
                <c:pt idx="137">
                  <c:v>5.9644147306000296E-3</c:v>
                </c:pt>
                <c:pt idx="138">
                  <c:v>3.7083759880465563E-3</c:v>
                </c:pt>
                <c:pt idx="139">
                  <c:v>4.8801095969973843E-3</c:v>
                </c:pt>
                <c:pt idx="140">
                  <c:v>8.0718843872096963E-3</c:v>
                </c:pt>
                <c:pt idx="141">
                  <c:v>5.519872942516965E-3</c:v>
                </c:pt>
                <c:pt idx="142">
                  <c:v>4.8348145923530275E-3</c:v>
                </c:pt>
                <c:pt idx="143">
                  <c:v>5.0433084571301443E-3</c:v>
                </c:pt>
                <c:pt idx="144">
                  <c:v>2.3905636230962101E-3</c:v>
                </c:pt>
                <c:pt idx="145">
                  <c:v>6.4107966241912862E-3</c:v>
                </c:pt>
                <c:pt idx="146">
                  <c:v>5.394998233333015E-3</c:v>
                </c:pt>
                <c:pt idx="147">
                  <c:v>1.2406032548955171E-3</c:v>
                </c:pt>
                <c:pt idx="148">
                  <c:v>4.5018579258133311E-3</c:v>
                </c:pt>
                <c:pt idx="149">
                  <c:v>2.9823119102690282E-3</c:v>
                </c:pt>
                <c:pt idx="150">
                  <c:v>5.118674546192248E-4</c:v>
                </c:pt>
                <c:pt idx="151">
                  <c:v>-6.3824438457923591E-5</c:v>
                </c:pt>
                <c:pt idx="152">
                  <c:v>9.6719911853300461E-5</c:v>
                </c:pt>
                <c:pt idx="153">
                  <c:v>8.6180699394314384E-4</c:v>
                </c:pt>
                <c:pt idx="154">
                  <c:v>5.8626702704805923E-4</c:v>
                </c:pt>
                <c:pt idx="155">
                  <c:v>-1.8851924578953997E-3</c:v>
                </c:pt>
                <c:pt idx="156">
                  <c:v>1.8568655596174692E-3</c:v>
                </c:pt>
                <c:pt idx="157">
                  <c:v>-2.4515826203163341E-4</c:v>
                </c:pt>
                <c:pt idx="158">
                  <c:v>4.0735882340555031E-4</c:v>
                </c:pt>
                <c:pt idx="159">
                  <c:v>-1.0370868533700023E-3</c:v>
                </c:pt>
                <c:pt idx="160">
                  <c:v>3.118821263719511E-5</c:v>
                </c:pt>
                <c:pt idx="161">
                  <c:v>-2.2044884434658106E-4</c:v>
                </c:pt>
                <c:pt idx="162">
                  <c:v>1.3496107393636493E-3</c:v>
                </c:pt>
                <c:pt idx="163">
                  <c:v>7.9575507798630398E-5</c:v>
                </c:pt>
                <c:pt idx="164">
                  <c:v>8.8417795265626083E-4</c:v>
                </c:pt>
                <c:pt idx="165">
                  <c:v>8.4817048483830024E-3</c:v>
                </c:pt>
                <c:pt idx="166">
                  <c:v>2.4960397814065131E-3</c:v>
                </c:pt>
                <c:pt idx="167">
                  <c:v>4.4144334227474349E-3</c:v>
                </c:pt>
                <c:pt idx="168">
                  <c:v>1.1773498151886103E-2</c:v>
                </c:pt>
                <c:pt idx="169">
                  <c:v>1.4579069565437636E-2</c:v>
                </c:pt>
                <c:pt idx="170">
                  <c:v>7.5681562377404024E-3</c:v>
                </c:pt>
                <c:pt idx="171">
                  <c:v>3.6143945851804045E-3</c:v>
                </c:pt>
                <c:pt idx="172">
                  <c:v>4.3018121292167089E-3</c:v>
                </c:pt>
                <c:pt idx="173">
                  <c:v>6.5296303144031526E-3</c:v>
                </c:pt>
                <c:pt idx="174">
                  <c:v>3.5503409379323224E-3</c:v>
                </c:pt>
                <c:pt idx="175">
                  <c:v>1.0009877405197114E-3</c:v>
                </c:pt>
                <c:pt idx="176">
                  <c:v>-4.3174918145056206E-3</c:v>
                </c:pt>
                <c:pt idx="177">
                  <c:v>-2.2272333907082239E-3</c:v>
                </c:pt>
                <c:pt idx="178">
                  <c:v>-4.4864807585440307E-3</c:v>
                </c:pt>
                <c:pt idx="179">
                  <c:v>-1.4350304500902991E-3</c:v>
                </c:pt>
                <c:pt idx="180">
                  <c:v>-3.6201822275919774E-3</c:v>
                </c:pt>
                <c:pt idx="181">
                  <c:v>-1.0628357339230873E-3</c:v>
                </c:pt>
                <c:pt idx="182">
                  <c:v>-1.1999420634071626E-3</c:v>
                </c:pt>
                <c:pt idx="183">
                  <c:v>-4.9573932006938149E-3</c:v>
                </c:pt>
                <c:pt idx="184">
                  <c:v>-6.1258366310390526E-3</c:v>
                </c:pt>
                <c:pt idx="185">
                  <c:v>-1.8798200620110182E-3</c:v>
                </c:pt>
                <c:pt idx="186">
                  <c:v>-1.1056336667005433E-3</c:v>
                </c:pt>
                <c:pt idx="187">
                  <c:v>-4.0496582144473291E-3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68960"/>
        <c:axId val="185370496"/>
      </c:lineChart>
      <c:catAx>
        <c:axId val="185368960"/>
        <c:scaling>
          <c:orientation val="minMax"/>
        </c:scaling>
        <c:delete val="0"/>
        <c:axPos val="b"/>
        <c:majorTickMark val="out"/>
        <c:minorTickMark val="none"/>
        <c:tickLblPos val="low"/>
        <c:crossAx val="185370496"/>
        <c:crossesAt val="-1.5"/>
        <c:auto val="1"/>
        <c:lblAlgn val="ctr"/>
        <c:lblOffset val="100"/>
        <c:tickLblSkip val="12"/>
        <c:tickMarkSkip val="12"/>
        <c:noMultiLvlLbl val="0"/>
      </c:catAx>
      <c:valAx>
        <c:axId val="1853704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5368960"/>
        <c:crosses val="autoZero"/>
        <c:crossBetween val="between"/>
      </c:valAx>
      <c:valAx>
        <c:axId val="185372032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crossAx val="185377920"/>
        <c:crosses val="max"/>
        <c:crossBetween val="between"/>
      </c:valAx>
      <c:catAx>
        <c:axId val="185377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8537203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FI_Q_DL_2!$B$5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FI_Q_DL_2!$C$8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FI_Q_DL_2!$C$13:$C$202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FI_Q_DL_2!$D$13:$D$200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FI_Q_DL_2!$E$8</c:f>
              <c:strCache>
                <c:ptCount val="1"/>
                <c:pt idx="0">
                  <c:v>Other Transfers (Ex Grants)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FI_Q_DL_2!$E$13:$E$202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FI_Q_DL_2!$F$8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FI_Q_DL_2!$F$13:$F$202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49024"/>
        <c:axId val="187659008"/>
      </c:lineChart>
      <c:catAx>
        <c:axId val="18764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659008"/>
        <c:crosses val="autoZero"/>
        <c:auto val="1"/>
        <c:lblAlgn val="ctr"/>
        <c:lblOffset val="100"/>
        <c:noMultiLvlLbl val="0"/>
      </c:catAx>
      <c:valAx>
        <c:axId val="18765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649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Fiscal Impetus (with distributed laggged Fed</a:t>
            </a:r>
            <a:r>
              <a:rPr lang="en-US" baseline="0"/>
              <a:t> MPCs, including Grants)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994794731362873E-2"/>
          <c:y val="8.4798538359020223E-2"/>
          <c:w val="0.9311687286516388"/>
          <c:h val="0.90232404039517877"/>
        </c:manualLayout>
      </c:layout>
      <c:lineChart>
        <c:grouping val="standard"/>
        <c:varyColors val="0"/>
        <c:ser>
          <c:idx val="0"/>
          <c:order val="0"/>
          <c:tx>
            <c:strRef>
              <c:f>FI_Q_DL_2!$S$4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FI_Q_DL_2!$O$13:$O$51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FI_Q_DL_2!$S$13:$S$51</c:f>
              <c:numCache>
                <c:formatCode>0.00%</c:formatCode>
                <c:ptCount val="39"/>
                <c:pt idx="0">
                  <c:v>-1.4998698733707596E-3</c:v>
                </c:pt>
                <c:pt idx="1">
                  <c:v>8.3938827835719487E-3</c:v>
                </c:pt>
                <c:pt idx="2">
                  <c:v>4.7893583953322084E-3</c:v>
                </c:pt>
                <c:pt idx="3">
                  <c:v>4.0221329741706785E-3</c:v>
                </c:pt>
                <c:pt idx="4">
                  <c:v>8.3802888584873416E-3</c:v>
                </c:pt>
                <c:pt idx="5">
                  <c:v>2.112890047308379E-2</c:v>
                </c:pt>
                <c:pt idx="6">
                  <c:v>8.5255914211471405E-3</c:v>
                </c:pt>
                <c:pt idx="7">
                  <c:v>3.3437184804524147E-3</c:v>
                </c:pt>
                <c:pt idx="8">
                  <c:v>2.1204816252920725E-3</c:v>
                </c:pt>
                <c:pt idx="9">
                  <c:v>-4.7386379752381195E-4</c:v>
                </c:pt>
                <c:pt idx="10">
                  <c:v>5.669046898917343E-3</c:v>
                </c:pt>
                <c:pt idx="11">
                  <c:v>1.7566581670340556E-3</c:v>
                </c:pt>
                <c:pt idx="12">
                  <c:v>4.2481879372949626E-3</c:v>
                </c:pt>
                <c:pt idx="13">
                  <c:v>1.1341997244698953E-2</c:v>
                </c:pt>
                <c:pt idx="14">
                  <c:v>6.0469985606428208E-3</c:v>
                </c:pt>
                <c:pt idx="15">
                  <c:v>1.1839505505382198E-2</c:v>
                </c:pt>
                <c:pt idx="16">
                  <c:v>1.0980083782852031E-2</c:v>
                </c:pt>
                <c:pt idx="17">
                  <c:v>3.1869804653899499E-3</c:v>
                </c:pt>
                <c:pt idx="18">
                  <c:v>-1.0815077297702379E-3</c:v>
                </c:pt>
                <c:pt idx="19">
                  <c:v>4.6570874901826504E-3</c:v>
                </c:pt>
                <c:pt idx="20">
                  <c:v>9.6447605703840131E-3</c:v>
                </c:pt>
                <c:pt idx="21">
                  <c:v>1.2234302284251283E-2</c:v>
                </c:pt>
                <c:pt idx="22">
                  <c:v>1.1402054592513309E-2</c:v>
                </c:pt>
                <c:pt idx="23">
                  <c:v>2.6287772815272521E-3</c:v>
                </c:pt>
                <c:pt idx="24">
                  <c:v>8.9155714727913763E-4</c:v>
                </c:pt>
                <c:pt idx="25">
                  <c:v>1.1397307572496437E-3</c:v>
                </c:pt>
                <c:pt idx="26">
                  <c:v>-8.4614119255033244E-5</c:v>
                </c:pt>
                <c:pt idx="27">
                  <c:v>-1.1982983005035682E-3</c:v>
                </c:pt>
                <c:pt idx="28">
                  <c:v>-2.9313766658271936E-3</c:v>
                </c:pt>
                <c:pt idx="29">
                  <c:v>2.2273629842534991E-3</c:v>
                </c:pt>
                <c:pt idx="30">
                  <c:v>-4.8257839157123037E-5</c:v>
                </c:pt>
                <c:pt idx="31">
                  <c:v>1.1330351709093823E-2</c:v>
                </c:pt>
                <c:pt idx="32">
                  <c:v>2.2735520537082759E-2</c:v>
                </c:pt>
                <c:pt idx="33">
                  <c:v>1.754217283690471E-2</c:v>
                </c:pt>
                <c:pt idx="34">
                  <c:v>1.1977168858963258E-2</c:v>
                </c:pt>
                <c:pt idx="35">
                  <c:v>1.477465446854571E-3</c:v>
                </c:pt>
                <c:pt idx="36">
                  <c:v>7.1210938084564543E-4</c:v>
                </c:pt>
                <c:pt idx="37">
                  <c:v>-6.6039179429989173E-5</c:v>
                </c:pt>
                <c:pt idx="38">
                  <c:v>1.0328862195169545E-2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FI_Q_DL_2!$T$4</c:f>
              <c:strCache>
                <c:ptCount val="1"/>
                <c:pt idx="0">
                  <c:v>Fed's FI including grants</c:v>
                </c:pt>
              </c:strCache>
            </c:strRef>
          </c:tx>
          <c:marker>
            <c:symbol val="none"/>
          </c:marker>
          <c:cat>
            <c:strRef>
              <c:f>FI_Q_DL_2!$O$13:$O$51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FI_Q_DL_2!$T$13:$T$51</c:f>
              <c:numCache>
                <c:formatCode>0.00%</c:formatCode>
                <c:ptCount val="39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13024"/>
        <c:axId val="187714560"/>
      </c:lineChart>
      <c:catAx>
        <c:axId val="18771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1456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77145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7713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FI_Q_DL_2!$C$8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FI_Q_DL_2!$C$9:$C$202</c:f>
              <c:numCache>
                <c:formatCode>General</c:formatCode>
                <c:ptCount val="194"/>
                <c:pt idx="0">
                  <c:v>1289</c:v>
                </c:pt>
                <c:pt idx="1">
                  <c:v>1313.4</c:v>
                </c:pt>
                <c:pt idx="2">
                  <c:v>1349.1</c:v>
                </c:pt>
                <c:pt idx="3">
                  <c:v>1372.4</c:v>
                </c:pt>
                <c:pt idx="4">
                  <c:v>1429.8</c:v>
                </c:pt>
                <c:pt idx="5">
                  <c:v>1424.2</c:v>
                </c:pt>
                <c:pt idx="6">
                  <c:v>1440.2</c:v>
                </c:pt>
                <c:pt idx="7">
                  <c:v>1451.4</c:v>
                </c:pt>
                <c:pt idx="8">
                  <c:v>1477.2</c:v>
                </c:pt>
                <c:pt idx="9">
                  <c:v>1485</c:v>
                </c:pt>
                <c:pt idx="10">
                  <c:v>1489.7</c:v>
                </c:pt>
                <c:pt idx="11">
                  <c:v>1491</c:v>
                </c:pt>
                <c:pt idx="12">
                  <c:v>1494.7</c:v>
                </c:pt>
                <c:pt idx="13">
                  <c:v>1490</c:v>
                </c:pt>
                <c:pt idx="14">
                  <c:v>1493.5</c:v>
                </c:pt>
                <c:pt idx="15">
                  <c:v>1473.9</c:v>
                </c:pt>
                <c:pt idx="16">
                  <c:v>1466.9</c:v>
                </c:pt>
                <c:pt idx="17">
                  <c:v>1450.2</c:v>
                </c:pt>
                <c:pt idx="18">
                  <c:v>1456.5</c:v>
                </c:pt>
                <c:pt idx="19">
                  <c:v>1457.2</c:v>
                </c:pt>
                <c:pt idx="20">
                  <c:v>1436.1</c:v>
                </c:pt>
                <c:pt idx="21">
                  <c:v>1432.8</c:v>
                </c:pt>
                <c:pt idx="22">
                  <c:v>1432.4</c:v>
                </c:pt>
                <c:pt idx="23">
                  <c:v>1422.6</c:v>
                </c:pt>
                <c:pt idx="24">
                  <c:v>1429.3</c:v>
                </c:pt>
                <c:pt idx="25">
                  <c:v>1438</c:v>
                </c:pt>
                <c:pt idx="26">
                  <c:v>1409.3</c:v>
                </c:pt>
                <c:pt idx="27">
                  <c:v>1420.1</c:v>
                </c:pt>
                <c:pt idx="28">
                  <c:v>1431.6</c:v>
                </c:pt>
                <c:pt idx="29">
                  <c:v>1424.5</c:v>
                </c:pt>
                <c:pt idx="30">
                  <c:v>1406.4</c:v>
                </c:pt>
                <c:pt idx="31">
                  <c:v>1415.8</c:v>
                </c:pt>
                <c:pt idx="32">
                  <c:v>1442.4</c:v>
                </c:pt>
                <c:pt idx="33">
                  <c:v>1451.6</c:v>
                </c:pt>
                <c:pt idx="34">
                  <c:v>1453.5</c:v>
                </c:pt>
                <c:pt idx="35">
                  <c:v>1459.9</c:v>
                </c:pt>
                <c:pt idx="36">
                  <c:v>1476.1</c:v>
                </c:pt>
                <c:pt idx="37">
                  <c:v>1466.2</c:v>
                </c:pt>
                <c:pt idx="38">
                  <c:v>1489.5</c:v>
                </c:pt>
                <c:pt idx="39">
                  <c:v>1503.4</c:v>
                </c:pt>
                <c:pt idx="40">
                  <c:v>1506.5</c:v>
                </c:pt>
                <c:pt idx="41">
                  <c:v>1491.4</c:v>
                </c:pt>
                <c:pt idx="42">
                  <c:v>1483.9</c:v>
                </c:pt>
                <c:pt idx="43">
                  <c:v>1484.4</c:v>
                </c:pt>
                <c:pt idx="44">
                  <c:v>1497.3</c:v>
                </c:pt>
                <c:pt idx="45">
                  <c:v>1512</c:v>
                </c:pt>
                <c:pt idx="46">
                  <c:v>1515.4</c:v>
                </c:pt>
                <c:pt idx="47">
                  <c:v>1512.1</c:v>
                </c:pt>
                <c:pt idx="48">
                  <c:v>1513.9</c:v>
                </c:pt>
                <c:pt idx="49">
                  <c:v>1554.1</c:v>
                </c:pt>
                <c:pt idx="50">
                  <c:v>1566.4</c:v>
                </c:pt>
                <c:pt idx="51">
                  <c:v>1580.6</c:v>
                </c:pt>
                <c:pt idx="52">
                  <c:v>1566.9</c:v>
                </c:pt>
                <c:pt idx="53">
                  <c:v>1583</c:v>
                </c:pt>
                <c:pt idx="54">
                  <c:v>1585.1</c:v>
                </c:pt>
                <c:pt idx="55">
                  <c:v>1595.4</c:v>
                </c:pt>
                <c:pt idx="56">
                  <c:v>1620.2</c:v>
                </c:pt>
                <c:pt idx="57">
                  <c:v>1625.9</c:v>
                </c:pt>
                <c:pt idx="58">
                  <c:v>1601.9</c:v>
                </c:pt>
                <c:pt idx="59">
                  <c:v>1601.8</c:v>
                </c:pt>
                <c:pt idx="60">
                  <c:v>1622.8</c:v>
                </c:pt>
                <c:pt idx="61">
                  <c:v>1627.9</c:v>
                </c:pt>
                <c:pt idx="62">
                  <c:v>1621.6</c:v>
                </c:pt>
                <c:pt idx="63">
                  <c:v>1639.9</c:v>
                </c:pt>
                <c:pt idx="64">
                  <c:v>1638.2</c:v>
                </c:pt>
                <c:pt idx="65">
                  <c:v>1648.9</c:v>
                </c:pt>
                <c:pt idx="66">
                  <c:v>1659.3</c:v>
                </c:pt>
                <c:pt idx="67">
                  <c:v>1685.8</c:v>
                </c:pt>
                <c:pt idx="68">
                  <c:v>1701.9</c:v>
                </c:pt>
                <c:pt idx="69">
                  <c:v>1719.1</c:v>
                </c:pt>
                <c:pt idx="70">
                  <c:v>1747.3</c:v>
                </c:pt>
                <c:pt idx="71">
                  <c:v>1718</c:v>
                </c:pt>
                <c:pt idx="72">
                  <c:v>1738.1</c:v>
                </c:pt>
                <c:pt idx="73">
                  <c:v>1777.1</c:v>
                </c:pt>
                <c:pt idx="74">
                  <c:v>1791.8</c:v>
                </c:pt>
                <c:pt idx="75">
                  <c:v>1826</c:v>
                </c:pt>
                <c:pt idx="76">
                  <c:v>1848</c:v>
                </c:pt>
                <c:pt idx="77">
                  <c:v>1891</c:v>
                </c:pt>
                <c:pt idx="78">
                  <c:v>1935.4</c:v>
                </c:pt>
                <c:pt idx="79">
                  <c:v>1941.8</c:v>
                </c:pt>
                <c:pt idx="80">
                  <c:v>1958</c:v>
                </c:pt>
                <c:pt idx="81">
                  <c:v>1997.8</c:v>
                </c:pt>
                <c:pt idx="82">
                  <c:v>2043.4</c:v>
                </c:pt>
                <c:pt idx="83">
                  <c:v>2031.5</c:v>
                </c:pt>
                <c:pt idx="84">
                  <c:v>2044.3</c:v>
                </c:pt>
                <c:pt idx="85">
                  <c:v>2062.9</c:v>
                </c:pt>
                <c:pt idx="86">
                  <c:v>2067.6999999999998</c:v>
                </c:pt>
                <c:pt idx="87">
                  <c:v>2092.8000000000002</c:v>
                </c:pt>
                <c:pt idx="88">
                  <c:v>2078.6</c:v>
                </c:pt>
                <c:pt idx="89">
                  <c:v>2086.1</c:v>
                </c:pt>
                <c:pt idx="90">
                  <c:v>2087.5</c:v>
                </c:pt>
                <c:pt idx="91">
                  <c:v>2126.8000000000002</c:v>
                </c:pt>
                <c:pt idx="92">
                  <c:v>2117.1999999999998</c:v>
                </c:pt>
                <c:pt idx="93">
                  <c:v>2151.8000000000002</c:v>
                </c:pt>
                <c:pt idx="94">
                  <c:v>2169.8000000000002</c:v>
                </c:pt>
                <c:pt idx="95">
                  <c:v>2181.5</c:v>
                </c:pt>
                <c:pt idx="96">
                  <c:v>2215.8000000000002</c:v>
                </c:pt>
                <c:pt idx="97">
                  <c:v>2221.1999999999998</c:v>
                </c:pt>
                <c:pt idx="98">
                  <c:v>2219.9</c:v>
                </c:pt>
                <c:pt idx="99">
                  <c:v>2240.1999999999998</c:v>
                </c:pt>
                <c:pt idx="100">
                  <c:v>2251.1999999999998</c:v>
                </c:pt>
                <c:pt idx="101">
                  <c:v>2259.1999999999998</c:v>
                </c:pt>
                <c:pt idx="102">
                  <c:v>2250.8000000000002</c:v>
                </c:pt>
                <c:pt idx="103">
                  <c:v>2242.3000000000002</c:v>
                </c:pt>
                <c:pt idx="104">
                  <c:v>2259.6999999999998</c:v>
                </c:pt>
                <c:pt idx="105">
                  <c:v>2256.8000000000002</c:v>
                </c:pt>
                <c:pt idx="106">
                  <c:v>2268.4</c:v>
                </c:pt>
                <c:pt idx="107">
                  <c:v>2263.5</c:v>
                </c:pt>
                <c:pt idx="108">
                  <c:v>2237.8000000000002</c:v>
                </c:pt>
                <c:pt idx="109">
                  <c:v>2240.3000000000002</c:v>
                </c:pt>
                <c:pt idx="110">
                  <c:v>2245.1</c:v>
                </c:pt>
                <c:pt idx="111">
                  <c:v>2250</c:v>
                </c:pt>
                <c:pt idx="112">
                  <c:v>2222.1</c:v>
                </c:pt>
                <c:pt idx="113">
                  <c:v>2235.1</c:v>
                </c:pt>
                <c:pt idx="114">
                  <c:v>2272.6999999999998</c:v>
                </c:pt>
                <c:pt idx="115">
                  <c:v>2252.1999999999998</c:v>
                </c:pt>
                <c:pt idx="116">
                  <c:v>2256.8000000000002</c:v>
                </c:pt>
                <c:pt idx="117">
                  <c:v>2268.6</c:v>
                </c:pt>
                <c:pt idx="118">
                  <c:v>2262.4</c:v>
                </c:pt>
                <c:pt idx="119">
                  <c:v>2242.1</c:v>
                </c:pt>
                <c:pt idx="120">
                  <c:v>2246.8000000000002</c:v>
                </c:pt>
                <c:pt idx="121">
                  <c:v>2282.8000000000002</c:v>
                </c:pt>
                <c:pt idx="122">
                  <c:v>2285.1999999999998</c:v>
                </c:pt>
                <c:pt idx="123">
                  <c:v>2301.9</c:v>
                </c:pt>
                <c:pt idx="124">
                  <c:v>2301.3000000000002</c:v>
                </c:pt>
                <c:pt idx="125">
                  <c:v>2325.3000000000002</c:v>
                </c:pt>
                <c:pt idx="126">
                  <c:v>2329</c:v>
                </c:pt>
                <c:pt idx="127">
                  <c:v>2332.5</c:v>
                </c:pt>
                <c:pt idx="128">
                  <c:v>2319</c:v>
                </c:pt>
                <c:pt idx="129">
                  <c:v>2366</c:v>
                </c:pt>
                <c:pt idx="130">
                  <c:v>2387.6</c:v>
                </c:pt>
                <c:pt idx="131">
                  <c:v>2409.4</c:v>
                </c:pt>
                <c:pt idx="132">
                  <c:v>2418.1</c:v>
                </c:pt>
                <c:pt idx="133">
                  <c:v>2431.6999999999998</c:v>
                </c:pt>
                <c:pt idx="134">
                  <c:v>2460.3000000000002</c:v>
                </c:pt>
                <c:pt idx="135">
                  <c:v>2496.6999999999998</c:v>
                </c:pt>
                <c:pt idx="136">
                  <c:v>2476.1999999999998</c:v>
                </c:pt>
                <c:pt idx="137">
                  <c:v>2506.4</c:v>
                </c:pt>
                <c:pt idx="138">
                  <c:v>2501.1999999999998</c:v>
                </c:pt>
                <c:pt idx="139">
                  <c:v>2509</c:v>
                </c:pt>
                <c:pt idx="140">
                  <c:v>2546.3000000000002</c:v>
                </c:pt>
                <c:pt idx="141">
                  <c:v>2596.4</c:v>
                </c:pt>
                <c:pt idx="142">
                  <c:v>2594.6</c:v>
                </c:pt>
                <c:pt idx="143">
                  <c:v>2632.4</c:v>
                </c:pt>
                <c:pt idx="144">
                  <c:v>2671.3</c:v>
                </c:pt>
                <c:pt idx="145">
                  <c:v>2696.9</c:v>
                </c:pt>
                <c:pt idx="146">
                  <c:v>2717.8</c:v>
                </c:pt>
                <c:pt idx="147">
                  <c:v>2737.1</c:v>
                </c:pt>
                <c:pt idx="148">
                  <c:v>2728.3</c:v>
                </c:pt>
                <c:pt idx="149">
                  <c:v>2771.2</c:v>
                </c:pt>
                <c:pt idx="150">
                  <c:v>2771.2</c:v>
                </c:pt>
                <c:pt idx="151">
                  <c:v>2786.3</c:v>
                </c:pt>
                <c:pt idx="152">
                  <c:v>2793.9</c:v>
                </c:pt>
                <c:pt idx="153">
                  <c:v>2809.9</c:v>
                </c:pt>
                <c:pt idx="154">
                  <c:v>2820.7</c:v>
                </c:pt>
                <c:pt idx="155">
                  <c:v>2808.2</c:v>
                </c:pt>
                <c:pt idx="156">
                  <c:v>2814.1</c:v>
                </c:pt>
                <c:pt idx="157">
                  <c:v>2818.9</c:v>
                </c:pt>
                <c:pt idx="158">
                  <c:v>2841</c:v>
                </c:pt>
                <c:pt idx="159">
                  <c:v>2830.7</c:v>
                </c:pt>
                <c:pt idx="160">
                  <c:v>2853.5</c:v>
                </c:pt>
                <c:pt idx="161">
                  <c:v>2864.1</c:v>
                </c:pt>
                <c:pt idx="162">
                  <c:v>2870.4</c:v>
                </c:pt>
                <c:pt idx="163">
                  <c:v>2889.1</c:v>
                </c:pt>
                <c:pt idx="164">
                  <c:v>2882.7</c:v>
                </c:pt>
                <c:pt idx="165">
                  <c:v>2907</c:v>
                </c:pt>
                <c:pt idx="166">
                  <c:v>2928</c:v>
                </c:pt>
                <c:pt idx="167">
                  <c:v>2939.8</c:v>
                </c:pt>
                <c:pt idx="168">
                  <c:v>2952</c:v>
                </c:pt>
                <c:pt idx="169">
                  <c:v>2975</c:v>
                </c:pt>
                <c:pt idx="170">
                  <c:v>3016.2</c:v>
                </c:pt>
                <c:pt idx="171">
                  <c:v>3035.9</c:v>
                </c:pt>
                <c:pt idx="172">
                  <c:v>3040.5</c:v>
                </c:pt>
                <c:pt idx="173">
                  <c:v>3096</c:v>
                </c:pt>
                <c:pt idx="174">
                  <c:v>3113</c:v>
                </c:pt>
                <c:pt idx="175">
                  <c:v>3106.8</c:v>
                </c:pt>
                <c:pt idx="176">
                  <c:v>3084.3</c:v>
                </c:pt>
                <c:pt idx="177">
                  <c:v>3106.2</c:v>
                </c:pt>
                <c:pt idx="178">
                  <c:v>3103.5</c:v>
                </c:pt>
                <c:pt idx="179">
                  <c:v>3071.5</c:v>
                </c:pt>
                <c:pt idx="180">
                  <c:v>3012.2</c:v>
                </c:pt>
                <c:pt idx="181">
                  <c:v>3009</c:v>
                </c:pt>
                <c:pt idx="182">
                  <c:v>2990</c:v>
                </c:pt>
                <c:pt idx="183">
                  <c:v>2978.3</c:v>
                </c:pt>
                <c:pt idx="184">
                  <c:v>2957.8</c:v>
                </c:pt>
                <c:pt idx="185">
                  <c:v>2954.9</c:v>
                </c:pt>
                <c:pt idx="186">
                  <c:v>2974.4</c:v>
                </c:pt>
                <c:pt idx="187">
                  <c:v>2928.7</c:v>
                </c:pt>
                <c:pt idx="188">
                  <c:v>2899.8</c:v>
                </c:pt>
                <c:pt idx="189">
                  <c:v>2901.2</c:v>
                </c:pt>
                <c:pt idx="190">
                  <c:v>2902.4</c:v>
                </c:pt>
                <c:pt idx="191">
                  <c:v>2874.5</c:v>
                </c:pt>
                <c:pt idx="192">
                  <c:v>2868.5</c:v>
                </c:pt>
                <c:pt idx="193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FI_Q_DL_2!$D$9:$D$202</c:f>
              <c:numCache>
                <c:formatCode>General</c:formatCode>
                <c:ptCount val="194"/>
                <c:pt idx="0">
                  <c:v>#N/A</c:v>
                </c:pt>
                <c:pt idx="1">
                  <c:v>#N/A</c:v>
                </c:pt>
                <c:pt idx="2">
                  <c:v>38.443436425759863</c:v>
                </c:pt>
                <c:pt idx="3">
                  <c:v>61.800878822450819</c:v>
                </c:pt>
                <c:pt idx="4">
                  <c:v>72.465640595528839</c:v>
                </c:pt>
                <c:pt idx="5">
                  <c:v>83.359308641609175</c:v>
                </c:pt>
                <c:pt idx="6">
                  <c:v>92.918851554503576</c:v>
                </c:pt>
                <c:pt idx="7">
                  <c:v>98.779975436661118</c:v>
                </c:pt>
                <c:pt idx="8">
                  <c:v>103.63926266888704</c:v>
                </c:pt>
                <c:pt idx="9">
                  <c:v>109.60650621653623</c:v>
                </c:pt>
                <c:pt idx="10">
                  <c:v>109.88370142300444</c:v>
                </c:pt>
                <c:pt idx="11">
                  <c:v>113.52203084607977</c:v>
                </c:pt>
                <c:pt idx="12">
                  <c:v>115.09727521720033</c:v>
                </c:pt>
                <c:pt idx="13">
                  <c:v>114.52616700361165</c:v>
                </c:pt>
                <c:pt idx="14">
                  <c:v>116.77250461670239</c:v>
                </c:pt>
                <c:pt idx="15">
                  <c:v>117.91338153837928</c:v>
                </c:pt>
                <c:pt idx="16">
                  <c:v>118.31691017287044</c:v>
                </c:pt>
                <c:pt idx="17">
                  <c:v>120.78015901913295</c:v>
                </c:pt>
                <c:pt idx="18">
                  <c:v>123.40902438540036</c:v>
                </c:pt>
                <c:pt idx="19">
                  <c:v>126.11787158352359</c:v>
                </c:pt>
                <c:pt idx="20">
                  <c:v>129.85374131179242</c:v>
                </c:pt>
                <c:pt idx="21">
                  <c:v>133.73978166506757</c:v>
                </c:pt>
                <c:pt idx="22">
                  <c:v>136.7546494825381</c:v>
                </c:pt>
                <c:pt idx="23">
                  <c:v>140.1135995822944</c:v>
                </c:pt>
                <c:pt idx="24">
                  <c:v>144.81488451597542</c:v>
                </c:pt>
                <c:pt idx="25">
                  <c:v>146.9808421837287</c:v>
                </c:pt>
                <c:pt idx="26">
                  <c:v>152.64858793403587</c:v>
                </c:pt>
                <c:pt idx="27">
                  <c:v>152.24424976377455</c:v>
                </c:pt>
                <c:pt idx="28">
                  <c:v>158.67131082181928</c:v>
                </c:pt>
                <c:pt idx="29">
                  <c:v>165.01670313160443</c:v>
                </c:pt>
                <c:pt idx="30">
                  <c:v>167.70952241995565</c:v>
                </c:pt>
                <c:pt idx="31">
                  <c:v>172.69352134322853</c:v>
                </c:pt>
                <c:pt idx="32">
                  <c:v>175.46672775322386</c:v>
                </c:pt>
                <c:pt idx="33">
                  <c:v>182.81461554576413</c:v>
                </c:pt>
                <c:pt idx="34">
                  <c:v>183.77331103942677</c:v>
                </c:pt>
                <c:pt idx="35">
                  <c:v>187.74264529310139</c:v>
                </c:pt>
                <c:pt idx="36">
                  <c:v>197.46839427205637</c:v>
                </c:pt>
                <c:pt idx="37">
                  <c:v>202.04099254571497</c:v>
                </c:pt>
                <c:pt idx="38">
                  <c:v>202.28535797325048</c:v>
                </c:pt>
                <c:pt idx="39">
                  <c:v>207.72397079561111</c:v>
                </c:pt>
                <c:pt idx="40">
                  <c:v>211.41557611516305</c:v>
                </c:pt>
                <c:pt idx="41">
                  <c:v>210.28781698144908</c:v>
                </c:pt>
                <c:pt idx="42">
                  <c:v>217.40429115322738</c:v>
                </c:pt>
                <c:pt idx="43">
                  <c:v>218.49889350709418</c:v>
                </c:pt>
                <c:pt idx="44">
                  <c:v>220.82915015613312</c:v>
                </c:pt>
                <c:pt idx="45">
                  <c:v>228.01990447608787</c:v>
                </c:pt>
                <c:pt idx="46">
                  <c:v>224.56948276404185</c:v>
                </c:pt>
                <c:pt idx="47">
                  <c:v>224.35405598398845</c:v>
                </c:pt>
                <c:pt idx="48">
                  <c:v>229.18247067874302</c:v>
                </c:pt>
                <c:pt idx="49">
                  <c:v>235.91084808516214</c:v>
                </c:pt>
                <c:pt idx="50">
                  <c:v>237.23629628827112</c:v>
                </c:pt>
                <c:pt idx="51">
                  <c:v>238.85783210890267</c:v>
                </c:pt>
                <c:pt idx="52">
                  <c:v>240.59531461764288</c:v>
                </c:pt>
                <c:pt idx="53">
                  <c:v>246.3275605430928</c:v>
                </c:pt>
                <c:pt idx="54">
                  <c:v>248.75372705366408</c:v>
                </c:pt>
                <c:pt idx="55">
                  <c:v>254.79963835840218</c:v>
                </c:pt>
                <c:pt idx="56">
                  <c:v>258.28136913918581</c:v>
                </c:pt>
                <c:pt idx="57">
                  <c:v>253.21094199305335</c:v>
                </c:pt>
                <c:pt idx="58">
                  <c:v>261.8210035226731</c:v>
                </c:pt>
                <c:pt idx="59">
                  <c:v>267.16122962043278</c:v>
                </c:pt>
                <c:pt idx="60">
                  <c:v>270.37310237560359</c:v>
                </c:pt>
                <c:pt idx="61">
                  <c:v>278.45985449436091</c:v>
                </c:pt>
                <c:pt idx="62">
                  <c:v>277.36692466420823</c:v>
                </c:pt>
                <c:pt idx="63">
                  <c:v>274.03894248606395</c:v>
                </c:pt>
                <c:pt idx="64">
                  <c:v>276.67926927552395</c:v>
                </c:pt>
                <c:pt idx="65">
                  <c:v>282.72643579501641</c:v>
                </c:pt>
                <c:pt idx="66">
                  <c:v>283.50677379952748</c:v>
                </c:pt>
                <c:pt idx="67">
                  <c:v>282.61288851214073</c:v>
                </c:pt>
                <c:pt idx="68">
                  <c:v>288.95979074471217</c:v>
                </c:pt>
                <c:pt idx="69">
                  <c:v>290.68687537456975</c:v>
                </c:pt>
                <c:pt idx="70">
                  <c:v>291.91472815834589</c:v>
                </c:pt>
                <c:pt idx="71">
                  <c:v>294.10773456793885</c:v>
                </c:pt>
                <c:pt idx="72">
                  <c:v>297.0647353074624</c:v>
                </c:pt>
                <c:pt idx="73">
                  <c:v>298.80795916237724</c:v>
                </c:pt>
                <c:pt idx="74">
                  <c:v>300.76194907612609</c:v>
                </c:pt>
                <c:pt idx="75">
                  <c:v>302.09910982132175</c:v>
                </c:pt>
                <c:pt idx="76">
                  <c:v>302.73370272796018</c:v>
                </c:pt>
                <c:pt idx="77">
                  <c:v>303.6851736197147</c:v>
                </c:pt>
                <c:pt idx="78">
                  <c:v>305.84297922932598</c:v>
                </c:pt>
                <c:pt idx="79">
                  <c:v>308.3007523666293</c:v>
                </c:pt>
                <c:pt idx="80">
                  <c:v>309.94170897018029</c:v>
                </c:pt>
                <c:pt idx="81">
                  <c:v>311.97799156107038</c:v>
                </c:pt>
                <c:pt idx="82">
                  <c:v>314.25790518118794</c:v>
                </c:pt>
                <c:pt idx="83">
                  <c:v>315.88104974409907</c:v>
                </c:pt>
                <c:pt idx="84">
                  <c:v>319.33002585460918</c:v>
                </c:pt>
                <c:pt idx="85">
                  <c:v>320.04657228651143</c:v>
                </c:pt>
                <c:pt idx="86">
                  <c:v>320.53758603867396</c:v>
                </c:pt>
                <c:pt idx="87">
                  <c:v>320.78641954804164</c:v>
                </c:pt>
                <c:pt idx="88">
                  <c:v>318.15266759700859</c:v>
                </c:pt>
                <c:pt idx="89">
                  <c:v>317.93707156835131</c:v>
                </c:pt>
                <c:pt idx="90">
                  <c:v>319.62117807718954</c:v>
                </c:pt>
                <c:pt idx="91">
                  <c:v>323.04367959944045</c:v>
                </c:pt>
                <c:pt idx="92">
                  <c:v>329.21880517020259</c:v>
                </c:pt>
                <c:pt idx="93">
                  <c:v>333.53049032221003</c:v>
                </c:pt>
                <c:pt idx="94">
                  <c:v>337.36575349443518</c:v>
                </c:pt>
                <c:pt idx="95">
                  <c:v>340.84755198124793</c:v>
                </c:pt>
                <c:pt idx="96">
                  <c:v>343.0640054612652</c:v>
                </c:pt>
                <c:pt idx="97">
                  <c:v>347.61597678915388</c:v>
                </c:pt>
                <c:pt idx="98">
                  <c:v>353.07387019186837</c:v>
                </c:pt>
                <c:pt idx="99">
                  <c:v>361.05003502323603</c:v>
                </c:pt>
                <c:pt idx="100">
                  <c:v>363.61649461261396</c:v>
                </c:pt>
                <c:pt idx="101">
                  <c:v>379.98170888337637</c:v>
                </c:pt>
                <c:pt idx="102">
                  <c:v>388.96147824665371</c:v>
                </c:pt>
                <c:pt idx="103">
                  <c:v>413.25050361860798</c:v>
                </c:pt>
                <c:pt idx="104">
                  <c:v>406.55442446342903</c:v>
                </c:pt>
                <c:pt idx="105">
                  <c:v>418.46229240291541</c:v>
                </c:pt>
                <c:pt idx="106">
                  <c:v>426.62839690792799</c:v>
                </c:pt>
                <c:pt idx="107">
                  <c:v>425.60305292948351</c:v>
                </c:pt>
                <c:pt idx="108">
                  <c:v>435.37774494923889</c:v>
                </c:pt>
                <c:pt idx="109">
                  <c:v>433.36096890947709</c:v>
                </c:pt>
                <c:pt idx="110">
                  <c:v>449.33335299191157</c:v>
                </c:pt>
                <c:pt idx="111">
                  <c:v>453.4574687795577</c:v>
                </c:pt>
                <c:pt idx="112">
                  <c:v>457.83293485799612</c:v>
                </c:pt>
                <c:pt idx="113">
                  <c:v>462.39770260768074</c:v>
                </c:pt>
                <c:pt idx="114">
                  <c:v>463.78591299243141</c:v>
                </c:pt>
                <c:pt idx="115">
                  <c:v>484.15706332693708</c:v>
                </c:pt>
                <c:pt idx="116">
                  <c:v>491.28372479390299</c:v>
                </c:pt>
                <c:pt idx="117">
                  <c:v>493.94582172358906</c:v>
                </c:pt>
                <c:pt idx="118">
                  <c:v>497.11179344862404</c:v>
                </c:pt>
                <c:pt idx="119">
                  <c:v>480.47595642240987</c:v>
                </c:pt>
                <c:pt idx="120">
                  <c:v>498.35845795767023</c:v>
                </c:pt>
                <c:pt idx="121">
                  <c:v>521.33272973580927</c:v>
                </c:pt>
                <c:pt idx="122">
                  <c:v>513.66294379790497</c:v>
                </c:pt>
                <c:pt idx="123">
                  <c:v>513.22263134783623</c:v>
                </c:pt>
                <c:pt idx="124">
                  <c:v>523.34709692224976</c:v>
                </c:pt>
                <c:pt idx="125">
                  <c:v>521.02466748312645</c:v>
                </c:pt>
                <c:pt idx="126">
                  <c:v>526.87681079285039</c:v>
                </c:pt>
                <c:pt idx="127">
                  <c:v>531.58743928392425</c:v>
                </c:pt>
                <c:pt idx="128">
                  <c:v>525.36907458794281</c:v>
                </c:pt>
                <c:pt idx="129">
                  <c:v>524.36907929808751</c:v>
                </c:pt>
                <c:pt idx="130">
                  <c:v>519.12302769531698</c:v>
                </c:pt>
                <c:pt idx="131">
                  <c:v>526.94188077622073</c:v>
                </c:pt>
                <c:pt idx="132">
                  <c:v>533.21703758742308</c:v>
                </c:pt>
                <c:pt idx="133">
                  <c:v>529.79165410197163</c:v>
                </c:pt>
                <c:pt idx="134">
                  <c:v>539.24803343913902</c:v>
                </c:pt>
                <c:pt idx="135">
                  <c:v>544.26191379502313</c:v>
                </c:pt>
                <c:pt idx="136">
                  <c:v>541.06848107066048</c:v>
                </c:pt>
                <c:pt idx="137">
                  <c:v>553.42046069997764</c:v>
                </c:pt>
                <c:pt idx="138">
                  <c:v>561.82275257413426</c:v>
                </c:pt>
                <c:pt idx="139">
                  <c:v>565.79082670506693</c:v>
                </c:pt>
                <c:pt idx="140">
                  <c:v>582.71296588463963</c:v>
                </c:pt>
                <c:pt idx="141">
                  <c:v>605.88097740962155</c:v>
                </c:pt>
                <c:pt idx="142">
                  <c:v>592.75533423719878</c:v>
                </c:pt>
                <c:pt idx="143">
                  <c:v>631.51138796384623</c:v>
                </c:pt>
                <c:pt idx="144">
                  <c:v>632.07929492076084</c:v>
                </c:pt>
                <c:pt idx="145">
                  <c:v>630.91172212037998</c:v>
                </c:pt>
                <c:pt idx="146">
                  <c:v>638.1802923948494</c:v>
                </c:pt>
                <c:pt idx="147">
                  <c:v>648.5615261369976</c:v>
                </c:pt>
                <c:pt idx="148">
                  <c:v>648.44002026287978</c:v>
                </c:pt>
                <c:pt idx="149">
                  <c:v>646.1302759707205</c:v>
                </c:pt>
                <c:pt idx="150">
                  <c:v>661.19538425633061</c:v>
                </c:pt>
                <c:pt idx="151">
                  <c:v>655.38160877147538</c:v>
                </c:pt>
                <c:pt idx="152">
                  <c:v>677.88322835741008</c:v>
                </c:pt>
                <c:pt idx="153">
                  <c:v>692.3414639160319</c:v>
                </c:pt>
                <c:pt idx="154">
                  <c:v>691.80016839509153</c:v>
                </c:pt>
                <c:pt idx="155">
                  <c:v>702.31842817640165</c:v>
                </c:pt>
                <c:pt idx="156">
                  <c:v>711.99554133814911</c:v>
                </c:pt>
                <c:pt idx="157">
                  <c:v>724.41000903829354</c:v>
                </c:pt>
                <c:pt idx="158">
                  <c:v>714.27552523741542</c:v>
                </c:pt>
                <c:pt idx="159">
                  <c:v>719.70192759635938</c:v>
                </c:pt>
                <c:pt idx="160">
                  <c:v>754.32166987157723</c:v>
                </c:pt>
                <c:pt idx="161">
                  <c:v>758.36656109771047</c:v>
                </c:pt>
                <c:pt idx="162">
                  <c:v>773.77250129091726</c:v>
                </c:pt>
                <c:pt idx="163">
                  <c:v>769.04877300603766</c:v>
                </c:pt>
                <c:pt idx="164">
                  <c:v>799.4167146155047</c:v>
                </c:pt>
                <c:pt idx="165">
                  <c:v>783.3179756050414</c:v>
                </c:pt>
                <c:pt idx="166">
                  <c:v>792.36159350717026</c:v>
                </c:pt>
                <c:pt idx="167">
                  <c:v>803.41045950295063</c:v>
                </c:pt>
                <c:pt idx="168">
                  <c:v>810.25225316152557</c:v>
                </c:pt>
                <c:pt idx="169">
                  <c:v>821.36460132471484</c:v>
                </c:pt>
                <c:pt idx="170">
                  <c:v>827.44908269268751</c:v>
                </c:pt>
                <c:pt idx="171">
                  <c:v>832.94025861370437</c:v>
                </c:pt>
                <c:pt idx="172">
                  <c:v>851.47087153486927</c:v>
                </c:pt>
                <c:pt idx="173">
                  <c:v>864.38436159784453</c:v>
                </c:pt>
                <c:pt idx="174">
                  <c:v>874.08966031974978</c:v>
                </c:pt>
                <c:pt idx="175">
                  <c:v>865.32801732451833</c:v>
                </c:pt>
                <c:pt idx="176">
                  <c:v>871.56297626358264</c:v>
                </c:pt>
                <c:pt idx="177">
                  <c:v>875.74933089215892</c:v>
                </c:pt>
                <c:pt idx="178">
                  <c:v>897.15441430387943</c:v>
                </c:pt>
                <c:pt idx="179">
                  <c:v>907.80411069999411</c:v>
                </c:pt>
                <c:pt idx="180">
                  <c:v>914.99533898366224</c:v>
                </c:pt>
                <c:pt idx="181">
                  <c:v>904.37900950849178</c:v>
                </c:pt>
                <c:pt idx="182">
                  <c:v>892.80590983469972</c:v>
                </c:pt>
                <c:pt idx="183">
                  <c:v>896.09838810702001</c:v>
                </c:pt>
                <c:pt idx="184">
                  <c:v>898.58609960998854</c:v>
                </c:pt>
                <c:pt idx="185">
                  <c:v>917.52373210855058</c:v>
                </c:pt>
                <c:pt idx="186">
                  <c:v>917.31015754795635</c:v>
                </c:pt>
                <c:pt idx="187">
                  <c:v>926.42454075879766</c:v>
                </c:pt>
                <c:pt idx="188">
                  <c:v>929.88644815980388</c:v>
                </c:pt>
                <c:pt idx="189">
                  <c:v>935.13856553439689</c:v>
                </c:pt>
                <c:pt idx="190">
                  <c:v>948.29890027749627</c:v>
                </c:pt>
                <c:pt idx="191">
                  <c:v>946.57625224474816</c:v>
                </c:pt>
                <c:pt idx="192">
                  <c:v>967.74897743948293</c:v>
                </c:pt>
                <c:pt idx="193">
                  <c:v>973.39646514540584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FI_Q_DL_2!$E$8</c:f>
              <c:strCache>
                <c:ptCount val="1"/>
                <c:pt idx="0">
                  <c:v>Other Transfers (Ex Grants)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FI_Q_DL_2!$E$9:$E$202</c:f>
              <c:numCache>
                <c:formatCode>General</c:formatCode>
                <c:ptCount val="194"/>
                <c:pt idx="0">
                  <c:v>180.46596877092804</c:v>
                </c:pt>
                <c:pt idx="1">
                  <c:v>177.94091941968182</c:v>
                </c:pt>
                <c:pt idx="2">
                  <c:v>179.36441854010548</c:v>
                </c:pt>
                <c:pt idx="3">
                  <c:v>185.5485558883266</c:v>
                </c:pt>
                <c:pt idx="4">
                  <c:v>195.12948566132937</c:v>
                </c:pt>
                <c:pt idx="5">
                  <c:v>194.21953469304094</c:v>
                </c:pt>
                <c:pt idx="6">
                  <c:v>195.32175620324293</c:v>
                </c:pt>
                <c:pt idx="7">
                  <c:v>196.6904977679321</c:v>
                </c:pt>
                <c:pt idx="8">
                  <c:v>203.11228472256821</c:v>
                </c:pt>
                <c:pt idx="9">
                  <c:v>213.39909576654338</c:v>
                </c:pt>
                <c:pt idx="10">
                  <c:v>216.90667968432186</c:v>
                </c:pt>
                <c:pt idx="11">
                  <c:v>217.73765268189061</c:v>
                </c:pt>
                <c:pt idx="12">
                  <c:v>221.51041417666647</c:v>
                </c:pt>
                <c:pt idx="13">
                  <c:v>222.63129739765256</c:v>
                </c:pt>
                <c:pt idx="14">
                  <c:v>224.43967795082222</c:v>
                </c:pt>
                <c:pt idx="15">
                  <c:v>227.08765460551589</c:v>
                </c:pt>
                <c:pt idx="16">
                  <c:v>232.37800154918668</c:v>
                </c:pt>
                <c:pt idx="17">
                  <c:v>273.24620700015021</c:v>
                </c:pt>
                <c:pt idx="18">
                  <c:v>270.01695974292602</c:v>
                </c:pt>
                <c:pt idx="19">
                  <c:v>281.54740923510747</c:v>
                </c:pt>
                <c:pt idx="20">
                  <c:v>285.59789329725169</c:v>
                </c:pt>
                <c:pt idx="21">
                  <c:v>312.58990735945684</c:v>
                </c:pt>
                <c:pt idx="22">
                  <c:v>306.99317634656751</c:v>
                </c:pt>
                <c:pt idx="23">
                  <c:v>309.63302752293572</c:v>
                </c:pt>
                <c:pt idx="24">
                  <c:v>316.07262945527901</c:v>
                </c:pt>
                <c:pt idx="25">
                  <c:v>314.24989552862525</c:v>
                </c:pt>
                <c:pt idx="26">
                  <c:v>311.91748477693551</c:v>
                </c:pt>
                <c:pt idx="27">
                  <c:v>351.01414739033379</c:v>
                </c:pt>
                <c:pt idx="28">
                  <c:v>352.47953453758197</c:v>
                </c:pt>
                <c:pt idx="29">
                  <c:v>350.32523562989519</c:v>
                </c:pt>
                <c:pt idx="30">
                  <c:v>348.33848279818011</c:v>
                </c:pt>
                <c:pt idx="31">
                  <c:v>349.12240361768994</c:v>
                </c:pt>
                <c:pt idx="32">
                  <c:v>356.0352313608733</c:v>
                </c:pt>
                <c:pt idx="33">
                  <c:v>368.54740448530032</c:v>
                </c:pt>
                <c:pt idx="34">
                  <c:v>380.25091626726817</c:v>
                </c:pt>
                <c:pt idx="35">
                  <c:v>389.41398865784498</c:v>
                </c:pt>
                <c:pt idx="36">
                  <c:v>411.5920515502176</c:v>
                </c:pt>
                <c:pt idx="37">
                  <c:v>452.17700452177002</c:v>
                </c:pt>
                <c:pt idx="38">
                  <c:v>451.40252148497137</c:v>
                </c:pt>
                <c:pt idx="39">
                  <c:v>447.27612060366187</c:v>
                </c:pt>
                <c:pt idx="40">
                  <c:v>450.63967920565204</c:v>
                </c:pt>
                <c:pt idx="41">
                  <c:v>440.0471291211681</c:v>
                </c:pt>
                <c:pt idx="42">
                  <c:v>449.52902042465877</c:v>
                </c:pt>
                <c:pt idx="43">
                  <c:v>448.15098189237443</c:v>
                </c:pt>
                <c:pt idx="44">
                  <c:v>445.11248058519959</c:v>
                </c:pt>
                <c:pt idx="45">
                  <c:v>434.17863687415024</c:v>
                </c:pt>
                <c:pt idx="46">
                  <c:v>442.76216819527349</c:v>
                </c:pt>
                <c:pt idx="47">
                  <c:v>442.35847973360887</c:v>
                </c:pt>
                <c:pt idx="48">
                  <c:v>440.02070685679331</c:v>
                </c:pt>
                <c:pt idx="49">
                  <c:v>429.10499377507261</c:v>
                </c:pt>
                <c:pt idx="50">
                  <c:v>440.44479486691506</c:v>
                </c:pt>
                <c:pt idx="51">
                  <c:v>435.55602992057351</c:v>
                </c:pt>
                <c:pt idx="52">
                  <c:v>436.42998699178474</c:v>
                </c:pt>
                <c:pt idx="53">
                  <c:v>430.96561453605972</c:v>
                </c:pt>
                <c:pt idx="54">
                  <c:v>454.71131678028223</c:v>
                </c:pt>
                <c:pt idx="55">
                  <c:v>452.08308028665124</c:v>
                </c:pt>
                <c:pt idx="56">
                  <c:v>456.46807239335186</c:v>
                </c:pt>
                <c:pt idx="57">
                  <c:v>455.93031733241241</c:v>
                </c:pt>
                <c:pt idx="58">
                  <c:v>508.22290715201694</c:v>
                </c:pt>
                <c:pt idx="59">
                  <c:v>495.31253430522315</c:v>
                </c:pt>
                <c:pt idx="60">
                  <c:v>489.26977325477588</c:v>
                </c:pt>
                <c:pt idx="61">
                  <c:v>479.76285806605694</c:v>
                </c:pt>
                <c:pt idx="62">
                  <c:v>505.00024189145284</c:v>
                </c:pt>
                <c:pt idx="63">
                  <c:v>498.73376358140678</c:v>
                </c:pt>
                <c:pt idx="64">
                  <c:v>497.27062493277396</c:v>
                </c:pt>
                <c:pt idx="65">
                  <c:v>504.16866442917262</c:v>
                </c:pt>
                <c:pt idx="66">
                  <c:v>523.96593434691101</c:v>
                </c:pt>
                <c:pt idx="67">
                  <c:v>544.93227251800988</c:v>
                </c:pt>
                <c:pt idx="68">
                  <c:v>538.1549341047895</c:v>
                </c:pt>
                <c:pt idx="69">
                  <c:v>540.62834428986378</c:v>
                </c:pt>
                <c:pt idx="70">
                  <c:v>519.38335408100397</c:v>
                </c:pt>
                <c:pt idx="71">
                  <c:v>516.82249411353234</c:v>
                </c:pt>
                <c:pt idx="72">
                  <c:v>514.63137342131938</c:v>
                </c:pt>
                <c:pt idx="73">
                  <c:v>510.64116214463178</c:v>
                </c:pt>
                <c:pt idx="74">
                  <c:v>505.49210339362816</c:v>
                </c:pt>
                <c:pt idx="75">
                  <c:v>512.37953861100561</c:v>
                </c:pt>
                <c:pt idx="76">
                  <c:v>521.2880143112701</c:v>
                </c:pt>
                <c:pt idx="77">
                  <c:v>517.52378587098565</c:v>
                </c:pt>
                <c:pt idx="78">
                  <c:v>518.71406781649659</c:v>
                </c:pt>
                <c:pt idx="79">
                  <c:v>515.86816055187523</c:v>
                </c:pt>
                <c:pt idx="80">
                  <c:v>527.81682604143168</c:v>
                </c:pt>
                <c:pt idx="81">
                  <c:v>534.2322149439068</c:v>
                </c:pt>
                <c:pt idx="82">
                  <c:v>539.82413073793634</c:v>
                </c:pt>
                <c:pt idx="83">
                  <c:v>536.84355237833381</c:v>
                </c:pt>
                <c:pt idx="84">
                  <c:v>536.2668752337878</c:v>
                </c:pt>
                <c:pt idx="85">
                  <c:v>536.71079372564861</c:v>
                </c:pt>
                <c:pt idx="86">
                  <c:v>530.94391883999936</c:v>
                </c:pt>
                <c:pt idx="87">
                  <c:v>528.4196481245624</c:v>
                </c:pt>
                <c:pt idx="88">
                  <c:v>549.90206698836835</c:v>
                </c:pt>
                <c:pt idx="89">
                  <c:v>544.27290486317418</c:v>
                </c:pt>
                <c:pt idx="90">
                  <c:v>540.64167121032324</c:v>
                </c:pt>
                <c:pt idx="91">
                  <c:v>537.92293158471341</c:v>
                </c:pt>
                <c:pt idx="92">
                  <c:v>557.86713561211502</c:v>
                </c:pt>
                <c:pt idx="93">
                  <c:v>554.09216275682559</c:v>
                </c:pt>
                <c:pt idx="94">
                  <c:v>556.8565823395885</c:v>
                </c:pt>
                <c:pt idx="95">
                  <c:v>561.49201253535125</c:v>
                </c:pt>
                <c:pt idx="96">
                  <c:v>577.80323240239738</c:v>
                </c:pt>
                <c:pt idx="97">
                  <c:v>580.66700524801092</c:v>
                </c:pt>
                <c:pt idx="98">
                  <c:v>579.11792329896093</c:v>
                </c:pt>
                <c:pt idx="99">
                  <c:v>587.05612829324161</c:v>
                </c:pt>
                <c:pt idx="100">
                  <c:v>613.72242185386938</c:v>
                </c:pt>
                <c:pt idx="101">
                  <c:v>623.36052578478564</c:v>
                </c:pt>
                <c:pt idx="102">
                  <c:v>621.5611325058577</c:v>
                </c:pt>
                <c:pt idx="103">
                  <c:v>632.68468109906053</c:v>
                </c:pt>
                <c:pt idx="104">
                  <c:v>667.90990303698152</c:v>
                </c:pt>
                <c:pt idx="105">
                  <c:v>674.32025299874635</c:v>
                </c:pt>
                <c:pt idx="106">
                  <c:v>675.02487007130969</c:v>
                </c:pt>
                <c:pt idx="107">
                  <c:v>672.05827367021641</c:v>
                </c:pt>
                <c:pt idx="108">
                  <c:v>683.40652432281115</c:v>
                </c:pt>
                <c:pt idx="109">
                  <c:v>683.61342431162336</c:v>
                </c:pt>
                <c:pt idx="110">
                  <c:v>682.72272217759701</c:v>
                </c:pt>
                <c:pt idx="111">
                  <c:v>678.83185329579089</c:v>
                </c:pt>
                <c:pt idx="112">
                  <c:v>686.90929038407933</c:v>
                </c:pt>
                <c:pt idx="113">
                  <c:v>681.80700318814536</c:v>
                </c:pt>
                <c:pt idx="114">
                  <c:v>676.44303555810109</c:v>
                </c:pt>
                <c:pt idx="115">
                  <c:v>678.5360766429809</c:v>
                </c:pt>
                <c:pt idx="116">
                  <c:v>693.01879656261269</c:v>
                </c:pt>
                <c:pt idx="117">
                  <c:v>694.20027463636927</c:v>
                </c:pt>
                <c:pt idx="118">
                  <c:v>693.03610007666032</c:v>
                </c:pt>
                <c:pt idx="119">
                  <c:v>693.34582292534003</c:v>
                </c:pt>
                <c:pt idx="120">
                  <c:v>707.9371240054337</c:v>
                </c:pt>
                <c:pt idx="121">
                  <c:v>705.6101792943897</c:v>
                </c:pt>
                <c:pt idx="122">
                  <c:v>701.49393807537092</c:v>
                </c:pt>
                <c:pt idx="123">
                  <c:v>696.86145397688995</c:v>
                </c:pt>
                <c:pt idx="124">
                  <c:v>707.51174897275598</c:v>
                </c:pt>
                <c:pt idx="125">
                  <c:v>705.89621549739695</c:v>
                </c:pt>
                <c:pt idx="126">
                  <c:v>704.67051994005999</c:v>
                </c:pt>
                <c:pt idx="127">
                  <c:v>704.37740870460323</c:v>
                </c:pt>
                <c:pt idx="128">
                  <c:v>718.34787521185115</c:v>
                </c:pt>
                <c:pt idx="129">
                  <c:v>720.16976623723815</c:v>
                </c:pt>
                <c:pt idx="130">
                  <c:v>722.4575300590144</c:v>
                </c:pt>
                <c:pt idx="131">
                  <c:v>722.29145895646388</c:v>
                </c:pt>
                <c:pt idx="132">
                  <c:v>734.64517011199916</c:v>
                </c:pt>
                <c:pt idx="133">
                  <c:v>733.71581186013145</c:v>
                </c:pt>
                <c:pt idx="134">
                  <c:v>732.37230736431241</c:v>
                </c:pt>
                <c:pt idx="135">
                  <c:v>730.41996804590951</c:v>
                </c:pt>
                <c:pt idx="136">
                  <c:v>739.06558828165726</c:v>
                </c:pt>
                <c:pt idx="137">
                  <c:v>752.71283208806597</c:v>
                </c:pt>
                <c:pt idx="138">
                  <c:v>749.69310925310583</c:v>
                </c:pt>
                <c:pt idx="139">
                  <c:v>751.32716969877708</c:v>
                </c:pt>
                <c:pt idx="140">
                  <c:v>775.56308708395545</c:v>
                </c:pt>
                <c:pt idx="141">
                  <c:v>783.3470928175492</c:v>
                </c:pt>
                <c:pt idx="142">
                  <c:v>798.4302448912249</c:v>
                </c:pt>
                <c:pt idx="143">
                  <c:v>812.58587524045072</c:v>
                </c:pt>
                <c:pt idx="144">
                  <c:v>843.83522994451243</c:v>
                </c:pt>
                <c:pt idx="145">
                  <c:v>864.45245511496876</c:v>
                </c:pt>
                <c:pt idx="146">
                  <c:v>862.36182207209822</c:v>
                </c:pt>
                <c:pt idx="147">
                  <c:v>862.05634833516262</c:v>
                </c:pt>
                <c:pt idx="148">
                  <c:v>872.34384322364474</c:v>
                </c:pt>
                <c:pt idx="149">
                  <c:v>887.75779252788573</c:v>
                </c:pt>
                <c:pt idx="150">
                  <c:v>889.84853318748765</c:v>
                </c:pt>
                <c:pt idx="151">
                  <c:v>891.7108304300624</c:v>
                </c:pt>
                <c:pt idx="152">
                  <c:v>901.06730036452643</c:v>
                </c:pt>
                <c:pt idx="153">
                  <c:v>897.72409550970178</c:v>
                </c:pt>
                <c:pt idx="154">
                  <c:v>897.68536535646115</c:v>
                </c:pt>
                <c:pt idx="155">
                  <c:v>896.61132255869961</c:v>
                </c:pt>
                <c:pt idx="156">
                  <c:v>918.08064622341237</c:v>
                </c:pt>
                <c:pt idx="157">
                  <c:v>917.86596889082728</c:v>
                </c:pt>
                <c:pt idx="158">
                  <c:v>927.82319234447004</c:v>
                </c:pt>
                <c:pt idx="159">
                  <c:v>920.57954885930747</c:v>
                </c:pt>
                <c:pt idx="160">
                  <c:v>938.80811631250981</c:v>
                </c:pt>
                <c:pt idx="161">
                  <c:v>939.1988781898832</c:v>
                </c:pt>
                <c:pt idx="162">
                  <c:v>936.72382791455891</c:v>
                </c:pt>
                <c:pt idx="163">
                  <c:v>942.96447369343241</c:v>
                </c:pt>
                <c:pt idx="164">
                  <c:v>963.53081687637166</c:v>
                </c:pt>
                <c:pt idx="165">
                  <c:v>965.54408517703314</c:v>
                </c:pt>
                <c:pt idx="166">
                  <c:v>968.53303739934302</c:v>
                </c:pt>
                <c:pt idx="167">
                  <c:v>970.30058869808192</c:v>
                </c:pt>
                <c:pt idx="168">
                  <c:v>989.14991409367997</c:v>
                </c:pt>
                <c:pt idx="169">
                  <c:v>1104.7446020543637</c:v>
                </c:pt>
                <c:pt idx="170">
                  <c:v>1022.2964448880235</c:v>
                </c:pt>
                <c:pt idx="171">
                  <c:v>1065.1722040649918</c:v>
                </c:pt>
                <c:pt idx="172">
                  <c:v>1161.5346870735953</c:v>
                </c:pt>
                <c:pt idx="173">
                  <c:v>1275.8048434478283</c:v>
                </c:pt>
                <c:pt idx="174">
                  <c:v>1252.4313486878198</c:v>
                </c:pt>
                <c:pt idx="175">
                  <c:v>1260.1714617843647</c:v>
                </c:pt>
                <c:pt idx="176">
                  <c:v>1309.1888084729644</c:v>
                </c:pt>
                <c:pt idx="177">
                  <c:v>1304.8238044046432</c:v>
                </c:pt>
                <c:pt idx="178">
                  <c:v>1301.0728368717612</c:v>
                </c:pt>
                <c:pt idx="179">
                  <c:v>1293.1245292615886</c:v>
                </c:pt>
                <c:pt idx="180">
                  <c:v>1276.3230710977778</c:v>
                </c:pt>
                <c:pt idx="181">
                  <c:v>1264.4694559516602</c:v>
                </c:pt>
                <c:pt idx="182">
                  <c:v>1257.509266075805</c:v>
                </c:pt>
                <c:pt idx="183">
                  <c:v>1256.2646492749207</c:v>
                </c:pt>
                <c:pt idx="184">
                  <c:v>1264.3906939126259</c:v>
                </c:pt>
                <c:pt idx="185">
                  <c:v>1258.4783389068373</c:v>
                </c:pt>
                <c:pt idx="186">
                  <c:v>1256.5676729251804</c:v>
                </c:pt>
                <c:pt idx="187">
                  <c:v>1256.019173861552</c:v>
                </c:pt>
                <c:pt idx="188">
                  <c:v>1265.3694751704084</c:v>
                </c:pt>
                <c:pt idx="189">
                  <c:v>1267.3403566447498</c:v>
                </c:pt>
                <c:pt idx="190">
                  <c:v>1265.8463312778442</c:v>
                </c:pt>
                <c:pt idx="191">
                  <c:v>1265.1185517115543</c:v>
                </c:pt>
                <c:pt idx="192">
                  <c:v>1273.7510748661614</c:v>
                </c:pt>
                <c:pt idx="193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FI_Q_DL_2!$F$8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FI_Q_DL_2!$F$9:$F$202</c:f>
              <c:numCache>
                <c:formatCode>0.0</c:formatCode>
                <c:ptCount val="194"/>
                <c:pt idx="0">
                  <c:v>490.11314370307707</c:v>
                </c:pt>
                <c:pt idx="1">
                  <c:v>509.7011012060828</c:v>
                </c:pt>
                <c:pt idx="2">
                  <c:v>524.04246461282276</c:v>
                </c:pt>
                <c:pt idx="3">
                  <c:v>535.99091190746663</c:v>
                </c:pt>
                <c:pt idx="4">
                  <c:v>544.71502857437065</c:v>
                </c:pt>
                <c:pt idx="5">
                  <c:v>546.27446961156113</c:v>
                </c:pt>
                <c:pt idx="6">
                  <c:v>559.05351883822482</c:v>
                </c:pt>
                <c:pt idx="7">
                  <c:v>568.9255865471755</c:v>
                </c:pt>
                <c:pt idx="8">
                  <c:v>584.42529021971984</c:v>
                </c:pt>
                <c:pt idx="9">
                  <c:v>598.27373612823692</c:v>
                </c:pt>
                <c:pt idx="10">
                  <c:v>644.8620942152794</c:v>
                </c:pt>
                <c:pt idx="11">
                  <c:v>660.45478684883881</c:v>
                </c:pt>
                <c:pt idx="12">
                  <c:v>701.82148491657495</c:v>
                </c:pt>
                <c:pt idx="13">
                  <c:v>711.31879543094499</c:v>
                </c:pt>
                <c:pt idx="14">
                  <c:v>699.43112934813007</c:v>
                </c:pt>
                <c:pt idx="15">
                  <c:v>702.0050702926942</c:v>
                </c:pt>
                <c:pt idx="16">
                  <c:v>692.57757324463478</c:v>
                </c:pt>
                <c:pt idx="17">
                  <c:v>690.85173501577287</c:v>
                </c:pt>
                <c:pt idx="18">
                  <c:v>664.55413728465601</c:v>
                </c:pt>
                <c:pt idx="19">
                  <c:v>658.7063799788508</c:v>
                </c:pt>
                <c:pt idx="20">
                  <c:v>656.88970363580802</c:v>
                </c:pt>
                <c:pt idx="21">
                  <c:v>662.43742447781801</c:v>
                </c:pt>
                <c:pt idx="22">
                  <c:v>664.1309457669131</c:v>
                </c:pt>
                <c:pt idx="23">
                  <c:v>676.18076792388717</c:v>
                </c:pt>
                <c:pt idx="24">
                  <c:v>756.55682582380621</c:v>
                </c:pt>
                <c:pt idx="25">
                  <c:v>770.58086084412878</c:v>
                </c:pt>
                <c:pt idx="26">
                  <c:v>770.4734683733069</c:v>
                </c:pt>
                <c:pt idx="27">
                  <c:v>779.81839845515424</c:v>
                </c:pt>
                <c:pt idx="28">
                  <c:v>821.18936472498467</c:v>
                </c:pt>
                <c:pt idx="29">
                  <c:v>821.58502588610111</c:v>
                </c:pt>
                <c:pt idx="30">
                  <c:v>831.0845164065862</c:v>
                </c:pt>
                <c:pt idx="31">
                  <c:v>843.10569479573849</c:v>
                </c:pt>
                <c:pt idx="32">
                  <c:v>850.01860811313747</c:v>
                </c:pt>
                <c:pt idx="33">
                  <c:v>854.83695848865409</c:v>
                </c:pt>
                <c:pt idx="34">
                  <c:v>859.52917958838452</c:v>
                </c:pt>
                <c:pt idx="35">
                  <c:v>848.59941570716614</c:v>
                </c:pt>
                <c:pt idx="36">
                  <c:v>838.36577713302518</c:v>
                </c:pt>
                <c:pt idx="37">
                  <c:v>706.92930706929292</c:v>
                </c:pt>
                <c:pt idx="38">
                  <c:v>803.886925795053</c:v>
                </c:pt>
                <c:pt idx="39">
                  <c:v>816.03758406538611</c:v>
                </c:pt>
                <c:pt idx="40">
                  <c:v>841.7669149003882</c:v>
                </c:pt>
                <c:pt idx="41">
                  <c:v>861.89484314839365</c:v>
                </c:pt>
                <c:pt idx="42">
                  <c:v>875.74222028787267</c:v>
                </c:pt>
                <c:pt idx="43">
                  <c:v>887.52869166029086</c:v>
                </c:pt>
                <c:pt idx="44">
                  <c:v>906.95926649631747</c:v>
                </c:pt>
                <c:pt idx="45">
                  <c:v>920.6715138617958</c:v>
                </c:pt>
                <c:pt idx="46">
                  <c:v>922.40500800698794</c:v>
                </c:pt>
                <c:pt idx="47">
                  <c:v>944.99942588127215</c:v>
                </c:pt>
                <c:pt idx="48">
                  <c:v>966.82196809261632</c:v>
                </c:pt>
                <c:pt idx="49">
                  <c:v>989.34845760132794</c:v>
                </c:pt>
                <c:pt idx="50">
                  <c:v>1015.469943720943</c:v>
                </c:pt>
                <c:pt idx="51">
                  <c:v>1035.034821357099</c:v>
                </c:pt>
                <c:pt idx="52">
                  <c:v>1066.499044027134</c:v>
                </c:pt>
                <c:pt idx="53">
                  <c:v>1065.4734587731375</c:v>
                </c:pt>
                <c:pt idx="54">
                  <c:v>1080.0119420809076</c:v>
                </c:pt>
                <c:pt idx="55">
                  <c:v>1087.3314709097533</c:v>
                </c:pt>
                <c:pt idx="56">
                  <c:v>1068.2107646587101</c:v>
                </c:pt>
                <c:pt idx="57">
                  <c:v>1060.20490387936</c:v>
                </c:pt>
                <c:pt idx="58">
                  <c:v>1066.6156718936309</c:v>
                </c:pt>
                <c:pt idx="59">
                  <c:v>1089.8632182141525</c:v>
                </c:pt>
                <c:pt idx="60">
                  <c:v>1132.7262988752011</c:v>
                </c:pt>
                <c:pt idx="61">
                  <c:v>1144.8982172208875</c:v>
                </c:pt>
                <c:pt idx="62">
                  <c:v>1163.5670004768717</c:v>
                </c:pt>
                <c:pt idx="63">
                  <c:v>1141.4508618576913</c:v>
                </c:pt>
                <c:pt idx="64">
                  <c:v>1143.5140367860597</c:v>
                </c:pt>
                <c:pt idx="65">
                  <c:v>1149.9120984497363</c:v>
                </c:pt>
                <c:pt idx="66">
                  <c:v>1116.5745530358161</c:v>
                </c:pt>
                <c:pt idx="67">
                  <c:v>1118.1356624584203</c:v>
                </c:pt>
                <c:pt idx="68">
                  <c:v>1117.8399228543876</c:v>
                </c:pt>
                <c:pt idx="69">
                  <c:v>1131.1343831218469</c:v>
                </c:pt>
                <c:pt idx="70">
                  <c:v>1097.1745444943228</c:v>
                </c:pt>
                <c:pt idx="71">
                  <c:v>1119.5218377021231</c:v>
                </c:pt>
                <c:pt idx="72">
                  <c:v>1152.591384295989</c:v>
                </c:pt>
                <c:pt idx="73">
                  <c:v>1167.8966112273745</c:v>
                </c:pt>
                <c:pt idx="74">
                  <c:v>1191.6862487931946</c:v>
                </c:pt>
                <c:pt idx="75">
                  <c:v>1211.8249787287969</c:v>
                </c:pt>
                <c:pt idx="76">
                  <c:v>1285.3309481216459</c:v>
                </c:pt>
                <c:pt idx="77">
                  <c:v>1203.8104699224778</c:v>
                </c:pt>
                <c:pt idx="78">
                  <c:v>1259.9436818021823</c:v>
                </c:pt>
                <c:pt idx="79">
                  <c:v>1274.580063274545</c:v>
                </c:pt>
                <c:pt idx="80">
                  <c:v>1278.0062824317524</c:v>
                </c:pt>
                <c:pt idx="81">
                  <c:v>1290.4627039424531</c:v>
                </c:pt>
                <c:pt idx="82">
                  <c:v>1309.5114614666529</c:v>
                </c:pt>
                <c:pt idx="83">
                  <c:v>1339.7030519659061</c:v>
                </c:pt>
                <c:pt idx="84">
                  <c:v>1327.5750671608803</c:v>
                </c:pt>
                <c:pt idx="85">
                  <c:v>1424.3608313403174</c:v>
                </c:pt>
                <c:pt idx="86">
                  <c:v>1381.5888271512238</c:v>
                </c:pt>
                <c:pt idx="87">
                  <c:v>1410.7547513108489</c:v>
                </c:pt>
                <c:pt idx="88">
                  <c:v>1426.4845878606834</c:v>
                </c:pt>
                <c:pt idx="89">
                  <c:v>1416.2567574148934</c:v>
                </c:pt>
                <c:pt idx="90">
                  <c:v>1422.2714006222136</c:v>
                </c:pt>
                <c:pt idx="91">
                  <c:v>1434.6728482288875</c:v>
                </c:pt>
                <c:pt idx="92">
                  <c:v>1489.5821884469844</c:v>
                </c:pt>
                <c:pt idx="93">
                  <c:v>1496.4826923672874</c:v>
                </c:pt>
                <c:pt idx="94">
                  <c:v>1501.7101654700641</c:v>
                </c:pt>
                <c:pt idx="95">
                  <c:v>1511.8856531376596</c:v>
                </c:pt>
                <c:pt idx="96">
                  <c:v>1512.9090114395092</c:v>
                </c:pt>
                <c:pt idx="97">
                  <c:v>1524.8110417351302</c:v>
                </c:pt>
                <c:pt idx="98">
                  <c:v>1524.7761370174221</c:v>
                </c:pt>
                <c:pt idx="99">
                  <c:v>1506.2030403634456</c:v>
                </c:pt>
                <c:pt idx="100">
                  <c:v>1486.4669062246433</c:v>
                </c:pt>
                <c:pt idx="101">
                  <c:v>1492.6061514513849</c:v>
                </c:pt>
                <c:pt idx="102">
                  <c:v>1497.1868691929965</c:v>
                </c:pt>
                <c:pt idx="103">
                  <c:v>1504.740515415559</c:v>
                </c:pt>
                <c:pt idx="104">
                  <c:v>1500.7840865744599</c:v>
                </c:pt>
                <c:pt idx="105">
                  <c:v>1524.8694773480045</c:v>
                </c:pt>
                <c:pt idx="106">
                  <c:v>1534.3206984073856</c:v>
                </c:pt>
                <c:pt idx="107">
                  <c:v>1558.6268020107739</c:v>
                </c:pt>
                <c:pt idx="108">
                  <c:v>1531.0912570036207</c:v>
                </c:pt>
                <c:pt idx="109">
                  <c:v>1568.828540564193</c:v>
                </c:pt>
                <c:pt idx="110">
                  <c:v>1590.1757634341263</c:v>
                </c:pt>
                <c:pt idx="111">
                  <c:v>1612.7896902750701</c:v>
                </c:pt>
                <c:pt idx="112">
                  <c:v>1621.2534059945503</c:v>
                </c:pt>
                <c:pt idx="113">
                  <c:v>1656.4046842931305</c:v>
                </c:pt>
                <c:pt idx="114">
                  <c:v>1647.7310566203598</c:v>
                </c:pt>
                <c:pt idx="115">
                  <c:v>1663.0872839113374</c:v>
                </c:pt>
                <c:pt idx="116">
                  <c:v>1689.1838404095311</c:v>
                </c:pt>
                <c:pt idx="117">
                  <c:v>1715.1216184303746</c:v>
                </c:pt>
                <c:pt idx="118">
                  <c:v>1723.0294794062304</c:v>
                </c:pt>
                <c:pt idx="119">
                  <c:v>1745.8107826810992</c:v>
                </c:pt>
                <c:pt idx="120">
                  <c:v>1782.1333850831229</c:v>
                </c:pt>
                <c:pt idx="121">
                  <c:v>1829.9595141700404</c:v>
                </c:pt>
                <c:pt idx="122">
                  <c:v>1836.4944073306199</c:v>
                </c:pt>
                <c:pt idx="123">
                  <c:v>1858.9751738340094</c:v>
                </c:pt>
                <c:pt idx="124">
                  <c:v>1913.584934315438</c:v>
                </c:pt>
                <c:pt idx="125">
                  <c:v>1936.269868323044</c:v>
                </c:pt>
                <c:pt idx="126">
                  <c:v>1973.6063364940246</c:v>
                </c:pt>
                <c:pt idx="127">
                  <c:v>2015.2148533122436</c:v>
                </c:pt>
                <c:pt idx="128">
                  <c:v>2064.0261126106334</c:v>
                </c:pt>
                <c:pt idx="129">
                  <c:v>2104.3661336407836</c:v>
                </c:pt>
                <c:pt idx="130">
                  <c:v>2135.6372677636596</c:v>
                </c:pt>
                <c:pt idx="131">
                  <c:v>2172.9810568295111</c:v>
                </c:pt>
                <c:pt idx="132">
                  <c:v>2201.9466232426316</c:v>
                </c:pt>
                <c:pt idx="133">
                  <c:v>2218.2105939957464</c:v>
                </c:pt>
                <c:pt idx="134">
                  <c:v>2246.5622001918769</c:v>
                </c:pt>
                <c:pt idx="135">
                  <c:v>2289.9344615083633</c:v>
                </c:pt>
                <c:pt idx="136">
                  <c:v>2367.5562938801249</c:v>
                </c:pt>
                <c:pt idx="137">
                  <c:v>2385.8437843253223</c:v>
                </c:pt>
                <c:pt idx="138">
                  <c:v>2408.3826157887793</c:v>
                </c:pt>
                <c:pt idx="139">
                  <c:v>2415.3892036981806</c:v>
                </c:pt>
                <c:pt idx="140">
                  <c:v>2474.6995947195032</c:v>
                </c:pt>
                <c:pt idx="141">
                  <c:v>2470.5743601839831</c:v>
                </c:pt>
                <c:pt idx="142">
                  <c:v>2237.0188794871192</c:v>
                </c:pt>
                <c:pt idx="143">
                  <c:v>2376.0452243551999</c:v>
                </c:pt>
                <c:pt idx="144">
                  <c:v>2197.756982977523</c:v>
                </c:pt>
                <c:pt idx="145">
                  <c:v>2166.2641888029493</c:v>
                </c:pt>
                <c:pt idx="146">
                  <c:v>2162.2500029018815</c:v>
                </c:pt>
                <c:pt idx="147">
                  <c:v>2147.6688427985441</c:v>
                </c:pt>
                <c:pt idx="148">
                  <c:v>2116.4348983432001</c:v>
                </c:pt>
                <c:pt idx="149">
                  <c:v>2123.6716304983324</c:v>
                </c:pt>
                <c:pt idx="150">
                  <c:v>2050.0432979353723</c:v>
                </c:pt>
                <c:pt idx="151">
                  <c:v>2135.6347666224083</c:v>
                </c:pt>
                <c:pt idx="152">
                  <c:v>2126.0037616425088</c:v>
                </c:pt>
                <c:pt idx="153">
                  <c:v>2145.053961863222</c:v>
                </c:pt>
                <c:pt idx="154">
                  <c:v>2194.5849780396952</c:v>
                </c:pt>
                <c:pt idx="155">
                  <c:v>2213.4701307297701</c:v>
                </c:pt>
                <c:pt idx="156">
                  <c:v>2307.548785038523</c:v>
                </c:pt>
                <c:pt idx="157">
                  <c:v>2328.8268643698211</c:v>
                </c:pt>
                <c:pt idx="158">
                  <c:v>2348.7479239911136</c:v>
                </c:pt>
                <c:pt idx="159">
                  <c:v>2371.6988400462269</c:v>
                </c:pt>
                <c:pt idx="160">
                  <c:v>2461.3090483037754</c:v>
                </c:pt>
                <c:pt idx="161">
                  <c:v>2477.2484647337988</c:v>
                </c:pt>
                <c:pt idx="162">
                  <c:v>2474.3404067753922</c:v>
                </c:pt>
                <c:pt idx="163">
                  <c:v>2535.1653665818631</c:v>
                </c:pt>
                <c:pt idx="164">
                  <c:v>2603.3247229397552</c:v>
                </c:pt>
                <c:pt idx="165">
                  <c:v>2610.3894761860479</c:v>
                </c:pt>
                <c:pt idx="166">
                  <c:v>2610.7954253537337</c:v>
                </c:pt>
                <c:pt idx="167">
                  <c:v>2618.2143729144623</c:v>
                </c:pt>
                <c:pt idx="168">
                  <c:v>2625.6064717215227</c:v>
                </c:pt>
                <c:pt idx="169">
                  <c:v>2407.4388332651206</c:v>
                </c:pt>
                <c:pt idx="170">
                  <c:v>2491.0817514353189</c:v>
                </c:pt>
                <c:pt idx="171">
                  <c:v>2514.9880696970308</c:v>
                </c:pt>
                <c:pt idx="172">
                  <c:v>2263.5155572583735</c:v>
                </c:pt>
                <c:pt idx="173">
                  <c:v>2188.083432035814</c:v>
                </c:pt>
                <c:pt idx="174">
                  <c:v>2172.9025565319744</c:v>
                </c:pt>
                <c:pt idx="175">
                  <c:v>2167.6111595466432</c:v>
                </c:pt>
                <c:pt idx="176">
                  <c:v>2178.6352550874321</c:v>
                </c:pt>
                <c:pt idx="177">
                  <c:v>2210.014498042271</c:v>
                </c:pt>
                <c:pt idx="178">
                  <c:v>2248.4340121738965</c:v>
                </c:pt>
                <c:pt idx="179">
                  <c:v>2272.7495035849488</c:v>
                </c:pt>
                <c:pt idx="180">
                  <c:v>2306.0418062311287</c:v>
                </c:pt>
                <c:pt idx="181">
                  <c:v>2303.0343806768487</c:v>
                </c:pt>
                <c:pt idx="182">
                  <c:v>2325.5858422647784</c:v>
                </c:pt>
                <c:pt idx="183">
                  <c:v>2314.9189168588146</c:v>
                </c:pt>
                <c:pt idx="184">
                  <c:v>2371.2893809000266</c:v>
                </c:pt>
                <c:pt idx="185">
                  <c:v>2379.3194656993328</c:v>
                </c:pt>
                <c:pt idx="186">
                  <c:v>2398.3540799608295</c:v>
                </c:pt>
                <c:pt idx="187">
                  <c:v>2465.4786122074006</c:v>
                </c:pt>
                <c:pt idx="188">
                  <c:v>2640.1368876754341</c:v>
                </c:pt>
                <c:pt idx="189">
                  <c:v>2670.2592647937831</c:v>
                </c:pt>
                <c:pt idx="190">
                  <c:v>2665.8109880297998</c:v>
                </c:pt>
                <c:pt idx="191">
                  <c:v>2693.4602503084789</c:v>
                </c:pt>
                <c:pt idx="192">
                  <c:v>2735.3841317392948</c:v>
                </c:pt>
                <c:pt idx="193">
                  <c:v>2750.0804412778671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FI_Q_DL_2!$G$8</c:f>
              <c:strCache>
                <c:ptCount val="1"/>
                <c:pt idx="0">
                  <c:v>Grants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FI_Q_DL_2!$G$9:$G$202</c:f>
              <c:numCache>
                <c:formatCode>0.0</c:formatCode>
                <c:ptCount val="194"/>
                <c:pt idx="0">
                  <c:v>66.617320503330873</c:v>
                </c:pt>
                <c:pt idx="1">
                  <c:v>72.364971158888309</c:v>
                </c:pt>
                <c:pt idx="2">
                  <c:v>73.376353039134059</c:v>
                </c:pt>
                <c:pt idx="3">
                  <c:v>74.357120727047402</c:v>
                </c:pt>
                <c:pt idx="4">
                  <c:v>75.168614529166462</c:v>
                </c:pt>
                <c:pt idx="5">
                  <c:v>72.768268935123515</c:v>
                </c:pt>
                <c:pt idx="6">
                  <c:v>77.688636132832343</c:v>
                </c:pt>
                <c:pt idx="7">
                  <c:v>84.080153056086999</c:v>
                </c:pt>
                <c:pt idx="8">
                  <c:v>83.702854865228431</c:v>
                </c:pt>
                <c:pt idx="9">
                  <c:v>88.779284833538853</c:v>
                </c:pt>
                <c:pt idx="10">
                  <c:v>87.869172565291677</c:v>
                </c:pt>
                <c:pt idx="11">
                  <c:v>89.798677159271961</c:v>
                </c:pt>
                <c:pt idx="12">
                  <c:v>86.532485538079072</c:v>
                </c:pt>
                <c:pt idx="13">
                  <c:v>89.209855564995749</c:v>
                </c:pt>
                <c:pt idx="14">
                  <c:v>92.791196493518598</c:v>
                </c:pt>
                <c:pt idx="15">
                  <c:v>97.257432588153961</c:v>
                </c:pt>
                <c:pt idx="16">
                  <c:v>101.60842028523261</c:v>
                </c:pt>
                <c:pt idx="17">
                  <c:v>105.00225326723748</c:v>
                </c:pt>
                <c:pt idx="18">
                  <c:v>107.56047487280195</c:v>
                </c:pt>
                <c:pt idx="19">
                  <c:v>109.71096228410291</c:v>
                </c:pt>
                <c:pt idx="20">
                  <c:v>113.9190781720571</c:v>
                </c:pt>
                <c:pt idx="21">
                  <c:v>122.99326773692387</c:v>
                </c:pt>
                <c:pt idx="22">
                  <c:v>120.94533954442497</c:v>
                </c:pt>
                <c:pt idx="23">
                  <c:v>125.29731566428813</c:v>
                </c:pt>
                <c:pt idx="24">
                  <c:v>127.35373234700738</c:v>
                </c:pt>
                <c:pt idx="25">
                  <c:v>159.63226076055162</c:v>
                </c:pt>
                <c:pt idx="26">
                  <c:v>135.03997348908499</c:v>
                </c:pt>
                <c:pt idx="27">
                  <c:v>185.71017708204937</c:v>
                </c:pt>
                <c:pt idx="28">
                  <c:v>163.18246397402066</c:v>
                </c:pt>
                <c:pt idx="29">
                  <c:v>158.50258861011548</c:v>
                </c:pt>
                <c:pt idx="30">
                  <c:v>149.00856505925145</c:v>
                </c:pt>
                <c:pt idx="31">
                  <c:v>152.14225492450373</c:v>
                </c:pt>
                <c:pt idx="32">
                  <c:v>153.70301451432823</c:v>
                </c:pt>
                <c:pt idx="33">
                  <c:v>155.26039593210527</c:v>
                </c:pt>
                <c:pt idx="34">
                  <c:v>148.36481533690443</c:v>
                </c:pt>
                <c:pt idx="35">
                  <c:v>154.32204846193505</c:v>
                </c:pt>
                <c:pt idx="36">
                  <c:v>162.94996794979926</c:v>
                </c:pt>
                <c:pt idx="37">
                  <c:v>174.649201746492</c:v>
                </c:pt>
                <c:pt idx="38">
                  <c:v>183.5492736552807</c:v>
                </c:pt>
                <c:pt idx="39">
                  <c:v>182.12826205875726</c:v>
                </c:pt>
                <c:pt idx="40">
                  <c:v>182.35631086499905</c:v>
                </c:pt>
                <c:pt idx="41">
                  <c:v>182.41494666414189</c:v>
                </c:pt>
                <c:pt idx="42">
                  <c:v>184.97217645412999</c:v>
                </c:pt>
                <c:pt idx="43">
                  <c:v>195.86840091813315</c:v>
                </c:pt>
                <c:pt idx="44">
                  <c:v>185.17961821734556</c:v>
                </c:pt>
                <c:pt idx="45">
                  <c:v>190.93219838032749</c:v>
                </c:pt>
                <c:pt idx="46">
                  <c:v>202.0672586985005</c:v>
                </c:pt>
                <c:pt idx="47">
                  <c:v>195.77448616373866</c:v>
                </c:pt>
                <c:pt idx="48">
                  <c:v>205.28024848228154</c:v>
                </c:pt>
                <c:pt idx="49">
                  <c:v>209.98755014524826</c:v>
                </c:pt>
                <c:pt idx="50">
                  <c:v>205.54090427122699</c:v>
                </c:pt>
                <c:pt idx="51">
                  <c:v>207.32716065853725</c:v>
                </c:pt>
                <c:pt idx="52">
                  <c:v>199.05188444514289</c:v>
                </c:pt>
                <c:pt idx="53">
                  <c:v>193.76880322268113</c:v>
                </c:pt>
                <c:pt idx="54">
                  <c:v>198.78588844106085</c:v>
                </c:pt>
                <c:pt idx="55">
                  <c:v>199.19834811125955</c:v>
                </c:pt>
                <c:pt idx="56">
                  <c:v>196.70739185810652</c:v>
                </c:pt>
                <c:pt idx="57">
                  <c:v>195.92494532059396</c:v>
                </c:pt>
                <c:pt idx="58">
                  <c:v>195.72993768138767</c:v>
                </c:pt>
                <c:pt idx="59">
                  <c:v>198.03719235075854</c:v>
                </c:pt>
                <c:pt idx="60">
                  <c:v>188.32351365827532</c:v>
                </c:pt>
                <c:pt idx="61">
                  <c:v>184.17836220339697</c:v>
                </c:pt>
                <c:pt idx="62">
                  <c:v>173.95451058447884</c:v>
                </c:pt>
                <c:pt idx="63">
                  <c:v>166.24458786046893</c:v>
                </c:pt>
                <c:pt idx="64">
                  <c:v>161.34236850596966</c:v>
                </c:pt>
                <c:pt idx="65">
                  <c:v>164.21607799264825</c:v>
                </c:pt>
                <c:pt idx="66">
                  <c:v>158.13386306866232</c:v>
                </c:pt>
                <c:pt idx="67">
                  <c:v>157.56609022117613</c:v>
                </c:pt>
                <c:pt idx="68">
                  <c:v>160.65573770491807</c:v>
                </c:pt>
                <c:pt idx="69">
                  <c:v>159.57040207919275</c:v>
                </c:pt>
                <c:pt idx="70">
                  <c:v>159.19121807687958</c:v>
                </c:pt>
                <c:pt idx="71">
                  <c:v>155.32779974143261</c:v>
                </c:pt>
                <c:pt idx="72">
                  <c:v>163.12004152146514</c:v>
                </c:pt>
                <c:pt idx="73">
                  <c:v>165.95072878804567</c:v>
                </c:pt>
                <c:pt idx="74">
                  <c:v>161.93963240249926</c:v>
                </c:pt>
                <c:pt idx="75">
                  <c:v>168.72137439128153</c:v>
                </c:pt>
                <c:pt idx="76">
                  <c:v>164.57960644007159</c:v>
                </c:pt>
                <c:pt idx="77">
                  <c:v>168.34897376310514</c:v>
                </c:pt>
                <c:pt idx="78">
                  <c:v>170.01055966209083</c:v>
                </c:pt>
                <c:pt idx="79">
                  <c:v>173.74281169705125</c:v>
                </c:pt>
                <c:pt idx="80">
                  <c:v>172.68009926936361</c:v>
                </c:pt>
                <c:pt idx="81">
                  <c:v>181.57176863065348</c:v>
                </c:pt>
                <c:pt idx="82">
                  <c:v>186.87549700930055</c:v>
                </c:pt>
                <c:pt idx="83">
                  <c:v>168.23618366785814</c:v>
                </c:pt>
                <c:pt idx="84">
                  <c:v>162.88638759479036</c:v>
                </c:pt>
                <c:pt idx="85">
                  <c:v>168.25546535520598</c:v>
                </c:pt>
                <c:pt idx="86">
                  <c:v>162.18651449166541</c:v>
                </c:pt>
                <c:pt idx="87">
                  <c:v>160.44461352696956</c:v>
                </c:pt>
                <c:pt idx="88">
                  <c:v>169.38581229688472</c:v>
                </c:pt>
                <c:pt idx="89">
                  <c:v>168.99624993912241</c:v>
                </c:pt>
                <c:pt idx="90">
                  <c:v>172.39167388306231</c:v>
                </c:pt>
                <c:pt idx="91">
                  <c:v>170.04588539764697</c:v>
                </c:pt>
                <c:pt idx="92">
                  <c:v>171.1441536215045</c:v>
                </c:pt>
                <c:pt idx="93">
                  <c:v>169.20264030493661</c:v>
                </c:pt>
                <c:pt idx="94">
                  <c:v>175.63861584445195</c:v>
                </c:pt>
                <c:pt idx="95">
                  <c:v>177.32935870977605</c:v>
                </c:pt>
                <c:pt idx="96">
                  <c:v>184.17760629399086</c:v>
                </c:pt>
                <c:pt idx="97">
                  <c:v>184.47704119738299</c:v>
                </c:pt>
                <c:pt idx="98">
                  <c:v>186.17138979450334</c:v>
                </c:pt>
                <c:pt idx="99">
                  <c:v>230.5026501252257</c:v>
                </c:pt>
                <c:pt idx="100">
                  <c:v>205.16981569491128</c:v>
                </c:pt>
                <c:pt idx="101">
                  <c:v>205.67294110864484</c:v>
                </c:pt>
                <c:pt idx="102">
                  <c:v>234.92863380624473</c:v>
                </c:pt>
                <c:pt idx="103">
                  <c:v>218.47592784750753</c:v>
                </c:pt>
                <c:pt idx="104">
                  <c:v>222.93488549510474</c:v>
                </c:pt>
                <c:pt idx="105">
                  <c:v>227.64273283556955</c:v>
                </c:pt>
                <c:pt idx="106">
                  <c:v>233.59272585278777</c:v>
                </c:pt>
                <c:pt idx="107">
                  <c:v>235.0057470468488</c:v>
                </c:pt>
                <c:pt idx="108">
                  <c:v>238.43284095758597</c:v>
                </c:pt>
                <c:pt idx="109">
                  <c:v>237.92919555318537</c:v>
                </c:pt>
                <c:pt idx="110">
                  <c:v>248.46496303658225</c:v>
                </c:pt>
                <c:pt idx="111">
                  <c:v>257.74312324019928</c:v>
                </c:pt>
                <c:pt idx="112">
                  <c:v>251.16680605390241</c:v>
                </c:pt>
                <c:pt idx="113">
                  <c:v>258.09221028344535</c:v>
                </c:pt>
                <c:pt idx="114">
                  <c:v>257.72852595266323</c:v>
                </c:pt>
                <c:pt idx="115">
                  <c:v>264.47661469933183</c:v>
                </c:pt>
                <c:pt idx="116">
                  <c:v>268.49090957067841</c:v>
                </c:pt>
                <c:pt idx="117">
                  <c:v>266.32730707669702</c:v>
                </c:pt>
                <c:pt idx="118">
                  <c:v>266.83044114572442</c:v>
                </c:pt>
                <c:pt idx="119">
                  <c:v>258.50853455453785</c:v>
                </c:pt>
                <c:pt idx="120">
                  <c:v>267.02891519503203</c:v>
                </c:pt>
                <c:pt idx="121">
                  <c:v>274.53248505880083</c:v>
                </c:pt>
                <c:pt idx="122">
                  <c:v>269.01123653024138</c:v>
                </c:pt>
                <c:pt idx="123">
                  <c:v>265.93107656323491</c:v>
                </c:pt>
                <c:pt idx="124">
                  <c:v>269.82560052648898</c:v>
                </c:pt>
                <c:pt idx="125">
                  <c:v>269.7925740761782</c:v>
                </c:pt>
                <c:pt idx="126">
                  <c:v>273.50685656000906</c:v>
                </c:pt>
                <c:pt idx="127">
                  <c:v>282.83056528452528</c:v>
                </c:pt>
                <c:pt idx="128">
                  <c:v>281.96597828133832</c:v>
                </c:pt>
                <c:pt idx="129">
                  <c:v>281.34242317910667</c:v>
                </c:pt>
                <c:pt idx="130">
                  <c:v>288.86639929032822</c:v>
                </c:pt>
                <c:pt idx="131">
                  <c:v>297.2333000997009</c:v>
                </c:pt>
                <c:pt idx="132">
                  <c:v>301.81361641826294</c:v>
                </c:pt>
                <c:pt idx="133">
                  <c:v>302.06736238191797</c:v>
                </c:pt>
                <c:pt idx="134">
                  <c:v>316.9663722909645</c:v>
                </c:pt>
                <c:pt idx="135">
                  <c:v>340.16433532231241</c:v>
                </c:pt>
                <c:pt idx="136">
                  <c:v>315.87626865852627</c:v>
                </c:pt>
                <c:pt idx="137">
                  <c:v>318.41828913539422</c:v>
                </c:pt>
                <c:pt idx="138">
                  <c:v>330.72226287441669</c:v>
                </c:pt>
                <c:pt idx="139">
                  <c:v>334.74500447360572</c:v>
                </c:pt>
                <c:pt idx="140">
                  <c:v>349.11004195008655</c:v>
                </c:pt>
                <c:pt idx="141">
                  <c:v>360.18398396037264</c:v>
                </c:pt>
                <c:pt idx="142">
                  <c:v>355.1983406792844</c:v>
                </c:pt>
                <c:pt idx="143">
                  <c:v>369.56777764692021</c:v>
                </c:pt>
                <c:pt idx="144">
                  <c:v>378.65607072322024</c:v>
                </c:pt>
                <c:pt idx="145">
                  <c:v>386.14542866808995</c:v>
                </c:pt>
                <c:pt idx="146">
                  <c:v>389.31643277501126</c:v>
                </c:pt>
                <c:pt idx="147">
                  <c:v>414.92864983534571</c:v>
                </c:pt>
                <c:pt idx="148">
                  <c:v>406.85667079719116</c:v>
                </c:pt>
                <c:pt idx="149">
                  <c:v>451.10109937980769</c:v>
                </c:pt>
                <c:pt idx="150">
                  <c:v>448.47545690716009</c:v>
                </c:pt>
                <c:pt idx="151">
                  <c:v>450.9810597033557</c:v>
                </c:pt>
                <c:pt idx="152">
                  <c:v>439.57157820049332</c:v>
                </c:pt>
                <c:pt idx="153">
                  <c:v>440.41827433875744</c:v>
                </c:pt>
                <c:pt idx="154">
                  <c:v>441.98587869016512</c:v>
                </c:pt>
                <c:pt idx="155">
                  <c:v>444.70185890010487</c:v>
                </c:pt>
                <c:pt idx="156">
                  <c:v>456.57088921570778</c:v>
                </c:pt>
                <c:pt idx="157">
                  <c:v>447.99389446140424</c:v>
                </c:pt>
                <c:pt idx="158">
                  <c:v>512.36977762439881</c:v>
                </c:pt>
                <c:pt idx="159">
                  <c:v>441.61708684672351</c:v>
                </c:pt>
                <c:pt idx="160">
                  <c:v>440.53895723491502</c:v>
                </c:pt>
                <c:pt idx="161">
                  <c:v>437.16771131710516</c:v>
                </c:pt>
                <c:pt idx="162">
                  <c:v>437.41997775119108</c:v>
                </c:pt>
                <c:pt idx="163">
                  <c:v>423.98183385546986</c:v>
                </c:pt>
                <c:pt idx="164">
                  <c:v>451.42071494042165</c:v>
                </c:pt>
                <c:pt idx="165">
                  <c:v>456.54173254384062</c:v>
                </c:pt>
                <c:pt idx="166">
                  <c:v>455.40952948550648</c:v>
                </c:pt>
                <c:pt idx="167">
                  <c:v>442.64263042239764</c:v>
                </c:pt>
                <c:pt idx="168">
                  <c:v>442.81261662917723</c:v>
                </c:pt>
                <c:pt idx="169">
                  <c:v>444.91250486638648</c:v>
                </c:pt>
                <c:pt idx="170">
                  <c:v>452.08850064725237</c:v>
                </c:pt>
                <c:pt idx="171">
                  <c:v>727.04669861448087</c:v>
                </c:pt>
                <c:pt idx="172">
                  <c:v>719.88868947994592</c:v>
                </c:pt>
                <c:pt idx="173">
                  <c:v>692.79103848392992</c:v>
                </c:pt>
                <c:pt idx="174">
                  <c:v>600.58053125592244</c:v>
                </c:pt>
                <c:pt idx="175">
                  <c:v>647.53903463580878</c:v>
                </c:pt>
                <c:pt idx="176">
                  <c:v>635.07736055845749</c:v>
                </c:pt>
                <c:pt idx="177">
                  <c:v>664.14841261231049</c:v>
                </c:pt>
                <c:pt idx="178">
                  <c:v>628.36183414787649</c:v>
                </c:pt>
                <c:pt idx="179">
                  <c:v>617.41316404683425</c:v>
                </c:pt>
                <c:pt idx="180">
                  <c:v>577.67551141273213</c:v>
                </c:pt>
                <c:pt idx="181">
                  <c:v>602.74314933535811</c:v>
                </c:pt>
                <c:pt idx="182">
                  <c:v>548.98511372654002</c:v>
                </c:pt>
                <c:pt idx="183">
                  <c:v>559.76904167540067</c:v>
                </c:pt>
                <c:pt idx="184">
                  <c:v>509.81916063236906</c:v>
                </c:pt>
                <c:pt idx="185">
                  <c:v>499.34818341551886</c:v>
                </c:pt>
                <c:pt idx="186">
                  <c:v>503.47451083783739</c:v>
                </c:pt>
                <c:pt idx="187">
                  <c:v>535.56195100915886</c:v>
                </c:pt>
                <c:pt idx="188">
                  <c:v>487.33508494703085</c:v>
                </c:pt>
                <c:pt idx="189">
                  <c:v>493.77988643156004</c:v>
                </c:pt>
                <c:pt idx="190">
                  <c:v>506.33853251113777</c:v>
                </c:pt>
                <c:pt idx="191">
                  <c:v>484.93788675814329</c:v>
                </c:pt>
                <c:pt idx="192">
                  <c:v>507.33682838201435</c:v>
                </c:pt>
                <c:pt idx="193">
                  <c:v>537.62353481958178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67040"/>
        <c:axId val="187768832"/>
      </c:lineChart>
      <c:catAx>
        <c:axId val="18776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68832"/>
        <c:crosses val="autoZero"/>
        <c:auto val="1"/>
        <c:lblAlgn val="ctr"/>
        <c:lblOffset val="100"/>
        <c:noMultiLvlLbl val="0"/>
      </c:catAx>
      <c:valAx>
        <c:axId val="18776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6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FI_Q_DL_2!$S$4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FI_Q_DL_2!$O$13:$O$57</c:f>
              <c:strCache>
                <c:ptCount val="45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</c:strCache>
            </c:strRef>
          </c:cat>
          <c:val>
            <c:numRef>
              <c:f>FI_Q_DL_2!$S$13:$S$52</c:f>
              <c:numCache>
                <c:formatCode>0.00%</c:formatCode>
                <c:ptCount val="40"/>
                <c:pt idx="0">
                  <c:v>-1.4998698733707596E-3</c:v>
                </c:pt>
                <c:pt idx="1">
                  <c:v>8.3938827835719487E-3</c:v>
                </c:pt>
                <c:pt idx="2">
                  <c:v>4.7893583953322084E-3</c:v>
                </c:pt>
                <c:pt idx="3">
                  <c:v>4.0221329741706785E-3</c:v>
                </c:pt>
                <c:pt idx="4">
                  <c:v>8.3802888584873416E-3</c:v>
                </c:pt>
                <c:pt idx="5">
                  <c:v>2.112890047308379E-2</c:v>
                </c:pt>
                <c:pt idx="6">
                  <c:v>8.5255914211471405E-3</c:v>
                </c:pt>
                <c:pt idx="7">
                  <c:v>3.3437184804524147E-3</c:v>
                </c:pt>
                <c:pt idx="8">
                  <c:v>2.1204816252920725E-3</c:v>
                </c:pt>
                <c:pt idx="9">
                  <c:v>-4.7386379752381195E-4</c:v>
                </c:pt>
                <c:pt idx="10">
                  <c:v>5.669046898917343E-3</c:v>
                </c:pt>
                <c:pt idx="11">
                  <c:v>1.7566581670340556E-3</c:v>
                </c:pt>
                <c:pt idx="12">
                  <c:v>4.2481879372949626E-3</c:v>
                </c:pt>
                <c:pt idx="13">
                  <c:v>1.1341997244698953E-2</c:v>
                </c:pt>
                <c:pt idx="14">
                  <c:v>6.0469985606428208E-3</c:v>
                </c:pt>
                <c:pt idx="15">
                  <c:v>1.1839505505382198E-2</c:v>
                </c:pt>
                <c:pt idx="16">
                  <c:v>1.0980083782852031E-2</c:v>
                </c:pt>
                <c:pt idx="17">
                  <c:v>3.1869804653899499E-3</c:v>
                </c:pt>
                <c:pt idx="18">
                  <c:v>-1.0815077297702379E-3</c:v>
                </c:pt>
                <c:pt idx="19">
                  <c:v>4.6570874901826504E-3</c:v>
                </c:pt>
                <c:pt idx="20">
                  <c:v>9.6447605703840131E-3</c:v>
                </c:pt>
                <c:pt idx="21">
                  <c:v>1.2234302284251283E-2</c:v>
                </c:pt>
                <c:pt idx="22">
                  <c:v>1.1402054592513309E-2</c:v>
                </c:pt>
                <c:pt idx="23">
                  <c:v>2.6287772815272521E-3</c:v>
                </c:pt>
                <c:pt idx="24">
                  <c:v>8.9155714727913763E-4</c:v>
                </c:pt>
                <c:pt idx="25">
                  <c:v>1.1397307572496437E-3</c:v>
                </c:pt>
                <c:pt idx="26">
                  <c:v>-8.4614119255033244E-5</c:v>
                </c:pt>
                <c:pt idx="27">
                  <c:v>-1.1982983005035682E-3</c:v>
                </c:pt>
                <c:pt idx="28">
                  <c:v>-2.9313766658271936E-3</c:v>
                </c:pt>
                <c:pt idx="29">
                  <c:v>2.2273629842534991E-3</c:v>
                </c:pt>
                <c:pt idx="30">
                  <c:v>-4.8257839157123037E-5</c:v>
                </c:pt>
                <c:pt idx="31">
                  <c:v>1.1330351709093823E-2</c:v>
                </c:pt>
                <c:pt idx="32">
                  <c:v>2.2735520537082759E-2</c:v>
                </c:pt>
                <c:pt idx="33">
                  <c:v>1.754217283690471E-2</c:v>
                </c:pt>
                <c:pt idx="34">
                  <c:v>1.1977168858963258E-2</c:v>
                </c:pt>
                <c:pt idx="35">
                  <c:v>1.477465446854571E-3</c:v>
                </c:pt>
                <c:pt idx="36">
                  <c:v>7.1210938084564543E-4</c:v>
                </c:pt>
                <c:pt idx="37">
                  <c:v>-6.6039179429989173E-5</c:v>
                </c:pt>
                <c:pt idx="38">
                  <c:v>1.0328862195169545E-2</c:v>
                </c:pt>
                <c:pt idx="39">
                  <c:v>3.415206822211151E-2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FI_Q_DL_2!$T$4</c:f>
              <c:strCache>
                <c:ptCount val="1"/>
                <c:pt idx="0">
                  <c:v>Fed's FI including grants</c:v>
                </c:pt>
              </c:strCache>
            </c:strRef>
          </c:tx>
          <c:marker>
            <c:symbol val="none"/>
          </c:marker>
          <c:cat>
            <c:strRef>
              <c:f>FI_Q_DL_2!$O$13:$O$57</c:f>
              <c:strCache>
                <c:ptCount val="45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</c:strCache>
            </c:strRef>
          </c:cat>
          <c:val>
            <c:numRef>
              <c:f>FI_Q_DL_2!$T$13:$T$52</c:f>
              <c:numCache>
                <c:formatCode>0.00%</c:formatCode>
                <c:ptCount val="40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  <c:pt idx="39">
                  <c:v>1.0200000000000001E-2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93792"/>
        <c:axId val="187795328"/>
      </c:lineChart>
      <c:catAx>
        <c:axId val="18779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95328"/>
        <c:crosses val="autoZero"/>
        <c:auto val="1"/>
        <c:lblAlgn val="ctr"/>
        <c:lblOffset val="100"/>
        <c:noMultiLvlLbl val="0"/>
      </c:catAx>
      <c:valAx>
        <c:axId val="1877953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779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84600260739175E-2"/>
          <c:y val="1.1476294659218374E-2"/>
          <c:w val="0.93717089300845269"/>
          <c:h val="0.8807201003964771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'C&amp;I'!$H$4</c:f>
              <c:strCache>
                <c:ptCount val="1"/>
                <c:pt idx="0">
                  <c:v>Quarterly NBER Recession/Expansion: Recession Shading (+1/-1) 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'C&amp;I'!$H$8:$H$201</c:f>
              <c:numCache>
                <c:formatCode>0</c:formatCode>
                <c:ptCount val="19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6579200"/>
        <c:axId val="56573312"/>
      </c:bar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FI_Q_DL!$B$13:$B$200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FI_Q_DL!$J$13:$J$200</c:f>
              <c:numCache>
                <c:formatCode>0.00%</c:formatCode>
                <c:ptCount val="1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-5.6342060681415136E-4</c:v>
                </c:pt>
                <c:pt idx="8">
                  <c:v>-1.9251729505362478E-3</c:v>
                </c:pt>
                <c:pt idx="9">
                  <c:v>-3.042951779599277E-3</c:v>
                </c:pt>
                <c:pt idx="10">
                  <c:v>3.5122544677881125E-4</c:v>
                </c:pt>
                <c:pt idx="11">
                  <c:v>-5.1601430567179297E-3</c:v>
                </c:pt>
                <c:pt idx="12">
                  <c:v>-1.5877095070814045E-3</c:v>
                </c:pt>
                <c:pt idx="13">
                  <c:v>-5.464027741206919E-4</c:v>
                </c:pt>
                <c:pt idx="14">
                  <c:v>4.4741318028894868E-3</c:v>
                </c:pt>
                <c:pt idx="15">
                  <c:v>2.6426869780739916E-3</c:v>
                </c:pt>
                <c:pt idx="16">
                  <c:v>-1.9987399548625482E-3</c:v>
                </c:pt>
                <c:pt idx="17">
                  <c:v>3.2775357449184362E-3</c:v>
                </c:pt>
                <c:pt idx="18">
                  <c:v>2.6687671815609194E-3</c:v>
                </c:pt>
                <c:pt idx="19">
                  <c:v>-4.3534400339605329E-4</c:v>
                </c:pt>
                <c:pt idx="20">
                  <c:v>-1.7761828770802141E-4</c:v>
                </c:pt>
                <c:pt idx="21">
                  <c:v>1.5921632752139215E-3</c:v>
                </c:pt>
                <c:pt idx="22">
                  <c:v>-5.2149881946934396E-3</c:v>
                </c:pt>
                <c:pt idx="23">
                  <c:v>3.2191387941058213E-3</c:v>
                </c:pt>
                <c:pt idx="24">
                  <c:v>2.2415720535792333E-3</c:v>
                </c:pt>
                <c:pt idx="25">
                  <c:v>-1.0439408248677953E-3</c:v>
                </c:pt>
                <c:pt idx="26">
                  <c:v>-4.722168353916447E-3</c:v>
                </c:pt>
                <c:pt idx="27">
                  <c:v>7.8034588020981074E-4</c:v>
                </c:pt>
                <c:pt idx="28">
                  <c:v>4.2502888148416114E-3</c:v>
                </c:pt>
                <c:pt idx="29">
                  <c:v>3.2712907160451481E-3</c:v>
                </c:pt>
                <c:pt idx="30">
                  <c:v>1.2634168074877002E-3</c:v>
                </c:pt>
                <c:pt idx="31">
                  <c:v>3.3337575692592839E-3</c:v>
                </c:pt>
                <c:pt idx="32">
                  <c:v>6.9855005120179076E-3</c:v>
                </c:pt>
                <c:pt idx="33">
                  <c:v>9.1454323735272302E-3</c:v>
                </c:pt>
                <c:pt idx="34">
                  <c:v>3.7842721101593079E-3</c:v>
                </c:pt>
                <c:pt idx="35">
                  <c:v>4.3232456281648802E-3</c:v>
                </c:pt>
                <c:pt idx="36">
                  <c:v>1.3114747947748134E-3</c:v>
                </c:pt>
                <c:pt idx="37">
                  <c:v>-3.4074562776908088E-3</c:v>
                </c:pt>
                <c:pt idx="38">
                  <c:v>8.9592093744174863E-5</c:v>
                </c:pt>
                <c:pt idx="39">
                  <c:v>8.6793863348603905E-5</c:v>
                </c:pt>
                <c:pt idx="40">
                  <c:v>1.6660216144738841E-3</c:v>
                </c:pt>
                <c:pt idx="41">
                  <c:v>1.9104304331039243E-3</c:v>
                </c:pt>
                <c:pt idx="42">
                  <c:v>-2.0264437325743924E-3</c:v>
                </c:pt>
                <c:pt idx="43">
                  <c:v>-2.5087786306873779E-3</c:v>
                </c:pt>
                <c:pt idx="44">
                  <c:v>-1.1066943769828083E-3</c:v>
                </c:pt>
                <c:pt idx="45">
                  <c:v>4.6878996510703258E-3</c:v>
                </c:pt>
                <c:pt idx="46">
                  <c:v>1.6104942057420786E-4</c:v>
                </c:pt>
                <c:pt idx="47">
                  <c:v>3.9762028199973325E-4</c:v>
                </c:pt>
                <c:pt idx="48">
                  <c:v>-4.5180791754161152E-3</c:v>
                </c:pt>
                <c:pt idx="49">
                  <c:v>1.6271822302664505E-3</c:v>
                </c:pt>
                <c:pt idx="50">
                  <c:v>-3.6055932196903545E-5</c:v>
                </c:pt>
                <c:pt idx="51">
                  <c:v>1.519479701651733E-3</c:v>
                </c:pt>
                <c:pt idx="52">
                  <c:v>4.2773536603955171E-3</c:v>
                </c:pt>
                <c:pt idx="53">
                  <c:v>-2.1750471020524082E-4</c:v>
                </c:pt>
                <c:pt idx="54">
                  <c:v>-1.1235334698906342E-4</c:v>
                </c:pt>
                <c:pt idx="55">
                  <c:v>9.4775369263230878E-4</c:v>
                </c:pt>
                <c:pt idx="56">
                  <c:v>1.7423306898926958E-3</c:v>
                </c:pt>
                <c:pt idx="57">
                  <c:v>5.8278196756589924E-4</c:v>
                </c:pt>
                <c:pt idx="58">
                  <c:v>-1.1599772872227122E-3</c:v>
                </c:pt>
                <c:pt idx="59">
                  <c:v>3.0649479041417052E-3</c:v>
                </c:pt>
                <c:pt idx="60">
                  <c:v>-1.8544852860119613E-4</c:v>
                </c:pt>
                <c:pt idx="61">
                  <c:v>2.2571455741710773E-3</c:v>
                </c:pt>
                <c:pt idx="62">
                  <c:v>3.9318183737160383E-3</c:v>
                </c:pt>
                <c:pt idx="63">
                  <c:v>5.4566933544378873E-3</c:v>
                </c:pt>
                <c:pt idx="64">
                  <c:v>4.0822075792268046E-3</c:v>
                </c:pt>
                <c:pt idx="65">
                  <c:v>2.9110917449064366E-3</c:v>
                </c:pt>
                <c:pt idx="66">
                  <c:v>5.028155034503547E-3</c:v>
                </c:pt>
                <c:pt idx="67">
                  <c:v>-4.7345985096523407E-3</c:v>
                </c:pt>
                <c:pt idx="68">
                  <c:v>2.0193982624102541E-3</c:v>
                </c:pt>
                <c:pt idx="69">
                  <c:v>4.82021591920822E-3</c:v>
                </c:pt>
                <c:pt idx="70">
                  <c:v>9.4318828383716771E-4</c:v>
                </c:pt>
                <c:pt idx="71">
                  <c:v>3.5693568525007537E-3</c:v>
                </c:pt>
                <c:pt idx="72">
                  <c:v>1.3889742395480382E-4</c:v>
                </c:pt>
                <c:pt idx="73">
                  <c:v>7.1988470304905506E-3</c:v>
                </c:pt>
                <c:pt idx="74">
                  <c:v>3.5704431367345104E-3</c:v>
                </c:pt>
                <c:pt idx="75">
                  <c:v>-6.2753632895308248E-4</c:v>
                </c:pt>
                <c:pt idx="76">
                  <c:v>1.5450985057267484E-3</c:v>
                </c:pt>
                <c:pt idx="77">
                  <c:v>4.7241253933539822E-3</c:v>
                </c:pt>
                <c:pt idx="78">
                  <c:v>5.3117433808463291E-3</c:v>
                </c:pt>
                <c:pt idx="79">
                  <c:v>-2.8541434681948292E-3</c:v>
                </c:pt>
                <c:pt idx="80">
                  <c:v>1.6002900254946696E-3</c:v>
                </c:pt>
                <c:pt idx="81">
                  <c:v>-8.5124994525382508E-4</c:v>
                </c:pt>
                <c:pt idx="82">
                  <c:v>3.056932168862776E-4</c:v>
                </c:pt>
                <c:pt idx="83">
                  <c:v>1.1649586646276526E-3</c:v>
                </c:pt>
                <c:pt idx="84">
                  <c:v>-2.5462755021587822E-3</c:v>
                </c:pt>
                <c:pt idx="85">
                  <c:v>5.7446671316811575E-4</c:v>
                </c:pt>
                <c:pt idx="86">
                  <c:v>-7.5505485020966147E-4</c:v>
                </c:pt>
                <c:pt idx="87">
                  <c:v>3.7262830003614101E-3</c:v>
                </c:pt>
                <c:pt idx="88">
                  <c:v>-1.8536404734060359E-3</c:v>
                </c:pt>
                <c:pt idx="89">
                  <c:v>3.6401141990201557E-3</c:v>
                </c:pt>
                <c:pt idx="90">
                  <c:v>2.0722585898153615E-3</c:v>
                </c:pt>
                <c:pt idx="91">
                  <c:v>1.023648571863253E-3</c:v>
                </c:pt>
                <c:pt idx="92">
                  <c:v>4.3294227716641877E-3</c:v>
                </c:pt>
                <c:pt idx="93">
                  <c:v>8.6445496874752953E-4</c:v>
                </c:pt>
                <c:pt idx="94">
                  <c:v>1.1714942650716632E-4</c:v>
                </c:pt>
                <c:pt idx="95">
                  <c:v>3.5977753703100679E-3</c:v>
                </c:pt>
                <c:pt idx="96">
                  <c:v>3.1784768376045529E-3</c:v>
                </c:pt>
                <c:pt idx="97">
                  <c:v>3.9327346205757837E-3</c:v>
                </c:pt>
                <c:pt idx="98">
                  <c:v>6.6011067264534805E-4</c:v>
                </c:pt>
                <c:pt idx="99">
                  <c:v>2.4015700736749589E-3</c:v>
                </c:pt>
                <c:pt idx="100">
                  <c:v>3.3184086724072572E-3</c:v>
                </c:pt>
                <c:pt idx="101">
                  <c:v>1.9512260923547282E-3</c:v>
                </c:pt>
                <c:pt idx="102">
                  <c:v>2.6831766954937782E-3</c:v>
                </c:pt>
                <c:pt idx="103">
                  <c:v>-9.2252845452760993E-4</c:v>
                </c:pt>
                <c:pt idx="104">
                  <c:v>-4.8950059616663052E-4</c:v>
                </c:pt>
                <c:pt idx="105">
                  <c:v>-6.0841989585963508E-4</c:v>
                </c:pt>
                <c:pt idx="106">
                  <c:v>1.4962478695021496E-3</c:v>
                </c:pt>
                <c:pt idx="107">
                  <c:v>-4.1787284188932313E-5</c:v>
                </c:pt>
                <c:pt idx="108">
                  <c:v>-2.8226604712058324E-3</c:v>
                </c:pt>
                <c:pt idx="109">
                  <c:v>2.7448833025108492E-4</c:v>
                </c:pt>
                <c:pt idx="110">
                  <c:v>3.1396406266761844E-3</c:v>
                </c:pt>
                <c:pt idx="111">
                  <c:v>-1.0894687680882162E-3</c:v>
                </c:pt>
                <c:pt idx="112">
                  <c:v>4.7523371884328013E-4</c:v>
                </c:pt>
                <c:pt idx="113">
                  <c:v>3.1657548619460875E-4</c:v>
                </c:pt>
                <c:pt idx="114">
                  <c:v>-1.1932858421679076E-3</c:v>
                </c:pt>
                <c:pt idx="115">
                  <c:v>-4.8136195882709509E-3</c:v>
                </c:pt>
                <c:pt idx="116">
                  <c:v>1.1311941359887399E-3</c:v>
                </c:pt>
                <c:pt idx="117">
                  <c:v>3.8894891381197685E-3</c:v>
                </c:pt>
                <c:pt idx="118">
                  <c:v>-1.5974100358573408E-3</c:v>
                </c:pt>
                <c:pt idx="119">
                  <c:v>-1.2299161832851017E-4</c:v>
                </c:pt>
                <c:pt idx="120">
                  <c:v>-1.0877341766168953E-3</c:v>
                </c:pt>
                <c:pt idx="121">
                  <c:v>4.7032888564640208E-4</c:v>
                </c:pt>
                <c:pt idx="122">
                  <c:v>-1.0801455777912153E-3</c:v>
                </c:pt>
                <c:pt idx="123">
                  <c:v>-1.4275795933726488E-3</c:v>
                </c:pt>
                <c:pt idx="124">
                  <c:v>-3.697245165743056E-3</c:v>
                </c:pt>
                <c:pt idx="125">
                  <c:v>2.073964731637499E-3</c:v>
                </c:pt>
                <c:pt idx="126">
                  <c:v>-3.8861370611856504E-4</c:v>
                </c:pt>
                <c:pt idx="127">
                  <c:v>4.1380638596665416E-4</c:v>
                </c:pt>
                <c:pt idx="128">
                  <c:v>-3.610544742988673E-4</c:v>
                </c:pt>
                <c:pt idx="129">
                  <c:v>-5.5865780351976781E-4</c:v>
                </c:pt>
                <c:pt idx="130">
                  <c:v>1.3772002082581493E-3</c:v>
                </c:pt>
                <c:pt idx="131">
                  <c:v>1.2892377021068338E-3</c:v>
                </c:pt>
                <c:pt idx="132">
                  <c:v>-4.4103042457339838E-3</c:v>
                </c:pt>
                <c:pt idx="133">
                  <c:v>2.2475103157435401E-3</c:v>
                </c:pt>
                <c:pt idx="134">
                  <c:v>-1.1590766010761615E-3</c:v>
                </c:pt>
                <c:pt idx="135">
                  <c:v>-2.7686407976663518E-4</c:v>
                </c:pt>
                <c:pt idx="136">
                  <c:v>2.8233172205879729E-3</c:v>
                </c:pt>
                <c:pt idx="137">
                  <c:v>5.390368803850569E-3</c:v>
                </c:pt>
                <c:pt idx="138">
                  <c:v>3.1841992027669469E-3</c:v>
                </c:pt>
                <c:pt idx="139">
                  <c:v>4.3625951998958233E-3</c:v>
                </c:pt>
                <c:pt idx="140">
                  <c:v>7.6966422758011684E-3</c:v>
                </c:pt>
                <c:pt idx="141">
                  <c:v>4.8386005465505455E-3</c:v>
                </c:pt>
                <c:pt idx="142">
                  <c:v>4.1507759413278392E-3</c:v>
                </c:pt>
                <c:pt idx="143">
                  <c:v>4.2313832511662241E-3</c:v>
                </c:pt>
                <c:pt idx="144">
                  <c:v>1.6988423472008172E-3</c:v>
                </c:pt>
                <c:pt idx="145">
                  <c:v>5.4414546804168644E-3</c:v>
                </c:pt>
                <c:pt idx="146">
                  <c:v>4.5696838456129275E-3</c:v>
                </c:pt>
                <c:pt idx="147">
                  <c:v>3.5560766197018605E-4</c:v>
                </c:pt>
                <c:pt idx="148">
                  <c:v>3.8587480100233445E-3</c:v>
                </c:pt>
                <c:pt idx="149">
                  <c:v>2.4190430646413457E-3</c:v>
                </c:pt>
                <c:pt idx="150">
                  <c:v>7.1926525282851023E-6</c:v>
                </c:pt>
                <c:pt idx="151">
                  <c:v>-5.6009538879891985E-4</c:v>
                </c:pt>
                <c:pt idx="152">
                  <c:v>-2.7247244244912221E-4</c:v>
                </c:pt>
                <c:pt idx="153">
                  <c:v>4.9898601007792415E-4</c:v>
                </c:pt>
                <c:pt idx="154">
                  <c:v>5.0394374158037051E-5</c:v>
                </c:pt>
                <c:pt idx="155">
                  <c:v>-1.8255478186621995E-3</c:v>
                </c:pt>
                <c:pt idx="156">
                  <c:v>1.9465983958110329E-3</c:v>
                </c:pt>
                <c:pt idx="157">
                  <c:v>-2.2456253902187397E-4</c:v>
                </c:pt>
                <c:pt idx="158">
                  <c:v>4.3302460028405045E-4</c:v>
                </c:pt>
                <c:pt idx="159">
                  <c:v>-8.8416703979941858E-4</c:v>
                </c:pt>
                <c:pt idx="160">
                  <c:v>-2.5844043578983641E-5</c:v>
                </c:pt>
                <c:pt idx="161">
                  <c:v>-2.2020323091796133E-4</c:v>
                </c:pt>
                <c:pt idx="162">
                  <c:v>1.2875593702159538E-3</c:v>
                </c:pt>
                <c:pt idx="163">
                  <c:v>6.6095288744950789E-4</c:v>
                </c:pt>
                <c:pt idx="164">
                  <c:v>8.741412675555742E-4</c:v>
                </c:pt>
                <c:pt idx="165">
                  <c:v>8.445169471801876E-3</c:v>
                </c:pt>
                <c:pt idx="166">
                  <c:v>2.3707947663464592E-3</c:v>
                </c:pt>
                <c:pt idx="167">
                  <c:v>1.9308400833832912E-3</c:v>
                </c:pt>
                <c:pt idx="168">
                  <c:v>9.2003950594993361E-3</c:v>
                </c:pt>
                <c:pt idx="169">
                  <c:v>1.2477360793743088E-2</c:v>
                </c:pt>
                <c:pt idx="170">
                  <c:v>6.3180364780452006E-3</c:v>
                </c:pt>
                <c:pt idx="171">
                  <c:v>1.9628780609443389E-3</c:v>
                </c:pt>
                <c:pt idx="172">
                  <c:v>2.6547959929459478E-3</c:v>
                </c:pt>
                <c:pt idx="173">
                  <c:v>4.6533816962861354E-3</c:v>
                </c:pt>
                <c:pt idx="174">
                  <c:v>2.0056865874432507E-3</c:v>
                </c:pt>
                <c:pt idx="175">
                  <c:v>-3.8234333418060408E-4</c:v>
                </c:pt>
                <c:pt idx="176">
                  <c:v>-3.0628031515381312E-3</c:v>
                </c:pt>
                <c:pt idx="177">
                  <c:v>-1.2503432456693903E-3</c:v>
                </c:pt>
                <c:pt idx="178">
                  <c:v>-3.2897814093170484E-3</c:v>
                </c:pt>
                <c:pt idx="179">
                  <c:v>-1.0991953317868186E-3</c:v>
                </c:pt>
                <c:pt idx="180">
                  <c:v>-2.4931783486767858E-3</c:v>
                </c:pt>
                <c:pt idx="181">
                  <c:v>4.3409230304423695E-5</c:v>
                </c:pt>
                <c:pt idx="182">
                  <c:v>1.015839079502877E-4</c:v>
                </c:pt>
                <c:pt idx="183">
                  <c:v>-4.205792133396901E-3</c:v>
                </c:pt>
                <c:pt idx="184">
                  <c:v>-5.0794122960061399E-3</c:v>
                </c:pt>
                <c:pt idx="185">
                  <c:v>-1.2078637664279729E-3</c:v>
                </c:pt>
                <c:pt idx="186">
                  <c:v>-3.419674138708337E-4</c:v>
                </c:pt>
                <c:pt idx="187">
                  <c:v>-3.5466547732333777E-3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70240"/>
        <c:axId val="56571776"/>
      </c:lineChart>
      <c:catAx>
        <c:axId val="56570240"/>
        <c:scaling>
          <c:orientation val="minMax"/>
        </c:scaling>
        <c:delete val="0"/>
        <c:axPos val="b"/>
        <c:majorTickMark val="out"/>
        <c:minorTickMark val="none"/>
        <c:tickLblPos val="low"/>
        <c:crossAx val="5657177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65717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6570240"/>
        <c:crosses val="autoZero"/>
        <c:crossBetween val="between"/>
      </c:valAx>
      <c:valAx>
        <c:axId val="56573312"/>
        <c:scaling>
          <c:orientation val="minMax"/>
          <c:max val="1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crossAx val="56579200"/>
        <c:crosses val="max"/>
        <c:crossBetween val="between"/>
      </c:valAx>
      <c:catAx>
        <c:axId val="56579200"/>
        <c:scaling>
          <c:orientation val="minMax"/>
        </c:scaling>
        <c:delete val="1"/>
        <c:axPos val="b"/>
        <c:majorTickMark val="out"/>
        <c:minorTickMark val="none"/>
        <c:tickLblPos val="nextTo"/>
        <c:crossAx val="5657331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FI_Q_DL!$B$5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FI_Q_DL!$C$8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FI_Q_DL!$C$13:$C$202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FI_Q_DL!$D$13:$D$200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FI_Q_DL!$E$8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FI_Q_DL!$E$13:$E$202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FI_Q_DL!$F$13:$F$202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95584"/>
        <c:axId val="187810176"/>
      </c:lineChart>
      <c:catAx>
        <c:axId val="11899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810176"/>
        <c:crosses val="autoZero"/>
        <c:auto val="1"/>
        <c:lblAlgn val="ctr"/>
        <c:lblOffset val="100"/>
        <c:noMultiLvlLbl val="0"/>
      </c:catAx>
      <c:valAx>
        <c:axId val="18781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95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44</xdr:row>
      <xdr:rowOff>90487</xdr:rowOff>
    </xdr:from>
    <xdr:to>
      <xdr:col>8</xdr:col>
      <xdr:colOff>476250</xdr:colOff>
      <xdr:row>58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115661</xdr:colOff>
      <xdr:row>154</xdr:row>
      <xdr:rowOff>74839</xdr:rowOff>
    </xdr:from>
    <xdr:to>
      <xdr:col>15</xdr:col>
      <xdr:colOff>277585</xdr:colOff>
      <xdr:row>180</xdr:row>
      <xdr:rowOff>119743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322527</xdr:colOff>
      <xdr:row>155</xdr:row>
      <xdr:rowOff>14661</xdr:rowOff>
    </xdr:from>
    <xdr:to>
      <xdr:col>43</xdr:col>
      <xdr:colOff>500901</xdr:colOff>
      <xdr:row>200</xdr:row>
      <xdr:rowOff>38475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342900</xdr:colOff>
      <xdr:row>125</xdr:row>
      <xdr:rowOff>145597</xdr:rowOff>
    </xdr:from>
    <xdr:to>
      <xdr:col>30</xdr:col>
      <xdr:colOff>421821</xdr:colOff>
      <xdr:row>154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24114</xdr:colOff>
      <xdr:row>68</xdr:row>
      <xdr:rowOff>163380</xdr:rowOff>
    </xdr:from>
    <xdr:to>
      <xdr:col>7</xdr:col>
      <xdr:colOff>463296</xdr:colOff>
      <xdr:row>107</xdr:row>
      <xdr:rowOff>50791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571499</xdr:colOff>
      <xdr:row>203</xdr:row>
      <xdr:rowOff>77559</xdr:rowOff>
    </xdr:from>
    <xdr:to>
      <xdr:col>8</xdr:col>
      <xdr:colOff>557892</xdr:colOff>
      <xdr:row>233</xdr:row>
      <xdr:rowOff>54428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1904998</xdr:colOff>
      <xdr:row>15</xdr:row>
      <xdr:rowOff>145594</xdr:rowOff>
    </xdr:from>
    <xdr:to>
      <xdr:col>9</xdr:col>
      <xdr:colOff>517070</xdr:colOff>
      <xdr:row>50</xdr:row>
      <xdr:rowOff>13607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1132114</xdr:colOff>
      <xdr:row>156</xdr:row>
      <xdr:rowOff>34017</xdr:rowOff>
    </xdr:from>
    <xdr:to>
      <xdr:col>23</xdr:col>
      <xdr:colOff>108857</xdr:colOff>
      <xdr:row>194</xdr:row>
      <xdr:rowOff>27214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125</xdr:row>
      <xdr:rowOff>145597</xdr:rowOff>
    </xdr:from>
    <xdr:to>
      <xdr:col>28</xdr:col>
      <xdr:colOff>421821</xdr:colOff>
      <xdr:row>154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844399</xdr:colOff>
      <xdr:row>83</xdr:row>
      <xdr:rowOff>7443</xdr:rowOff>
    </xdr:from>
    <xdr:to>
      <xdr:col>16</xdr:col>
      <xdr:colOff>174187</xdr:colOff>
      <xdr:row>114</xdr:row>
      <xdr:rowOff>120384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218</xdr:row>
      <xdr:rowOff>145597</xdr:rowOff>
    </xdr:from>
    <xdr:to>
      <xdr:col>5</xdr:col>
      <xdr:colOff>612321</xdr:colOff>
      <xdr:row>247</xdr:row>
      <xdr:rowOff>68036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870857</xdr:colOff>
      <xdr:row>26</xdr:row>
      <xdr:rowOff>118382</xdr:rowOff>
    </xdr:from>
    <xdr:to>
      <xdr:col>11</xdr:col>
      <xdr:colOff>435428</xdr:colOff>
      <xdr:row>58</xdr:row>
      <xdr:rowOff>27215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63</xdr:row>
      <xdr:rowOff>0</xdr:rowOff>
    </xdr:from>
    <xdr:to>
      <xdr:col>17</xdr:col>
      <xdr:colOff>259773</xdr:colOff>
      <xdr:row>98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218</xdr:row>
      <xdr:rowOff>145597</xdr:rowOff>
    </xdr:from>
    <xdr:to>
      <xdr:col>5</xdr:col>
      <xdr:colOff>612321</xdr:colOff>
      <xdr:row>247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530678</xdr:colOff>
      <xdr:row>35</xdr:row>
      <xdr:rowOff>104774</xdr:rowOff>
    </xdr:from>
    <xdr:to>
      <xdr:col>11</xdr:col>
      <xdr:colOff>163286</xdr:colOff>
      <xdr:row>64</xdr:row>
      <xdr:rowOff>163286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ederalreserve.gov/pubs/feds/2010/201043/accessible_version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C@USNA/100" TargetMode="External"/><Relationship Id="rId2" Type="http://schemas.openxmlformats.org/officeDocument/2006/relationships/hyperlink" Target="mailto:DGDP@USECON" TargetMode="External"/><Relationship Id="rId1" Type="http://schemas.openxmlformats.org/officeDocument/2006/relationships/hyperlink" Target="mailto:GH@USNA" TargetMode="External"/><Relationship Id="rId5" Type="http://schemas.openxmlformats.org/officeDocument/2006/relationships/hyperlink" Target="mailto:GDPHA@USECOn" TargetMode="External"/><Relationship Id="rId4" Type="http://schemas.openxmlformats.org/officeDocument/2006/relationships/hyperlink" Target="mailto:DAC@USN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SH@USNA" TargetMode="External"/><Relationship Id="rId2" Type="http://schemas.openxmlformats.org/officeDocument/2006/relationships/hyperlink" Target="mailto:GFH@USNA" TargetMode="External"/><Relationship Id="rId1" Type="http://schemas.openxmlformats.org/officeDocument/2006/relationships/hyperlink" Target="mailto:GH@USN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@USNA" TargetMode="External"/><Relationship Id="rId4" Type="http://schemas.openxmlformats.org/officeDocument/2006/relationships/hyperlink" Target="mailto:RECESSQ@USEC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SDM@USNA" TargetMode="External"/><Relationship Id="rId2" Type="http://schemas.openxmlformats.org/officeDocument/2006/relationships/hyperlink" Target="mailto:YPTMDM@USECON" TargetMode="External"/><Relationship Id="rId1" Type="http://schemas.openxmlformats.org/officeDocument/2006/relationships/hyperlink" Target="mailto:YPTMRM@USECO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CSDHM@USN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GFEG@USNA" TargetMode="External"/><Relationship Id="rId1" Type="http://schemas.openxmlformats.org/officeDocument/2006/relationships/hyperlink" Target="mailto:GFCTP@USN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YPTOGM@USECON" TargetMode="External"/><Relationship Id="rId2" Type="http://schemas.openxmlformats.org/officeDocument/2006/relationships/hyperlink" Target="mailto:YPTVM@USECON" TargetMode="External"/><Relationship Id="rId1" Type="http://schemas.openxmlformats.org/officeDocument/2006/relationships/hyperlink" Target="mailto:YPTUM@USECON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YPTSSM@USECO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DC@USNA/10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5"/>
  <sheetViews>
    <sheetView workbookViewId="0">
      <selection activeCell="B4" sqref="B4"/>
    </sheetView>
  </sheetViews>
  <sheetFormatPr defaultRowHeight="15" x14ac:dyDescent="0.25"/>
  <cols>
    <col min="2" max="2" width="27.7109375" bestFit="1" customWidth="1"/>
    <col min="3" max="3" width="22" bestFit="1" customWidth="1"/>
    <col min="4" max="4" width="15.85546875" bestFit="1" customWidth="1"/>
    <col min="5" max="5" width="11.7109375" bestFit="1" customWidth="1"/>
    <col min="6" max="6" width="24.7109375" bestFit="1" customWidth="1"/>
  </cols>
  <sheetData>
    <row r="1" spans="1:6" x14ac:dyDescent="0.25">
      <c r="A1" t="s">
        <v>987</v>
      </c>
    </row>
    <row r="2" spans="1:6" x14ac:dyDescent="0.25">
      <c r="A2" s="76"/>
      <c r="B2" s="76" t="s">
        <v>338</v>
      </c>
      <c r="C2" s="76" t="s">
        <v>339</v>
      </c>
      <c r="D2" s="76" t="s">
        <v>339</v>
      </c>
      <c r="E2" s="76" t="s">
        <v>338</v>
      </c>
      <c r="F2" s="76" t="s">
        <v>338</v>
      </c>
    </row>
    <row r="3" spans="1:6" x14ac:dyDescent="0.25">
      <c r="A3" s="76"/>
      <c r="B3" s="76" t="s">
        <v>314</v>
      </c>
      <c r="C3" s="76" t="s">
        <v>315</v>
      </c>
      <c r="D3" s="76" t="s">
        <v>316</v>
      </c>
      <c r="E3" s="76" t="s">
        <v>357</v>
      </c>
      <c r="F3" s="76" t="s">
        <v>997</v>
      </c>
    </row>
    <row r="4" spans="1:6" x14ac:dyDescent="0.25">
      <c r="A4" s="76" t="s">
        <v>973</v>
      </c>
      <c r="B4" s="76">
        <v>0</v>
      </c>
      <c r="C4" s="76">
        <v>0</v>
      </c>
      <c r="D4" s="76">
        <v>0.05</v>
      </c>
      <c r="E4" s="76">
        <v>-0.05</v>
      </c>
      <c r="F4" s="76">
        <v>0.125</v>
      </c>
    </row>
    <row r="5" spans="1:6" x14ac:dyDescent="0.25">
      <c r="A5" s="76" t="s">
        <v>974</v>
      </c>
      <c r="B5" s="76">
        <v>0</v>
      </c>
      <c r="C5" s="76">
        <v>0</v>
      </c>
      <c r="D5" s="76">
        <v>0.05</v>
      </c>
      <c r="E5" s="76">
        <v>-0.05</v>
      </c>
      <c r="F5" s="76">
        <v>0.125</v>
      </c>
    </row>
    <row r="6" spans="1:6" x14ac:dyDescent="0.25">
      <c r="A6" s="76" t="s">
        <v>975</v>
      </c>
      <c r="B6" s="76">
        <v>0</v>
      </c>
      <c r="C6" s="76">
        <v>0</v>
      </c>
      <c r="D6" s="76">
        <v>0.05</v>
      </c>
      <c r="E6" s="76">
        <v>-0.05</v>
      </c>
      <c r="F6" s="76">
        <v>0.125</v>
      </c>
    </row>
    <row r="7" spans="1:6" x14ac:dyDescent="0.25">
      <c r="A7" s="76" t="s">
        <v>976</v>
      </c>
      <c r="B7" s="76">
        <v>0</v>
      </c>
      <c r="C7" s="76">
        <v>0</v>
      </c>
      <c r="D7" s="76">
        <v>0.05</v>
      </c>
      <c r="E7" s="76">
        <v>-0.06</v>
      </c>
      <c r="F7" s="76">
        <v>0.125</v>
      </c>
    </row>
    <row r="8" spans="1:6" x14ac:dyDescent="0.25">
      <c r="A8" s="76" t="s">
        <v>977</v>
      </c>
      <c r="B8" s="76">
        <v>0</v>
      </c>
      <c r="C8" s="76">
        <v>0</v>
      </c>
      <c r="D8" s="76">
        <v>0.05</v>
      </c>
      <c r="E8" s="76">
        <v>-0.06</v>
      </c>
      <c r="F8" s="76">
        <v>0.125</v>
      </c>
    </row>
    <row r="9" spans="1:6" x14ac:dyDescent="0.25">
      <c r="A9" s="76" t="s">
        <v>978</v>
      </c>
      <c r="B9" s="76">
        <v>0</v>
      </c>
      <c r="C9" s="76">
        <v>0</v>
      </c>
      <c r="D9" s="76">
        <v>0.05</v>
      </c>
      <c r="E9" s="76">
        <v>-0.06</v>
      </c>
      <c r="F9" s="76">
        <v>0.125</v>
      </c>
    </row>
    <row r="10" spans="1:6" x14ac:dyDescent="0.25">
      <c r="A10" s="76" t="s">
        <v>979</v>
      </c>
      <c r="B10" s="76">
        <v>0</v>
      </c>
      <c r="C10" s="76">
        <v>0</v>
      </c>
      <c r="D10" s="76">
        <v>0.1</v>
      </c>
      <c r="E10" s="76">
        <v>-0.06</v>
      </c>
      <c r="F10" s="76">
        <v>0.125</v>
      </c>
    </row>
    <row r="11" spans="1:6" x14ac:dyDescent="0.25">
      <c r="A11" s="76" t="s">
        <v>980</v>
      </c>
      <c r="B11" s="76">
        <v>0</v>
      </c>
      <c r="C11" s="76">
        <v>0</v>
      </c>
      <c r="D11" s="76">
        <v>0.25</v>
      </c>
      <c r="E11" s="76">
        <v>-0.06</v>
      </c>
      <c r="F11" s="76">
        <v>0.125</v>
      </c>
    </row>
    <row r="12" spans="1:6" x14ac:dyDescent="0.25">
      <c r="A12" s="76" t="s">
        <v>981</v>
      </c>
      <c r="B12" s="76">
        <v>1</v>
      </c>
      <c r="C12" s="76">
        <v>1</v>
      </c>
      <c r="D12" s="76">
        <v>0.35</v>
      </c>
      <c r="E12" s="76">
        <v>-0.25</v>
      </c>
      <c r="F12" s="76">
        <v>0.125</v>
      </c>
    </row>
    <row r="13" spans="1:6" x14ac:dyDescent="0.25">
      <c r="A13" s="76" t="s">
        <v>982</v>
      </c>
      <c r="B13" s="76"/>
      <c r="C13" s="76"/>
      <c r="E13" s="76"/>
      <c r="F13" s="66"/>
    </row>
    <row r="14" spans="1:6" x14ac:dyDescent="0.25">
      <c r="A14" s="66"/>
      <c r="B14" s="66"/>
      <c r="C14" s="66"/>
      <c r="E14" s="66"/>
      <c r="F14" s="66"/>
    </row>
    <row r="15" spans="1:6" x14ac:dyDescent="0.25">
      <c r="A15" s="66"/>
      <c r="B15" s="66"/>
      <c r="C15" s="66"/>
      <c r="D15" s="66"/>
      <c r="E15" s="66"/>
      <c r="F15" s="6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8" tint="0.39997558519241921"/>
  </sheetPr>
  <dimension ref="A1:R211"/>
  <sheetViews>
    <sheetView topLeftCell="A199" zoomScale="70" zoomScaleNormal="70" workbookViewId="0">
      <selection activeCell="M199" sqref="M199"/>
    </sheetView>
  </sheetViews>
  <sheetFormatPr defaultRowHeight="15" x14ac:dyDescent="0.25"/>
  <cols>
    <col min="1" max="1" width="9.140625" style="50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9" width="9.140625" style="53"/>
    <col min="10" max="10" width="13.28515625" style="54" customWidth="1"/>
    <col min="11" max="16384" width="9.140625" style="50"/>
  </cols>
  <sheetData>
    <row r="1" spans="2:18" x14ac:dyDescent="0.25">
      <c r="B1" s="68" t="s">
        <v>337</v>
      </c>
    </row>
    <row r="2" spans="2:18" ht="15.75" thickBot="1" x14ac:dyDescent="0.3">
      <c r="B2" s="24" t="s">
        <v>986</v>
      </c>
    </row>
    <row r="3" spans="2:18" x14ac:dyDescent="0.25">
      <c r="B3" s="25" t="s">
        <v>313</v>
      </c>
      <c r="C3" s="77" t="s">
        <v>312</v>
      </c>
      <c r="D3" s="26" t="s">
        <v>988</v>
      </c>
      <c r="E3" s="26" t="s">
        <v>989</v>
      </c>
      <c r="F3" s="27" t="s">
        <v>341</v>
      </c>
    </row>
    <row r="4" spans="2:18" x14ac:dyDescent="0.25">
      <c r="B4" s="28"/>
      <c r="C4" s="78"/>
      <c r="D4" s="24"/>
      <c r="E4" s="24"/>
      <c r="F4" s="29"/>
      <c r="H4" s="52" t="s">
        <v>326</v>
      </c>
      <c r="I4" s="53" t="s">
        <v>328</v>
      </c>
      <c r="J4" s="54" t="s">
        <v>359</v>
      </c>
      <c r="N4" s="50" t="s">
        <v>1002</v>
      </c>
      <c r="O4" s="50" t="s">
        <v>1019</v>
      </c>
      <c r="P4" t="s">
        <v>966</v>
      </c>
      <c r="Q4" s="50" t="s">
        <v>1003</v>
      </c>
      <c r="R4" s="50" t="s">
        <v>1015</v>
      </c>
    </row>
    <row r="5" spans="2:18" ht="21" customHeight="1" x14ac:dyDescent="0.25">
      <c r="B5" s="28" t="s">
        <v>314</v>
      </c>
      <c r="C5" s="78">
        <v>1</v>
      </c>
      <c r="D5" s="24"/>
      <c r="E5" s="24"/>
      <c r="F5" s="29" t="s">
        <v>338</v>
      </c>
      <c r="R5" s="82" t="s">
        <v>1004</v>
      </c>
    </row>
    <row r="6" spans="2:18" x14ac:dyDescent="0.25">
      <c r="B6" s="28" t="s">
        <v>315</v>
      </c>
      <c r="C6" s="78">
        <v>1</v>
      </c>
      <c r="D6" s="24"/>
      <c r="E6" s="24"/>
      <c r="F6" s="29" t="s">
        <v>339</v>
      </c>
    </row>
    <row r="7" spans="2:18" x14ac:dyDescent="0.25">
      <c r="B7" s="28" t="s">
        <v>316</v>
      </c>
      <c r="C7" s="78">
        <v>0.8</v>
      </c>
      <c r="D7" s="24">
        <v>0.5</v>
      </c>
      <c r="E7" s="24">
        <v>0.5</v>
      </c>
      <c r="F7" s="29" t="s">
        <v>339</v>
      </c>
    </row>
    <row r="8" spans="2:18" ht="15.75" thickBot="1" x14ac:dyDescent="0.3">
      <c r="B8" s="30" t="s">
        <v>357</v>
      </c>
      <c r="C8" s="79">
        <v>-0.7</v>
      </c>
      <c r="D8" s="31">
        <v>0.5</v>
      </c>
      <c r="E8" s="31">
        <v>0.5</v>
      </c>
      <c r="F8" s="32" t="s">
        <v>338</v>
      </c>
    </row>
    <row r="13" spans="2:18" x14ac:dyDescent="0.25">
      <c r="D13">
        <v>3</v>
      </c>
    </row>
    <row r="14" spans="2:18" ht="23.25" x14ac:dyDescent="0.35">
      <c r="B14" s="69" t="s">
        <v>340</v>
      </c>
    </row>
    <row r="16" spans="2:18" x14ac:dyDescent="0.25">
      <c r="C16" t="s">
        <v>317</v>
      </c>
      <c r="D16" t="s">
        <v>318</v>
      </c>
      <c r="E16" t="s">
        <v>319</v>
      </c>
      <c r="F16" t="s">
        <v>321</v>
      </c>
    </row>
    <row r="17" spans="1:18" x14ac:dyDescent="0.25">
      <c r="C17" t="s">
        <v>314</v>
      </c>
      <c r="D17" s="48" t="s">
        <v>315</v>
      </c>
      <c r="E17" t="s">
        <v>320</v>
      </c>
      <c r="F17" t="s">
        <v>322</v>
      </c>
      <c r="M17" s="49">
        <v>1966</v>
      </c>
      <c r="N17" s="50" t="e">
        <f>SUMIF(A:A, M17,H:H )/4</f>
        <v>#N/A</v>
      </c>
      <c r="O17" s="50" t="e">
        <f>N17-N16</f>
        <v>#N/A</v>
      </c>
      <c r="P17" s="50">
        <f>VLOOKUP(M17, realGDP!K:O, MATCH(FI_Q!$P$4, realGDP!$K$3:$O$3, 0), FALSE)</f>
        <v>4238.8999999999996</v>
      </c>
      <c r="R17" s="50">
        <f>(VLOOKUP(M17, 'Federal Reserve FI Data'!$C:$H, MATCH($R$5,'Federal Reserve FI Data'!$C$4:$H$4,0), FALSE))/100</f>
        <v>0</v>
      </c>
    </row>
    <row r="18" spans="1:18" x14ac:dyDescent="0.25">
      <c r="A18" s="50" t="str">
        <f>RIGHT(B18, 4)</f>
        <v>1966</v>
      </c>
      <c r="B18" t="s">
        <v>377</v>
      </c>
      <c r="C18">
        <f>SUMIF('C&amp;I'!B:B, FI_Q!$B18, 'C&amp;I'!D:D)</f>
        <v>1289</v>
      </c>
      <c r="D18" t="e">
        <f>(SUMIF('M&amp;M'!B:B, FI_Q!B18, 'M&amp;M'!I:I))/3</f>
        <v>#N/A</v>
      </c>
      <c r="E18">
        <f>((SUMIF(Transfers!B:B, FI_Q!B18, Transfers!J:J))/realGDP!D6)/3</f>
        <v>180.46596877092804</v>
      </c>
      <c r="F18" s="4">
        <f>VLOOKUP($B18, Taxes!$B:$O, MATCH("SUM_REAL", Taxes!$B$1:$O$1, 0), FALSE)</f>
        <v>490.11314370307707</v>
      </c>
      <c r="H18" s="52" t="e">
        <f>$C$5*C18+$C$6*D18+$C$7*($D$7*E18+$E$7*E17)+$C$8*($D$8*F18+$E$8*F17)</f>
        <v>#N/A</v>
      </c>
      <c r="I18" s="53">
        <f>VLOOKUP(B18, realGDP!B:F, MATCH($I$4, realGDP!$B$3:$F$3, 0), FALSE)</f>
        <v>4201.8999999999996</v>
      </c>
      <c r="J18" s="75" t="e">
        <f t="shared" ref="J18:J81" si="0">(H18-H17)/I18</f>
        <v>#N/A</v>
      </c>
      <c r="M18" s="49">
        <v>1967</v>
      </c>
      <c r="N18" s="50">
        <f t="shared" ref="N18:N64" si="1">SUMIF(A:A, M18,H:H )/4</f>
        <v>1293.0012831402157</v>
      </c>
      <c r="O18" s="50" t="e">
        <f t="shared" ref="O18:O64" si="2">N18-N17</f>
        <v>#N/A</v>
      </c>
      <c r="P18" s="50">
        <f>VLOOKUP(M18, realGDP!K:O, MATCH(FI_Q!$P$4, realGDP!$K$3:$O$3, 0), FALSE)</f>
        <v>4355.2</v>
      </c>
      <c r="Q18" s="50" t="e">
        <f>(N18-N17)/P18</f>
        <v>#N/A</v>
      </c>
      <c r="R18" s="50">
        <f>(VLOOKUP(M18, 'Federal Reserve FI Data'!$C:$H, MATCH($R$5,'Federal Reserve FI Data'!$C$4:$H$4,0), FALSE))/100</f>
        <v>0</v>
      </c>
    </row>
    <row r="19" spans="1:18" x14ac:dyDescent="0.25">
      <c r="A19" s="50" t="str">
        <f t="shared" ref="A19:A82" si="3">RIGHT(B19, 4)</f>
        <v>1966</v>
      </c>
      <c r="B19" t="s">
        <v>378</v>
      </c>
      <c r="C19">
        <f>SUMIF('C&amp;I'!B:B, FI_Q!$B19, 'C&amp;I'!D:D)</f>
        <v>1313.4</v>
      </c>
      <c r="D19" t="e">
        <f>(SUMIF('M&amp;M'!B:B, FI_Q!B19, 'M&amp;M'!I:I))/3</f>
        <v>#N/A</v>
      </c>
      <c r="E19">
        <f>((SUMIF(Transfers!B:B, FI_Q!B19, Transfers!J:J))/realGDP!D7)/3</f>
        <v>177.94091941968182</v>
      </c>
      <c r="F19" s="4">
        <f>VLOOKUP($B19, Taxes!$B:$O, MATCH("SUM_REAL", Taxes!$B$1:$O$1, 0), FALSE)</f>
        <v>509.7011012060828</v>
      </c>
      <c r="H19" s="52" t="e">
        <f>$C$5*C19+$C$6*D19+$C$7*($D$7*E19+$E$7*E18)+$C$8*($D$8*F19+$E$8*F18)</f>
        <v>#N/A</v>
      </c>
      <c r="I19" s="53">
        <f>VLOOKUP(B19, realGDP!B:F, MATCH($I$4, realGDP!$B$3:$F$3, 0), FALSE)</f>
        <v>4219.1000000000004</v>
      </c>
      <c r="J19" s="75" t="e">
        <f t="shared" si="0"/>
        <v>#N/A</v>
      </c>
      <c r="M19" s="49">
        <v>1968</v>
      </c>
      <c r="N19" s="50">
        <f>SUMIF(A:A, M19,H:H )/4</f>
        <v>1335.6203235975784</v>
      </c>
      <c r="O19" s="50">
        <f t="shared" si="2"/>
        <v>42.619040457362644</v>
      </c>
      <c r="P19" s="50">
        <f>VLOOKUP(M19, realGDP!K:O, MATCH(FI_Q!$P$4, realGDP!$K$3:$O$3, 0), FALSE)</f>
        <v>4569</v>
      </c>
      <c r="Q19" s="50">
        <f t="shared" ref="Q19:Q64" si="4">(N19-N18)/P19</f>
        <v>9.3278705312678147E-3</v>
      </c>
      <c r="R19" s="50">
        <f>(VLOOKUP(M19, 'Federal Reserve FI Data'!$C:$H, MATCH($R$5,'Federal Reserve FI Data'!$C$4:$H$4,0), FALSE))/100</f>
        <v>2.0000000000000001E-4</v>
      </c>
    </row>
    <row r="20" spans="1:18" x14ac:dyDescent="0.25">
      <c r="A20" s="50" t="str">
        <f t="shared" si="3"/>
        <v>1966</v>
      </c>
      <c r="B20" t="s">
        <v>379</v>
      </c>
      <c r="C20">
        <f>SUMIF('C&amp;I'!B:B, FI_Q!$B20, 'C&amp;I'!D:D)</f>
        <v>1349.1</v>
      </c>
      <c r="D20">
        <f>(SUMIF('M&amp;M'!B:B, FI_Q!B20, 'M&amp;M'!I:I))/3</f>
        <v>38.443436425759863</v>
      </c>
      <c r="E20">
        <f>((SUMIF(Transfers!B:B, FI_Q!B20, Transfers!J:J))/realGDP!D8)/3</f>
        <v>179.36441854010548</v>
      </c>
      <c r="F20" s="4">
        <f>VLOOKUP($B20, Taxes!$B:$O, MATCH("SUM_REAL", Taxes!$B$1:$O$1, 0), FALSE)</f>
        <v>524.04246461282276</v>
      </c>
      <c r="H20" s="52">
        <f>$C$5*C20+$C$6*D20+$C$7*($D$7*E20+$E$7*E19)+$C$8*($D$8*F20+$E$8*F19)</f>
        <v>1168.6553235730578</v>
      </c>
      <c r="I20" s="53">
        <f>VLOOKUP(B20, realGDP!B:F, MATCH($I$4, realGDP!$B$3:$F$3, 0), FALSE)</f>
        <v>4249.2</v>
      </c>
      <c r="J20" s="75" t="e">
        <f t="shared" si="0"/>
        <v>#N/A</v>
      </c>
      <c r="M20" s="49">
        <v>1969</v>
      </c>
      <c r="N20" s="50">
        <f t="shared" si="1"/>
        <v>1293.3859065311196</v>
      </c>
      <c r="O20" s="50">
        <f t="shared" si="2"/>
        <v>-42.234417066458718</v>
      </c>
      <c r="P20" s="50">
        <f>VLOOKUP(M20, realGDP!K:O, MATCH(FI_Q!$P$4, realGDP!$K$3:$O$3, 0), FALSE)</f>
        <v>4712.5</v>
      </c>
      <c r="Q20" s="50">
        <f t="shared" si="4"/>
        <v>-8.962210518081425E-3</v>
      </c>
      <c r="R20" s="50">
        <f>(VLOOKUP(M20, 'Federal Reserve FI Data'!$C:$H, MATCH($R$5,'Federal Reserve FI Data'!$C$4:$H$4,0), FALSE))/100</f>
        <v>-7.7000000000000002E-3</v>
      </c>
    </row>
    <row r="21" spans="1:18" x14ac:dyDescent="0.25">
      <c r="A21" s="50" t="str">
        <f t="shared" si="3"/>
        <v>1966</v>
      </c>
      <c r="B21" t="s">
        <v>380</v>
      </c>
      <c r="C21">
        <f>SUMIF('C&amp;I'!B:B, FI_Q!$B21, 'C&amp;I'!D:D)</f>
        <v>1372.4</v>
      </c>
      <c r="D21">
        <f>(SUMIF('M&amp;M'!B:B, FI_Q!B21, 'M&amp;M'!I:I))/3</f>
        <v>61.800878822450819</v>
      </c>
      <c r="E21">
        <f>((SUMIF(Transfers!B:B, FI_Q!B21, Transfers!J:J))/realGDP!D9)/3</f>
        <v>185.5485558883266</v>
      </c>
      <c r="F21" s="4">
        <f>VLOOKUP($B21, Taxes!$B:$O, MATCH("SUM_REAL", Taxes!$B$1:$O$1, 0), FALSE)</f>
        <v>535.99091190746663</v>
      </c>
      <c r="H21" s="52">
        <f t="shared" ref="H21:H84" si="5">$C$5*C21+$C$6*D21+$C$7*($D$7*E21+$E$7*E20)+$C$8*($D$8*F21+$E$8*F20)</f>
        <v>1209.1543868117226</v>
      </c>
      <c r="I21" s="53">
        <f>VLOOKUP(B21, realGDP!B:F, MATCH($I$4, realGDP!$B$3:$F$3, 0), FALSE)</f>
        <v>4285.6000000000004</v>
      </c>
      <c r="J21" s="75">
        <f t="shared" si="0"/>
        <v>9.4500334232464067E-3</v>
      </c>
      <c r="M21" s="49">
        <v>1970</v>
      </c>
      <c r="N21" s="50">
        <f t="shared" si="1"/>
        <v>1308.3883764636005</v>
      </c>
      <c r="O21" s="50">
        <f t="shared" si="2"/>
        <v>15.002469932480835</v>
      </c>
      <c r="P21" s="50">
        <f>VLOOKUP(M21, realGDP!K:O, MATCH(FI_Q!$P$4, realGDP!$K$3:$O$3, 0), FALSE)</f>
        <v>4722</v>
      </c>
      <c r="Q21" s="50">
        <f t="shared" si="4"/>
        <v>3.1771431453792537E-3</v>
      </c>
      <c r="R21" s="50">
        <f>(VLOOKUP(M21, 'Federal Reserve FI Data'!$C:$H, MATCH($R$5,'Federal Reserve FI Data'!$C$4:$H$4,0), FALSE))/100</f>
        <v>-2.3999999999999998E-3</v>
      </c>
    </row>
    <row r="22" spans="1:18" x14ac:dyDescent="0.25">
      <c r="A22" s="50" t="str">
        <f t="shared" si="3"/>
        <v>1967</v>
      </c>
      <c r="B22" t="s">
        <v>381</v>
      </c>
      <c r="C22">
        <f>SUMIF('C&amp;I'!B:B, FI_Q!$B22, 'C&amp;I'!D:D)</f>
        <v>1429.8</v>
      </c>
      <c r="D22">
        <f>(SUMIF('M&amp;M'!B:B, FI_Q!B22, 'M&amp;M'!I:I))/3</f>
        <v>72.465640595528839</v>
      </c>
      <c r="E22">
        <f>((SUMIF(Transfers!B:B, FI_Q!B22, Transfers!J:J))/realGDP!D10)/3</f>
        <v>195.12948566132937</v>
      </c>
      <c r="F22" s="4">
        <f>VLOOKUP($B22, Taxes!$B:$O, MATCH("SUM_REAL", Taxes!$B$1:$O$1, 0), FALSE)</f>
        <v>544.71502857437065</v>
      </c>
      <c r="H22" s="52">
        <f t="shared" si="5"/>
        <v>1276.2897780467481</v>
      </c>
      <c r="I22" s="53">
        <f>VLOOKUP(B22, realGDP!B:F, MATCH($I$4, realGDP!$B$3:$F$3, 0), FALSE)</f>
        <v>4324.8999999999996</v>
      </c>
      <c r="J22" s="75">
        <f t="shared" si="0"/>
        <v>1.5522992724693175E-2</v>
      </c>
      <c r="M22" s="49">
        <v>1971</v>
      </c>
      <c r="N22" s="50">
        <f t="shared" si="1"/>
        <v>1342.3368937162986</v>
      </c>
      <c r="O22" s="50">
        <f t="shared" si="2"/>
        <v>33.948517252698139</v>
      </c>
      <c r="P22" s="50">
        <f>VLOOKUP(M22, realGDP!K:O, MATCH(FI_Q!$P$4, realGDP!$K$3:$O$3, 0), FALSE)</f>
        <v>4877.6000000000004</v>
      </c>
      <c r="Q22" s="50">
        <f t="shared" si="4"/>
        <v>6.9600863647486747E-3</v>
      </c>
      <c r="R22" s="50">
        <f>(VLOOKUP(M22, 'Federal Reserve FI Data'!$C:$H, MATCH($R$5,'Federal Reserve FI Data'!$C$4:$H$4,0), FALSE))/100</f>
        <v>-3.8E-3</v>
      </c>
    </row>
    <row r="23" spans="1:18" x14ac:dyDescent="0.25">
      <c r="A23" s="50" t="str">
        <f t="shared" si="3"/>
        <v>1967</v>
      </c>
      <c r="B23" t="s">
        <v>382</v>
      </c>
      <c r="C23">
        <f>SUMIF('C&amp;I'!B:B, FI_Q!$B23, 'C&amp;I'!D:D)</f>
        <v>1424.2</v>
      </c>
      <c r="D23">
        <f>(SUMIF('M&amp;M'!B:B, FI_Q!B23, 'M&amp;M'!I:I))/3</f>
        <v>83.359308641609175</v>
      </c>
      <c r="E23">
        <f>((SUMIF(Transfers!B:B, FI_Q!B23, Transfers!J:J))/realGDP!D11)/3</f>
        <v>194.21953469304094</v>
      </c>
      <c r="F23" s="4">
        <f>VLOOKUP($B23, Taxes!$B:$O, MATCH("SUM_REAL", Taxes!$B$1:$O$1, 0), FALSE)</f>
        <v>546.27446961156113</v>
      </c>
      <c r="H23" s="52">
        <f t="shared" si="5"/>
        <v>1281.4525924182815</v>
      </c>
      <c r="I23" s="53">
        <f>VLOOKUP(B23, realGDP!B:F, MATCH($I$4, realGDP!$B$3:$F$3, 0), FALSE)</f>
        <v>4328.7</v>
      </c>
      <c r="J23" s="75">
        <f t="shared" si="0"/>
        <v>1.1926939662100368E-3</v>
      </c>
      <c r="M23" s="49">
        <v>1972</v>
      </c>
      <c r="N23" s="50">
        <f t="shared" si="1"/>
        <v>1298.3779813524902</v>
      </c>
      <c r="O23" s="50">
        <f t="shared" si="2"/>
        <v>-43.958912363808395</v>
      </c>
      <c r="P23" s="50">
        <f>VLOOKUP(M23, realGDP!K:O, MATCH(FI_Q!$P$4, realGDP!$K$3:$O$3, 0), FALSE)</f>
        <v>5134.3</v>
      </c>
      <c r="Q23" s="50">
        <f t="shared" si="4"/>
        <v>-8.561812197146329E-3</v>
      </c>
      <c r="R23" s="50">
        <f>(VLOOKUP(M23, 'Federal Reserve FI Data'!$C:$H, MATCH($R$5,'Federal Reserve FI Data'!$C$4:$H$4,0), FALSE))/100</f>
        <v>2.3999999999999998E-3</v>
      </c>
    </row>
    <row r="24" spans="1:18" x14ac:dyDescent="0.25">
      <c r="A24" s="50" t="str">
        <f t="shared" si="3"/>
        <v>1967</v>
      </c>
      <c r="B24" t="s">
        <v>383</v>
      </c>
      <c r="C24">
        <f>SUMIF('C&amp;I'!B:B, FI_Q!$B24, 'C&amp;I'!D:D)</f>
        <v>1440.2</v>
      </c>
      <c r="D24">
        <f>(SUMIF('M&amp;M'!B:B, FI_Q!B24, 'M&amp;M'!I:I))/3</f>
        <v>92.918851554503576</v>
      </c>
      <c r="E24">
        <f>((SUMIF(Transfers!B:B, FI_Q!B24, Transfers!J:J))/realGDP!D12)/3</f>
        <v>195.32175620324293</v>
      </c>
      <c r="F24" s="4">
        <f>VLOOKUP($B24, Taxes!$B:$O, MATCH("SUM_REAL", Taxes!$B$1:$O$1, 0), FALSE)</f>
        <v>559.05351883822482</v>
      </c>
      <c r="H24" s="52">
        <f t="shared" si="5"/>
        <v>1302.0705719555922</v>
      </c>
      <c r="I24" s="53">
        <f>VLOOKUP(B24, realGDP!B:F, MATCH($I$4, realGDP!$B$3:$F$3, 0), FALSE)</f>
        <v>4366.1000000000004</v>
      </c>
      <c r="J24" s="75">
        <f t="shared" si="0"/>
        <v>4.7222875191385216E-3</v>
      </c>
      <c r="M24" s="49">
        <v>1973</v>
      </c>
      <c r="N24" s="50">
        <f t="shared" si="1"/>
        <v>1290.90890323554</v>
      </c>
      <c r="O24" s="50">
        <f t="shared" si="2"/>
        <v>-7.4690781169501861</v>
      </c>
      <c r="P24" s="50">
        <f>VLOOKUP(M24, realGDP!K:O, MATCH(FI_Q!$P$4, realGDP!$K$3:$O$3, 0), FALSE)</f>
        <v>5424.1</v>
      </c>
      <c r="Q24" s="50">
        <f t="shared" si="4"/>
        <v>-1.377017038209138E-3</v>
      </c>
      <c r="R24" s="50">
        <f>(VLOOKUP(M24, 'Federal Reserve FI Data'!$C:$H, MATCH($R$5,'Federal Reserve FI Data'!$C$4:$H$4,0), FALSE))/100</f>
        <v>-6.5000000000000006E-3</v>
      </c>
    </row>
    <row r="25" spans="1:18" x14ac:dyDescent="0.25">
      <c r="A25" s="50" t="str">
        <f t="shared" si="3"/>
        <v>1967</v>
      </c>
      <c r="B25" t="s">
        <v>384</v>
      </c>
      <c r="C25">
        <f>SUMIF('C&amp;I'!B:B, FI_Q!$B25, 'C&amp;I'!D:D)</f>
        <v>1451.4</v>
      </c>
      <c r="D25">
        <f>(SUMIF('M&amp;M'!B:B, FI_Q!B25, 'M&amp;M'!I:I))/3</f>
        <v>98.779975436661118</v>
      </c>
      <c r="E25">
        <f>((SUMIF(Transfers!B:B, FI_Q!B25, Transfers!J:J))/realGDP!D13)/3</f>
        <v>196.6904977679321</v>
      </c>
      <c r="F25" s="4">
        <f>VLOOKUP($B25, Taxes!$B:$O, MATCH("SUM_REAL", Taxes!$B$1:$O$1, 0), FALSE)</f>
        <v>568.9255865471755</v>
      </c>
      <c r="H25" s="52">
        <f t="shared" si="5"/>
        <v>1312.1921901402411</v>
      </c>
      <c r="I25" s="53">
        <f>VLOOKUP(B25, realGDP!B:F, MATCH($I$4, realGDP!$B$3:$F$3, 0), FALSE)</f>
        <v>4401.2</v>
      </c>
      <c r="J25" s="75">
        <f t="shared" si="0"/>
        <v>2.2997405672655013E-3</v>
      </c>
      <c r="M25" s="49">
        <v>1974</v>
      </c>
      <c r="N25" s="50">
        <f t="shared" si="1"/>
        <v>1332.328146805836</v>
      </c>
      <c r="O25" s="50">
        <f t="shared" si="2"/>
        <v>41.419243570295976</v>
      </c>
      <c r="P25" s="50">
        <f>VLOOKUP(M25, realGDP!K:O, MATCH(FI_Q!$P$4, realGDP!$K$3:$O$3, 0), FALSE)</f>
        <v>5396</v>
      </c>
      <c r="Q25" s="50">
        <f t="shared" si="4"/>
        <v>7.6759161546137832E-3</v>
      </c>
      <c r="R25" s="50">
        <f>(VLOOKUP(M25, 'Federal Reserve FI Data'!$C:$H, MATCH($R$5,'Federal Reserve FI Data'!$C$4:$H$4,0), FALSE))/100</f>
        <v>1.2999999999999999E-3</v>
      </c>
    </row>
    <row r="26" spans="1:18" x14ac:dyDescent="0.25">
      <c r="A26" s="50" t="str">
        <f t="shared" si="3"/>
        <v>1968</v>
      </c>
      <c r="B26" t="s">
        <v>385</v>
      </c>
      <c r="C26">
        <f>SUMIF('C&amp;I'!B:B, FI_Q!$B26, 'C&amp;I'!D:D)</f>
        <v>1477.2</v>
      </c>
      <c r="D26">
        <f>(SUMIF('M&amp;M'!B:B, FI_Q!B26, 'M&amp;M'!I:I))/3</f>
        <v>103.63926266888704</v>
      </c>
      <c r="E26">
        <f>((SUMIF(Transfers!B:B, FI_Q!B26, Transfers!J:J))/realGDP!D14)/3</f>
        <v>203.11228472256821</v>
      </c>
      <c r="F26" s="4">
        <f>VLOOKUP($B26, Taxes!$B:$O, MATCH("SUM_REAL", Taxes!$B$1:$O$1, 0), FALSE)</f>
        <v>584.42529021971984</v>
      </c>
      <c r="H26" s="52">
        <f t="shared" si="5"/>
        <v>1337.0875687966741</v>
      </c>
      <c r="I26" s="53">
        <f>VLOOKUP(B26, realGDP!B:F, MATCH($I$4, realGDP!$B$3:$F$3, 0), FALSE)</f>
        <v>4490.6000000000004</v>
      </c>
      <c r="J26" s="75">
        <f t="shared" si="0"/>
        <v>5.543886931909537E-3</v>
      </c>
      <c r="M26" s="49">
        <v>1975</v>
      </c>
      <c r="N26" s="50">
        <f t="shared" si="1"/>
        <v>1476.1204161045625</v>
      </c>
      <c r="O26" s="50">
        <f t="shared" si="2"/>
        <v>143.79226929872652</v>
      </c>
      <c r="P26" s="50">
        <f>VLOOKUP(M26, realGDP!K:O, MATCH(FI_Q!$P$4, realGDP!$K$3:$O$3, 0), FALSE)</f>
        <v>5385.4</v>
      </c>
      <c r="Q26" s="50">
        <f t="shared" si="4"/>
        <v>2.6700387956089897E-2</v>
      </c>
      <c r="R26" s="50">
        <f>(VLOOKUP(M26, 'Federal Reserve FI Data'!$C:$H, MATCH($R$5,'Federal Reserve FI Data'!$C$4:$H$4,0), FALSE))/100</f>
        <v>4.1999999999999997E-3</v>
      </c>
    </row>
    <row r="27" spans="1:18" x14ac:dyDescent="0.25">
      <c r="A27" s="50" t="str">
        <f t="shared" si="3"/>
        <v>1968</v>
      </c>
      <c r="B27" t="s">
        <v>386</v>
      </c>
      <c r="C27">
        <f>SUMIF('C&amp;I'!B:B, FI_Q!$B27, 'C&amp;I'!D:D)</f>
        <v>1485</v>
      </c>
      <c r="D27">
        <f>(SUMIF('M&amp;M'!B:B, FI_Q!B27, 'M&amp;M'!I:I))/3</f>
        <v>109.60650621653623</v>
      </c>
      <c r="E27">
        <f>((SUMIF(Transfers!B:B, FI_Q!B27, Transfers!J:J))/realGDP!D15)/3</f>
        <v>213.39909576654338</v>
      </c>
      <c r="F27" s="4">
        <f>VLOOKUP($B27, Taxes!$B:$O, MATCH("SUM_REAL", Taxes!$B$1:$O$1, 0), FALSE)</f>
        <v>598.27373612823692</v>
      </c>
      <c r="H27" s="52">
        <f t="shared" si="5"/>
        <v>1347.266399190396</v>
      </c>
      <c r="I27" s="53">
        <f>VLOOKUP(B27, realGDP!B:F, MATCH($I$4, realGDP!$B$3:$F$3, 0), FALSE)</f>
        <v>4566.3999999999996</v>
      </c>
      <c r="J27" s="75">
        <f t="shared" si="0"/>
        <v>2.2290711268662207E-3</v>
      </c>
      <c r="M27" s="49">
        <v>1976</v>
      </c>
      <c r="N27" s="50">
        <f t="shared" si="1"/>
        <v>1463.0797751042219</v>
      </c>
      <c r="O27" s="50">
        <f t="shared" si="2"/>
        <v>-13.040641000340656</v>
      </c>
      <c r="P27" s="50">
        <f>VLOOKUP(M27, realGDP!K:O, MATCH(FI_Q!$P$4, realGDP!$K$3:$O$3, 0), FALSE)</f>
        <v>5675.4</v>
      </c>
      <c r="Q27" s="50">
        <f t="shared" si="4"/>
        <v>-2.2977483525990516E-3</v>
      </c>
      <c r="R27" s="50">
        <f>(VLOOKUP(M27, 'Federal Reserve FI Data'!$C:$H, MATCH($R$5,'Federal Reserve FI Data'!$C$4:$H$4,0), FALSE))/100</f>
        <v>1.8E-3</v>
      </c>
    </row>
    <row r="28" spans="1:18" x14ac:dyDescent="0.25">
      <c r="A28" s="50" t="str">
        <f t="shared" si="3"/>
        <v>1968</v>
      </c>
      <c r="B28" t="s">
        <v>387</v>
      </c>
      <c r="C28">
        <f>SUMIF('C&amp;I'!B:B, FI_Q!$B28, 'C&amp;I'!D:D)</f>
        <v>1489.7</v>
      </c>
      <c r="D28">
        <f>(SUMIF('M&amp;M'!B:B, FI_Q!B28, 'M&amp;M'!I:I))/3</f>
        <v>109.88370142300444</v>
      </c>
      <c r="E28">
        <f>((SUMIF(Transfers!B:B, FI_Q!B28, Transfers!J:J))/realGDP!D16)/3</f>
        <v>216.90667968432186</v>
      </c>
      <c r="F28" s="4">
        <f>VLOOKUP($B28, Taxes!$B:$O, MATCH("SUM_REAL", Taxes!$B$1:$O$1, 0), FALSE)</f>
        <v>644.8620942152794</v>
      </c>
      <c r="H28" s="52">
        <f t="shared" si="5"/>
        <v>1336.6084709831198</v>
      </c>
      <c r="I28" s="53">
        <f>VLOOKUP(B28, realGDP!B:F, MATCH($I$4, realGDP!$B$3:$F$3, 0), FALSE)</f>
        <v>4599.3</v>
      </c>
      <c r="J28" s="75">
        <f t="shared" si="0"/>
        <v>-2.3172935462518643E-3</v>
      </c>
      <c r="M28" s="49">
        <v>1977</v>
      </c>
      <c r="N28" s="50">
        <f t="shared" si="1"/>
        <v>1445.5022783898066</v>
      </c>
      <c r="O28" s="50">
        <f t="shared" si="2"/>
        <v>-17.577496714415247</v>
      </c>
      <c r="P28" s="50">
        <f>VLOOKUP(M28, realGDP!K:O, MATCH(FI_Q!$P$4, realGDP!$K$3:$O$3, 0), FALSE)</f>
        <v>5937</v>
      </c>
      <c r="Q28" s="50">
        <f t="shared" si="4"/>
        <v>-2.9606698188336276E-3</v>
      </c>
      <c r="R28" s="50">
        <f>(VLOOKUP(M28, 'Federal Reserve FI Data'!$C:$H, MATCH($R$5,'Federal Reserve FI Data'!$C$4:$H$4,0), FALSE))/100</f>
        <v>1.1000000000000001E-3</v>
      </c>
    </row>
    <row r="29" spans="1:18" x14ac:dyDescent="0.25">
      <c r="A29" s="50" t="str">
        <f t="shared" si="3"/>
        <v>1968</v>
      </c>
      <c r="B29" t="s">
        <v>388</v>
      </c>
      <c r="C29">
        <f>SUMIF('C&amp;I'!B:B, FI_Q!$B29, 'C&amp;I'!D:D)</f>
        <v>1491</v>
      </c>
      <c r="D29">
        <f>(SUMIF('M&amp;M'!B:B, FI_Q!B29, 'M&amp;M'!I:I))/3</f>
        <v>113.52203084607977</v>
      </c>
      <c r="E29">
        <f>((SUMIF(Transfers!B:B, FI_Q!B29, Transfers!J:J))/realGDP!D17)/3</f>
        <v>217.73765268189061</v>
      </c>
      <c r="F29" s="4">
        <f>VLOOKUP($B29, Taxes!$B:$O, MATCH("SUM_REAL", Taxes!$B$1:$O$1, 0), FALSE)</f>
        <v>660.45478684883881</v>
      </c>
      <c r="H29" s="52">
        <f t="shared" si="5"/>
        <v>1321.5188554201234</v>
      </c>
      <c r="I29" s="53">
        <f>VLOOKUP(B29, realGDP!B:F, MATCH($I$4, realGDP!$B$3:$F$3, 0), FALSE)</f>
        <v>4619.8</v>
      </c>
      <c r="J29" s="75">
        <f t="shared" si="0"/>
        <v>-3.2662919526811581E-3</v>
      </c>
      <c r="M29" s="49">
        <v>1978</v>
      </c>
      <c r="N29" s="50">
        <f t="shared" si="1"/>
        <v>1445.4623505744817</v>
      </c>
      <c r="O29" s="50">
        <f t="shared" si="2"/>
        <v>-3.9927815324972471E-2</v>
      </c>
      <c r="P29" s="50">
        <f>VLOOKUP(M29, realGDP!K:O, MATCH(FI_Q!$P$4, realGDP!$K$3:$O$3, 0), FALSE)</f>
        <v>6267.2</v>
      </c>
      <c r="Q29" s="50">
        <f t="shared" si="4"/>
        <v>-6.3709176865222859E-6</v>
      </c>
      <c r="R29" s="50">
        <f>(VLOOKUP(M29, 'Federal Reserve FI Data'!$C:$H, MATCH($R$5,'Federal Reserve FI Data'!$C$4:$H$4,0), FALSE))/100</f>
        <v>1.9E-3</v>
      </c>
    </row>
    <row r="30" spans="1:18" x14ac:dyDescent="0.25">
      <c r="A30" s="50" t="str">
        <f t="shared" si="3"/>
        <v>1969</v>
      </c>
      <c r="B30" t="s">
        <v>389</v>
      </c>
      <c r="C30">
        <f>SUMIF('C&amp;I'!B:B, FI_Q!$B30, 'C&amp;I'!D:D)</f>
        <v>1494.7</v>
      </c>
      <c r="D30">
        <f>(SUMIF('M&amp;M'!B:B, FI_Q!B30, 'M&amp;M'!I:I))/3</f>
        <v>115.09727521720033</v>
      </c>
      <c r="E30">
        <f>((SUMIF(Transfers!B:B, FI_Q!B30, Transfers!J:J))/realGDP!D18)/3</f>
        <v>221.51041417666647</v>
      </c>
      <c r="F30" s="4">
        <f>VLOOKUP($B30, Taxes!$B:$O, MATCH("SUM_REAL", Taxes!$B$1:$O$1, 0), FALSE)</f>
        <v>701.82148491657495</v>
      </c>
      <c r="H30" s="52">
        <f t="shared" si="5"/>
        <v>1308.6998068427288</v>
      </c>
      <c r="I30" s="53">
        <f>VLOOKUP(B30, realGDP!B:F, MATCH($I$4, realGDP!$B$3:$F$3, 0), FALSE)</f>
        <v>4691.6000000000004</v>
      </c>
      <c r="J30" s="75">
        <f t="shared" si="0"/>
        <v>-2.7323404760411364E-3</v>
      </c>
      <c r="M30" s="49">
        <v>1979</v>
      </c>
      <c r="N30" s="50">
        <f t="shared" si="1"/>
        <v>1435.6000263979927</v>
      </c>
      <c r="O30" s="50">
        <f t="shared" si="2"/>
        <v>-9.8623241764889826</v>
      </c>
      <c r="P30" s="50">
        <f>VLOOKUP(M30, realGDP!K:O, MATCH(FI_Q!$P$4, realGDP!$K$3:$O$3, 0), FALSE)</f>
        <v>6466.2</v>
      </c>
      <c r="Q30" s="50">
        <f t="shared" si="4"/>
        <v>-1.5252117436035048E-3</v>
      </c>
      <c r="R30" s="50">
        <f>(VLOOKUP(M30, 'Federal Reserve FI Data'!$C:$H, MATCH($R$5,'Federal Reserve FI Data'!$C$4:$H$4,0), FALSE))/100</f>
        <v>2.5999999999999999E-3</v>
      </c>
    </row>
    <row r="31" spans="1:18" x14ac:dyDescent="0.25">
      <c r="A31" s="50" t="str">
        <f t="shared" si="3"/>
        <v>1969</v>
      </c>
      <c r="B31" t="s">
        <v>390</v>
      </c>
      <c r="C31">
        <f>SUMIF('C&amp;I'!B:B, FI_Q!$B31, 'C&amp;I'!D:D)</f>
        <v>1490</v>
      </c>
      <c r="D31">
        <f>(SUMIF('M&amp;M'!B:B, FI_Q!B31, 'M&amp;M'!I:I))/3</f>
        <v>114.52616700361165</v>
      </c>
      <c r="E31">
        <f>((SUMIF(Transfers!B:B, FI_Q!B31, Transfers!J:J))/realGDP!D19)/3</f>
        <v>222.63129739765256</v>
      </c>
      <c r="F31" s="4">
        <f>VLOOKUP($B31, Taxes!$B:$O, MATCH("SUM_REAL", Taxes!$B$1:$O$1, 0), FALSE)</f>
        <v>711.31879543094499</v>
      </c>
      <c r="H31" s="52">
        <f t="shared" si="5"/>
        <v>1287.5837535117073</v>
      </c>
      <c r="I31" s="53">
        <f>VLOOKUP(B31, realGDP!B:F, MATCH($I$4, realGDP!$B$3:$F$3, 0), FALSE)</f>
        <v>4706.7</v>
      </c>
      <c r="J31" s="75">
        <f t="shared" si="0"/>
        <v>-4.4863818240001435E-3</v>
      </c>
      <c r="M31" s="49">
        <v>1980</v>
      </c>
      <c r="N31" s="50">
        <f t="shared" si="1"/>
        <v>1501.7974370296904</v>
      </c>
      <c r="O31" s="50">
        <f t="shared" si="2"/>
        <v>66.197410631697721</v>
      </c>
      <c r="P31" s="50">
        <f>VLOOKUP(M31, realGDP!K:O, MATCH(FI_Q!$P$4, realGDP!$K$3:$O$3, 0), FALSE)</f>
        <v>6450.4</v>
      </c>
      <c r="Q31" s="50">
        <f t="shared" si="4"/>
        <v>1.0262528003177744E-2</v>
      </c>
      <c r="R31" s="50">
        <f>(VLOOKUP(M31, 'Federal Reserve FI Data'!$C:$H, MATCH($R$5,'Federal Reserve FI Data'!$C$4:$H$4,0), FALSE))/100</f>
        <v>5.0000000000000001E-4</v>
      </c>
    </row>
    <row r="32" spans="1:18" x14ac:dyDescent="0.25">
      <c r="A32" s="50" t="str">
        <f t="shared" si="3"/>
        <v>1969</v>
      </c>
      <c r="B32" t="s">
        <v>391</v>
      </c>
      <c r="C32">
        <f>SUMIF('C&amp;I'!B:B, FI_Q!$B32, 'C&amp;I'!D:D)</f>
        <v>1493.5</v>
      </c>
      <c r="D32">
        <f>(SUMIF('M&amp;M'!B:B, FI_Q!B32, 'M&amp;M'!I:I))/3</f>
        <v>116.77250461670239</v>
      </c>
      <c r="E32">
        <f>((SUMIF(Transfers!B:B, FI_Q!B32, Transfers!J:J))/realGDP!D20)/3</f>
        <v>224.43967795082222</v>
      </c>
      <c r="F32" s="4">
        <f>VLOOKUP($B32, Taxes!$B:$O, MATCH("SUM_REAL", Taxes!$B$1:$O$1, 0), FALSE)</f>
        <v>699.43112934813007</v>
      </c>
      <c r="H32" s="52">
        <f t="shared" si="5"/>
        <v>1295.3384210834161</v>
      </c>
      <c r="I32" s="53">
        <f>VLOOKUP(B32, realGDP!B:F, MATCH($I$4, realGDP!$B$3:$F$3, 0), FALSE)</f>
        <v>4736.1000000000004</v>
      </c>
      <c r="J32" s="75">
        <f t="shared" si="0"/>
        <v>1.6373530059983427E-3</v>
      </c>
      <c r="M32" s="49">
        <v>1981</v>
      </c>
      <c r="N32" s="50">
        <f t="shared" si="1"/>
        <v>1499.8724130296248</v>
      </c>
      <c r="O32" s="50">
        <f t="shared" si="2"/>
        <v>-1.9250240000656049</v>
      </c>
      <c r="P32" s="50">
        <f>VLOOKUP(M32, realGDP!K:O, MATCH(FI_Q!$P$4, realGDP!$K$3:$O$3, 0), FALSE)</f>
        <v>6617.7</v>
      </c>
      <c r="Q32" s="50">
        <f t="shared" si="4"/>
        <v>-2.9089018844396164E-4</v>
      </c>
      <c r="R32" s="50">
        <f>(VLOOKUP(M32, 'Federal Reserve FI Data'!$C:$H, MATCH($R$5,'Federal Reserve FI Data'!$C$4:$H$4,0), FALSE))/100</f>
        <v>-1.8E-3</v>
      </c>
    </row>
    <row r="33" spans="1:18" x14ac:dyDescent="0.25">
      <c r="A33" s="50" t="str">
        <f t="shared" si="3"/>
        <v>1969</v>
      </c>
      <c r="B33" t="s">
        <v>392</v>
      </c>
      <c r="C33">
        <f>SUMIF('C&amp;I'!B:B, FI_Q!$B33, 'C&amp;I'!D:D)</f>
        <v>1473.9</v>
      </c>
      <c r="D33">
        <f>(SUMIF('M&amp;M'!B:B, FI_Q!B33, 'M&amp;M'!I:I))/3</f>
        <v>117.91338153837928</v>
      </c>
      <c r="E33">
        <f>((SUMIF(Transfers!B:B, FI_Q!B33, Transfers!J:J))/realGDP!D21)/3</f>
        <v>227.08765460551589</v>
      </c>
      <c r="F33" s="4">
        <f>VLOOKUP($B33, Taxes!$B:$O, MATCH("SUM_REAL", Taxes!$B$1:$O$1, 0), FALSE)</f>
        <v>702.0050702926942</v>
      </c>
      <c r="H33" s="52">
        <f t="shared" si="5"/>
        <v>1281.9216446866262</v>
      </c>
      <c r="I33" s="53">
        <f>VLOOKUP(B33, realGDP!B:F, MATCH($I$4, realGDP!$B$3:$F$3, 0), FALSE)</f>
        <v>4715.5</v>
      </c>
      <c r="J33" s="75">
        <f t="shared" si="0"/>
        <v>-2.8452500046208945E-3</v>
      </c>
      <c r="M33" s="49">
        <v>1982</v>
      </c>
      <c r="N33" s="50">
        <f t="shared" si="1"/>
        <v>1554.4150488720738</v>
      </c>
      <c r="O33" s="50">
        <f t="shared" si="2"/>
        <v>54.542635842449045</v>
      </c>
      <c r="P33" s="50">
        <f>VLOOKUP(M33, realGDP!K:O, MATCH(FI_Q!$P$4, realGDP!$K$3:$O$3, 0), FALSE)</f>
        <v>6491.3</v>
      </c>
      <c r="Q33" s="50">
        <f t="shared" si="4"/>
        <v>8.4024210624141608E-3</v>
      </c>
      <c r="R33" s="50">
        <f>(VLOOKUP(M33, 'Federal Reserve FI Data'!$C:$H, MATCH($R$5,'Federal Reserve FI Data'!$C$4:$H$4,0), FALSE))/100</f>
        <v>1.0500000000000001E-2</v>
      </c>
    </row>
    <row r="34" spans="1:18" x14ac:dyDescent="0.25">
      <c r="A34" s="50" t="str">
        <f t="shared" si="3"/>
        <v>1970</v>
      </c>
      <c r="B34" t="s">
        <v>393</v>
      </c>
      <c r="C34">
        <f>SUMIF('C&amp;I'!B:B, FI_Q!$B34, 'C&amp;I'!D:D)</f>
        <v>1466.9</v>
      </c>
      <c r="D34">
        <f>(SUMIF('M&amp;M'!B:B, FI_Q!B34, 'M&amp;M'!I:I))/3</f>
        <v>118.31691017287044</v>
      </c>
      <c r="E34">
        <f>((SUMIF(Transfers!B:B, FI_Q!B34, Transfers!J:J))/realGDP!D22)/3</f>
        <v>232.37800154918668</v>
      </c>
      <c r="F34" s="4">
        <f>VLOOKUP($B34, Taxes!$B:$O, MATCH("SUM_REAL", Taxes!$B$1:$O$1, 0), FALSE)</f>
        <v>692.57757324463478</v>
      </c>
      <c r="H34" s="52">
        <f t="shared" si="5"/>
        <v>1280.8992473966864</v>
      </c>
      <c r="I34" s="53">
        <f>VLOOKUP(B34, realGDP!B:F, MATCH($I$4, realGDP!$B$3:$F$3, 0), FALSE)</f>
        <v>4707.1000000000004</v>
      </c>
      <c r="J34" s="75">
        <f t="shared" si="0"/>
        <v>-2.1720322277831735E-4</v>
      </c>
      <c r="M34" s="49">
        <v>1983</v>
      </c>
      <c r="N34" s="50">
        <f t="shared" si="1"/>
        <v>1657.4300052732822</v>
      </c>
      <c r="O34" s="50">
        <f t="shared" si="2"/>
        <v>103.01495640120834</v>
      </c>
      <c r="P34" s="50">
        <f>VLOOKUP(M34, realGDP!K:O, MATCH(FI_Q!$P$4, realGDP!$K$3:$O$3, 0), FALSE)</f>
        <v>6792</v>
      </c>
      <c r="Q34" s="50">
        <f t="shared" si="4"/>
        <v>1.5167101943640803E-2</v>
      </c>
      <c r="R34" s="50">
        <f>(VLOOKUP(M34, 'Federal Reserve FI Data'!$C:$H, MATCH($R$5,'Federal Reserve FI Data'!$C$4:$H$4,0), FALSE))/100</f>
        <v>1.0500000000000001E-2</v>
      </c>
    </row>
    <row r="35" spans="1:18" x14ac:dyDescent="0.25">
      <c r="A35" s="50" t="str">
        <f t="shared" si="3"/>
        <v>1970</v>
      </c>
      <c r="B35" t="s">
        <v>394</v>
      </c>
      <c r="C35">
        <f>SUMIF('C&amp;I'!B:B, FI_Q!$B35, 'C&amp;I'!D:D)</f>
        <v>1450.2</v>
      </c>
      <c r="D35">
        <f>(SUMIF('M&amp;M'!B:B, FI_Q!B35, 'M&amp;M'!I:I))/3</f>
        <v>120.78015901913295</v>
      </c>
      <c r="E35">
        <f>((SUMIF(Transfers!B:B, FI_Q!B35, Transfers!J:J))/realGDP!D23)/3</f>
        <v>273.24620700015021</v>
      </c>
      <c r="F35" s="4">
        <f>VLOOKUP($B35, Taxes!$B:$O, MATCH("SUM_REAL", Taxes!$B$1:$O$1, 0), FALSE)</f>
        <v>690.85173501577287</v>
      </c>
      <c r="H35" s="52">
        <f t="shared" si="5"/>
        <v>1289.0295845477251</v>
      </c>
      <c r="I35" s="53">
        <f>VLOOKUP(B35, realGDP!B:F, MATCH($I$4, realGDP!$B$3:$F$3, 0), FALSE)</f>
        <v>4715.3999999999996</v>
      </c>
      <c r="J35" s="75">
        <f t="shared" si="0"/>
        <v>1.7242094310214835E-3</v>
      </c>
      <c r="M35" s="49">
        <v>1984</v>
      </c>
      <c r="N35" s="50">
        <f t="shared" si="1"/>
        <v>1673.3832302130884</v>
      </c>
      <c r="O35" s="50">
        <f t="shared" si="2"/>
        <v>15.953224939806205</v>
      </c>
      <c r="P35" s="50">
        <f>VLOOKUP(M35, realGDP!K:O, MATCH(FI_Q!$P$4, realGDP!$K$3:$O$3, 0), FALSE)</f>
        <v>7285</v>
      </c>
      <c r="Q35" s="50">
        <f t="shared" si="4"/>
        <v>2.1898730185046268E-3</v>
      </c>
      <c r="R35" s="50">
        <f>(VLOOKUP(M35, 'Federal Reserve FI Data'!$C:$H, MATCH($R$5,'Federal Reserve FI Data'!$C$4:$H$4,0), FALSE))/100</f>
        <v>3.9000000000000003E-3</v>
      </c>
    </row>
    <row r="36" spans="1:18" x14ac:dyDescent="0.25">
      <c r="A36" s="50" t="str">
        <f t="shared" si="3"/>
        <v>1970</v>
      </c>
      <c r="B36" t="s">
        <v>395</v>
      </c>
      <c r="C36">
        <f>SUMIF('C&amp;I'!B:B, FI_Q!$B36, 'C&amp;I'!D:D)</f>
        <v>1456.5</v>
      </c>
      <c r="D36">
        <f>(SUMIF('M&amp;M'!B:B, FI_Q!B36, 'M&amp;M'!I:I))/3</f>
        <v>123.40902438540036</v>
      </c>
      <c r="E36">
        <f>((SUMIF(Transfers!B:B, FI_Q!B36, Transfers!J:J))/realGDP!D24)/3</f>
        <v>270.01695974292602</v>
      </c>
      <c r="F36" s="4">
        <f>VLOOKUP($B36, Taxes!$B:$O, MATCH("SUM_REAL", Taxes!$B$1:$O$1, 0), FALSE)</f>
        <v>664.55413728465601</v>
      </c>
      <c r="H36" s="52">
        <f t="shared" si="5"/>
        <v>1322.8222357774807</v>
      </c>
      <c r="I36" s="53">
        <f>VLOOKUP(B36, realGDP!B:F, MATCH($I$4, realGDP!$B$3:$F$3, 0), FALSE)</f>
        <v>4757.2</v>
      </c>
      <c r="J36" s="75">
        <f t="shared" si="0"/>
        <v>7.1034749915403223E-3</v>
      </c>
      <c r="M36" s="49">
        <v>1985</v>
      </c>
      <c r="N36" s="50">
        <f t="shared" si="1"/>
        <v>1749.8702618535503</v>
      </c>
      <c r="O36" s="50">
        <f t="shared" si="2"/>
        <v>76.487031640461964</v>
      </c>
      <c r="P36" s="50">
        <f>VLOOKUP(M36, realGDP!K:O, MATCH(FI_Q!$P$4, realGDP!$K$3:$O$3, 0), FALSE)</f>
        <v>7593.8</v>
      </c>
      <c r="Q36" s="50">
        <f t="shared" si="4"/>
        <v>1.0072299986892196E-2</v>
      </c>
      <c r="R36" s="50">
        <f>(VLOOKUP(M36, 'Federal Reserve FI Data'!$C:$H, MATCH($R$5,'Federal Reserve FI Data'!$C$4:$H$4,0), FALSE))/100</f>
        <v>3.8E-3</v>
      </c>
    </row>
    <row r="37" spans="1:18" x14ac:dyDescent="0.25">
      <c r="A37" s="50" t="str">
        <f t="shared" si="3"/>
        <v>1970</v>
      </c>
      <c r="B37" t="s">
        <v>396</v>
      </c>
      <c r="C37">
        <f>SUMIF('C&amp;I'!B:B, FI_Q!$B37, 'C&amp;I'!D:D)</f>
        <v>1457.2</v>
      </c>
      <c r="D37">
        <f>(SUMIF('M&amp;M'!B:B, FI_Q!B37, 'M&amp;M'!I:I))/3</f>
        <v>126.11787158352359</v>
      </c>
      <c r="E37">
        <f>((SUMIF(Transfers!B:B, FI_Q!B37, Transfers!J:J))/realGDP!D25)/3</f>
        <v>281.54740923510747</v>
      </c>
      <c r="F37" s="4">
        <f>VLOOKUP($B37, Taxes!$B:$O, MATCH("SUM_REAL", Taxes!$B$1:$O$1, 0), FALSE)</f>
        <v>658.7063799788508</v>
      </c>
      <c r="H37" s="52">
        <f t="shared" si="5"/>
        <v>1340.8024381325097</v>
      </c>
      <c r="I37" s="53">
        <f>VLOOKUP(B37, realGDP!B:F, MATCH($I$4, realGDP!$B$3:$F$3, 0), FALSE)</f>
        <v>4708.3</v>
      </c>
      <c r="J37" s="75">
        <f t="shared" si="0"/>
        <v>3.8188310759783681E-3</v>
      </c>
      <c r="M37" s="49">
        <v>1986</v>
      </c>
      <c r="N37" s="50">
        <f t="shared" si="1"/>
        <v>1838.9391185461207</v>
      </c>
      <c r="O37" s="50">
        <f t="shared" si="2"/>
        <v>89.068856692570307</v>
      </c>
      <c r="P37" s="50">
        <f>VLOOKUP(M37, realGDP!K:O, MATCH(FI_Q!$P$4, realGDP!$K$3:$O$3, 0), FALSE)</f>
        <v>7860.5</v>
      </c>
      <c r="Q37" s="50">
        <f t="shared" si="4"/>
        <v>1.133119479582346E-2</v>
      </c>
      <c r="R37" s="50">
        <f>(VLOOKUP(M37, 'Federal Reserve FI Data'!$C:$H, MATCH($R$5,'Federal Reserve FI Data'!$C$4:$H$4,0), FALSE))/100</f>
        <v>-2.9999999999999997E-4</v>
      </c>
    </row>
    <row r="38" spans="1:18" x14ac:dyDescent="0.25">
      <c r="A38" s="50" t="str">
        <f t="shared" si="3"/>
        <v>1971</v>
      </c>
      <c r="B38" t="s">
        <v>397</v>
      </c>
      <c r="C38">
        <f>SUMIF('C&amp;I'!B:B, FI_Q!$B38, 'C&amp;I'!D:D)</f>
        <v>1436.1</v>
      </c>
      <c r="D38">
        <f>(SUMIF('M&amp;M'!B:B, FI_Q!B38, 'M&amp;M'!I:I))/3</f>
        <v>129.85374131179242</v>
      </c>
      <c r="E38">
        <f>((SUMIF(Transfers!B:B, FI_Q!B38, Transfers!J:J))/realGDP!D26)/3</f>
        <v>285.59789329725169</v>
      </c>
      <c r="F38" s="4">
        <f>VLOOKUP($B38, Taxes!$B:$O, MATCH("SUM_REAL", Taxes!$B$1:$O$1, 0), FALSE)</f>
        <v>656.88970363580802</v>
      </c>
      <c r="H38" s="52">
        <f t="shared" si="5"/>
        <v>1332.3532330596054</v>
      </c>
      <c r="I38" s="53">
        <f>VLOOKUP(B38, realGDP!B:F, MATCH($I$4, realGDP!$B$3:$F$3, 0), FALSE)</f>
        <v>4834.3</v>
      </c>
      <c r="J38" s="75">
        <f t="shared" si="0"/>
        <v>-1.747761842025589E-3</v>
      </c>
      <c r="M38" s="49">
        <v>1987</v>
      </c>
      <c r="N38" s="50">
        <f t="shared" si="1"/>
        <v>1850.3789037662459</v>
      </c>
      <c r="O38" s="50">
        <f t="shared" si="2"/>
        <v>11.439785220125259</v>
      </c>
      <c r="P38" s="50">
        <f>VLOOKUP(M38, realGDP!K:O, MATCH(FI_Q!$P$4, realGDP!$K$3:$O$3, 0), FALSE)</f>
        <v>8132.6</v>
      </c>
      <c r="Q38" s="50">
        <f t="shared" si="4"/>
        <v>1.406657799489125E-3</v>
      </c>
      <c r="R38" s="50">
        <f>(VLOOKUP(M38, 'Federal Reserve FI Data'!$C:$H, MATCH($R$5,'Federal Reserve FI Data'!$C$4:$H$4,0), FALSE))/100</f>
        <v>4.4000000000000003E-3</v>
      </c>
    </row>
    <row r="39" spans="1:18" x14ac:dyDescent="0.25">
      <c r="A39" s="50" t="str">
        <f t="shared" si="3"/>
        <v>1971</v>
      </c>
      <c r="B39" t="s">
        <v>398</v>
      </c>
      <c r="C39">
        <f>SUMIF('C&amp;I'!B:B, FI_Q!$B39, 'C&amp;I'!D:D)</f>
        <v>1432.8</v>
      </c>
      <c r="D39">
        <f>(SUMIF('M&amp;M'!B:B, FI_Q!B39, 'M&amp;M'!I:I))/3</f>
        <v>133.73978166506757</v>
      </c>
      <c r="E39">
        <f>((SUMIF(Transfers!B:B, FI_Q!B39, Transfers!J:J))/realGDP!D27)/3</f>
        <v>312.58990735945684</v>
      </c>
      <c r="F39" s="4">
        <f>VLOOKUP($B39, Taxes!$B:$O, MATCH("SUM_REAL", Taxes!$B$1:$O$1, 0), FALSE)</f>
        <v>662.43742447781801</v>
      </c>
      <c r="H39" s="52">
        <f t="shared" si="5"/>
        <v>1344.050407087982</v>
      </c>
      <c r="I39" s="53">
        <f>VLOOKUP(B39, realGDP!B:F, MATCH($I$4, realGDP!$B$3:$F$3, 0), FALSE)</f>
        <v>4861.8999999999996</v>
      </c>
      <c r="J39" s="75">
        <f t="shared" si="0"/>
        <v>2.405885359299162E-3</v>
      </c>
      <c r="M39" s="49">
        <v>1988</v>
      </c>
      <c r="N39" s="50">
        <f t="shared" si="1"/>
        <v>1852.6840903019579</v>
      </c>
      <c r="O39" s="50">
        <f t="shared" si="2"/>
        <v>2.3051865357119823</v>
      </c>
      <c r="P39" s="50">
        <f>VLOOKUP(M39, realGDP!K:O, MATCH(FI_Q!$P$4, realGDP!$K$3:$O$3, 0), FALSE)</f>
        <v>8474.5</v>
      </c>
      <c r="Q39" s="50">
        <f t="shared" si="4"/>
        <v>2.7201445934414801E-4</v>
      </c>
      <c r="R39" s="50">
        <f>(VLOOKUP(M39, 'Federal Reserve FI Data'!$C:$H, MATCH($R$5,'Federal Reserve FI Data'!$C$4:$H$4,0), FALSE))/100</f>
        <v>-1.4000000000000002E-3</v>
      </c>
    </row>
    <row r="40" spans="1:18" x14ac:dyDescent="0.25">
      <c r="A40" s="50" t="str">
        <f t="shared" si="3"/>
        <v>1971</v>
      </c>
      <c r="B40" t="s">
        <v>399</v>
      </c>
      <c r="C40">
        <f>SUMIF('C&amp;I'!B:B, FI_Q!$B40, 'C&amp;I'!D:D)</f>
        <v>1432.4</v>
      </c>
      <c r="D40">
        <f>(SUMIF('M&amp;M'!B:B, FI_Q!B40, 'M&amp;M'!I:I))/3</f>
        <v>136.7546494825381</v>
      </c>
      <c r="E40">
        <f>((SUMIF(Transfers!B:B, FI_Q!B40, Transfers!J:J))/realGDP!D28)/3</f>
        <v>306.99317634656751</v>
      </c>
      <c r="F40" s="4">
        <f>VLOOKUP($B40, Taxes!$B:$O, MATCH("SUM_REAL", Taxes!$B$1:$O$1, 0), FALSE)</f>
        <v>664.1309457669131</v>
      </c>
      <c r="H40" s="52">
        <f t="shared" si="5"/>
        <v>1352.6889533792919</v>
      </c>
      <c r="I40" s="53">
        <f>VLOOKUP(B40, realGDP!B:F, MATCH($I$4, realGDP!$B$3:$F$3, 0), FALSE)</f>
        <v>4900</v>
      </c>
      <c r="J40" s="75">
        <f t="shared" si="0"/>
        <v>1.762968630879576E-3</v>
      </c>
      <c r="M40" s="49">
        <v>1989</v>
      </c>
      <c r="N40" s="50">
        <f t="shared" si="1"/>
        <v>1890.8358188264046</v>
      </c>
      <c r="O40" s="50">
        <f t="shared" si="2"/>
        <v>38.151728524446753</v>
      </c>
      <c r="P40" s="50">
        <f>VLOOKUP(M40, realGDP!K:O, MATCH(FI_Q!$P$4, realGDP!$K$3:$O$3, 0), FALSE)</f>
        <v>8786.4</v>
      </c>
      <c r="Q40" s="50">
        <f t="shared" si="4"/>
        <v>4.3421342670999221E-3</v>
      </c>
      <c r="R40" s="50">
        <f>(VLOOKUP(M40, 'Federal Reserve FI Data'!$C:$H, MATCH($R$5,'Federal Reserve FI Data'!$C$4:$H$4,0), FALSE))/100</f>
        <v>-2.7000000000000001E-3</v>
      </c>
    </row>
    <row r="41" spans="1:18" x14ac:dyDescent="0.25">
      <c r="A41" s="50" t="str">
        <f t="shared" si="3"/>
        <v>1971</v>
      </c>
      <c r="B41" t="s">
        <v>400</v>
      </c>
      <c r="C41">
        <f>SUMIF('C&amp;I'!B:B, FI_Q!$B41, 'C&amp;I'!D:D)</f>
        <v>1422.6</v>
      </c>
      <c r="D41">
        <f>(SUMIF('M&amp;M'!B:B, FI_Q!B41, 'M&amp;M'!I:I))/3</f>
        <v>140.1135995822944</v>
      </c>
      <c r="E41">
        <f>((SUMIF(Transfers!B:B, FI_Q!B41, Transfers!J:J))/realGDP!D29)/3</f>
        <v>309.63302752293572</v>
      </c>
      <c r="F41" s="4">
        <f>VLOOKUP($B41, Taxes!$B:$O, MATCH("SUM_REAL", Taxes!$B$1:$O$1, 0), FALSE)</f>
        <v>676.18076792388717</v>
      </c>
      <c r="H41" s="52">
        <f t="shared" si="5"/>
        <v>1340.2549813383155</v>
      </c>
      <c r="I41" s="53">
        <f>VLOOKUP(B41, realGDP!B:F, MATCH($I$4, realGDP!$B$3:$F$3, 0), FALSE)</f>
        <v>4914.3</v>
      </c>
      <c r="J41" s="75">
        <f t="shared" si="0"/>
        <v>-2.5301613741481824E-3</v>
      </c>
      <c r="M41" s="49">
        <v>1990</v>
      </c>
      <c r="N41" s="50">
        <f t="shared" si="1"/>
        <v>1975.3288241741566</v>
      </c>
      <c r="O41" s="50">
        <f t="shared" si="2"/>
        <v>84.493005347751932</v>
      </c>
      <c r="P41" s="50">
        <f>VLOOKUP(M41, realGDP!K:O, MATCH(FI_Q!$P$4, realGDP!$K$3:$O$3, 0), FALSE)</f>
        <v>8955</v>
      </c>
      <c r="Q41" s="50">
        <f t="shared" si="4"/>
        <v>9.4352881460359507E-3</v>
      </c>
      <c r="R41" s="50">
        <f>(VLOOKUP(M41, 'Federal Reserve FI Data'!$C:$H, MATCH($R$5,'Federal Reserve FI Data'!$C$4:$H$4,0), FALSE))/100</f>
        <v>-3.0000000000000001E-3</v>
      </c>
    </row>
    <row r="42" spans="1:18" x14ac:dyDescent="0.25">
      <c r="A42" s="50" t="str">
        <f t="shared" si="3"/>
        <v>1972</v>
      </c>
      <c r="B42" t="s">
        <v>401</v>
      </c>
      <c r="C42">
        <f>SUMIF('C&amp;I'!B:B, FI_Q!$B42, 'C&amp;I'!D:D)</f>
        <v>1429.3</v>
      </c>
      <c r="D42">
        <f>(SUMIF('M&amp;M'!B:B, FI_Q!B42, 'M&amp;M'!I:I))/3</f>
        <v>144.81488451597542</v>
      </c>
      <c r="E42">
        <f>((SUMIF(Transfers!B:B, FI_Q!B42, Transfers!J:J))/realGDP!D30)/3</f>
        <v>316.07262945527901</v>
      </c>
      <c r="F42" s="4">
        <f>VLOOKUP($B42, Taxes!$B:$O, MATCH("SUM_REAL", Taxes!$B$1:$O$1, 0), FALSE)</f>
        <v>756.55682582380621</v>
      </c>
      <c r="H42" s="52">
        <f t="shared" si="5"/>
        <v>1322.9389894955684</v>
      </c>
      <c r="I42" s="53">
        <f>VLOOKUP(B42, realGDP!B:F, MATCH($I$4, realGDP!$B$3:$F$3, 0), FALSE)</f>
        <v>5002.3999999999996</v>
      </c>
      <c r="J42" s="75">
        <f t="shared" si="0"/>
        <v>-3.4615368308705931E-3</v>
      </c>
      <c r="M42" s="49">
        <v>1991</v>
      </c>
      <c r="N42" s="50">
        <f t="shared" si="1"/>
        <v>2084.2273949757036</v>
      </c>
      <c r="O42" s="50">
        <f t="shared" si="2"/>
        <v>108.89857080154707</v>
      </c>
      <c r="P42" s="50">
        <f>VLOOKUP(M42, realGDP!K:O, MATCH(FI_Q!$P$4, realGDP!$K$3:$O$3, 0), FALSE)</f>
        <v>8948.4</v>
      </c>
      <c r="Q42" s="50">
        <f t="shared" si="4"/>
        <v>1.2169613651775409E-2</v>
      </c>
      <c r="R42" s="50">
        <f>(VLOOKUP(M42, 'Federal Reserve FI Data'!$C:$H, MATCH($R$5,'Federal Reserve FI Data'!$C$4:$H$4,0), FALSE))/100</f>
        <v>-5.1000000000000004E-3</v>
      </c>
    </row>
    <row r="43" spans="1:18" x14ac:dyDescent="0.25">
      <c r="A43" s="50" t="str">
        <f t="shared" si="3"/>
        <v>1972</v>
      </c>
      <c r="B43" t="s">
        <v>402</v>
      </c>
      <c r="C43">
        <f>SUMIF('C&amp;I'!B:B, FI_Q!$B43, 'C&amp;I'!D:D)</f>
        <v>1438</v>
      </c>
      <c r="D43">
        <f>(SUMIF('M&amp;M'!B:B, FI_Q!B43, 'M&amp;M'!I:I))/3</f>
        <v>146.9808421837287</v>
      </c>
      <c r="E43">
        <f>((SUMIF(Transfers!B:B, FI_Q!B43, Transfers!J:J))/realGDP!D31)/3</f>
        <v>314.24989552862525</v>
      </c>
      <c r="F43" s="4">
        <f>VLOOKUP($B43, Taxes!$B:$O, MATCH("SUM_REAL", Taxes!$B$1:$O$1, 0), FALSE)</f>
        <v>770.58086084412878</v>
      </c>
      <c r="H43" s="52">
        <f t="shared" si="5"/>
        <v>1302.6116618435135</v>
      </c>
      <c r="I43" s="53">
        <f>VLOOKUP(B43, realGDP!B:F, MATCH($I$4, realGDP!$B$3:$F$3, 0), FALSE)</f>
        <v>5118.3</v>
      </c>
      <c r="J43" s="75">
        <f t="shared" si="0"/>
        <v>-3.971499844099587E-3</v>
      </c>
      <c r="M43" s="49">
        <v>1992</v>
      </c>
      <c r="N43" s="50">
        <f t="shared" si="1"/>
        <v>2149.2972061917462</v>
      </c>
      <c r="O43" s="50">
        <f t="shared" si="2"/>
        <v>65.069811216042581</v>
      </c>
      <c r="P43" s="50">
        <f>VLOOKUP(M43, realGDP!K:O, MATCH(FI_Q!$P$4, realGDP!$K$3:$O$3, 0), FALSE)</f>
        <v>9266.6</v>
      </c>
      <c r="Q43" s="50">
        <f t="shared" si="4"/>
        <v>7.0219725914620872E-3</v>
      </c>
      <c r="R43" s="50">
        <f>(VLOOKUP(M43, 'Federal Reserve FI Data'!$C:$H, MATCH($R$5,'Federal Reserve FI Data'!$C$4:$H$4,0), FALSE))/100</f>
        <v>-3.4999999999999996E-3</v>
      </c>
    </row>
    <row r="44" spans="1:18" x14ac:dyDescent="0.25">
      <c r="A44" s="50" t="str">
        <f t="shared" si="3"/>
        <v>1972</v>
      </c>
      <c r="B44" t="s">
        <v>403</v>
      </c>
      <c r="C44">
        <f>SUMIF('C&amp;I'!B:B, FI_Q!$B44, 'C&amp;I'!D:D)</f>
        <v>1409.3</v>
      </c>
      <c r="D44">
        <f>(SUMIF('M&amp;M'!B:B, FI_Q!B44, 'M&amp;M'!I:I))/3</f>
        <v>152.64858793403587</v>
      </c>
      <c r="E44">
        <f>((SUMIF(Transfers!B:B, FI_Q!B44, Transfers!J:J))/realGDP!D32)/3</f>
        <v>311.91748477693551</v>
      </c>
      <c r="F44" s="4">
        <f>VLOOKUP($B44, Taxes!$B:$O, MATCH("SUM_REAL", Taxes!$B$1:$O$1, 0), FALSE)</f>
        <v>770.4734683733069</v>
      </c>
      <c r="H44" s="52">
        <f t="shared" si="5"/>
        <v>1273.0465248301578</v>
      </c>
      <c r="I44" s="53">
        <f>VLOOKUP(B44, realGDP!B:F, MATCH($I$4, realGDP!$B$3:$F$3, 0), FALSE)</f>
        <v>5165.3999999999996</v>
      </c>
      <c r="J44" s="75">
        <f t="shared" si="0"/>
        <v>-5.7236878099190293E-3</v>
      </c>
      <c r="M44" s="49">
        <v>1993</v>
      </c>
      <c r="N44" s="50">
        <f t="shared" si="1"/>
        <v>2132.9542645162028</v>
      </c>
      <c r="O44" s="50">
        <f t="shared" si="2"/>
        <v>-16.342941675543443</v>
      </c>
      <c r="P44" s="50">
        <f>VLOOKUP(M44, realGDP!K:O, MATCH(FI_Q!$P$4, realGDP!$K$3:$O$3, 0), FALSE)</f>
        <v>9521</v>
      </c>
      <c r="Q44" s="50">
        <f t="shared" si="4"/>
        <v>-1.7165152479302009E-3</v>
      </c>
      <c r="R44" s="50">
        <f>(VLOOKUP(M44, 'Federal Reserve FI Data'!$C:$H, MATCH($R$5,'Federal Reserve FI Data'!$C$4:$H$4,0), FALSE))/100</f>
        <v>-3.9000000000000003E-3</v>
      </c>
    </row>
    <row r="45" spans="1:18" x14ac:dyDescent="0.25">
      <c r="A45" s="50" t="str">
        <f t="shared" si="3"/>
        <v>1972</v>
      </c>
      <c r="B45" t="s">
        <v>404</v>
      </c>
      <c r="C45">
        <f>SUMIF('C&amp;I'!B:B, FI_Q!$B45, 'C&amp;I'!D:D)</f>
        <v>1420.1</v>
      </c>
      <c r="D45">
        <f>(SUMIF('M&amp;M'!B:B, FI_Q!B45, 'M&amp;M'!I:I))/3</f>
        <v>152.24424976377455</v>
      </c>
      <c r="E45">
        <f>((SUMIF(Transfers!B:B, FI_Q!B45, Transfers!J:J))/realGDP!D33)/3</f>
        <v>351.01414739033379</v>
      </c>
      <c r="F45" s="4">
        <f>VLOOKUP($B45, Taxes!$B:$O, MATCH("SUM_REAL", Taxes!$B$1:$O$1, 0), FALSE)</f>
        <v>779.81839845515424</v>
      </c>
      <c r="H45" s="52">
        <f t="shared" si="5"/>
        <v>1294.914749240721</v>
      </c>
      <c r="I45" s="53">
        <f>VLOOKUP(B45, realGDP!B:F, MATCH($I$4, realGDP!$B$3:$F$3, 0), FALSE)</f>
        <v>5251.2</v>
      </c>
      <c r="J45" s="75">
        <f t="shared" si="0"/>
        <v>4.1644242098117087E-3</v>
      </c>
      <c r="M45" s="49">
        <v>1994</v>
      </c>
      <c r="N45" s="50">
        <f t="shared" si="1"/>
        <v>2108.7547263159859</v>
      </c>
      <c r="O45" s="50">
        <f t="shared" si="2"/>
        <v>-24.199538200216921</v>
      </c>
      <c r="P45" s="50">
        <f>VLOOKUP(M45, realGDP!K:O, MATCH(FI_Q!$P$4, realGDP!$K$3:$O$3, 0), FALSE)</f>
        <v>9905.4</v>
      </c>
      <c r="Q45" s="50">
        <f t="shared" si="4"/>
        <v>-2.4430652169742688E-3</v>
      </c>
      <c r="R45" s="50">
        <f>(VLOOKUP(M45, 'Federal Reserve FI Data'!$C:$H, MATCH($R$5,'Federal Reserve FI Data'!$C$4:$H$4,0), FALSE))/100</f>
        <v>-5.6000000000000008E-3</v>
      </c>
    </row>
    <row r="46" spans="1:18" x14ac:dyDescent="0.25">
      <c r="A46" s="50" t="str">
        <f t="shared" si="3"/>
        <v>1973</v>
      </c>
      <c r="B46" t="s">
        <v>405</v>
      </c>
      <c r="C46">
        <f>SUMIF('C&amp;I'!B:B, FI_Q!$B46, 'C&amp;I'!D:D)</f>
        <v>1431.6</v>
      </c>
      <c r="D46">
        <f>(SUMIF('M&amp;M'!B:B, FI_Q!B46, 'M&amp;M'!I:I))/3</f>
        <v>158.67131082181928</v>
      </c>
      <c r="E46">
        <f>((SUMIF(Transfers!B:B, FI_Q!B46, Transfers!J:J))/realGDP!D34)/3</f>
        <v>352.47953453758197</v>
      </c>
      <c r="F46" s="4">
        <f>VLOOKUP($B46, Taxes!$B:$O, MATCH("SUM_REAL", Taxes!$B$1:$O$1, 0), FALSE)</f>
        <v>821.18936472498467</v>
      </c>
      <c r="H46" s="52">
        <f t="shared" si="5"/>
        <v>1311.316066479937</v>
      </c>
      <c r="I46" s="53">
        <f>VLOOKUP(B46, realGDP!B:F, MATCH($I$4, realGDP!$B$3:$F$3, 0), FALSE)</f>
        <v>5380.5</v>
      </c>
      <c r="J46" s="75">
        <f t="shared" si="0"/>
        <v>3.04828867934505E-3</v>
      </c>
      <c r="M46" s="49">
        <v>1995</v>
      </c>
      <c r="N46" s="50">
        <f t="shared" si="1"/>
        <v>2105.8563532891803</v>
      </c>
      <c r="O46" s="50">
        <f t="shared" si="2"/>
        <v>-2.8983730268055297</v>
      </c>
      <c r="P46" s="50">
        <f>VLOOKUP(M46, realGDP!K:O, MATCH(FI_Q!$P$4, realGDP!$K$3:$O$3, 0), FALSE)</f>
        <v>10174.799999999999</v>
      </c>
      <c r="Q46" s="50">
        <f t="shared" si="4"/>
        <v>-2.8485798510098772E-4</v>
      </c>
      <c r="R46" s="50">
        <f>(VLOOKUP(M46, 'Federal Reserve FI Data'!$C:$H, MATCH($R$5,'Federal Reserve FI Data'!$C$4:$H$4,0), FALSE))/100</f>
        <v>-3.5999999999999999E-3</v>
      </c>
    </row>
    <row r="47" spans="1:18" x14ac:dyDescent="0.25">
      <c r="A47" s="50" t="str">
        <f t="shared" si="3"/>
        <v>1973</v>
      </c>
      <c r="B47" t="s">
        <v>406</v>
      </c>
      <c r="C47">
        <f>SUMIF('C&amp;I'!B:B, FI_Q!$B47, 'C&amp;I'!D:D)</f>
        <v>1424.5</v>
      </c>
      <c r="D47">
        <f>(SUMIF('M&amp;M'!B:B, FI_Q!B47, 'M&amp;M'!I:I))/3</f>
        <v>165.01670313160443</v>
      </c>
      <c r="E47">
        <f>((SUMIF(Transfers!B:B, FI_Q!B47, Transfers!J:J))/realGDP!D35)/3</f>
        <v>350.32523562989519</v>
      </c>
      <c r="F47" s="4">
        <f>VLOOKUP($B47, Taxes!$B:$O, MATCH("SUM_REAL", Taxes!$B$1:$O$1, 0), FALSE)</f>
        <v>821.58502588610111</v>
      </c>
      <c r="H47" s="52">
        <f t="shared" si="5"/>
        <v>1295.6675744847153</v>
      </c>
      <c r="I47" s="53">
        <f>VLOOKUP(B47, realGDP!B:F, MATCH($I$4, realGDP!$B$3:$F$3, 0), FALSE)</f>
        <v>5441.5</v>
      </c>
      <c r="J47" s="75">
        <f t="shared" si="0"/>
        <v>-2.8757680777766748E-3</v>
      </c>
      <c r="M47" s="49">
        <v>1996</v>
      </c>
      <c r="N47" s="50">
        <f t="shared" si="1"/>
        <v>2083.9266168278327</v>
      </c>
      <c r="O47" s="50">
        <f t="shared" si="2"/>
        <v>-21.929736461347602</v>
      </c>
      <c r="P47" s="50">
        <f>VLOOKUP(M47, realGDP!K:O, MATCH(FI_Q!$P$4, realGDP!$K$3:$O$3, 0), FALSE)</f>
        <v>10561</v>
      </c>
      <c r="Q47" s="50">
        <f t="shared" si="4"/>
        <v>-2.0764829524995364E-3</v>
      </c>
      <c r="R47" s="50">
        <f>(VLOOKUP(M47, 'Federal Reserve FI Data'!$C:$H, MATCH($R$5,'Federal Reserve FI Data'!$C$4:$H$4,0), FALSE))/100</f>
        <v>-1.9E-3</v>
      </c>
    </row>
    <row r="48" spans="1:18" x14ac:dyDescent="0.25">
      <c r="A48" s="50" t="str">
        <f t="shared" si="3"/>
        <v>1973</v>
      </c>
      <c r="B48" t="s">
        <v>407</v>
      </c>
      <c r="C48">
        <f>SUMIF('C&amp;I'!B:B, FI_Q!$B48, 'C&amp;I'!D:D)</f>
        <v>1406.4</v>
      </c>
      <c r="D48">
        <f>(SUMIF('M&amp;M'!B:B, FI_Q!B48, 'M&amp;M'!I:I))/3</f>
        <v>167.70952241995565</v>
      </c>
      <c r="E48">
        <f>((SUMIF(Transfers!B:B, FI_Q!B48, Transfers!J:J))/realGDP!D36)/3</f>
        <v>348.33848279818011</v>
      </c>
      <c r="F48" s="4">
        <f>VLOOKUP($B48, Taxes!$B:$O, MATCH("SUM_REAL", Taxes!$B$1:$O$1, 0), FALSE)</f>
        <v>831.0845164065862</v>
      </c>
      <c r="H48" s="52">
        <f t="shared" si="5"/>
        <v>1275.1406699887455</v>
      </c>
      <c r="I48" s="53">
        <f>VLOOKUP(B48, realGDP!B:F, MATCH($I$4, realGDP!$B$3:$F$3, 0), FALSE)</f>
        <v>5411.9</v>
      </c>
      <c r="J48" s="75">
        <f t="shared" si="0"/>
        <v>-3.7929201382083562E-3</v>
      </c>
      <c r="M48" s="49">
        <v>1997</v>
      </c>
      <c r="N48" s="50">
        <f t="shared" si="1"/>
        <v>2053.3762600472442</v>
      </c>
      <c r="O48" s="50">
        <f t="shared" si="2"/>
        <v>-30.550356780588572</v>
      </c>
      <c r="P48" s="50">
        <f>VLOOKUP(M48, realGDP!K:O, MATCH(FI_Q!$P$4, realGDP!$K$3:$O$3, 0), FALSE)</f>
        <v>11034.9</v>
      </c>
      <c r="Q48" s="50">
        <f t="shared" si="4"/>
        <v>-2.7685213985254578E-3</v>
      </c>
      <c r="R48" s="50">
        <f>(VLOOKUP(M48, 'Federal Reserve FI Data'!$C:$H, MATCH($R$5,'Federal Reserve FI Data'!$C$4:$H$4,0), FALSE))/100</f>
        <v>-1E-3</v>
      </c>
    </row>
    <row r="49" spans="1:18" x14ac:dyDescent="0.25">
      <c r="A49" s="50" t="str">
        <f t="shared" si="3"/>
        <v>1973</v>
      </c>
      <c r="B49" t="s">
        <v>408</v>
      </c>
      <c r="C49">
        <f>SUMIF('C&amp;I'!B:B, FI_Q!$B49, 'C&amp;I'!D:D)</f>
        <v>1415.8</v>
      </c>
      <c r="D49">
        <f>(SUMIF('M&amp;M'!B:B, FI_Q!B49, 'M&amp;M'!I:I))/3</f>
        <v>172.69352134322853</v>
      </c>
      <c r="E49">
        <f>((SUMIF(Transfers!B:B, FI_Q!B49, Transfers!J:J))/realGDP!D37)/3</f>
        <v>349.12240361768994</v>
      </c>
      <c r="F49" s="4">
        <f>VLOOKUP($B49, Taxes!$B:$O, MATCH("SUM_REAL", Taxes!$B$1:$O$1, 0), FALSE)</f>
        <v>843.10569479573849</v>
      </c>
      <c r="H49" s="52">
        <f t="shared" si="5"/>
        <v>1281.5113019887626</v>
      </c>
      <c r="I49" s="53">
        <f>VLOOKUP(B49, realGDP!B:F, MATCH($I$4, realGDP!$B$3:$F$3, 0), FALSE)</f>
        <v>5462.4</v>
      </c>
      <c r="J49" s="75">
        <f t="shared" si="0"/>
        <v>1.1662697715321411E-3</v>
      </c>
      <c r="M49" s="49">
        <v>1998</v>
      </c>
      <c r="N49" s="50">
        <f t="shared" si="1"/>
        <v>1999.6403795670778</v>
      </c>
      <c r="O49" s="50">
        <f t="shared" si="2"/>
        <v>-53.735880480166315</v>
      </c>
      <c r="P49" s="50">
        <f>VLOOKUP(M49, realGDP!K:O, MATCH(FI_Q!$P$4, realGDP!$K$3:$O$3, 0), FALSE)</f>
        <v>11525.9</v>
      </c>
      <c r="Q49" s="50">
        <f t="shared" si="4"/>
        <v>-4.6621852072433667E-3</v>
      </c>
      <c r="R49" s="50">
        <f>(VLOOKUP(M49, 'Federal Reserve FI Data'!$C:$H, MATCH($R$5,'Federal Reserve FI Data'!$C$4:$H$4,0), FALSE))/100</f>
        <v>-1.1000000000000001E-3</v>
      </c>
    </row>
    <row r="50" spans="1:18" x14ac:dyDescent="0.25">
      <c r="A50" s="50" t="str">
        <f t="shared" si="3"/>
        <v>1974</v>
      </c>
      <c r="B50" t="s">
        <v>409</v>
      </c>
      <c r="C50">
        <f>SUMIF('C&amp;I'!B:B, FI_Q!$B50, 'C&amp;I'!D:D)</f>
        <v>1442.4</v>
      </c>
      <c r="D50">
        <f>(SUMIF('M&amp;M'!B:B, FI_Q!B50, 'M&amp;M'!I:I))/3</f>
        <v>175.46672775322386</v>
      </c>
      <c r="E50">
        <f>((SUMIF(Transfers!B:B, FI_Q!B50, Transfers!J:J))/realGDP!D38)/3</f>
        <v>356.0352313608733</v>
      </c>
      <c r="F50" s="4">
        <f>VLOOKUP($B50, Taxes!$B:$O, MATCH("SUM_REAL", Taxes!$B$1:$O$1, 0), FALSE)</f>
        <v>850.01860811313747</v>
      </c>
      <c r="H50" s="52">
        <f t="shared" si="5"/>
        <v>1307.3362757265427</v>
      </c>
      <c r="I50" s="53">
        <f>VLOOKUP(B50, realGDP!B:F, MATCH($I$4, realGDP!$B$3:$F$3, 0), FALSE)</f>
        <v>5417</v>
      </c>
      <c r="J50" s="75">
        <f t="shared" si="0"/>
        <v>4.7673940811851683E-3</v>
      </c>
      <c r="M50" s="49">
        <v>1999</v>
      </c>
      <c r="N50" s="50">
        <f t="shared" si="1"/>
        <v>2016.5664543935566</v>
      </c>
      <c r="O50" s="50">
        <f t="shared" si="2"/>
        <v>16.926074826478725</v>
      </c>
      <c r="P50" s="50">
        <f>VLOOKUP(M50, realGDP!K:O, MATCH(FI_Q!$P$4, realGDP!$K$3:$O$3, 0), FALSE)</f>
        <v>12065.9</v>
      </c>
      <c r="Q50" s="50">
        <f t="shared" si="4"/>
        <v>1.4028025117462208E-3</v>
      </c>
      <c r="R50" s="50">
        <f>(VLOOKUP(M50, 'Federal Reserve FI Data'!$C:$H, MATCH($R$5,'Federal Reserve FI Data'!$C$4:$H$4,0), FALSE))/100</f>
        <v>2.0999999999999999E-3</v>
      </c>
    </row>
    <row r="51" spans="1:18" x14ac:dyDescent="0.25">
      <c r="A51" s="50" t="str">
        <f t="shared" si="3"/>
        <v>1974</v>
      </c>
      <c r="B51" t="s">
        <v>410</v>
      </c>
      <c r="C51">
        <f>SUMIF('C&amp;I'!B:B, FI_Q!$B51, 'C&amp;I'!D:D)</f>
        <v>1451.6</v>
      </c>
      <c r="D51">
        <f>(SUMIF('M&amp;M'!B:B, FI_Q!B51, 'M&amp;M'!I:I))/3</f>
        <v>182.81461554576413</v>
      </c>
      <c r="E51">
        <f>((SUMIF(Transfers!B:B, FI_Q!B51, Transfers!J:J))/realGDP!D39)/3</f>
        <v>368.54740448530032</v>
      </c>
      <c r="F51" s="4">
        <f>VLOOKUP($B51, Taxes!$B:$O, MATCH("SUM_REAL", Taxes!$B$1:$O$1, 0), FALSE)</f>
        <v>854.83695848865409</v>
      </c>
      <c r="H51" s="52">
        <f t="shared" si="5"/>
        <v>1327.5482215736065</v>
      </c>
      <c r="I51" s="53">
        <f>VLOOKUP(B51, realGDP!B:F, MATCH($I$4, realGDP!$B$3:$F$3, 0), FALSE)</f>
        <v>5431.3</v>
      </c>
      <c r="J51" s="75">
        <f t="shared" si="0"/>
        <v>3.7213826978925515E-3</v>
      </c>
      <c r="M51" s="49">
        <v>2000</v>
      </c>
      <c r="N51" s="50">
        <f t="shared" si="1"/>
        <v>1985.1668578069323</v>
      </c>
      <c r="O51" s="50">
        <f t="shared" si="2"/>
        <v>-31.399596586624284</v>
      </c>
      <c r="P51" s="50">
        <f>VLOOKUP(M51, realGDP!K:O, MATCH(FI_Q!$P$4, realGDP!$K$3:$O$3, 0), FALSE)</f>
        <v>12559.7</v>
      </c>
      <c r="Q51" s="50">
        <f t="shared" si="4"/>
        <v>-2.5000275951355751E-3</v>
      </c>
      <c r="R51" s="50">
        <f>(VLOOKUP(M51, 'Federal Reserve FI Data'!$C:$H, MATCH($R$5,'Federal Reserve FI Data'!$C$4:$H$4,0), FALSE))/100</f>
        <v>4.0000000000000002E-4</v>
      </c>
    </row>
    <row r="52" spans="1:18" x14ac:dyDescent="0.25">
      <c r="A52" s="50" t="str">
        <f t="shared" si="3"/>
        <v>1974</v>
      </c>
      <c r="B52" t="s">
        <v>411</v>
      </c>
      <c r="C52">
        <f>SUMIF('C&amp;I'!B:B, FI_Q!$B52, 'C&amp;I'!D:D)</f>
        <v>1453.5</v>
      </c>
      <c r="D52">
        <f>(SUMIF('M&amp;M'!B:B, FI_Q!B52, 'M&amp;M'!I:I))/3</f>
        <v>183.77331103942677</v>
      </c>
      <c r="E52">
        <f>((SUMIF(Transfers!B:B, FI_Q!B52, Transfers!J:J))/realGDP!D40)/3</f>
        <v>380.25091626726817</v>
      </c>
      <c r="F52" s="4">
        <f>VLOOKUP($B52, Taxes!$B:$O, MATCH("SUM_REAL", Taxes!$B$1:$O$1, 0), FALSE)</f>
        <v>859.52917958838452</v>
      </c>
      <c r="H52" s="52">
        <f t="shared" si="5"/>
        <v>1336.7644910134907</v>
      </c>
      <c r="I52" s="53">
        <f>VLOOKUP(B52, realGDP!B:F, MATCH($I$4, realGDP!$B$3:$F$3, 0), FALSE)</f>
        <v>5378.7</v>
      </c>
      <c r="J52" s="75">
        <f t="shared" si="0"/>
        <v>1.7134752709547238E-3</v>
      </c>
      <c r="M52" s="49">
        <v>2001</v>
      </c>
      <c r="N52" s="50">
        <f t="shared" si="1"/>
        <v>2147.347797353269</v>
      </c>
      <c r="O52" s="50">
        <f t="shared" si="2"/>
        <v>162.18093954633673</v>
      </c>
      <c r="P52" s="50">
        <f>VLOOKUP(M52, realGDP!K:O, MATCH(FI_Q!$P$4, realGDP!$K$3:$O$3, 0), FALSE)</f>
        <v>12682.2</v>
      </c>
      <c r="Q52" s="50">
        <f t="shared" si="4"/>
        <v>1.2788076165518343E-2</v>
      </c>
      <c r="R52" s="50">
        <f>(VLOOKUP(M52, 'Federal Reserve FI Data'!$C:$H, MATCH($R$5,'Federal Reserve FI Data'!$C$4:$H$4,0), FALSE))/100</f>
        <v>4.3E-3</v>
      </c>
    </row>
    <row r="53" spans="1:18" x14ac:dyDescent="0.25">
      <c r="A53" s="50" t="str">
        <f t="shared" si="3"/>
        <v>1974</v>
      </c>
      <c r="B53" t="s">
        <v>412</v>
      </c>
      <c r="C53">
        <f>SUMIF('C&amp;I'!B:B, FI_Q!$B53, 'C&amp;I'!D:D)</f>
        <v>1459.9</v>
      </c>
      <c r="D53">
        <f>(SUMIF('M&amp;M'!B:B, FI_Q!B53, 'M&amp;M'!I:I))/3</f>
        <v>187.74264529310139</v>
      </c>
      <c r="E53">
        <f>((SUMIF(Transfers!B:B, FI_Q!B53, Transfers!J:J))/realGDP!D41)/3</f>
        <v>389.41398865784498</v>
      </c>
      <c r="F53" s="4">
        <f>VLOOKUP($B53, Taxes!$B:$O, MATCH("SUM_REAL", Taxes!$B$1:$O$1, 0), FALSE)</f>
        <v>848.59941570716614</v>
      </c>
      <c r="H53" s="52">
        <f t="shared" si="5"/>
        <v>1357.663598909704</v>
      </c>
      <c r="I53" s="53">
        <f>VLOOKUP(B53, realGDP!B:F, MATCH($I$4, realGDP!$B$3:$F$3, 0), FALSE)</f>
        <v>5357.2</v>
      </c>
      <c r="J53" s="75">
        <f t="shared" si="0"/>
        <v>3.9011251952910681E-3</v>
      </c>
      <c r="M53" s="49">
        <v>2002</v>
      </c>
      <c r="N53" s="50">
        <f t="shared" si="1"/>
        <v>2486.8798962317596</v>
      </c>
      <c r="O53" s="50">
        <f t="shared" si="2"/>
        <v>339.53209887849061</v>
      </c>
      <c r="P53" s="50">
        <f>VLOOKUP(M53, realGDP!K:O, MATCH(FI_Q!$P$4, realGDP!$K$3:$O$3, 0), FALSE)</f>
        <v>12908.8</v>
      </c>
      <c r="Q53" s="50">
        <f t="shared" si="4"/>
        <v>2.6302375037067012E-2</v>
      </c>
      <c r="R53" s="50">
        <f>(VLOOKUP(M53, 'Federal Reserve FI Data'!$C:$H, MATCH($R$5,'Federal Reserve FI Data'!$C$4:$H$4,0), FALSE))/100</f>
        <v>8.8999999999999999E-3</v>
      </c>
    </row>
    <row r="54" spans="1:18" x14ac:dyDescent="0.25">
      <c r="A54" s="50" t="str">
        <f t="shared" si="3"/>
        <v>1975</v>
      </c>
      <c r="B54" t="s">
        <v>413</v>
      </c>
      <c r="C54">
        <f>SUMIF('C&amp;I'!B:B, FI_Q!$B54, 'C&amp;I'!D:D)</f>
        <v>1476.1</v>
      </c>
      <c r="D54">
        <f>(SUMIF('M&amp;M'!B:B, FI_Q!B54, 'M&amp;M'!I:I))/3</f>
        <v>197.46839427205637</v>
      </c>
      <c r="E54">
        <f>((SUMIF(Transfers!B:B, FI_Q!B54, Transfers!J:J))/realGDP!D42)/3</f>
        <v>411.5920515502176</v>
      </c>
      <c r="F54" s="4">
        <f>VLOOKUP($B54, Taxes!$B:$O, MATCH("SUM_REAL", Taxes!$B$1:$O$1, 0), FALSE)</f>
        <v>838.36577713302518</v>
      </c>
      <c r="H54" s="52">
        <f t="shared" si="5"/>
        <v>1403.5329928612146</v>
      </c>
      <c r="I54" s="53">
        <f>VLOOKUP(B54, realGDP!B:F, MATCH($I$4, realGDP!$B$3:$F$3, 0), FALSE)</f>
        <v>5292.4</v>
      </c>
      <c r="J54" s="75">
        <f t="shared" si="0"/>
        <v>8.6670308275093675E-3</v>
      </c>
      <c r="M54" s="49">
        <v>2003</v>
      </c>
      <c r="N54" s="50">
        <f t="shared" si="1"/>
        <v>2646.838288469386</v>
      </c>
      <c r="O54" s="50">
        <f t="shared" si="2"/>
        <v>159.95839223762641</v>
      </c>
      <c r="P54" s="50">
        <f>VLOOKUP(M54, realGDP!K:O, MATCH(FI_Q!$P$4, realGDP!$K$3:$O$3, 0), FALSE)</f>
        <v>13271.1</v>
      </c>
      <c r="Q54" s="50">
        <f t="shared" si="4"/>
        <v>1.2053137436808282E-2</v>
      </c>
      <c r="R54" s="50">
        <f>(VLOOKUP(M54, 'Federal Reserve FI Data'!$C:$H, MATCH($R$5,'Federal Reserve FI Data'!$C$4:$H$4,0), FALSE))/100</f>
        <v>7.8000000000000005E-3</v>
      </c>
    </row>
    <row r="55" spans="1:18" x14ac:dyDescent="0.25">
      <c r="A55" s="50" t="str">
        <f t="shared" si="3"/>
        <v>1975</v>
      </c>
      <c r="B55" t="s">
        <v>414</v>
      </c>
      <c r="C55">
        <f>SUMIF('C&amp;I'!B:B, FI_Q!$B55, 'C&amp;I'!D:D)</f>
        <v>1466.2</v>
      </c>
      <c r="D55">
        <f>(SUMIF('M&amp;M'!B:B, FI_Q!B55, 'M&amp;M'!I:I))/3</f>
        <v>202.04099254571497</v>
      </c>
      <c r="E55">
        <f>((SUMIF(Transfers!B:B, FI_Q!B55, Transfers!J:J))/realGDP!D43)/3</f>
        <v>452.17700452177002</v>
      </c>
      <c r="F55" s="4">
        <f>VLOOKUP($B55, Taxes!$B:$O, MATCH("SUM_REAL", Taxes!$B$1:$O$1, 0), FALSE)</f>
        <v>706.92930706929292</v>
      </c>
      <c r="H55" s="52">
        <f t="shared" si="5"/>
        <v>1472.8953355036988</v>
      </c>
      <c r="I55" s="53">
        <f>VLOOKUP(B55, realGDP!B:F, MATCH($I$4, realGDP!$B$3:$F$3, 0), FALSE)</f>
        <v>5333.2</v>
      </c>
      <c r="J55" s="75">
        <f t="shared" si="0"/>
        <v>1.3005764389575535E-2</v>
      </c>
      <c r="M55" s="49">
        <v>2004</v>
      </c>
      <c r="N55" s="50">
        <f t="shared" si="1"/>
        <v>2705.3542384674829</v>
      </c>
      <c r="O55" s="50">
        <f t="shared" si="2"/>
        <v>58.515949998096858</v>
      </c>
      <c r="P55" s="50">
        <f>VLOOKUP(M55, realGDP!K:O, MATCH(FI_Q!$P$4, realGDP!$K$3:$O$3, 0), FALSE)</f>
        <v>13773.5</v>
      </c>
      <c r="Q55" s="50">
        <f t="shared" si="4"/>
        <v>4.2484444765743534E-3</v>
      </c>
      <c r="R55" s="50">
        <f>(VLOOKUP(M55, 'Federal Reserve FI Data'!$C:$H, MATCH($R$5,'Federal Reserve FI Data'!$C$4:$H$4,0), FALSE))/100</f>
        <v>6.7000000000000002E-3</v>
      </c>
    </row>
    <row r="56" spans="1:18" x14ac:dyDescent="0.25">
      <c r="A56" s="50" t="str">
        <f t="shared" si="3"/>
        <v>1975</v>
      </c>
      <c r="B56" t="s">
        <v>415</v>
      </c>
      <c r="C56">
        <f>SUMIF('C&amp;I'!B:B, FI_Q!$B56, 'C&amp;I'!D:D)</f>
        <v>1489.5</v>
      </c>
      <c r="D56">
        <f>(SUMIF('M&amp;M'!B:B, FI_Q!B56, 'M&amp;M'!I:I))/3</f>
        <v>202.28535797325048</v>
      </c>
      <c r="E56">
        <f>((SUMIF(Transfers!B:B, FI_Q!B56, Transfers!J:J))/realGDP!D44)/3</f>
        <v>451.40252148497137</v>
      </c>
      <c r="F56" s="4">
        <f>VLOOKUP($B56, Taxes!$B:$O, MATCH("SUM_REAL", Taxes!$B$1:$O$1, 0), FALSE)</f>
        <v>803.886925795053</v>
      </c>
      <c r="H56" s="52">
        <f t="shared" si="5"/>
        <v>1524.4314868734259</v>
      </c>
      <c r="I56" s="53">
        <f>VLOOKUP(B56, realGDP!B:F, MATCH($I$4, realGDP!$B$3:$F$3, 0), FALSE)</f>
        <v>5421.4</v>
      </c>
      <c r="J56" s="75">
        <f t="shared" si="0"/>
        <v>9.506059573122649E-3</v>
      </c>
      <c r="M56" s="49">
        <v>2005</v>
      </c>
      <c r="N56" s="50">
        <f t="shared" si="1"/>
        <v>2654.6448891482924</v>
      </c>
      <c r="O56" s="50">
        <f t="shared" si="2"/>
        <v>-50.709349319190551</v>
      </c>
      <c r="P56" s="50">
        <f>VLOOKUP(M56, realGDP!K:O, MATCH(FI_Q!$P$4, realGDP!$K$3:$O$3, 0), FALSE)</f>
        <v>14234.2</v>
      </c>
      <c r="Q56" s="50">
        <f t="shared" si="4"/>
        <v>-3.5625008303375354E-3</v>
      </c>
      <c r="R56" s="50">
        <f>(VLOOKUP(M56, 'Federal Reserve FI Data'!$C:$H, MATCH($R$5,'Federal Reserve FI Data'!$C$4:$H$4,0), FALSE))/100</f>
        <v>2.3E-3</v>
      </c>
    </row>
    <row r="57" spans="1:18" x14ac:dyDescent="0.25">
      <c r="A57" s="50" t="str">
        <f t="shared" si="3"/>
        <v>1975</v>
      </c>
      <c r="B57" t="s">
        <v>416</v>
      </c>
      <c r="C57">
        <f>SUMIF('C&amp;I'!B:B, FI_Q!$B57, 'C&amp;I'!D:D)</f>
        <v>1503.4</v>
      </c>
      <c r="D57">
        <f>(SUMIF('M&amp;M'!B:B, FI_Q!B57, 'M&amp;M'!I:I))/3</f>
        <v>207.72397079561111</v>
      </c>
      <c r="E57">
        <f>((SUMIF(Transfers!B:B, FI_Q!B57, Transfers!J:J))/realGDP!D45)/3</f>
        <v>447.27612060366187</v>
      </c>
      <c r="F57" s="4">
        <f>VLOOKUP($B57, Taxes!$B:$O, MATCH("SUM_REAL", Taxes!$B$1:$O$1, 0), FALSE)</f>
        <v>816.03758406538611</v>
      </c>
      <c r="H57" s="52">
        <f t="shared" si="5"/>
        <v>1503.6218491799109</v>
      </c>
      <c r="I57" s="53">
        <f>VLOOKUP(B57, realGDP!B:F, MATCH($I$4, realGDP!$B$3:$F$3, 0), FALSE)</f>
        <v>5494.4</v>
      </c>
      <c r="J57" s="75">
        <f t="shared" si="0"/>
        <v>-3.7874267788138862E-3</v>
      </c>
      <c r="M57" s="49">
        <v>2006</v>
      </c>
      <c r="N57" s="50">
        <f t="shared" si="1"/>
        <v>2655.8451890079978</v>
      </c>
      <c r="O57" s="50">
        <f t="shared" si="2"/>
        <v>1.2002998597054102</v>
      </c>
      <c r="P57" s="50">
        <f>VLOOKUP(M57, realGDP!K:O, MATCH(FI_Q!$P$4, realGDP!$K$3:$O$3, 0), FALSE)</f>
        <v>14613.8</v>
      </c>
      <c r="Q57" s="50">
        <f t="shared" si="4"/>
        <v>8.2134685003586348E-5</v>
      </c>
      <c r="R57" s="50">
        <f>(VLOOKUP(M57, 'Federal Reserve FI Data'!$C:$H, MATCH($R$5,'Federal Reserve FI Data'!$C$4:$H$4,0), FALSE))/100</f>
        <v>3.4000000000000002E-3</v>
      </c>
    </row>
    <row r="58" spans="1:18" x14ac:dyDescent="0.25">
      <c r="A58" s="50" t="str">
        <f t="shared" si="3"/>
        <v>1976</v>
      </c>
      <c r="B58" t="s">
        <v>417</v>
      </c>
      <c r="C58">
        <f>SUMIF('C&amp;I'!B:B, FI_Q!$B58, 'C&amp;I'!D:D)</f>
        <v>1506.5</v>
      </c>
      <c r="D58">
        <f>(SUMIF('M&amp;M'!B:B, FI_Q!B58, 'M&amp;M'!I:I))/3</f>
        <v>211.41557611516305</v>
      </c>
      <c r="E58">
        <f>((SUMIF(Transfers!B:B, FI_Q!B58, Transfers!J:J))/realGDP!D46)/3</f>
        <v>450.63967920565204</v>
      </c>
      <c r="F58" s="4">
        <f>VLOOKUP($B58, Taxes!$B:$O, MATCH("SUM_REAL", Taxes!$B$1:$O$1, 0), FALSE)</f>
        <v>841.7669149003882</v>
      </c>
      <c r="H58" s="52">
        <f t="shared" si="5"/>
        <v>1496.8503214008679</v>
      </c>
      <c r="I58" s="53">
        <f>VLOOKUP(B58, realGDP!B:F, MATCH($I$4, realGDP!$B$3:$F$3, 0), FALSE)</f>
        <v>5618.5</v>
      </c>
      <c r="J58" s="75">
        <f t="shared" si="0"/>
        <v>-1.2052198592227509E-3</v>
      </c>
      <c r="M58" s="49">
        <v>2007</v>
      </c>
      <c r="N58" s="50">
        <f t="shared" si="1"/>
        <v>2659.6398684475207</v>
      </c>
      <c r="O58" s="50">
        <f t="shared" si="2"/>
        <v>3.7946794395229517</v>
      </c>
      <c r="P58" s="50">
        <f>VLOOKUP(M58, realGDP!K:O, MATCH(FI_Q!$P$4, realGDP!$K$3:$O$3, 0), FALSE)</f>
        <v>14873.7</v>
      </c>
      <c r="Q58" s="50">
        <f t="shared" si="4"/>
        <v>2.5512679693169495E-4</v>
      </c>
      <c r="R58" s="50">
        <f>(VLOOKUP(M58, 'Federal Reserve FI Data'!$C:$H, MATCH($R$5,'Federal Reserve FI Data'!$C$4:$H$4,0), FALSE))/100</f>
        <v>1.9E-3</v>
      </c>
    </row>
    <row r="59" spans="1:18" x14ac:dyDescent="0.25">
      <c r="A59" s="50" t="str">
        <f t="shared" si="3"/>
        <v>1976</v>
      </c>
      <c r="B59" t="s">
        <v>418</v>
      </c>
      <c r="C59">
        <f>SUMIF('C&amp;I'!B:B, FI_Q!$B59, 'C&amp;I'!D:D)</f>
        <v>1491.4</v>
      </c>
      <c r="D59">
        <f>(SUMIF('M&amp;M'!B:B, FI_Q!B59, 'M&amp;M'!I:I))/3</f>
        <v>210.28781698144908</v>
      </c>
      <c r="E59">
        <f>((SUMIF(Transfers!B:B, FI_Q!B59, Transfers!J:J))/realGDP!D47)/3</f>
        <v>440.0471291211681</v>
      </c>
      <c r="F59" s="4">
        <f>VLOOKUP($B59, Taxes!$B:$O, MATCH("SUM_REAL", Taxes!$B$1:$O$1, 0), FALSE)</f>
        <v>861.89484314839365</v>
      </c>
      <c r="H59" s="52">
        <f t="shared" si="5"/>
        <v>1461.6809249951036</v>
      </c>
      <c r="I59" s="53">
        <f>VLOOKUP(B59, realGDP!B:F, MATCH($I$4, realGDP!$B$3:$F$3, 0), FALSE)</f>
        <v>5661</v>
      </c>
      <c r="J59" s="75">
        <f t="shared" si="0"/>
        <v>-6.2125766482537086E-3</v>
      </c>
      <c r="M59" s="49">
        <v>2008</v>
      </c>
      <c r="N59" s="50">
        <f t="shared" si="1"/>
        <v>2878.6845718293303</v>
      </c>
      <c r="O59" s="50">
        <f t="shared" si="2"/>
        <v>219.04470338180954</v>
      </c>
      <c r="P59" s="50">
        <f>VLOOKUP(M59, realGDP!K:O, MATCH(FI_Q!$P$4, realGDP!$K$3:$O$3, 0), FALSE)</f>
        <v>14830.4</v>
      </c>
      <c r="Q59" s="50">
        <f t="shared" si="4"/>
        <v>1.476997945988035E-2</v>
      </c>
      <c r="R59" s="50">
        <f>(VLOOKUP(M59, 'Federal Reserve FI Data'!$C:$H, MATCH($R$5,'Federal Reserve FI Data'!$C$4:$H$4,0), FALSE))/100</f>
        <v>8.5000000000000006E-3</v>
      </c>
    </row>
    <row r="60" spans="1:18" x14ac:dyDescent="0.25">
      <c r="A60" s="50" t="str">
        <f t="shared" si="3"/>
        <v>1976</v>
      </c>
      <c r="B60" t="s">
        <v>419</v>
      </c>
      <c r="C60">
        <f>SUMIF('C&amp;I'!B:B, FI_Q!$B60, 'C&amp;I'!D:D)</f>
        <v>1483.9</v>
      </c>
      <c r="D60">
        <f>(SUMIF('M&amp;M'!B:B, FI_Q!B60, 'M&amp;M'!I:I))/3</f>
        <v>217.40429115322738</v>
      </c>
      <c r="E60">
        <f>((SUMIF(Transfers!B:B, FI_Q!B60, Transfers!J:J))/realGDP!D48)/3</f>
        <v>449.52902042465877</v>
      </c>
      <c r="F60" s="4">
        <f>VLOOKUP($B60, Taxes!$B:$O, MATCH("SUM_REAL", Taxes!$B$1:$O$1, 0), FALSE)</f>
        <v>875.74222028787267</v>
      </c>
      <c r="H60" s="52">
        <f t="shared" si="5"/>
        <v>1448.9617787688653</v>
      </c>
      <c r="I60" s="53">
        <f>VLOOKUP(B60, realGDP!B:F, MATCH($I$4, realGDP!$B$3:$F$3, 0), FALSE)</f>
        <v>5689.8</v>
      </c>
      <c r="J60" s="75">
        <f t="shared" si="0"/>
        <v>-2.2354294045903735E-3</v>
      </c>
      <c r="M60" s="49">
        <v>2009</v>
      </c>
      <c r="N60" s="50">
        <f t="shared" si="1"/>
        <v>3354.3665670426303</v>
      </c>
      <c r="O60" s="50">
        <f t="shared" si="2"/>
        <v>475.68199521330007</v>
      </c>
      <c r="P60" s="50">
        <f>VLOOKUP(M60, realGDP!K:O, MATCH(FI_Q!$P$4, realGDP!$K$3:$O$3, 0), FALSE)</f>
        <v>14418.7</v>
      </c>
      <c r="Q60" s="50">
        <f t="shared" si="4"/>
        <v>3.2990629891273139E-2</v>
      </c>
      <c r="R60" s="50">
        <f>(VLOOKUP(M60, 'Federal Reserve FI Data'!$C:$H, MATCH($R$5,'Federal Reserve FI Data'!$C$4:$H$4,0), FALSE))/100</f>
        <v>7.3000000000000001E-3</v>
      </c>
    </row>
    <row r="61" spans="1:18" x14ac:dyDescent="0.25">
      <c r="A61" s="50" t="str">
        <f t="shared" si="3"/>
        <v>1976</v>
      </c>
      <c r="B61" t="s">
        <v>420</v>
      </c>
      <c r="C61">
        <f>SUMIF('C&amp;I'!B:B, FI_Q!$B61, 'C&amp;I'!D:D)</f>
        <v>1484.4</v>
      </c>
      <c r="D61">
        <f>(SUMIF('M&amp;M'!B:B, FI_Q!B61, 'M&amp;M'!I:I))/3</f>
        <v>218.49889350709418</v>
      </c>
      <c r="E61">
        <f>((SUMIF(Transfers!B:B, FI_Q!B61, Transfers!J:J))/realGDP!D49)/3</f>
        <v>448.15098189237443</v>
      </c>
      <c r="F61" s="4">
        <f>VLOOKUP($B61, Taxes!$B:$O, MATCH("SUM_REAL", Taxes!$B$1:$O$1, 0), FALSE)</f>
        <v>887.52869166029086</v>
      </c>
      <c r="H61" s="52">
        <f t="shared" si="5"/>
        <v>1444.8260752520505</v>
      </c>
      <c r="I61" s="53">
        <f>VLOOKUP(B61, realGDP!B:F, MATCH($I$4, realGDP!$B$3:$F$3, 0), FALSE)</f>
        <v>5732.5</v>
      </c>
      <c r="J61" s="75">
        <f t="shared" si="0"/>
        <v>-7.2144849835409136E-4</v>
      </c>
      <c r="M61" s="49">
        <v>2010</v>
      </c>
      <c r="N61" s="50">
        <f t="shared" si="1"/>
        <v>3467.7681801422291</v>
      </c>
      <c r="O61" s="50">
        <f t="shared" si="2"/>
        <v>113.40161309959876</v>
      </c>
      <c r="P61" s="50">
        <f>VLOOKUP(M61, realGDP!K:O, MATCH(FI_Q!$P$4, realGDP!$K$3:$O$3, 0), FALSE)</f>
        <v>14783.8</v>
      </c>
      <c r="Q61" s="50">
        <f t="shared" si="4"/>
        <v>7.670667426480253E-3</v>
      </c>
      <c r="R61" s="50" t="e">
        <f>(VLOOKUP(M61, 'Federal Reserve FI Data'!$C:$H, MATCH($R$5,'Federal Reserve FI Data'!$C$4:$H$4,0), FALSE))/100</f>
        <v>#N/A</v>
      </c>
    </row>
    <row r="62" spans="1:18" x14ac:dyDescent="0.25">
      <c r="A62" s="50" t="str">
        <f t="shared" si="3"/>
        <v>1977</v>
      </c>
      <c r="B62" t="s">
        <v>421</v>
      </c>
      <c r="C62">
        <f>SUMIF('C&amp;I'!B:B, FI_Q!$B62, 'C&amp;I'!D:D)</f>
        <v>1497.3</v>
      </c>
      <c r="D62">
        <f>(SUMIF('M&amp;M'!B:B, FI_Q!B62, 'M&amp;M'!I:I))/3</f>
        <v>220.82915015613312</v>
      </c>
      <c r="E62">
        <f>((SUMIF(Transfers!B:B, FI_Q!B62, Transfers!J:J))/realGDP!D50)/3</f>
        <v>445.11248058519959</v>
      </c>
      <c r="F62" s="4">
        <f>VLOOKUP($B62, Taxes!$B:$O, MATCH("SUM_REAL", Taxes!$B$1:$O$1, 0), FALSE)</f>
        <v>906.95926649631747</v>
      </c>
      <c r="H62" s="52">
        <f t="shared" si="5"/>
        <v>1447.3637497923501</v>
      </c>
      <c r="I62" s="53">
        <f>VLOOKUP(B62, realGDP!B:F, MATCH($I$4, realGDP!$B$3:$F$3, 0), FALSE)</f>
        <v>5799.2</v>
      </c>
      <c r="J62" s="75">
        <f t="shared" si="0"/>
        <v>4.3759045045861097E-4</v>
      </c>
      <c r="M62" s="49">
        <v>2011</v>
      </c>
      <c r="N62" s="50">
        <f t="shared" si="1"/>
        <v>3299.0570961931062</v>
      </c>
      <c r="O62" s="50">
        <f t="shared" si="2"/>
        <v>-168.71108394912289</v>
      </c>
      <c r="P62" s="50">
        <f>VLOOKUP(M62, realGDP!K:O, MATCH(FI_Q!$P$4, realGDP!$K$3:$O$3, 0), FALSE)</f>
        <v>15020.6</v>
      </c>
      <c r="Q62" s="50">
        <f t="shared" si="4"/>
        <v>-1.1231980343602978E-2</v>
      </c>
      <c r="R62" s="50" t="e">
        <f>(VLOOKUP(M62, 'Federal Reserve FI Data'!$C:$H, MATCH($R$5,'Federal Reserve FI Data'!$C$4:$H$4,0), FALSE))/100</f>
        <v>#N/A</v>
      </c>
    </row>
    <row r="63" spans="1:18" x14ac:dyDescent="0.25">
      <c r="A63" s="50" t="str">
        <f t="shared" si="3"/>
        <v>1977</v>
      </c>
      <c r="B63" t="s">
        <v>422</v>
      </c>
      <c r="C63">
        <f>SUMIF('C&amp;I'!B:B, FI_Q!$B63, 'C&amp;I'!D:D)</f>
        <v>1512</v>
      </c>
      <c r="D63">
        <f>(SUMIF('M&amp;M'!B:B, FI_Q!B63, 'M&amp;M'!I:I))/3</f>
        <v>228.01990447608787</v>
      </c>
      <c r="E63">
        <f>((SUMIF(Transfers!B:B, FI_Q!B63, Transfers!J:J))/realGDP!D51)/3</f>
        <v>434.17863687415024</v>
      </c>
      <c r="F63" s="4">
        <f>VLOOKUP($B63, Taxes!$B:$O, MATCH("SUM_REAL", Taxes!$B$1:$O$1, 0), FALSE)</f>
        <v>920.6715138617958</v>
      </c>
      <c r="H63" s="52">
        <f t="shared" si="5"/>
        <v>1452.0655783344882</v>
      </c>
      <c r="I63" s="53">
        <f>VLOOKUP(B63, realGDP!B:F, MATCH($I$4, realGDP!$B$3:$F$3, 0), FALSE)</f>
        <v>5913</v>
      </c>
      <c r="J63" s="75">
        <f t="shared" si="0"/>
        <v>7.9516802674415243E-4</v>
      </c>
      <c r="M63" s="49">
        <v>2012</v>
      </c>
      <c r="N63" s="50">
        <f t="shared" si="1"/>
        <v>3206.6735600275724</v>
      </c>
      <c r="O63" s="50">
        <f t="shared" si="2"/>
        <v>-92.383536165533769</v>
      </c>
      <c r="P63" s="50">
        <f>VLOOKUP(M63, realGDP!K:O, MATCH(FI_Q!$P$4, realGDP!$K$3:$O$3, 0), FALSE)</f>
        <v>15369.2</v>
      </c>
      <c r="Q63" s="50">
        <f t="shared" si="4"/>
        <v>-6.0109528254908362E-3</v>
      </c>
      <c r="R63" s="50" t="e">
        <f>(VLOOKUP(M63, 'Federal Reserve FI Data'!$C:$H, MATCH($R$5,'Federal Reserve FI Data'!$C$4:$H$4,0), FALSE))/100</f>
        <v>#N/A</v>
      </c>
    </row>
    <row r="64" spans="1:18" x14ac:dyDescent="0.25">
      <c r="A64" s="50" t="str">
        <f t="shared" si="3"/>
        <v>1977</v>
      </c>
      <c r="B64" t="s">
        <v>423</v>
      </c>
      <c r="C64">
        <f>SUMIF('C&amp;I'!B:B, FI_Q!$B64, 'C&amp;I'!D:D)</f>
        <v>1515.4</v>
      </c>
      <c r="D64">
        <f>(SUMIF('M&amp;M'!B:B, FI_Q!B64, 'M&amp;M'!I:I))/3</f>
        <v>224.56948276404185</v>
      </c>
      <c r="E64">
        <f>((SUMIF(Transfers!B:B, FI_Q!B64, Transfers!J:J))/realGDP!D52)/3</f>
        <v>442.76216819527349</v>
      </c>
      <c r="F64" s="4">
        <f>VLOOKUP($B64, Taxes!$B:$O, MATCH("SUM_REAL", Taxes!$B$1:$O$1, 0), FALSE)</f>
        <v>922.40500800698794</v>
      </c>
      <c r="H64" s="52">
        <f t="shared" si="5"/>
        <v>1445.6690221377373</v>
      </c>
      <c r="I64" s="53">
        <f>VLOOKUP(B64, realGDP!B:F, MATCH($I$4, realGDP!$B$3:$F$3, 0), FALSE)</f>
        <v>6017.6</v>
      </c>
      <c r="J64" s="75">
        <f t="shared" si="0"/>
        <v>-1.0629746405129798E-3</v>
      </c>
      <c r="M64" s="49">
        <v>2013</v>
      </c>
      <c r="N64" s="50">
        <f t="shared" si="1"/>
        <v>2999.0316466725553</v>
      </c>
      <c r="O64" s="50">
        <f t="shared" si="2"/>
        <v>-207.6419133550171</v>
      </c>
      <c r="P64" s="50">
        <f>VLOOKUP(M64, realGDP!K:O, MATCH(FI_Q!$P$4, realGDP!$K$3:$O$3, 0), FALSE)</f>
        <v>15710.3</v>
      </c>
      <c r="Q64" s="50">
        <f t="shared" si="4"/>
        <v>-1.3216928598118247E-2</v>
      </c>
      <c r="R64" s="50" t="e">
        <f>(VLOOKUP(M64, 'Federal Reserve FI Data'!$C:$H, MATCH($R$5,'Federal Reserve FI Data'!$C$4:$H$4,0), FALSE))/100</f>
        <v>#N/A</v>
      </c>
    </row>
    <row r="65" spans="1:10" x14ac:dyDescent="0.25">
      <c r="A65" s="50" t="str">
        <f t="shared" si="3"/>
        <v>1977</v>
      </c>
      <c r="B65" t="s">
        <v>424</v>
      </c>
      <c r="C65">
        <f>SUMIF('C&amp;I'!B:B, FI_Q!$B65, 'C&amp;I'!D:D)</f>
        <v>1512.1</v>
      </c>
      <c r="D65">
        <f>(SUMIF('M&amp;M'!B:B, FI_Q!B65, 'M&amp;M'!I:I))/3</f>
        <v>224.35405598398845</v>
      </c>
      <c r="E65">
        <f>((SUMIF(Transfers!B:B, FI_Q!B65, Transfers!J:J))/realGDP!D53)/3</f>
        <v>442.35847973360887</v>
      </c>
      <c r="F65" s="4">
        <f>VLOOKUP($B65, Taxes!$B:$O, MATCH("SUM_REAL", Taxes!$B$1:$O$1, 0), FALSE)</f>
        <v>944.99942588127215</v>
      </c>
      <c r="H65" s="52">
        <f t="shared" si="5"/>
        <v>1436.9107632946507</v>
      </c>
      <c r="I65" s="53">
        <f>VLOOKUP(B65, realGDP!B:F, MATCH($I$4, realGDP!$B$3:$F$3, 0), FALSE)</f>
        <v>6018.2</v>
      </c>
      <c r="J65" s="75">
        <f t="shared" si="0"/>
        <v>-1.4552954111007694E-3</v>
      </c>
    </row>
    <row r="66" spans="1:10" x14ac:dyDescent="0.25">
      <c r="A66" s="50" t="str">
        <f t="shared" si="3"/>
        <v>1978</v>
      </c>
      <c r="B66" t="s">
        <v>425</v>
      </c>
      <c r="C66">
        <f>SUMIF('C&amp;I'!B:B, FI_Q!$B66, 'C&amp;I'!D:D)</f>
        <v>1513.9</v>
      </c>
      <c r="D66">
        <f>(SUMIF('M&amp;M'!B:B, FI_Q!B66, 'M&amp;M'!I:I))/3</f>
        <v>229.18247067874302</v>
      </c>
      <c r="E66">
        <f>((SUMIF(Transfers!B:B, FI_Q!B66, Transfers!J:J))/realGDP!D54)/3</f>
        <v>440.02070685679331</v>
      </c>
      <c r="F66" s="4">
        <f>VLOOKUP($B66, Taxes!$B:$O, MATCH("SUM_REAL", Taxes!$B$1:$O$1, 0), FALSE)</f>
        <v>966.82196809261632</v>
      </c>
      <c r="H66" s="52">
        <f t="shared" si="5"/>
        <v>1426.896657424043</v>
      </c>
      <c r="I66" s="53">
        <f>VLOOKUP(B66, realGDP!B:F, MATCH($I$4, realGDP!$B$3:$F$3, 0), FALSE)</f>
        <v>6039.2</v>
      </c>
      <c r="J66" s="75">
        <f t="shared" si="0"/>
        <v>-1.6581841751569142E-3</v>
      </c>
    </row>
    <row r="67" spans="1:10" x14ac:dyDescent="0.25">
      <c r="A67" s="50" t="str">
        <f t="shared" si="3"/>
        <v>1978</v>
      </c>
      <c r="B67" t="s">
        <v>426</v>
      </c>
      <c r="C67">
        <f>SUMIF('C&amp;I'!B:B, FI_Q!$B67, 'C&amp;I'!D:D)</f>
        <v>1554.1</v>
      </c>
      <c r="D67">
        <f>(SUMIF('M&amp;M'!B:B, FI_Q!B67, 'M&amp;M'!I:I))/3</f>
        <v>235.91084808516214</v>
      </c>
      <c r="E67">
        <f>((SUMIF(Transfers!B:B, FI_Q!B67, Transfers!J:J))/realGDP!D55)/3</f>
        <v>429.10499377507261</v>
      </c>
      <c r="F67" s="4">
        <f>VLOOKUP($B67, Taxes!$B:$O, MATCH("SUM_REAL", Taxes!$B$1:$O$1, 0), FALSE)</f>
        <v>989.34845760132794</v>
      </c>
      <c r="H67" s="52">
        <f t="shared" si="5"/>
        <v>1453.001479345028</v>
      </c>
      <c r="I67" s="53">
        <f>VLOOKUP(B67, realGDP!B:F, MATCH($I$4, realGDP!$B$3:$F$3, 0), FALSE)</f>
        <v>6274</v>
      </c>
      <c r="J67" s="75">
        <f t="shared" si="0"/>
        <v>4.1607940581742005E-3</v>
      </c>
    </row>
    <row r="68" spans="1:10" x14ac:dyDescent="0.25">
      <c r="A68" s="50" t="str">
        <f t="shared" si="3"/>
        <v>1978</v>
      </c>
      <c r="B68" t="s">
        <v>427</v>
      </c>
      <c r="C68">
        <f>SUMIF('C&amp;I'!B:B, FI_Q!$B68, 'C&amp;I'!D:D)</f>
        <v>1566.4</v>
      </c>
      <c r="D68">
        <f>(SUMIF('M&amp;M'!B:B, FI_Q!B68, 'M&amp;M'!I:I))/3</f>
        <v>237.23629628827112</v>
      </c>
      <c r="E68">
        <f>((SUMIF(Transfers!B:B, FI_Q!B68, Transfers!J:J))/realGDP!D56)/3</f>
        <v>440.44479486691506</v>
      </c>
      <c r="F68" s="4">
        <f>VLOOKUP($B68, Taxes!$B:$O, MATCH("SUM_REAL", Taxes!$B$1:$O$1, 0), FALSE)</f>
        <v>1015.469943720943</v>
      </c>
      <c r="H68" s="52">
        <f t="shared" si="5"/>
        <v>1449.7697712822717</v>
      </c>
      <c r="I68" s="53">
        <f>VLOOKUP(B68, realGDP!B:F, MATCH($I$4, realGDP!$B$3:$F$3, 0), FALSE)</f>
        <v>6335.3</v>
      </c>
      <c r="J68" s="75">
        <f t="shared" si="0"/>
        <v>-5.1011129113953516E-4</v>
      </c>
    </row>
    <row r="69" spans="1:10" x14ac:dyDescent="0.25">
      <c r="A69" s="50" t="str">
        <f t="shared" si="3"/>
        <v>1978</v>
      </c>
      <c r="B69" t="s">
        <v>428</v>
      </c>
      <c r="C69">
        <f>SUMIF('C&amp;I'!B:B, FI_Q!$B69, 'C&amp;I'!D:D)</f>
        <v>1580.6</v>
      </c>
      <c r="D69">
        <f>(SUMIF('M&amp;M'!B:B, FI_Q!B69, 'M&amp;M'!I:I))/3</f>
        <v>238.85783210890267</v>
      </c>
      <c r="E69">
        <f>((SUMIF(Transfers!B:B, FI_Q!B69, Transfers!J:J))/realGDP!D57)/3</f>
        <v>435.55602992057351</v>
      </c>
      <c r="F69" s="4">
        <f>VLOOKUP($B69, Taxes!$B:$O, MATCH("SUM_REAL", Taxes!$B$1:$O$1, 0), FALSE)</f>
        <v>1035.034821357099</v>
      </c>
      <c r="H69" s="52">
        <f t="shared" si="5"/>
        <v>1452.181494246583</v>
      </c>
      <c r="I69" s="53">
        <f>VLOOKUP(B69, realGDP!B:F, MATCH($I$4, realGDP!$B$3:$F$3, 0), FALSE)</f>
        <v>6420.3</v>
      </c>
      <c r="J69" s="75">
        <f t="shared" si="0"/>
        <v>3.7564022932127253E-4</v>
      </c>
    </row>
    <row r="70" spans="1:10" x14ac:dyDescent="0.25">
      <c r="A70" s="50" t="str">
        <f t="shared" si="3"/>
        <v>1979</v>
      </c>
      <c r="B70" t="s">
        <v>429</v>
      </c>
      <c r="C70">
        <f>SUMIF('C&amp;I'!B:B, FI_Q!$B70, 'C&amp;I'!D:D)</f>
        <v>1566.9</v>
      </c>
      <c r="D70">
        <f>(SUMIF('M&amp;M'!B:B, FI_Q!B70, 'M&amp;M'!I:I))/3</f>
        <v>240.59531461764288</v>
      </c>
      <c r="E70">
        <f>((SUMIF(Transfers!B:B, FI_Q!B70, Transfers!J:J))/realGDP!D58)/3</f>
        <v>436.42998699178474</v>
      </c>
      <c r="F70" s="4">
        <f>VLOOKUP($B70, Taxes!$B:$O, MATCH("SUM_REAL", Taxes!$B$1:$O$1, 0), FALSE)</f>
        <v>1066.499044027134</v>
      </c>
      <c r="H70" s="52">
        <f t="shared" si="5"/>
        <v>1420.7528684981048</v>
      </c>
      <c r="I70" s="53">
        <f>VLOOKUP(B70, realGDP!B:F, MATCH($I$4, realGDP!$B$3:$F$3, 0), FALSE)</f>
        <v>6433</v>
      </c>
      <c r="J70" s="75">
        <f t="shared" si="0"/>
        <v>-4.8855317501132018E-3</v>
      </c>
    </row>
    <row r="71" spans="1:10" x14ac:dyDescent="0.25">
      <c r="A71" s="50" t="str">
        <f t="shared" si="3"/>
        <v>1979</v>
      </c>
      <c r="B71" t="s">
        <v>430</v>
      </c>
      <c r="C71">
        <f>SUMIF('C&amp;I'!B:B, FI_Q!$B71, 'C&amp;I'!D:D)</f>
        <v>1583</v>
      </c>
      <c r="D71">
        <f>(SUMIF('M&amp;M'!B:B, FI_Q!B71, 'M&amp;M'!I:I))/3</f>
        <v>246.3275605430928</v>
      </c>
      <c r="E71">
        <f>((SUMIF(Transfers!B:B, FI_Q!B71, Transfers!J:J))/realGDP!D59)/3</f>
        <v>430.96561453605972</v>
      </c>
      <c r="F71" s="4">
        <f>VLOOKUP($B71, Taxes!$B:$O, MATCH("SUM_REAL", Taxes!$B$1:$O$1, 0), FALSE)</f>
        <v>1065.4734587731375</v>
      </c>
      <c r="H71" s="52">
        <f t="shared" si="5"/>
        <v>1430.0954251741359</v>
      </c>
      <c r="I71" s="53">
        <f>VLOOKUP(B71, realGDP!B:F, MATCH($I$4, realGDP!$B$3:$F$3, 0), FALSE)</f>
        <v>6440.8</v>
      </c>
      <c r="J71" s="75">
        <f t="shared" si="0"/>
        <v>1.4505273686546871E-3</v>
      </c>
    </row>
    <row r="72" spans="1:10" x14ac:dyDescent="0.25">
      <c r="A72" s="50" t="str">
        <f t="shared" si="3"/>
        <v>1979</v>
      </c>
      <c r="B72" t="s">
        <v>431</v>
      </c>
      <c r="C72">
        <f>SUMIF('C&amp;I'!B:B, FI_Q!$B72, 'C&amp;I'!D:D)</f>
        <v>1585.1</v>
      </c>
      <c r="D72">
        <f>(SUMIF('M&amp;M'!B:B, FI_Q!B72, 'M&amp;M'!I:I))/3</f>
        <v>248.75372705366408</v>
      </c>
      <c r="E72">
        <f>((SUMIF(Transfers!B:B, FI_Q!B72, Transfers!J:J))/realGDP!D60)/3</f>
        <v>454.71131678028223</v>
      </c>
      <c r="F72" s="4">
        <f>VLOOKUP($B72, Taxes!$B:$O, MATCH("SUM_REAL", Taxes!$B$1:$O$1, 0), FALSE)</f>
        <v>1080.0119420809076</v>
      </c>
      <c r="H72" s="52">
        <f t="shared" si="5"/>
        <v>1437.204609281285</v>
      </c>
      <c r="I72" s="53">
        <f>VLOOKUP(B72, realGDP!B:F, MATCH($I$4, realGDP!$B$3:$F$3, 0), FALSE)</f>
        <v>6487.1</v>
      </c>
      <c r="J72" s="75">
        <f t="shared" si="0"/>
        <v>1.095895563063476E-3</v>
      </c>
    </row>
    <row r="73" spans="1:10" x14ac:dyDescent="0.25">
      <c r="A73" s="50" t="str">
        <f t="shared" si="3"/>
        <v>1979</v>
      </c>
      <c r="B73" t="s">
        <v>432</v>
      </c>
      <c r="C73">
        <f>SUMIF('C&amp;I'!B:B, FI_Q!$B73, 'C&amp;I'!D:D)</f>
        <v>1595.4</v>
      </c>
      <c r="D73">
        <f>(SUMIF('M&amp;M'!B:B, FI_Q!B73, 'M&amp;M'!I:I))/3</f>
        <v>254.79963835840218</v>
      </c>
      <c r="E73">
        <f>((SUMIF(Transfers!B:B, FI_Q!B73, Transfers!J:J))/realGDP!D61)/3</f>
        <v>452.08308028665124</v>
      </c>
      <c r="F73" s="4">
        <f>VLOOKUP($B73, Taxes!$B:$O, MATCH("SUM_REAL", Taxes!$B$1:$O$1, 0), FALSE)</f>
        <v>1087.3314709097533</v>
      </c>
      <c r="H73" s="52">
        <f t="shared" si="5"/>
        <v>1454.3472026384447</v>
      </c>
      <c r="I73" s="53">
        <f>VLOOKUP(B73, realGDP!B:F, MATCH($I$4, realGDP!$B$3:$F$3, 0), FALSE)</f>
        <v>6503.9</v>
      </c>
      <c r="J73" s="75">
        <f t="shared" si="0"/>
        <v>2.6357406105813035E-3</v>
      </c>
    </row>
    <row r="74" spans="1:10" x14ac:dyDescent="0.25">
      <c r="A74" s="50" t="str">
        <f t="shared" si="3"/>
        <v>1980</v>
      </c>
      <c r="B74" t="s">
        <v>433</v>
      </c>
      <c r="C74">
        <f>SUMIF('C&amp;I'!B:B, FI_Q!$B74, 'C&amp;I'!D:D)</f>
        <v>1620.2</v>
      </c>
      <c r="D74">
        <f>(SUMIF('M&amp;M'!B:B, FI_Q!B74, 'M&amp;M'!I:I))/3</f>
        <v>258.28136913918581</v>
      </c>
      <c r="E74">
        <f>((SUMIF(Transfers!B:B, FI_Q!B74, Transfers!J:J))/realGDP!D62)/3</f>
        <v>456.46807239335186</v>
      </c>
      <c r="F74" s="4">
        <f>VLOOKUP($B74, Taxes!$B:$O, MATCH("SUM_REAL", Taxes!$B$1:$O$1, 0), FALSE)</f>
        <v>1068.2107646587101</v>
      </c>
      <c r="H74" s="52">
        <f t="shared" si="5"/>
        <v>1487.4620477622252</v>
      </c>
      <c r="I74" s="53">
        <f>VLOOKUP(B74, realGDP!B:F, MATCH($I$4, realGDP!$B$3:$F$3, 0), FALSE)</f>
        <v>6524.9</v>
      </c>
      <c r="J74" s="75">
        <f t="shared" si="0"/>
        <v>5.0751498296955468E-3</v>
      </c>
    </row>
    <row r="75" spans="1:10" x14ac:dyDescent="0.25">
      <c r="A75" s="50" t="str">
        <f t="shared" si="3"/>
        <v>1980</v>
      </c>
      <c r="B75" t="s">
        <v>434</v>
      </c>
      <c r="C75">
        <f>SUMIF('C&amp;I'!B:B, FI_Q!$B75, 'C&amp;I'!D:D)</f>
        <v>1625.9</v>
      </c>
      <c r="D75">
        <f>(SUMIF('M&amp;M'!B:B, FI_Q!B75, 'M&amp;M'!I:I))/3</f>
        <v>253.21094199305335</v>
      </c>
      <c r="E75">
        <f>((SUMIF(Transfers!B:B, FI_Q!B75, Transfers!J:J))/realGDP!D63)/3</f>
        <v>455.93031733241241</v>
      </c>
      <c r="F75" s="4">
        <f>VLOOKUP($B75, Taxes!$B:$O, MATCH("SUM_REAL", Taxes!$B$1:$O$1, 0), FALSE)</f>
        <v>1060.20490387936</v>
      </c>
      <c r="H75" s="52">
        <f t="shared" si="5"/>
        <v>1499.1248138950345</v>
      </c>
      <c r="I75" s="53">
        <f>VLOOKUP(B75, realGDP!B:F, MATCH($I$4, realGDP!$B$3:$F$3, 0), FALSE)</f>
        <v>6392.6</v>
      </c>
      <c r="J75" s="75">
        <f t="shared" si="0"/>
        <v>1.8244166900493286E-3</v>
      </c>
    </row>
    <row r="76" spans="1:10" x14ac:dyDescent="0.25">
      <c r="A76" s="50" t="str">
        <f t="shared" si="3"/>
        <v>1980</v>
      </c>
      <c r="B76" t="s">
        <v>435</v>
      </c>
      <c r="C76">
        <f>SUMIF('C&amp;I'!B:B, FI_Q!$B76, 'C&amp;I'!D:D)</f>
        <v>1601.9</v>
      </c>
      <c r="D76">
        <f>(SUMIF('M&amp;M'!B:B, FI_Q!B76, 'M&amp;M'!I:I))/3</f>
        <v>261.8210035226731</v>
      </c>
      <c r="E76">
        <f>((SUMIF(Transfers!B:B, FI_Q!B76, Transfers!J:J))/realGDP!D64)/3</f>
        <v>508.22290715201694</v>
      </c>
      <c r="F76" s="4">
        <f>VLOOKUP($B76, Taxes!$B:$O, MATCH("SUM_REAL", Taxes!$B$1:$O$1, 0), FALSE)</f>
        <v>1066.6156718936309</v>
      </c>
      <c r="H76" s="52">
        <f t="shared" si="5"/>
        <v>1504.9950917958979</v>
      </c>
      <c r="I76" s="53">
        <f>VLOOKUP(B76, realGDP!B:F, MATCH($I$4, realGDP!$B$3:$F$3, 0), FALSE)</f>
        <v>6382.9</v>
      </c>
      <c r="J76" s="75">
        <f t="shared" si="0"/>
        <v>9.1968821395656481E-4</v>
      </c>
    </row>
    <row r="77" spans="1:10" x14ac:dyDescent="0.25">
      <c r="A77" s="50" t="str">
        <f t="shared" si="3"/>
        <v>1980</v>
      </c>
      <c r="B77" t="s">
        <v>436</v>
      </c>
      <c r="C77">
        <f>SUMIF('C&amp;I'!B:B, FI_Q!$B77, 'C&amp;I'!D:D)</f>
        <v>1601.8</v>
      </c>
      <c r="D77">
        <f>(SUMIF('M&amp;M'!B:B, FI_Q!B77, 'M&amp;M'!I:I))/3</f>
        <v>267.16122962043278</v>
      </c>
      <c r="E77">
        <f>((SUMIF(Transfers!B:B, FI_Q!B77, Transfers!J:J))/realGDP!D65)/3</f>
        <v>495.31253430522315</v>
      </c>
      <c r="F77" s="4">
        <f>VLOOKUP($B77, Taxes!$B:$O, MATCH("SUM_REAL", Taxes!$B$1:$O$1, 0), FALSE)</f>
        <v>1089.8632182141525</v>
      </c>
      <c r="H77" s="52">
        <f t="shared" si="5"/>
        <v>1515.6077946656044</v>
      </c>
      <c r="I77" s="53">
        <f>VLOOKUP(B77, realGDP!B:F, MATCH($I$4, realGDP!$B$3:$F$3, 0), FALSE)</f>
        <v>6501.2</v>
      </c>
      <c r="J77" s="75">
        <f t="shared" si="0"/>
        <v>1.6324221481736421E-3</v>
      </c>
    </row>
    <row r="78" spans="1:10" x14ac:dyDescent="0.25">
      <c r="A78" s="50" t="str">
        <f t="shared" si="3"/>
        <v>1981</v>
      </c>
      <c r="B78" t="s">
        <v>437</v>
      </c>
      <c r="C78">
        <f>SUMIF('C&amp;I'!B:B, FI_Q!$B78, 'C&amp;I'!D:D)</f>
        <v>1622.8</v>
      </c>
      <c r="D78">
        <f>(SUMIF('M&amp;M'!B:B, FI_Q!B78, 'M&amp;M'!I:I))/3</f>
        <v>270.37310237560359</v>
      </c>
      <c r="E78">
        <f>((SUMIF(Transfers!B:B, FI_Q!B78, Transfers!J:J))/realGDP!D66)/3</f>
        <v>489.26977325477588</v>
      </c>
      <c r="F78" s="4">
        <f>VLOOKUP($B78, Taxes!$B:$O, MATCH("SUM_REAL", Taxes!$B$1:$O$1, 0), FALSE)</f>
        <v>1132.7262988752011</v>
      </c>
      <c r="H78" s="52">
        <f t="shared" si="5"/>
        <v>1509.0996944183294</v>
      </c>
      <c r="I78" s="53">
        <f>VLOOKUP(B78, realGDP!B:F, MATCH($I$4, realGDP!$B$3:$F$3, 0), FALSE)</f>
        <v>6635.7</v>
      </c>
      <c r="J78" s="75">
        <f t="shared" si="0"/>
        <v>-9.8077071707205338E-4</v>
      </c>
    </row>
    <row r="79" spans="1:10" x14ac:dyDescent="0.25">
      <c r="A79" s="50" t="str">
        <f t="shared" si="3"/>
        <v>1981</v>
      </c>
      <c r="B79" t="s">
        <v>438</v>
      </c>
      <c r="C79">
        <f>SUMIF('C&amp;I'!B:B, FI_Q!$B79, 'C&amp;I'!D:D)</f>
        <v>1627.9</v>
      </c>
      <c r="D79">
        <f>(SUMIF('M&amp;M'!B:B, FI_Q!B79, 'M&amp;M'!I:I))/3</f>
        <v>278.45985449436091</v>
      </c>
      <c r="E79">
        <f>((SUMIF(Transfers!B:B, FI_Q!B79, Transfers!J:J))/realGDP!D67)/3</f>
        <v>479.76285806605694</v>
      </c>
      <c r="F79" s="4">
        <f>VLOOKUP($B79, Taxes!$B:$O, MATCH("SUM_REAL", Taxes!$B$1:$O$1, 0), FALSE)</f>
        <v>1144.8982172208875</v>
      </c>
      <c r="H79" s="52">
        <f t="shared" si="5"/>
        <v>1496.8043263890629</v>
      </c>
      <c r="I79" s="53">
        <f>VLOOKUP(B79, realGDP!B:F, MATCH($I$4, realGDP!$B$3:$F$3, 0), FALSE)</f>
        <v>6587.3</v>
      </c>
      <c r="J79" s="75">
        <f t="shared" si="0"/>
        <v>-1.8665261987865218E-3</v>
      </c>
    </row>
    <row r="80" spans="1:10" x14ac:dyDescent="0.25">
      <c r="A80" s="50" t="str">
        <f t="shared" si="3"/>
        <v>1981</v>
      </c>
      <c r="B80" t="s">
        <v>439</v>
      </c>
      <c r="C80">
        <f>SUMIF('C&amp;I'!B:B, FI_Q!$B80, 'C&amp;I'!D:D)</f>
        <v>1621.6</v>
      </c>
      <c r="D80">
        <f>(SUMIF('M&amp;M'!B:B, FI_Q!B80, 'M&amp;M'!I:I))/3</f>
        <v>277.36692466420823</v>
      </c>
      <c r="E80">
        <f>((SUMIF(Transfers!B:B, FI_Q!B80, Transfers!J:J))/realGDP!D68)/3</f>
        <v>505.00024189145284</v>
      </c>
      <c r="F80" s="4">
        <f>VLOOKUP($B80, Taxes!$B:$O, MATCH("SUM_REAL", Taxes!$B$1:$O$1, 0), FALSE)</f>
        <v>1163.5670004768717</v>
      </c>
      <c r="H80" s="52">
        <f t="shared" si="5"/>
        <v>1484.9093384529965</v>
      </c>
      <c r="I80" s="53">
        <f>VLOOKUP(B80, realGDP!B:F, MATCH($I$4, realGDP!$B$3:$F$3, 0), FALSE)</f>
        <v>6662.9</v>
      </c>
      <c r="J80" s="75">
        <f t="shared" si="0"/>
        <v>-1.785256860536163E-3</v>
      </c>
    </row>
    <row r="81" spans="1:10" x14ac:dyDescent="0.25">
      <c r="A81" s="50" t="str">
        <f t="shared" si="3"/>
        <v>1981</v>
      </c>
      <c r="B81" t="s">
        <v>440</v>
      </c>
      <c r="C81">
        <f>SUMIF('C&amp;I'!B:B, FI_Q!$B81, 'C&amp;I'!D:D)</f>
        <v>1639.9</v>
      </c>
      <c r="D81">
        <f>(SUMIF('M&amp;M'!B:B, FI_Q!B81, 'M&amp;M'!I:I))/3</f>
        <v>274.03894248606395</v>
      </c>
      <c r="E81">
        <f>((SUMIF(Transfers!B:B, FI_Q!B81, Transfers!J:J))/realGDP!D69)/3</f>
        <v>498.73376358140678</v>
      </c>
      <c r="F81" s="4">
        <f>VLOOKUP($B81, Taxes!$B:$O, MATCH("SUM_REAL", Taxes!$B$1:$O$1, 0), FALSE)</f>
        <v>1141.4508618576913</v>
      </c>
      <c r="H81" s="52">
        <f t="shared" si="5"/>
        <v>1508.6762928581109</v>
      </c>
      <c r="I81" s="53">
        <f>VLOOKUP(B81, realGDP!B:F, MATCH($I$4, realGDP!$B$3:$F$3, 0), FALSE)</f>
        <v>6585.1</v>
      </c>
      <c r="J81" s="75">
        <f t="shared" si="0"/>
        <v>3.6092017441062925E-3</v>
      </c>
    </row>
    <row r="82" spans="1:10" x14ac:dyDescent="0.25">
      <c r="A82" s="50" t="str">
        <f t="shared" si="3"/>
        <v>1982</v>
      </c>
      <c r="B82" t="s">
        <v>441</v>
      </c>
      <c r="C82">
        <f>SUMIF('C&amp;I'!B:B, FI_Q!$B82, 'C&amp;I'!D:D)</f>
        <v>1638.2</v>
      </c>
      <c r="D82">
        <f>(SUMIF('M&amp;M'!B:B, FI_Q!B82, 'M&amp;M'!I:I))/3</f>
        <v>276.67926927552395</v>
      </c>
      <c r="E82">
        <f>((SUMIF(Transfers!B:B, FI_Q!B82, Transfers!J:J))/realGDP!D70)/3</f>
        <v>497.27062493277396</v>
      </c>
      <c r="F82" s="4">
        <f>VLOOKUP($B82, Taxes!$B:$O, MATCH("SUM_REAL", Taxes!$B$1:$O$1, 0), FALSE)</f>
        <v>1143.5140367860597</v>
      </c>
      <c r="H82" s="52">
        <f t="shared" si="5"/>
        <v>1513.5433101558838</v>
      </c>
      <c r="I82" s="53">
        <f>VLOOKUP(B82, realGDP!B:F, MATCH($I$4, realGDP!$B$3:$F$3, 0), FALSE)</f>
        <v>6475</v>
      </c>
      <c r="J82" s="75">
        <f t="shared" ref="J82:J145" si="6">(H82-H81)/I82</f>
        <v>7.5166290313095257E-4</v>
      </c>
    </row>
    <row r="83" spans="1:10" x14ac:dyDescent="0.25">
      <c r="A83" s="50" t="str">
        <f t="shared" ref="A83:A146" si="7">RIGHT(B83, 4)</f>
        <v>1982</v>
      </c>
      <c r="B83" t="s">
        <v>442</v>
      </c>
      <c r="C83">
        <f>SUMIF('C&amp;I'!B:B, FI_Q!$B83, 'C&amp;I'!D:D)</f>
        <v>1648.9</v>
      </c>
      <c r="D83">
        <f>(SUMIF('M&amp;M'!B:B, FI_Q!B83, 'M&amp;M'!I:I))/3</f>
        <v>282.72643579501641</v>
      </c>
      <c r="E83">
        <f>((SUMIF(Transfers!B:B, FI_Q!B83, Transfers!J:J))/realGDP!D71)/3</f>
        <v>504.16866442917262</v>
      </c>
      <c r="F83" s="4">
        <f>VLOOKUP($B83, Taxes!$B:$O, MATCH("SUM_REAL", Taxes!$B$1:$O$1, 0), FALSE)</f>
        <v>1149.9120984497363</v>
      </c>
      <c r="H83" s="52">
        <f t="shared" si="5"/>
        <v>1529.5030042072665</v>
      </c>
      <c r="I83" s="53">
        <f>VLOOKUP(B83, realGDP!B:F, MATCH($I$4, realGDP!$B$3:$F$3, 0), FALSE)</f>
        <v>6510.2</v>
      </c>
      <c r="J83" s="75">
        <f t="shared" si="6"/>
        <v>2.4514905918992832E-3</v>
      </c>
    </row>
    <row r="84" spans="1:10" x14ac:dyDescent="0.25">
      <c r="A84" s="50" t="str">
        <f t="shared" si="7"/>
        <v>1982</v>
      </c>
      <c r="B84" t="s">
        <v>443</v>
      </c>
      <c r="C84">
        <f>SUMIF('C&amp;I'!B:B, FI_Q!$B84, 'C&amp;I'!D:D)</f>
        <v>1659.3</v>
      </c>
      <c r="D84">
        <f>(SUMIF('M&amp;M'!B:B, FI_Q!B84, 'M&amp;M'!I:I))/3</f>
        <v>283.50677379952748</v>
      </c>
      <c r="E84">
        <f>((SUMIF(Transfers!B:B, FI_Q!B84, Transfers!J:J))/realGDP!D72)/3</f>
        <v>523.96593434691101</v>
      </c>
      <c r="F84" s="4">
        <f>VLOOKUP($B84, Taxes!$B:$O, MATCH("SUM_REAL", Taxes!$B$1:$O$1, 0), FALSE)</f>
        <v>1116.5745530358161</v>
      </c>
      <c r="H84" s="52">
        <f t="shared" si="5"/>
        <v>1560.7902852900177</v>
      </c>
      <c r="I84" s="53">
        <f>VLOOKUP(B84, realGDP!B:F, MATCH($I$4, realGDP!$B$3:$F$3, 0), FALSE)</f>
        <v>6486.8</v>
      </c>
      <c r="J84" s="75">
        <f t="shared" si="6"/>
        <v>4.8232227111597668E-3</v>
      </c>
    </row>
    <row r="85" spans="1:10" x14ac:dyDescent="0.25">
      <c r="A85" s="50" t="str">
        <f t="shared" si="7"/>
        <v>1982</v>
      </c>
      <c r="B85" t="s">
        <v>444</v>
      </c>
      <c r="C85">
        <f>SUMIF('C&amp;I'!B:B, FI_Q!$B85, 'C&amp;I'!D:D)</f>
        <v>1685.8</v>
      </c>
      <c r="D85">
        <f>(SUMIF('M&amp;M'!B:B, FI_Q!B85, 'M&amp;M'!I:I))/3</f>
        <v>282.61288851214073</v>
      </c>
      <c r="E85">
        <f>((SUMIF(Transfers!B:B, FI_Q!B85, Transfers!J:J))/realGDP!D73)/3</f>
        <v>544.93227251800988</v>
      </c>
      <c r="F85" s="4">
        <f>VLOOKUP($B85, Taxes!$B:$O, MATCH("SUM_REAL", Taxes!$B$1:$O$1, 0), FALSE)</f>
        <v>1118.1356624584203</v>
      </c>
      <c r="H85" s="52">
        <f t="shared" ref="H85:H148" si="8">$C$5*C85+$C$6*D85+$C$7*($D$7*E85+$E$7*E84)+$C$8*($D$8*F85+$E$8*F84)</f>
        <v>1613.8235958351265</v>
      </c>
      <c r="I85" s="53">
        <f>VLOOKUP(B85, realGDP!B:F, MATCH($I$4, realGDP!$B$3:$F$3, 0), FALSE)</f>
        <v>6493.1</v>
      </c>
      <c r="J85" s="75">
        <f t="shared" si="6"/>
        <v>8.1676411182807687E-3</v>
      </c>
    </row>
    <row r="86" spans="1:10" x14ac:dyDescent="0.25">
      <c r="A86" s="50" t="str">
        <f t="shared" si="7"/>
        <v>1983</v>
      </c>
      <c r="B86" t="s">
        <v>445</v>
      </c>
      <c r="C86">
        <f>SUMIF('C&amp;I'!B:B, FI_Q!$B86, 'C&amp;I'!D:D)</f>
        <v>1701.9</v>
      </c>
      <c r="D86">
        <f>(SUMIF('M&amp;M'!B:B, FI_Q!B86, 'M&amp;M'!I:I))/3</f>
        <v>288.95979074471217</v>
      </c>
      <c r="E86">
        <f>((SUMIF(Transfers!B:B, FI_Q!B86, Transfers!J:J))/realGDP!D74)/3</f>
        <v>538.1549341047895</v>
      </c>
      <c r="F86" s="4">
        <f>VLOOKUP($B86, Taxes!$B:$O, MATCH("SUM_REAL", Taxes!$B$1:$O$1, 0), FALSE)</f>
        <v>1117.8399228543876</v>
      </c>
      <c r="H86" s="52">
        <f t="shared" si="8"/>
        <v>1641.5032185343489</v>
      </c>
      <c r="I86" s="53">
        <f>VLOOKUP(B86, realGDP!B:F, MATCH($I$4, realGDP!$B$3:$F$3, 0), FALSE)</f>
        <v>6578.2</v>
      </c>
      <c r="J86" s="75">
        <f t="shared" si="6"/>
        <v>4.2077806541641121E-3</v>
      </c>
    </row>
    <row r="87" spans="1:10" x14ac:dyDescent="0.25">
      <c r="A87" s="50" t="str">
        <f t="shared" si="7"/>
        <v>1983</v>
      </c>
      <c r="B87" t="s">
        <v>446</v>
      </c>
      <c r="C87">
        <f>SUMIF('C&amp;I'!B:B, FI_Q!$B87, 'C&amp;I'!D:D)</f>
        <v>1719.1</v>
      </c>
      <c r="D87">
        <f>(SUMIF('M&amp;M'!B:B, FI_Q!B87, 'M&amp;M'!I:I))/3</f>
        <v>290.68687537456975</v>
      </c>
      <c r="E87">
        <f>((SUMIF(Transfers!B:B, FI_Q!B87, Transfers!J:J))/realGDP!D75)/3</f>
        <v>540.62834428986378</v>
      </c>
      <c r="F87" s="4">
        <f>VLOOKUP($B87, Taxes!$B:$O, MATCH("SUM_REAL", Taxes!$B$1:$O$1, 0), FALSE)</f>
        <v>1131.1343831218469</v>
      </c>
      <c r="H87" s="52">
        <f t="shared" si="8"/>
        <v>1654.159179640749</v>
      </c>
      <c r="I87" s="53">
        <f>VLOOKUP(B87, realGDP!B:F, MATCH($I$4, realGDP!$B$3:$F$3, 0), FALSE)</f>
        <v>6728.3</v>
      </c>
      <c r="J87" s="75">
        <f t="shared" si="6"/>
        <v>1.8810042813786733E-3</v>
      </c>
    </row>
    <row r="88" spans="1:10" x14ac:dyDescent="0.25">
      <c r="A88" s="50" t="str">
        <f t="shared" si="7"/>
        <v>1983</v>
      </c>
      <c r="B88" t="s">
        <v>447</v>
      </c>
      <c r="C88">
        <f>SUMIF('C&amp;I'!B:B, FI_Q!$B88, 'C&amp;I'!D:D)</f>
        <v>1747.3</v>
      </c>
      <c r="D88">
        <f>(SUMIF('M&amp;M'!B:B, FI_Q!B88, 'M&amp;M'!I:I))/3</f>
        <v>291.91472815834589</v>
      </c>
      <c r="E88">
        <f>((SUMIF(Transfers!B:B, FI_Q!B88, Transfers!J:J))/realGDP!D76)/3</f>
        <v>519.38335408100397</v>
      </c>
      <c r="F88" s="4">
        <f>VLOOKUP($B88, Taxes!$B:$O, MATCH("SUM_REAL", Taxes!$B$1:$O$1, 0), FALSE)</f>
        <v>1097.1745444943228</v>
      </c>
      <c r="H88" s="52">
        <f t="shared" si="8"/>
        <v>1683.3112828410333</v>
      </c>
      <c r="I88" s="53">
        <f>VLOOKUP(B88, realGDP!B:F, MATCH($I$4, realGDP!$B$3:$F$3, 0), FALSE)</f>
        <v>6860</v>
      </c>
      <c r="J88" s="75">
        <f t="shared" si="6"/>
        <v>4.2495777259889608E-3</v>
      </c>
    </row>
    <row r="89" spans="1:10" x14ac:dyDescent="0.25">
      <c r="A89" s="50" t="str">
        <f t="shared" si="7"/>
        <v>1983</v>
      </c>
      <c r="B89" t="s">
        <v>448</v>
      </c>
      <c r="C89">
        <f>SUMIF('C&amp;I'!B:B, FI_Q!$B89, 'C&amp;I'!D:D)</f>
        <v>1718</v>
      </c>
      <c r="D89">
        <f>(SUMIF('M&amp;M'!B:B, FI_Q!B89, 'M&amp;M'!I:I))/3</f>
        <v>294.10773456793885</v>
      </c>
      <c r="E89">
        <f>((SUMIF(Transfers!B:B, FI_Q!B89, Transfers!J:J))/realGDP!D77)/3</f>
        <v>516.82249411353234</v>
      </c>
      <c r="F89" s="4">
        <f>VLOOKUP($B89, Taxes!$B:$O, MATCH("SUM_REAL", Taxes!$B$1:$O$1, 0), FALSE)</f>
        <v>1119.5218377021231</v>
      </c>
      <c r="H89" s="52">
        <f t="shared" si="8"/>
        <v>1650.7463400769975</v>
      </c>
      <c r="I89" s="53">
        <f>VLOOKUP(B89, realGDP!B:F, MATCH($I$4, realGDP!$B$3:$F$3, 0), FALSE)</f>
        <v>7001.5</v>
      </c>
      <c r="J89" s="75">
        <f t="shared" si="6"/>
        <v>-4.6511380081462224E-3</v>
      </c>
    </row>
    <row r="90" spans="1:10" x14ac:dyDescent="0.25">
      <c r="A90" s="50" t="str">
        <f t="shared" si="7"/>
        <v>1984</v>
      </c>
      <c r="B90" t="s">
        <v>449</v>
      </c>
      <c r="C90">
        <f>SUMIF('C&amp;I'!B:B, FI_Q!$B90, 'C&amp;I'!D:D)</f>
        <v>1738.1</v>
      </c>
      <c r="D90">
        <f>(SUMIF('M&amp;M'!B:B, FI_Q!B90, 'M&amp;M'!I:I))/3</f>
        <v>297.0647353074624</v>
      </c>
      <c r="E90">
        <f>((SUMIF(Transfers!B:B, FI_Q!B90, Transfers!J:J))/realGDP!D78)/3</f>
        <v>514.63137342131938</v>
      </c>
      <c r="F90" s="4">
        <f>VLOOKUP($B90, Taxes!$B:$O, MATCH("SUM_REAL", Taxes!$B$1:$O$1, 0), FALSE)</f>
        <v>1152.591384295989</v>
      </c>
      <c r="H90" s="52">
        <f t="shared" si="8"/>
        <v>1652.5066546220637</v>
      </c>
      <c r="I90" s="53">
        <f>VLOOKUP(B90, realGDP!B:F, MATCH($I$4, realGDP!$B$3:$F$3, 0), FALSE)</f>
        <v>7140.6</v>
      </c>
      <c r="J90" s="75">
        <f t="shared" si="6"/>
        <v>2.4652193724143548E-4</v>
      </c>
    </row>
    <row r="91" spans="1:10" x14ac:dyDescent="0.25">
      <c r="A91" s="50" t="str">
        <f t="shared" si="7"/>
        <v>1984</v>
      </c>
      <c r="B91" t="s">
        <v>450</v>
      </c>
      <c r="C91">
        <f>SUMIF('C&amp;I'!B:B, FI_Q!$B91, 'C&amp;I'!D:D)</f>
        <v>1777.1</v>
      </c>
      <c r="D91">
        <f>(SUMIF('M&amp;M'!B:B, FI_Q!B91, 'M&amp;M'!I:I))/3</f>
        <v>298.80795916237724</v>
      </c>
      <c r="E91">
        <f>((SUMIF(Transfers!B:B, FI_Q!B91, Transfers!J:J))/realGDP!D79)/3</f>
        <v>510.64116214463178</v>
      </c>
      <c r="F91" s="4">
        <f>VLOOKUP($B91, Taxes!$B:$O, MATCH("SUM_REAL", Taxes!$B$1:$O$1, 0), FALSE)</f>
        <v>1167.8966112273745</v>
      </c>
      <c r="H91" s="52">
        <f t="shared" si="8"/>
        <v>1673.8461749555806</v>
      </c>
      <c r="I91" s="53">
        <f>VLOOKUP(B91, realGDP!B:F, MATCH($I$4, realGDP!$B$3:$F$3, 0), FALSE)</f>
        <v>7266</v>
      </c>
      <c r="J91" s="75">
        <f t="shared" si="6"/>
        <v>2.9369006789866405E-3</v>
      </c>
    </row>
    <row r="92" spans="1:10" x14ac:dyDescent="0.25">
      <c r="A92" s="50" t="str">
        <f t="shared" si="7"/>
        <v>1984</v>
      </c>
      <c r="B92" t="s">
        <v>451</v>
      </c>
      <c r="C92">
        <f>SUMIF('C&amp;I'!B:B, FI_Q!$B92, 'C&amp;I'!D:D)</f>
        <v>1791.8</v>
      </c>
      <c r="D92">
        <f>(SUMIF('M&amp;M'!B:B, FI_Q!B92, 'M&amp;M'!I:I))/3</f>
        <v>300.76194907612609</v>
      </c>
      <c r="E92">
        <f>((SUMIF(Transfers!B:B, FI_Q!B92, Transfers!J:J))/realGDP!D80)/3</f>
        <v>505.49210339362816</v>
      </c>
      <c r="F92" s="4">
        <f>VLOOKUP($B92, Taxes!$B:$O, MATCH("SUM_REAL", Taxes!$B$1:$O$1, 0), FALSE)</f>
        <v>1191.6862487931946</v>
      </c>
      <c r="H92" s="52">
        <f t="shared" si="8"/>
        <v>1673.1612542842308</v>
      </c>
      <c r="I92" s="53">
        <f>VLOOKUP(B92, realGDP!B:F, MATCH($I$4, realGDP!$B$3:$F$3, 0), FALSE)</f>
        <v>7337.5</v>
      </c>
      <c r="J92" s="75">
        <f t="shared" si="6"/>
        <v>-9.3345236299802474E-5</v>
      </c>
    </row>
    <row r="93" spans="1:10" x14ac:dyDescent="0.25">
      <c r="A93" s="50" t="str">
        <f t="shared" si="7"/>
        <v>1984</v>
      </c>
      <c r="B93" t="s">
        <v>452</v>
      </c>
      <c r="C93">
        <f>SUMIF('C&amp;I'!B:B, FI_Q!$B93, 'C&amp;I'!D:D)</f>
        <v>1826</v>
      </c>
      <c r="D93">
        <f>(SUMIF('M&amp;M'!B:B, FI_Q!B93, 'M&amp;M'!I:I))/3</f>
        <v>302.09910982132175</v>
      </c>
      <c r="E93">
        <f>((SUMIF(Transfers!B:B, FI_Q!B93, Transfers!J:J))/realGDP!D81)/3</f>
        <v>512.37953861100561</v>
      </c>
      <c r="F93" s="4">
        <f>VLOOKUP($B93, Taxes!$B:$O, MATCH("SUM_REAL", Taxes!$B$1:$O$1, 0), FALSE)</f>
        <v>1211.8249787287969</v>
      </c>
      <c r="H93" s="52">
        <f t="shared" si="8"/>
        <v>1694.0188369904781</v>
      </c>
      <c r="I93" s="53">
        <f>VLOOKUP(B93, realGDP!B:F, MATCH($I$4, realGDP!$B$3:$F$3, 0), FALSE)</f>
        <v>7396</v>
      </c>
      <c r="J93" s="75">
        <f t="shared" si="6"/>
        <v>2.8201166449766477E-3</v>
      </c>
    </row>
    <row r="94" spans="1:10" x14ac:dyDescent="0.25">
      <c r="A94" s="50" t="str">
        <f t="shared" si="7"/>
        <v>1985</v>
      </c>
      <c r="B94" t="s">
        <v>453</v>
      </c>
      <c r="C94">
        <f>SUMIF('C&amp;I'!B:B, FI_Q!$B94, 'C&amp;I'!D:D)</f>
        <v>1848</v>
      </c>
      <c r="D94">
        <f>(SUMIF('M&amp;M'!B:B, FI_Q!B94, 'M&amp;M'!I:I))/3</f>
        <v>302.73370272796018</v>
      </c>
      <c r="E94">
        <f>((SUMIF(Transfers!B:B, FI_Q!B94, Transfers!J:J))/realGDP!D82)/3</f>
        <v>521.2880143112701</v>
      </c>
      <c r="F94" s="4">
        <f>VLOOKUP($B94, Taxes!$B:$O, MATCH("SUM_REAL", Taxes!$B$1:$O$1, 0), FALSE)</f>
        <v>1285.3309481216459</v>
      </c>
      <c r="H94" s="52">
        <f t="shared" si="8"/>
        <v>1690.1961494992156</v>
      </c>
      <c r="I94" s="53">
        <f>VLOOKUP(B94, realGDP!B:F, MATCH($I$4, realGDP!$B$3:$F$3, 0), FALSE)</f>
        <v>7469.5</v>
      </c>
      <c r="J94" s="75">
        <f t="shared" si="6"/>
        <v>-5.117728751941246E-4</v>
      </c>
    </row>
    <row r="95" spans="1:10" x14ac:dyDescent="0.25">
      <c r="A95" s="50" t="str">
        <f t="shared" si="7"/>
        <v>1985</v>
      </c>
      <c r="B95" t="s">
        <v>454</v>
      </c>
      <c r="C95">
        <f>SUMIF('C&amp;I'!B:B, FI_Q!$B95, 'C&amp;I'!D:D)</f>
        <v>1891</v>
      </c>
      <c r="D95">
        <f>(SUMIF('M&amp;M'!B:B, FI_Q!B95, 'M&amp;M'!I:I))/3</f>
        <v>303.6851736197147</v>
      </c>
      <c r="E95">
        <f>((SUMIF(Transfers!B:B, FI_Q!B95, Transfers!J:J))/realGDP!D83)/3</f>
        <v>517.52378587098565</v>
      </c>
      <c r="F95" s="4">
        <f>VLOOKUP($B95, Taxes!$B:$O, MATCH("SUM_REAL", Taxes!$B$1:$O$1, 0), FALSE)</f>
        <v>1203.8104699224778</v>
      </c>
      <c r="H95" s="52">
        <f t="shared" si="8"/>
        <v>1739.0103973771736</v>
      </c>
      <c r="I95" s="53">
        <f>VLOOKUP(B95, realGDP!B:F, MATCH($I$4, realGDP!$B$3:$F$3, 0), FALSE)</f>
        <v>7537.9</v>
      </c>
      <c r="J95" s="75">
        <f t="shared" si="6"/>
        <v>6.4758417965160055E-3</v>
      </c>
    </row>
    <row r="96" spans="1:10" x14ac:dyDescent="0.25">
      <c r="A96" s="50" t="str">
        <f t="shared" si="7"/>
        <v>1985</v>
      </c>
      <c r="B96" t="s">
        <v>455</v>
      </c>
      <c r="C96">
        <f>SUMIF('C&amp;I'!B:B, FI_Q!$B96, 'C&amp;I'!D:D)</f>
        <v>1935.4</v>
      </c>
      <c r="D96">
        <f>(SUMIF('M&amp;M'!B:B, FI_Q!B96, 'M&amp;M'!I:I))/3</f>
        <v>305.84297922932598</v>
      </c>
      <c r="E96">
        <f>((SUMIF(Transfers!B:B, FI_Q!B96, Transfers!J:J))/realGDP!D84)/3</f>
        <v>518.71406781649659</v>
      </c>
      <c r="F96" s="4">
        <f>VLOOKUP($B96, Taxes!$B:$O, MATCH("SUM_REAL", Taxes!$B$1:$O$1, 0), FALSE)</f>
        <v>1259.9436818021823</v>
      </c>
      <c r="H96" s="52">
        <f t="shared" si="8"/>
        <v>1793.4241676006882</v>
      </c>
      <c r="I96" s="53">
        <f>VLOOKUP(B96, realGDP!B:F, MATCH($I$4, realGDP!$B$3:$F$3, 0), FALSE)</f>
        <v>7655.2</v>
      </c>
      <c r="J96" s="75">
        <f t="shared" si="6"/>
        <v>7.108079504587023E-3</v>
      </c>
    </row>
    <row r="97" spans="1:10" x14ac:dyDescent="0.25">
      <c r="A97" s="50" t="str">
        <f t="shared" si="7"/>
        <v>1985</v>
      </c>
      <c r="B97" t="s">
        <v>456</v>
      </c>
      <c r="C97">
        <f>SUMIF('C&amp;I'!B:B, FI_Q!$B97, 'C&amp;I'!D:D)</f>
        <v>1941.8</v>
      </c>
      <c r="D97">
        <f>(SUMIF('M&amp;M'!B:B, FI_Q!B97, 'M&amp;M'!I:I))/3</f>
        <v>308.3007523666293</v>
      </c>
      <c r="E97">
        <f>((SUMIF(Transfers!B:B, FI_Q!B97, Transfers!J:J))/realGDP!D85)/3</f>
        <v>515.86816055187523</v>
      </c>
      <c r="F97" s="4">
        <f>VLOOKUP($B97, Taxes!$B:$O, MATCH("SUM_REAL", Taxes!$B$1:$O$1, 0), FALSE)</f>
        <v>1274.580063274545</v>
      </c>
      <c r="H97" s="52">
        <f t="shared" si="8"/>
        <v>1776.8503329371238</v>
      </c>
      <c r="I97" s="53">
        <f>VLOOKUP(B97, realGDP!B:F, MATCH($I$4, realGDP!$B$3:$F$3, 0), FALSE)</f>
        <v>7712.6</v>
      </c>
      <c r="J97" s="75">
        <f t="shared" si="6"/>
        <v>-2.1489296298996979E-3</v>
      </c>
    </row>
    <row r="98" spans="1:10" x14ac:dyDescent="0.25">
      <c r="A98" s="50" t="str">
        <f t="shared" si="7"/>
        <v>1986</v>
      </c>
      <c r="B98" t="s">
        <v>457</v>
      </c>
      <c r="C98">
        <f>SUMIF('C&amp;I'!B:B, FI_Q!$B98, 'C&amp;I'!D:D)</f>
        <v>1958</v>
      </c>
      <c r="D98">
        <f>(SUMIF('M&amp;M'!B:B, FI_Q!B98, 'M&amp;M'!I:I))/3</f>
        <v>309.94170897018029</v>
      </c>
      <c r="E98">
        <f>((SUMIF(Transfers!B:B, FI_Q!B98, Transfers!J:J))/realGDP!D86)/3</f>
        <v>527.81682604143168</v>
      </c>
      <c r="F98" s="4">
        <f>VLOOKUP($B98, Taxes!$B:$O, MATCH("SUM_REAL", Taxes!$B$1:$O$1, 0), FALSE)</f>
        <v>1278.0062824317524</v>
      </c>
      <c r="H98" s="52">
        <f t="shared" si="8"/>
        <v>1792.0104826102988</v>
      </c>
      <c r="I98" s="53">
        <f>VLOOKUP(B98, realGDP!B:F, MATCH($I$4, realGDP!$B$3:$F$3, 0), FALSE)</f>
        <v>7784.1</v>
      </c>
      <c r="J98" s="75">
        <f t="shared" si="6"/>
        <v>1.9475789973375285E-3</v>
      </c>
    </row>
    <row r="99" spans="1:10" x14ac:dyDescent="0.25">
      <c r="A99" s="50" t="str">
        <f t="shared" si="7"/>
        <v>1986</v>
      </c>
      <c r="B99" t="s">
        <v>458</v>
      </c>
      <c r="C99">
        <f>SUMIF('C&amp;I'!B:B, FI_Q!$B99, 'C&amp;I'!D:D)</f>
        <v>1997.8</v>
      </c>
      <c r="D99">
        <f>(SUMIF('M&amp;M'!B:B, FI_Q!B99, 'M&amp;M'!I:I))/3</f>
        <v>311.97799156107038</v>
      </c>
      <c r="E99">
        <f>((SUMIF(Transfers!B:B, FI_Q!B99, Transfers!J:J))/realGDP!D87)/3</f>
        <v>534.2322149439068</v>
      </c>
      <c r="F99" s="4">
        <f>VLOOKUP($B99, Taxes!$B:$O, MATCH("SUM_REAL", Taxes!$B$1:$O$1, 0), FALSE)</f>
        <v>1290.4627039424531</v>
      </c>
      <c r="H99" s="52">
        <f t="shared" si="8"/>
        <v>1835.6334627242336</v>
      </c>
      <c r="I99" s="53">
        <f>VLOOKUP(B99, realGDP!B:F, MATCH($I$4, realGDP!$B$3:$F$3, 0), FALSE)</f>
        <v>7819.8</v>
      </c>
      <c r="J99" s="75">
        <f t="shared" si="6"/>
        <v>5.5785288772007948E-3</v>
      </c>
    </row>
    <row r="100" spans="1:10" x14ac:dyDescent="0.25">
      <c r="A100" s="50" t="str">
        <f t="shared" si="7"/>
        <v>1986</v>
      </c>
      <c r="B100" t="s">
        <v>459</v>
      </c>
      <c r="C100">
        <f>SUMIF('C&amp;I'!B:B, FI_Q!$B100, 'C&amp;I'!D:D)</f>
        <v>2043.4</v>
      </c>
      <c r="D100">
        <f>(SUMIF('M&amp;M'!B:B, FI_Q!B100, 'M&amp;M'!I:I))/3</f>
        <v>314.25790518118794</v>
      </c>
      <c r="E100">
        <f>((SUMIF(Transfers!B:B, FI_Q!B100, Transfers!J:J))/realGDP!D88)/3</f>
        <v>539.82413073793634</v>
      </c>
      <c r="F100" s="4">
        <f>VLOOKUP($B100, Taxes!$B:$O, MATCH("SUM_REAL", Taxes!$B$1:$O$1, 0), FALSE)</f>
        <v>1309.5114614666529</v>
      </c>
      <c r="H100" s="52">
        <f t="shared" si="8"/>
        <v>1877.2894855607387</v>
      </c>
      <c r="I100" s="53">
        <f>VLOOKUP(B100, realGDP!B:F, MATCH($I$4, realGDP!$B$3:$F$3, 0), FALSE)</f>
        <v>7898.6</v>
      </c>
      <c r="J100" s="75">
        <f t="shared" si="6"/>
        <v>5.2738488892341865E-3</v>
      </c>
    </row>
    <row r="101" spans="1:10" x14ac:dyDescent="0.25">
      <c r="A101" s="50" t="str">
        <f t="shared" si="7"/>
        <v>1986</v>
      </c>
      <c r="B101" t="s">
        <v>460</v>
      </c>
      <c r="C101">
        <f>SUMIF('C&amp;I'!B:B, FI_Q!$B101, 'C&amp;I'!D:D)</f>
        <v>2031.5</v>
      </c>
      <c r="D101">
        <f>(SUMIF('M&amp;M'!B:B, FI_Q!B101, 'M&amp;M'!I:I))/3</f>
        <v>315.88104974409907</v>
      </c>
      <c r="E101">
        <f>((SUMIF(Transfers!B:B, FI_Q!B101, Transfers!J:J))/realGDP!D89)/3</f>
        <v>536.84355237833381</v>
      </c>
      <c r="F101" s="4">
        <f>VLOOKUP($B101, Taxes!$B:$O, MATCH("SUM_REAL", Taxes!$B$1:$O$1, 0), FALSE)</f>
        <v>1339.7030519659061</v>
      </c>
      <c r="H101" s="52">
        <f t="shared" si="8"/>
        <v>1850.8230432892115</v>
      </c>
      <c r="I101" s="53">
        <f>VLOOKUP(B101, realGDP!B:F, MATCH($I$4, realGDP!$B$3:$F$3, 0), FALSE)</f>
        <v>7939.5</v>
      </c>
      <c r="J101" s="75">
        <f t="shared" si="6"/>
        <v>-3.3335149910608082E-3</v>
      </c>
    </row>
    <row r="102" spans="1:10" x14ac:dyDescent="0.25">
      <c r="A102" s="50" t="str">
        <f t="shared" si="7"/>
        <v>1987</v>
      </c>
      <c r="B102" t="s">
        <v>461</v>
      </c>
      <c r="C102">
        <f>SUMIF('C&amp;I'!B:B, FI_Q!$B102, 'C&amp;I'!D:D)</f>
        <v>2044.3</v>
      </c>
      <c r="D102">
        <f>(SUMIF('M&amp;M'!B:B, FI_Q!B102, 'M&amp;M'!I:I))/3</f>
        <v>319.33002585460918</v>
      </c>
      <c r="E102">
        <f>((SUMIF(Transfers!B:B, FI_Q!B102, Transfers!J:J))/realGDP!D90)/3</f>
        <v>536.2668752337878</v>
      </c>
      <c r="F102" s="4">
        <f>VLOOKUP($B102, Taxes!$B:$O, MATCH("SUM_REAL", Taxes!$B$1:$O$1, 0), FALSE)</f>
        <v>1327.5750671608803</v>
      </c>
      <c r="H102" s="52">
        <f t="shared" si="8"/>
        <v>1859.3268552050827</v>
      </c>
      <c r="I102" s="53">
        <f>VLOOKUP(B102, realGDP!B:F, MATCH($I$4, realGDP!$B$3:$F$3, 0), FALSE)</f>
        <v>7995</v>
      </c>
      <c r="J102" s="75">
        <f t="shared" si="6"/>
        <v>1.063641265274698E-3</v>
      </c>
    </row>
    <row r="103" spans="1:10" x14ac:dyDescent="0.25">
      <c r="A103" s="50" t="str">
        <f t="shared" si="7"/>
        <v>1987</v>
      </c>
      <c r="B103" t="s">
        <v>462</v>
      </c>
      <c r="C103">
        <f>SUMIF('C&amp;I'!B:B, FI_Q!$B103, 'C&amp;I'!D:D)</f>
        <v>2062.9</v>
      </c>
      <c r="D103">
        <f>(SUMIF('M&amp;M'!B:B, FI_Q!B103, 'M&amp;M'!I:I))/3</f>
        <v>320.04657228651143</v>
      </c>
      <c r="E103">
        <f>((SUMIF(Transfers!B:B, FI_Q!B103, Transfers!J:J))/realGDP!D91)/3</f>
        <v>536.71079372564861</v>
      </c>
      <c r="F103" s="4">
        <f>VLOOKUP($B103, Taxes!$B:$O, MATCH("SUM_REAL", Taxes!$B$1:$O$1, 0), FALSE)</f>
        <v>1424.3608313403174</v>
      </c>
      <c r="H103" s="52">
        <f t="shared" si="8"/>
        <v>1848.9600753948669</v>
      </c>
      <c r="I103" s="53">
        <f>VLOOKUP(B103, realGDP!B:F, MATCH($I$4, realGDP!$B$3:$F$3, 0), FALSE)</f>
        <v>8084.7</v>
      </c>
      <c r="J103" s="75">
        <f t="shared" si="6"/>
        <v>-1.2822714275379178E-3</v>
      </c>
    </row>
    <row r="104" spans="1:10" x14ac:dyDescent="0.25">
      <c r="A104" s="50" t="str">
        <f t="shared" si="7"/>
        <v>1987</v>
      </c>
      <c r="B104" t="s">
        <v>463</v>
      </c>
      <c r="C104">
        <f>SUMIF('C&amp;I'!B:B, FI_Q!$B104, 'C&amp;I'!D:D)</f>
        <v>2067.6999999999998</v>
      </c>
      <c r="D104">
        <f>(SUMIF('M&amp;M'!B:B, FI_Q!B104, 'M&amp;M'!I:I))/3</f>
        <v>320.53758603867396</v>
      </c>
      <c r="E104">
        <f>((SUMIF(Transfers!B:B, FI_Q!B104, Transfers!J:J))/realGDP!D92)/3</f>
        <v>530.94391883999936</v>
      </c>
      <c r="F104" s="4">
        <f>VLOOKUP($B104, Taxes!$B:$O, MATCH("SUM_REAL", Taxes!$B$1:$O$1, 0), FALSE)</f>
        <v>1381.5888271512238</v>
      </c>
      <c r="H104" s="52">
        <f t="shared" si="8"/>
        <v>1833.2170905928933</v>
      </c>
      <c r="I104" s="53">
        <f>VLOOKUP(B104, realGDP!B:F, MATCH($I$4, realGDP!$B$3:$F$3, 0), FALSE)</f>
        <v>8158</v>
      </c>
      <c r="J104" s="75">
        <f t="shared" si="6"/>
        <v>-1.9297603336569666E-3</v>
      </c>
    </row>
    <row r="105" spans="1:10" x14ac:dyDescent="0.25">
      <c r="A105" s="50" t="str">
        <f t="shared" si="7"/>
        <v>1987</v>
      </c>
      <c r="B105" t="s">
        <v>464</v>
      </c>
      <c r="C105">
        <f>SUMIF('C&amp;I'!B:B, FI_Q!$B105, 'C&amp;I'!D:D)</f>
        <v>2092.8000000000002</v>
      </c>
      <c r="D105">
        <f>(SUMIF('M&amp;M'!B:B, FI_Q!B105, 'M&amp;M'!I:I))/3</f>
        <v>320.78641954804164</v>
      </c>
      <c r="E105">
        <f>((SUMIF(Transfers!B:B, FI_Q!B105, Transfers!J:J))/realGDP!D93)/3</f>
        <v>528.4196481245624</v>
      </c>
      <c r="F105" s="4">
        <f>VLOOKUP($B105, Taxes!$B:$O, MATCH("SUM_REAL", Taxes!$B$1:$O$1, 0), FALSE)</f>
        <v>1410.7547513108489</v>
      </c>
      <c r="H105" s="52">
        <f t="shared" si="8"/>
        <v>1860.011593872141</v>
      </c>
      <c r="I105" s="53">
        <f>VLOOKUP(B105, realGDP!B:F, MATCH($I$4, realGDP!$B$3:$F$3, 0), FALSE)</f>
        <v>8292.7000000000007</v>
      </c>
      <c r="J105" s="75">
        <f t="shared" si="6"/>
        <v>3.2310952137720754E-3</v>
      </c>
    </row>
    <row r="106" spans="1:10" x14ac:dyDescent="0.25">
      <c r="A106" s="50" t="str">
        <f t="shared" si="7"/>
        <v>1988</v>
      </c>
      <c r="B106" t="s">
        <v>465</v>
      </c>
      <c r="C106">
        <f>SUMIF('C&amp;I'!B:B, FI_Q!$B106, 'C&amp;I'!D:D)</f>
        <v>2078.6</v>
      </c>
      <c r="D106">
        <f>(SUMIF('M&amp;M'!B:B, FI_Q!B106, 'M&amp;M'!I:I))/3</f>
        <v>318.15266759700859</v>
      </c>
      <c r="E106">
        <f>((SUMIF(Transfers!B:B, FI_Q!B106, Transfers!J:J))/realGDP!D94)/3</f>
        <v>549.90206698836835</v>
      </c>
      <c r="F106" s="4">
        <f>VLOOKUP($B106, Taxes!$B:$O, MATCH("SUM_REAL", Taxes!$B$1:$O$1, 0), FALSE)</f>
        <v>1426.4845878606834</v>
      </c>
      <c r="H106" s="52">
        <f t="shared" si="8"/>
        <v>1835.0475849321442</v>
      </c>
      <c r="I106" s="53">
        <f>VLOOKUP(B106, realGDP!B:F, MATCH($I$4, realGDP!$B$3:$F$3, 0), FALSE)</f>
        <v>8339.2999999999993</v>
      </c>
      <c r="J106" s="75">
        <f t="shared" si="6"/>
        <v>-2.9935376998065548E-3</v>
      </c>
    </row>
    <row r="107" spans="1:10" x14ac:dyDescent="0.25">
      <c r="A107" s="50" t="str">
        <f t="shared" si="7"/>
        <v>1988</v>
      </c>
      <c r="B107" t="s">
        <v>466</v>
      </c>
      <c r="C107">
        <f>SUMIF('C&amp;I'!B:B, FI_Q!$B107, 'C&amp;I'!D:D)</f>
        <v>2086.1</v>
      </c>
      <c r="D107">
        <f>(SUMIF('M&amp;M'!B:B, FI_Q!B107, 'M&amp;M'!I:I))/3</f>
        <v>317.93707156835131</v>
      </c>
      <c r="E107">
        <f>((SUMIF(Transfers!B:B, FI_Q!B107, Transfers!J:J))/realGDP!D95)/3</f>
        <v>544.27290486317418</v>
      </c>
      <c r="F107" s="4">
        <f>VLOOKUP($B107, Taxes!$B:$O, MATCH("SUM_REAL", Taxes!$B$1:$O$1, 0), FALSE)</f>
        <v>1416.2567574148934</v>
      </c>
      <c r="H107" s="52">
        <f t="shared" si="8"/>
        <v>1846.7475894625163</v>
      </c>
      <c r="I107" s="53">
        <f>VLOOKUP(B107, realGDP!B:F, MATCH($I$4, realGDP!$B$3:$F$3, 0), FALSE)</f>
        <v>8449.5</v>
      </c>
      <c r="J107" s="75">
        <f t="shared" si="6"/>
        <v>1.3846978555384459E-3</v>
      </c>
    </row>
    <row r="108" spans="1:10" x14ac:dyDescent="0.25">
      <c r="A108" s="50" t="str">
        <f t="shared" si="7"/>
        <v>1988</v>
      </c>
      <c r="B108" t="s">
        <v>467</v>
      </c>
      <c r="C108">
        <f>SUMIF('C&amp;I'!B:B, FI_Q!$B108, 'C&amp;I'!D:D)</f>
        <v>2087.5</v>
      </c>
      <c r="D108">
        <f>(SUMIF('M&amp;M'!B:B, FI_Q!B108, 'M&amp;M'!I:I))/3</f>
        <v>319.62117807718954</v>
      </c>
      <c r="E108">
        <f>((SUMIF(Transfers!B:B, FI_Q!B108, Transfers!J:J))/realGDP!D96)/3</f>
        <v>540.64167121032324</v>
      </c>
      <c r="F108" s="4">
        <f>VLOOKUP($B108, Taxes!$B:$O, MATCH("SUM_REAL", Taxes!$B$1:$O$1, 0), FALSE)</f>
        <v>1422.2714006222136</v>
      </c>
      <c r="H108" s="52">
        <f t="shared" si="8"/>
        <v>1847.6021531936012</v>
      </c>
      <c r="I108" s="53">
        <f>VLOOKUP(B108, realGDP!B:F, MATCH($I$4, realGDP!$B$3:$F$3, 0), FALSE)</f>
        <v>8498.2999999999993</v>
      </c>
      <c r="J108" s="75">
        <f t="shared" si="6"/>
        <v>1.0055702094358976E-4</v>
      </c>
    </row>
    <row r="109" spans="1:10" x14ac:dyDescent="0.25">
      <c r="A109" s="50" t="str">
        <f t="shared" si="7"/>
        <v>1988</v>
      </c>
      <c r="B109" t="s">
        <v>468</v>
      </c>
      <c r="C109">
        <f>SUMIF('C&amp;I'!B:B, FI_Q!$B109, 'C&amp;I'!D:D)</f>
        <v>2126.8000000000002</v>
      </c>
      <c r="D109">
        <f>(SUMIF('M&amp;M'!B:B, FI_Q!B109, 'M&amp;M'!I:I))/3</f>
        <v>323.04367959944045</v>
      </c>
      <c r="E109">
        <f>((SUMIF(Transfers!B:B, FI_Q!B109, Transfers!J:J))/realGDP!D97)/3</f>
        <v>537.92293158471341</v>
      </c>
      <c r="F109" s="4">
        <f>VLOOKUP($B109, Taxes!$B:$O, MATCH("SUM_REAL", Taxes!$B$1:$O$1, 0), FALSE)</f>
        <v>1434.6728482288875</v>
      </c>
      <c r="H109" s="52">
        <f t="shared" si="8"/>
        <v>1881.3390336195703</v>
      </c>
      <c r="I109" s="53">
        <f>VLOOKUP(B109, realGDP!B:F, MATCH($I$4, realGDP!$B$3:$F$3, 0), FALSE)</f>
        <v>8610.9</v>
      </c>
      <c r="J109" s="75">
        <f t="shared" si="6"/>
        <v>3.91792732768573E-3</v>
      </c>
    </row>
    <row r="110" spans="1:10" x14ac:dyDescent="0.25">
      <c r="A110" s="50" t="str">
        <f t="shared" si="7"/>
        <v>1989</v>
      </c>
      <c r="B110" t="s">
        <v>469</v>
      </c>
      <c r="C110">
        <f>SUMIF('C&amp;I'!B:B, FI_Q!$B110, 'C&amp;I'!D:D)</f>
        <v>2117.1999999999998</v>
      </c>
      <c r="D110">
        <f>(SUMIF('M&amp;M'!B:B, FI_Q!B110, 'M&amp;M'!I:I))/3</f>
        <v>329.21880517020259</v>
      </c>
      <c r="E110">
        <f>((SUMIF(Transfers!B:B, FI_Q!B110, Transfers!J:J))/realGDP!D98)/3</f>
        <v>557.86713561211502</v>
      </c>
      <c r="F110" s="4">
        <f>VLOOKUP($B110, Taxes!$B:$O, MATCH("SUM_REAL", Taxes!$B$1:$O$1, 0), FALSE)</f>
        <v>1489.5821884469844</v>
      </c>
      <c r="H110" s="52">
        <f t="shared" si="8"/>
        <v>1861.2455692123785</v>
      </c>
      <c r="I110" s="53">
        <f>VLOOKUP(B110, realGDP!B:F, MATCH($I$4, realGDP!$B$3:$F$3, 0), FALSE)</f>
        <v>8697.7000000000007</v>
      </c>
      <c r="J110" s="75">
        <f t="shared" si="6"/>
        <v>-2.3102043537017521E-3</v>
      </c>
    </row>
    <row r="111" spans="1:10" x14ac:dyDescent="0.25">
      <c r="A111" s="50" t="str">
        <f t="shared" si="7"/>
        <v>1989</v>
      </c>
      <c r="B111" t="s">
        <v>470</v>
      </c>
      <c r="C111">
        <f>SUMIF('C&amp;I'!B:B, FI_Q!$B111, 'C&amp;I'!D:D)</f>
        <v>2151.8000000000002</v>
      </c>
      <c r="D111">
        <f>(SUMIF('M&amp;M'!B:B, FI_Q!B111, 'M&amp;M'!I:I))/3</f>
        <v>333.53049032221003</v>
      </c>
      <c r="E111">
        <f>((SUMIF(Transfers!B:B, FI_Q!B111, Transfers!J:J))/realGDP!D99)/3</f>
        <v>554.09216275682559</v>
      </c>
      <c r="F111" s="4">
        <f>VLOOKUP($B111, Taxes!$B:$O, MATCH("SUM_REAL", Taxes!$B$1:$O$1, 0), FALSE)</f>
        <v>1496.4826923672874</v>
      </c>
      <c r="H111" s="52">
        <f t="shared" si="8"/>
        <v>1884.9915013847913</v>
      </c>
      <c r="I111" s="53">
        <f>VLOOKUP(B111, realGDP!B:F, MATCH($I$4, realGDP!$B$3:$F$3, 0), FALSE)</f>
        <v>8766.1</v>
      </c>
      <c r="J111" s="75">
        <f t="shared" si="6"/>
        <v>2.708836560433114E-3</v>
      </c>
    </row>
    <row r="112" spans="1:10" x14ac:dyDescent="0.25">
      <c r="A112" s="50" t="str">
        <f t="shared" si="7"/>
        <v>1989</v>
      </c>
      <c r="B112" t="s">
        <v>471</v>
      </c>
      <c r="C112">
        <f>SUMIF('C&amp;I'!B:B, FI_Q!$B112, 'C&amp;I'!D:D)</f>
        <v>2169.8000000000002</v>
      </c>
      <c r="D112">
        <f>(SUMIF('M&amp;M'!B:B, FI_Q!B112, 'M&amp;M'!I:I))/3</f>
        <v>337.36575349443518</v>
      </c>
      <c r="E112">
        <f>((SUMIF(Transfers!B:B, FI_Q!B112, Transfers!J:J))/realGDP!D100)/3</f>
        <v>556.8565823395885</v>
      </c>
      <c r="F112" s="4">
        <f>VLOOKUP($B112, Taxes!$B:$O, MATCH("SUM_REAL", Taxes!$B$1:$O$1, 0), FALSE)</f>
        <v>1501.7101654700641</v>
      </c>
      <c r="H112" s="52">
        <f t="shared" si="8"/>
        <v>1902.1777512899278</v>
      </c>
      <c r="I112" s="53">
        <f>VLOOKUP(B112, realGDP!B:F, MATCH($I$4, realGDP!$B$3:$F$3, 0), FALSE)</f>
        <v>8831.5</v>
      </c>
      <c r="J112" s="75">
        <f t="shared" si="6"/>
        <v>1.9460170871467466E-3</v>
      </c>
    </row>
    <row r="113" spans="1:10" x14ac:dyDescent="0.25">
      <c r="A113" s="50" t="str">
        <f t="shared" si="7"/>
        <v>1989</v>
      </c>
      <c r="B113" t="s">
        <v>472</v>
      </c>
      <c r="C113">
        <f>SUMIF('C&amp;I'!B:B, FI_Q!$B113, 'C&amp;I'!D:D)</f>
        <v>2181.5</v>
      </c>
      <c r="D113">
        <f>(SUMIF('M&amp;M'!B:B, FI_Q!B113, 'M&amp;M'!I:I))/3</f>
        <v>340.84755198124793</v>
      </c>
      <c r="E113">
        <f>((SUMIF(Transfers!B:B, FI_Q!B113, Transfers!J:J))/realGDP!D101)/3</f>
        <v>561.49201253535125</v>
      </c>
      <c r="F113" s="4">
        <f>VLOOKUP($B113, Taxes!$B:$O, MATCH("SUM_REAL", Taxes!$B$1:$O$1, 0), FALSE)</f>
        <v>1511.8856531376596</v>
      </c>
      <c r="H113" s="52">
        <f t="shared" si="8"/>
        <v>1914.9284534185206</v>
      </c>
      <c r="I113" s="53">
        <f>VLOOKUP(B113, realGDP!B:F, MATCH($I$4, realGDP!$B$3:$F$3, 0), FALSE)</f>
        <v>8850.2000000000007</v>
      </c>
      <c r="J113" s="75">
        <f t="shared" si="6"/>
        <v>1.4407247439145803E-3</v>
      </c>
    </row>
    <row r="114" spans="1:10" x14ac:dyDescent="0.25">
      <c r="A114" s="50" t="str">
        <f t="shared" si="7"/>
        <v>1990</v>
      </c>
      <c r="B114" t="s">
        <v>473</v>
      </c>
      <c r="C114">
        <f>SUMIF('C&amp;I'!B:B, FI_Q!$B114, 'C&amp;I'!D:D)</f>
        <v>2215.8000000000002</v>
      </c>
      <c r="D114">
        <f>(SUMIF('M&amp;M'!B:B, FI_Q!B114, 'M&amp;M'!I:I))/3</f>
        <v>343.0640054612652</v>
      </c>
      <c r="E114">
        <f>((SUMIF(Transfers!B:B, FI_Q!B114, Transfers!J:J))/realGDP!D102)/3</f>
        <v>577.80323240239738</v>
      </c>
      <c r="F114" s="4">
        <f>VLOOKUP($B114, Taxes!$B:$O, MATCH("SUM_REAL", Taxes!$B$1:$O$1, 0), FALSE)</f>
        <v>1512.9090114395092</v>
      </c>
      <c r="H114" s="52">
        <f t="shared" si="8"/>
        <v>1955.9039708343553</v>
      </c>
      <c r="I114" s="53">
        <f>VLOOKUP(B114, realGDP!B:F, MATCH($I$4, realGDP!$B$3:$F$3, 0), FALSE)</f>
        <v>8947.1</v>
      </c>
      <c r="J114" s="75">
        <f t="shared" si="6"/>
        <v>4.579754044979345E-3</v>
      </c>
    </row>
    <row r="115" spans="1:10" x14ac:dyDescent="0.25">
      <c r="A115" s="50" t="str">
        <f t="shared" si="7"/>
        <v>1990</v>
      </c>
      <c r="B115" t="s">
        <v>474</v>
      </c>
      <c r="C115">
        <f>SUMIF('C&amp;I'!B:B, FI_Q!$B115, 'C&amp;I'!D:D)</f>
        <v>2221.1999999999998</v>
      </c>
      <c r="D115">
        <f>(SUMIF('M&amp;M'!B:B, FI_Q!B115, 'M&amp;M'!I:I))/3</f>
        <v>347.61597678915388</v>
      </c>
      <c r="E115">
        <f>((SUMIF(Transfers!B:B, FI_Q!B115, Transfers!J:J))/realGDP!D103)/3</f>
        <v>580.66700524801092</v>
      </c>
      <c r="F115" s="4">
        <f>VLOOKUP($B115, Taxes!$B:$O, MATCH("SUM_REAL", Taxes!$B$1:$O$1, 0), FALSE)</f>
        <v>1524.8110417351302</v>
      </c>
      <c r="H115" s="52">
        <f t="shared" si="8"/>
        <v>1969.0020532381934</v>
      </c>
      <c r="I115" s="53">
        <f>VLOOKUP(B115, realGDP!B:F, MATCH($I$4, realGDP!$B$3:$F$3, 0), FALSE)</f>
        <v>8981.7000000000007</v>
      </c>
      <c r="J115" s="75">
        <f t="shared" si="6"/>
        <v>1.4583077150025199E-3</v>
      </c>
    </row>
    <row r="116" spans="1:10" x14ac:dyDescent="0.25">
      <c r="A116" s="50" t="str">
        <f t="shared" si="7"/>
        <v>1990</v>
      </c>
      <c r="B116" t="s">
        <v>475</v>
      </c>
      <c r="C116">
        <f>SUMIF('C&amp;I'!B:B, FI_Q!$B116, 'C&amp;I'!D:D)</f>
        <v>2219.9</v>
      </c>
      <c r="D116">
        <f>(SUMIF('M&amp;M'!B:B, FI_Q!B116, 'M&amp;M'!I:I))/3</f>
        <v>353.07387019186837</v>
      </c>
      <c r="E116">
        <f>((SUMIF(Transfers!B:B, FI_Q!B116, Transfers!J:J))/realGDP!D104)/3</f>
        <v>579.11792329896093</v>
      </c>
      <c r="F116" s="4">
        <f>VLOOKUP($B116, Taxes!$B:$O, MATCH("SUM_REAL", Taxes!$B$1:$O$1, 0), FALSE)</f>
        <v>1524.7761370174221</v>
      </c>
      <c r="H116" s="52">
        <f t="shared" si="8"/>
        <v>1969.5323290472641</v>
      </c>
      <c r="I116" s="53">
        <f>VLOOKUP(B116, realGDP!B:F, MATCH($I$4, realGDP!$B$3:$F$3, 0), FALSE)</f>
        <v>8983.9</v>
      </c>
      <c r="J116" s="75">
        <f t="shared" si="6"/>
        <v>5.9025123729187186E-5</v>
      </c>
    </row>
    <row r="117" spans="1:10" x14ac:dyDescent="0.25">
      <c r="A117" s="50" t="str">
        <f t="shared" si="7"/>
        <v>1990</v>
      </c>
      <c r="B117" t="s">
        <v>476</v>
      </c>
      <c r="C117">
        <f>SUMIF('C&amp;I'!B:B, FI_Q!$B117, 'C&amp;I'!D:D)</f>
        <v>2240.1999999999998</v>
      </c>
      <c r="D117">
        <f>(SUMIF('M&amp;M'!B:B, FI_Q!B117, 'M&amp;M'!I:I))/3</f>
        <v>361.05003502323603</v>
      </c>
      <c r="E117">
        <f>((SUMIF(Transfers!B:B, FI_Q!B117, Transfers!J:J))/realGDP!D105)/3</f>
        <v>587.05612829324161</v>
      </c>
      <c r="F117" s="4">
        <f>VLOOKUP($B117, Taxes!$B:$O, MATCH("SUM_REAL", Taxes!$B$1:$O$1, 0), FALSE)</f>
        <v>1506.2030403634456</v>
      </c>
      <c r="H117" s="52">
        <f t="shared" si="8"/>
        <v>2006.8769435768131</v>
      </c>
      <c r="I117" s="53">
        <f>VLOOKUP(B117, realGDP!B:F, MATCH($I$4, realGDP!$B$3:$F$3, 0), FALSE)</f>
        <v>8907.4</v>
      </c>
      <c r="J117" s="75">
        <f t="shared" si="6"/>
        <v>4.1925381738272746E-3</v>
      </c>
    </row>
    <row r="118" spans="1:10" x14ac:dyDescent="0.25">
      <c r="A118" s="50" t="str">
        <f t="shared" si="7"/>
        <v>1991</v>
      </c>
      <c r="B118" t="s">
        <v>477</v>
      </c>
      <c r="C118">
        <f>SUMIF('C&amp;I'!B:B, FI_Q!$B118, 'C&amp;I'!D:D)</f>
        <v>2251.1999999999998</v>
      </c>
      <c r="D118">
        <f>(SUMIF('M&amp;M'!B:B, FI_Q!B118, 'M&amp;M'!I:I))/3</f>
        <v>363.61649461261396</v>
      </c>
      <c r="E118">
        <f>((SUMIF(Transfers!B:B, FI_Q!B118, Transfers!J:J))/realGDP!D106)/3</f>
        <v>613.72242185386938</v>
      </c>
      <c r="F118" s="4">
        <f>VLOOKUP($B118, Taxes!$B:$O, MATCH("SUM_REAL", Taxes!$B$1:$O$1, 0), FALSE)</f>
        <v>1486.4669062246433</v>
      </c>
      <c r="H118" s="52">
        <f t="shared" si="8"/>
        <v>2047.6934333656272</v>
      </c>
      <c r="I118" s="53">
        <f>VLOOKUP(B118, realGDP!B:F, MATCH($I$4, realGDP!$B$3:$F$3, 0), FALSE)</f>
        <v>8865.6</v>
      </c>
      <c r="J118" s="75">
        <f t="shared" si="6"/>
        <v>4.6039173647372004E-3</v>
      </c>
    </row>
    <row r="119" spans="1:10" x14ac:dyDescent="0.25">
      <c r="A119" s="50" t="str">
        <f t="shared" si="7"/>
        <v>1991</v>
      </c>
      <c r="B119" t="s">
        <v>478</v>
      </c>
      <c r="C119">
        <f>SUMIF('C&amp;I'!B:B, FI_Q!$B119, 'C&amp;I'!D:D)</f>
        <v>2259.1999999999998</v>
      </c>
      <c r="D119">
        <f>(SUMIF('M&amp;M'!B:B, FI_Q!B119, 'M&amp;M'!I:I))/3</f>
        <v>379.98170888337637</v>
      </c>
      <c r="E119">
        <f>((SUMIF(Transfers!B:B, FI_Q!B119, Transfers!J:J))/realGDP!D107)/3</f>
        <v>623.36052578478564</v>
      </c>
      <c r="F119" s="4">
        <f>VLOOKUP($B119, Taxes!$B:$O, MATCH("SUM_REAL", Taxes!$B$1:$O$1, 0), FALSE)</f>
        <v>1492.6061514513849</v>
      </c>
      <c r="H119" s="52">
        <f t="shared" si="8"/>
        <v>2091.3393177522285</v>
      </c>
      <c r="I119" s="53">
        <f>VLOOKUP(B119, realGDP!B:F, MATCH($I$4, realGDP!$B$3:$F$3, 0), FALSE)</f>
        <v>8934.4</v>
      </c>
      <c r="J119" s="75">
        <f t="shared" si="6"/>
        <v>4.8851500253627791E-3</v>
      </c>
    </row>
    <row r="120" spans="1:10" x14ac:dyDescent="0.25">
      <c r="A120" s="50" t="str">
        <f t="shared" si="7"/>
        <v>1991</v>
      </c>
      <c r="B120" t="s">
        <v>479</v>
      </c>
      <c r="C120">
        <f>SUMIF('C&amp;I'!B:B, FI_Q!$B120, 'C&amp;I'!D:D)</f>
        <v>2250.8000000000002</v>
      </c>
      <c r="D120">
        <f>(SUMIF('M&amp;M'!B:B, FI_Q!B120, 'M&amp;M'!I:I))/3</f>
        <v>388.96147824665371</v>
      </c>
      <c r="E120">
        <f>((SUMIF(Transfers!B:B, FI_Q!B120, Transfers!J:J))/realGDP!D108)/3</f>
        <v>621.5611325058577</v>
      </c>
      <c r="F120" s="4">
        <f>VLOOKUP($B120, Taxes!$B:$O, MATCH("SUM_REAL", Taxes!$B$1:$O$1, 0), FALSE)</f>
        <v>1497.1868691929965</v>
      </c>
      <c r="H120" s="52">
        <f t="shared" si="8"/>
        <v>2091.302584337378</v>
      </c>
      <c r="I120" s="53">
        <f>VLOOKUP(B120, realGDP!B:F, MATCH($I$4, realGDP!$B$3:$F$3, 0), FALSE)</f>
        <v>8977.2999999999993</v>
      </c>
      <c r="J120" s="75">
        <f t="shared" si="6"/>
        <v>-4.0918109955621035E-6</v>
      </c>
    </row>
    <row r="121" spans="1:10" x14ac:dyDescent="0.25">
      <c r="A121" s="50" t="str">
        <f t="shared" si="7"/>
        <v>1991</v>
      </c>
      <c r="B121" t="s">
        <v>480</v>
      </c>
      <c r="C121">
        <f>SUMIF('C&amp;I'!B:B, FI_Q!$B121, 'C&amp;I'!D:D)</f>
        <v>2242.3000000000002</v>
      </c>
      <c r="D121">
        <f>(SUMIF('M&amp;M'!B:B, FI_Q!B121, 'M&amp;M'!I:I))/3</f>
        <v>413.25050361860798</v>
      </c>
      <c r="E121">
        <f>((SUMIF(Transfers!B:B, FI_Q!B121, Transfers!J:J))/realGDP!D109)/3</f>
        <v>632.68468109906053</v>
      </c>
      <c r="F121" s="4">
        <f>VLOOKUP($B121, Taxes!$B:$O, MATCH("SUM_REAL", Taxes!$B$1:$O$1, 0), FALSE)</f>
        <v>1504.740515415559</v>
      </c>
      <c r="H121" s="52">
        <f t="shared" si="8"/>
        <v>2106.5742444475813</v>
      </c>
      <c r="I121" s="53">
        <f>VLOOKUP(B121, realGDP!B:F, MATCH($I$4, realGDP!$B$3:$F$3, 0), FALSE)</f>
        <v>9016.4</v>
      </c>
      <c r="J121" s="75">
        <f t="shared" si="6"/>
        <v>1.6937647076664031E-3</v>
      </c>
    </row>
    <row r="122" spans="1:10" x14ac:dyDescent="0.25">
      <c r="A122" s="50" t="str">
        <f t="shared" si="7"/>
        <v>1992</v>
      </c>
      <c r="B122" t="s">
        <v>481</v>
      </c>
      <c r="C122">
        <f>SUMIF('C&amp;I'!B:B, FI_Q!$B122, 'C&amp;I'!D:D)</f>
        <v>2259.6999999999998</v>
      </c>
      <c r="D122">
        <f>(SUMIF('M&amp;M'!B:B, FI_Q!B122, 'M&amp;M'!I:I))/3</f>
        <v>406.55442446342903</v>
      </c>
      <c r="E122">
        <f>((SUMIF(Transfers!B:B, FI_Q!B122, Transfers!J:J))/realGDP!D110)/3</f>
        <v>667.90990303698152</v>
      </c>
      <c r="F122" s="4">
        <f>VLOOKUP($B122, Taxes!$B:$O, MATCH("SUM_REAL", Taxes!$B$1:$O$1, 0), FALSE)</f>
        <v>1500.7840865744599</v>
      </c>
      <c r="H122" s="52">
        <f t="shared" si="8"/>
        <v>2134.5586474213392</v>
      </c>
      <c r="I122" s="53">
        <f>VLOOKUP(B122, realGDP!B:F, MATCH($I$4, realGDP!$B$3:$F$3, 0), FALSE)</f>
        <v>9123</v>
      </c>
      <c r="J122" s="75">
        <f t="shared" si="6"/>
        <v>3.0674562067036968E-3</v>
      </c>
    </row>
    <row r="123" spans="1:10" x14ac:dyDescent="0.25">
      <c r="A123" s="50" t="str">
        <f t="shared" si="7"/>
        <v>1992</v>
      </c>
      <c r="B123" t="s">
        <v>482</v>
      </c>
      <c r="C123">
        <f>SUMIF('C&amp;I'!B:B, FI_Q!$B123, 'C&amp;I'!D:D)</f>
        <v>2256.8000000000002</v>
      </c>
      <c r="D123">
        <f>(SUMIF('M&amp;M'!B:B, FI_Q!B123, 'M&amp;M'!I:I))/3</f>
        <v>418.46229240291541</v>
      </c>
      <c r="E123">
        <f>((SUMIF(Transfers!B:B, FI_Q!B123, Transfers!J:J))/realGDP!D111)/3</f>
        <v>674.32025299874635</v>
      </c>
      <c r="F123" s="4">
        <f>VLOOKUP($B123, Taxes!$B:$O, MATCH("SUM_REAL", Taxes!$B$1:$O$1, 0), FALSE)</f>
        <v>1524.8694773480045</v>
      </c>
      <c r="H123" s="52">
        <f t="shared" si="8"/>
        <v>2153.1756074443442</v>
      </c>
      <c r="I123" s="53">
        <f>VLOOKUP(B123, realGDP!B:F, MATCH($I$4, realGDP!$B$3:$F$3, 0), FALSE)</f>
        <v>9223.5</v>
      </c>
      <c r="J123" s="75">
        <f t="shared" si="6"/>
        <v>2.0184268469675341E-3</v>
      </c>
    </row>
    <row r="124" spans="1:10" x14ac:dyDescent="0.25">
      <c r="A124" s="50" t="str">
        <f t="shared" si="7"/>
        <v>1992</v>
      </c>
      <c r="B124" t="s">
        <v>483</v>
      </c>
      <c r="C124">
        <f>SUMIF('C&amp;I'!B:B, FI_Q!$B124, 'C&amp;I'!D:D)</f>
        <v>2268.4</v>
      </c>
      <c r="D124">
        <f>(SUMIF('M&amp;M'!B:B, FI_Q!B124, 'M&amp;M'!I:I))/3</f>
        <v>426.62839690792799</v>
      </c>
      <c r="E124">
        <f>((SUMIF(Transfers!B:B, FI_Q!B124, Transfers!J:J))/realGDP!D112)/3</f>
        <v>675.02487007130969</v>
      </c>
      <c r="F124" s="4">
        <f>VLOOKUP($B124, Taxes!$B:$O, MATCH("SUM_REAL", Taxes!$B$1:$O$1, 0), FALSE)</f>
        <v>1534.3206984073856</v>
      </c>
      <c r="H124" s="52">
        <f t="shared" si="8"/>
        <v>2164.0498846215642</v>
      </c>
      <c r="I124" s="53">
        <f>VLOOKUP(B124, realGDP!B:F, MATCH($I$4, realGDP!$B$3:$F$3, 0), FALSE)</f>
        <v>9313.2000000000007</v>
      </c>
      <c r="J124" s="75">
        <f t="shared" si="6"/>
        <v>1.1676198489477233E-3</v>
      </c>
    </row>
    <row r="125" spans="1:10" x14ac:dyDescent="0.25">
      <c r="A125" s="50" t="str">
        <f t="shared" si="7"/>
        <v>1992</v>
      </c>
      <c r="B125" t="s">
        <v>484</v>
      </c>
      <c r="C125">
        <f>SUMIF('C&amp;I'!B:B, FI_Q!$B125, 'C&amp;I'!D:D)</f>
        <v>2263.5</v>
      </c>
      <c r="D125">
        <f>(SUMIF('M&amp;M'!B:B, FI_Q!B125, 'M&amp;M'!I:I))/3</f>
        <v>425.60305292948351</v>
      </c>
      <c r="E125">
        <f>((SUMIF(Transfers!B:B, FI_Q!B125, Transfers!J:J))/realGDP!D113)/3</f>
        <v>672.05827367021641</v>
      </c>
      <c r="F125" s="4">
        <f>VLOOKUP($B125, Taxes!$B:$O, MATCH("SUM_REAL", Taxes!$B$1:$O$1, 0), FALSE)</f>
        <v>1558.6268020107739</v>
      </c>
      <c r="H125" s="52">
        <f t="shared" si="8"/>
        <v>2145.4046852797383</v>
      </c>
      <c r="I125" s="53">
        <f>VLOOKUP(B125, realGDP!B:F, MATCH($I$4, realGDP!$B$3:$F$3, 0), FALSE)</f>
        <v>9406.5</v>
      </c>
      <c r="J125" s="75">
        <f t="shared" si="6"/>
        <v>-1.982161201491086E-3</v>
      </c>
    </row>
    <row r="126" spans="1:10" x14ac:dyDescent="0.25">
      <c r="A126" s="50" t="str">
        <f t="shared" si="7"/>
        <v>1993</v>
      </c>
      <c r="B126" t="s">
        <v>485</v>
      </c>
      <c r="C126">
        <f>SUMIF('C&amp;I'!B:B, FI_Q!$B126, 'C&amp;I'!D:D)</f>
        <v>2237.8000000000002</v>
      </c>
      <c r="D126">
        <f>(SUMIF('M&amp;M'!B:B, FI_Q!B126, 'M&amp;M'!I:I))/3</f>
        <v>435.37774494923889</v>
      </c>
      <c r="E126">
        <f>((SUMIF(Transfers!B:B, FI_Q!B126, Transfers!J:J))/realGDP!D114)/3</f>
        <v>683.40652432281115</v>
      </c>
      <c r="F126" s="4">
        <f>VLOOKUP($B126, Taxes!$B:$O, MATCH("SUM_REAL", Taxes!$B$1:$O$1, 0), FALSE)</f>
        <v>1531.0912570036207</v>
      </c>
      <c r="H126" s="52">
        <f t="shared" si="8"/>
        <v>2133.9623434914124</v>
      </c>
      <c r="I126" s="53">
        <f>VLOOKUP(B126, realGDP!B:F, MATCH($I$4, realGDP!$B$3:$F$3, 0), FALSE)</f>
        <v>9424.1</v>
      </c>
      <c r="J126" s="75">
        <f t="shared" si="6"/>
        <v>-1.2141575098233092E-3</v>
      </c>
    </row>
    <row r="127" spans="1:10" x14ac:dyDescent="0.25">
      <c r="A127" s="50" t="str">
        <f t="shared" si="7"/>
        <v>1993</v>
      </c>
      <c r="B127" t="s">
        <v>486</v>
      </c>
      <c r="C127">
        <f>SUMIF('C&amp;I'!B:B, FI_Q!$B127, 'C&amp;I'!D:D)</f>
        <v>2240.3000000000002</v>
      </c>
      <c r="D127">
        <f>(SUMIF('M&amp;M'!B:B, FI_Q!B127, 'M&amp;M'!I:I))/3</f>
        <v>433.36096890947709</v>
      </c>
      <c r="E127">
        <f>((SUMIF(Transfers!B:B, FI_Q!B127, Transfers!J:J))/realGDP!D115)/3</f>
        <v>683.61342431162336</v>
      </c>
      <c r="F127" s="4">
        <f>VLOOKUP($B127, Taxes!$B:$O, MATCH("SUM_REAL", Taxes!$B$1:$O$1, 0), FALSE)</f>
        <v>1568.828540564193</v>
      </c>
      <c r="H127" s="52">
        <f t="shared" si="8"/>
        <v>2135.4970192145165</v>
      </c>
      <c r="I127" s="53">
        <f>VLOOKUP(B127, realGDP!B:F, MATCH($I$4, realGDP!$B$3:$F$3, 0), FALSE)</f>
        <v>9480.1</v>
      </c>
      <c r="J127" s="75">
        <f t="shared" si="6"/>
        <v>1.6188391716375364E-4</v>
      </c>
    </row>
    <row r="128" spans="1:10" x14ac:dyDescent="0.25">
      <c r="A128" s="50" t="str">
        <f t="shared" si="7"/>
        <v>1993</v>
      </c>
      <c r="B128" t="s">
        <v>487</v>
      </c>
      <c r="C128">
        <f>SUMIF('C&amp;I'!B:B, FI_Q!$B128, 'C&amp;I'!D:D)</f>
        <v>2245.1</v>
      </c>
      <c r="D128">
        <f>(SUMIF('M&amp;M'!B:B, FI_Q!B128, 'M&amp;M'!I:I))/3</f>
        <v>449.33335299191157</v>
      </c>
      <c r="E128">
        <f>((SUMIF(Transfers!B:B, FI_Q!B128, Transfers!J:J))/realGDP!D116)/3</f>
        <v>682.72272217759701</v>
      </c>
      <c r="F128" s="4">
        <f>VLOOKUP($B128, Taxes!$B:$O, MATCH("SUM_REAL", Taxes!$B$1:$O$1, 0), FALSE)</f>
        <v>1590.1757634341263</v>
      </c>
      <c r="H128" s="52">
        <f t="shared" si="8"/>
        <v>2135.3163051881879</v>
      </c>
      <c r="I128" s="53">
        <f>VLOOKUP(B128, realGDP!B:F, MATCH($I$4, realGDP!$B$3:$F$3, 0), FALSE)</f>
        <v>9526.2999999999993</v>
      </c>
      <c r="J128" s="75">
        <f t="shared" si="6"/>
        <v>-1.8970012106335868E-5</v>
      </c>
    </row>
    <row r="129" spans="1:10" x14ac:dyDescent="0.25">
      <c r="A129" s="50" t="str">
        <f t="shared" si="7"/>
        <v>1993</v>
      </c>
      <c r="B129" t="s">
        <v>488</v>
      </c>
      <c r="C129">
        <f>SUMIF('C&amp;I'!B:B, FI_Q!$B129, 'C&amp;I'!D:D)</f>
        <v>2250</v>
      </c>
      <c r="D129">
        <f>(SUMIF('M&amp;M'!B:B, FI_Q!B129, 'M&amp;M'!I:I))/3</f>
        <v>453.4574687795577</v>
      </c>
      <c r="E129">
        <f>((SUMIF(Transfers!B:B, FI_Q!B129, Transfers!J:J))/realGDP!D117)/3</f>
        <v>678.83185329579089</v>
      </c>
      <c r="F129" s="4">
        <f>VLOOKUP($B129, Taxes!$B:$O, MATCH("SUM_REAL", Taxes!$B$1:$O$1, 0), FALSE)</f>
        <v>1612.7896902750701</v>
      </c>
      <c r="H129" s="52">
        <f t="shared" si="8"/>
        <v>2127.0413901706938</v>
      </c>
      <c r="I129" s="53">
        <f>VLOOKUP(B129, realGDP!B:F, MATCH($I$4, realGDP!$B$3:$F$3, 0), FALSE)</f>
        <v>9653.5</v>
      </c>
      <c r="J129" s="75">
        <f t="shared" si="6"/>
        <v>-8.5719324778516545E-4</v>
      </c>
    </row>
    <row r="130" spans="1:10" x14ac:dyDescent="0.25">
      <c r="A130" s="50" t="str">
        <f t="shared" si="7"/>
        <v>1994</v>
      </c>
      <c r="B130" t="s">
        <v>489</v>
      </c>
      <c r="C130">
        <f>SUMIF('C&amp;I'!B:B, FI_Q!$B130, 'C&amp;I'!D:D)</f>
        <v>2222.1</v>
      </c>
      <c r="D130">
        <f>(SUMIF('M&amp;M'!B:B, FI_Q!B130, 'M&amp;M'!I:I))/3</f>
        <v>457.83293485799612</v>
      </c>
      <c r="E130">
        <f>((SUMIF(Transfers!B:B, FI_Q!B130, Transfers!J:J))/realGDP!D118)/3</f>
        <v>686.90929038407933</v>
      </c>
      <c r="F130" s="4">
        <f>VLOOKUP($B130, Taxes!$B:$O, MATCH("SUM_REAL", Taxes!$B$1:$O$1, 0), FALSE)</f>
        <v>1621.2534059945503</v>
      </c>
      <c r="H130" s="52">
        <f t="shared" si="8"/>
        <v>2094.3143086355767</v>
      </c>
      <c r="I130" s="53">
        <f>VLOOKUP(B130, realGDP!B:F, MATCH($I$4, realGDP!$B$3:$F$3, 0), FALSE)</f>
        <v>9748.2000000000007</v>
      </c>
      <c r="J130" s="75">
        <f t="shared" si="6"/>
        <v>-3.357243545999992E-3</v>
      </c>
    </row>
    <row r="131" spans="1:10" x14ac:dyDescent="0.25">
      <c r="A131" s="50" t="str">
        <f t="shared" si="7"/>
        <v>1994</v>
      </c>
      <c r="B131" t="s">
        <v>490</v>
      </c>
      <c r="C131">
        <f>SUMIF('C&amp;I'!B:B, FI_Q!$B131, 'C&amp;I'!D:D)</f>
        <v>2235.1</v>
      </c>
      <c r="D131">
        <f>(SUMIF('M&amp;M'!B:B, FI_Q!B131, 'M&amp;M'!I:I))/3</f>
        <v>462.39770260768074</v>
      </c>
      <c r="E131">
        <f>((SUMIF(Transfers!B:B, FI_Q!B131, Transfers!J:J))/realGDP!D119)/3</f>
        <v>681.80700318814536</v>
      </c>
      <c r="F131" s="4">
        <f>VLOOKUP($B131, Taxes!$B:$O, MATCH("SUM_REAL", Taxes!$B$1:$O$1, 0), FALSE)</f>
        <v>1656.4046842931305</v>
      </c>
      <c r="H131" s="52">
        <f t="shared" si="8"/>
        <v>2097.8038884358821</v>
      </c>
      <c r="I131" s="53">
        <f>VLOOKUP(B131, realGDP!B:F, MATCH($I$4, realGDP!$B$3:$F$3, 0), FALSE)</f>
        <v>9881.4</v>
      </c>
      <c r="J131" s="75">
        <f t="shared" si="6"/>
        <v>3.5314629509030748E-4</v>
      </c>
    </row>
    <row r="132" spans="1:10" x14ac:dyDescent="0.25">
      <c r="A132" s="50" t="str">
        <f t="shared" si="7"/>
        <v>1994</v>
      </c>
      <c r="B132" t="s">
        <v>491</v>
      </c>
      <c r="C132">
        <f>SUMIF('C&amp;I'!B:B, FI_Q!$B132, 'C&amp;I'!D:D)</f>
        <v>2272.6999999999998</v>
      </c>
      <c r="D132">
        <f>(SUMIF('M&amp;M'!B:B, FI_Q!B132, 'M&amp;M'!I:I))/3</f>
        <v>463.78591299243141</v>
      </c>
      <c r="E132">
        <f>((SUMIF(Transfers!B:B, FI_Q!B132, Transfers!J:J))/realGDP!D120)/3</f>
        <v>676.44303555810109</v>
      </c>
      <c r="F132" s="4">
        <f>VLOOKUP($B132, Taxes!$B:$O, MATCH("SUM_REAL", Taxes!$B$1:$O$1, 0), FALSE)</f>
        <v>1647.7310566203598</v>
      </c>
      <c r="H132" s="52">
        <f t="shared" si="8"/>
        <v>2123.3384191712084</v>
      </c>
      <c r="I132" s="53">
        <f>VLOOKUP(B132, realGDP!B:F, MATCH($I$4, realGDP!$B$3:$F$3, 0), FALSE)</f>
        <v>9939.7000000000007</v>
      </c>
      <c r="J132" s="75">
        <f t="shared" si="6"/>
        <v>2.5689438046748261E-3</v>
      </c>
    </row>
    <row r="133" spans="1:10" x14ac:dyDescent="0.25">
      <c r="A133" s="50" t="str">
        <f t="shared" si="7"/>
        <v>1994</v>
      </c>
      <c r="B133" t="s">
        <v>492</v>
      </c>
      <c r="C133">
        <f>SUMIF('C&amp;I'!B:B, FI_Q!$B133, 'C&amp;I'!D:D)</f>
        <v>2252.1999999999998</v>
      </c>
      <c r="D133">
        <f>(SUMIF('M&amp;M'!B:B, FI_Q!B133, 'M&amp;M'!I:I))/3</f>
        <v>484.15706332693708</v>
      </c>
      <c r="E133">
        <f>((SUMIF(Transfers!B:B, FI_Q!B133, Transfers!J:J))/realGDP!D121)/3</f>
        <v>678.5360766429809</v>
      </c>
      <c r="F133" s="4">
        <f>VLOOKUP($B133, Taxes!$B:$O, MATCH("SUM_REAL", Taxes!$B$1:$O$1, 0), FALSE)</f>
        <v>1663.0872839113374</v>
      </c>
      <c r="H133" s="52">
        <f t="shared" si="8"/>
        <v>2119.5622890212758</v>
      </c>
      <c r="I133" s="53">
        <f>VLOOKUP(B133, realGDP!B:F, MATCH($I$4, realGDP!$B$3:$F$3, 0), FALSE)</f>
        <v>10052.5</v>
      </c>
      <c r="J133" s="75">
        <f t="shared" si="6"/>
        <v>-3.7564090026686589E-4</v>
      </c>
    </row>
    <row r="134" spans="1:10" x14ac:dyDescent="0.25">
      <c r="A134" s="50" t="str">
        <f t="shared" si="7"/>
        <v>1995</v>
      </c>
      <c r="B134" t="s">
        <v>493</v>
      </c>
      <c r="C134">
        <f>SUMIF('C&amp;I'!B:B, FI_Q!$B134, 'C&amp;I'!D:D)</f>
        <v>2256.8000000000002</v>
      </c>
      <c r="D134">
        <f>(SUMIF('M&amp;M'!B:B, FI_Q!B134, 'M&amp;M'!I:I))/3</f>
        <v>491.28372479390299</v>
      </c>
      <c r="E134">
        <f>((SUMIF(Transfers!B:B, FI_Q!B134, Transfers!J:J))/realGDP!D122)/3</f>
        <v>693.01879656261269</v>
      </c>
      <c r="F134" s="4">
        <f>VLOOKUP($B134, Taxes!$B:$O, MATCH("SUM_REAL", Taxes!$B$1:$O$1, 0), FALSE)</f>
        <v>1689.1838404095311</v>
      </c>
      <c r="H134" s="52">
        <f t="shared" si="8"/>
        <v>2123.4107805638364</v>
      </c>
      <c r="I134" s="53">
        <f>VLOOKUP(B134, realGDP!B:F, MATCH($I$4, realGDP!$B$3:$F$3, 0), FALSE)</f>
        <v>10086.9</v>
      </c>
      <c r="J134" s="75">
        <f t="shared" si="6"/>
        <v>3.8153362703710982E-4</v>
      </c>
    </row>
    <row r="135" spans="1:10" x14ac:dyDescent="0.25">
      <c r="A135" s="50" t="str">
        <f t="shared" si="7"/>
        <v>1995</v>
      </c>
      <c r="B135" t="s">
        <v>494</v>
      </c>
      <c r="C135">
        <f>SUMIF('C&amp;I'!B:B, FI_Q!$B135, 'C&amp;I'!D:D)</f>
        <v>2268.6</v>
      </c>
      <c r="D135">
        <f>(SUMIF('M&amp;M'!B:B, FI_Q!B135, 'M&amp;M'!I:I))/3</f>
        <v>493.94582172358906</v>
      </c>
      <c r="E135">
        <f>((SUMIF(Transfers!B:B, FI_Q!B135, Transfers!J:J))/realGDP!D123)/3</f>
        <v>694.20027463636927</v>
      </c>
      <c r="F135" s="4">
        <f>VLOOKUP($B135, Taxes!$B:$O, MATCH("SUM_REAL", Taxes!$B$1:$O$1, 0), FALSE)</f>
        <v>1715.1216184303746</v>
      </c>
      <c r="H135" s="52">
        <f t="shared" si="8"/>
        <v>2125.9265396092151</v>
      </c>
      <c r="I135" s="53">
        <f>VLOOKUP(B135, realGDP!B:F, MATCH($I$4, realGDP!$B$3:$F$3, 0), FALSE)</f>
        <v>10122.1</v>
      </c>
      <c r="J135" s="75">
        <f t="shared" si="6"/>
        <v>2.4854121628700292E-4</v>
      </c>
    </row>
    <row r="136" spans="1:10" x14ac:dyDescent="0.25">
      <c r="A136" s="50" t="str">
        <f t="shared" si="7"/>
        <v>1995</v>
      </c>
      <c r="B136" t="s">
        <v>495</v>
      </c>
      <c r="C136">
        <f>SUMIF('C&amp;I'!B:B, FI_Q!$B136, 'C&amp;I'!D:D)</f>
        <v>2262.4</v>
      </c>
      <c r="D136">
        <f>(SUMIF('M&amp;M'!B:B, FI_Q!B136, 'M&amp;M'!I:I))/3</f>
        <v>497.11179344862404</v>
      </c>
      <c r="E136">
        <f>((SUMIF(Transfers!B:B, FI_Q!B136, Transfers!J:J))/realGDP!D124)/3</f>
        <v>693.03610007666032</v>
      </c>
      <c r="F136" s="4">
        <f>VLOOKUP($B136, Taxes!$B:$O, MATCH("SUM_REAL", Taxes!$B$1:$O$1, 0), FALSE)</f>
        <v>1723.0294794062304</v>
      </c>
      <c r="H136" s="52">
        <f t="shared" si="8"/>
        <v>2111.0534590910247</v>
      </c>
      <c r="I136" s="53">
        <f>VLOOKUP(B136, realGDP!B:F, MATCH($I$4, realGDP!$B$3:$F$3, 0), FALSE)</f>
        <v>10208.799999999999</v>
      </c>
      <c r="J136" s="75">
        <f t="shared" si="6"/>
        <v>-1.4568882256671073E-3</v>
      </c>
    </row>
    <row r="137" spans="1:10" x14ac:dyDescent="0.25">
      <c r="A137" s="50" t="str">
        <f t="shared" si="7"/>
        <v>1995</v>
      </c>
      <c r="B137" t="s">
        <v>496</v>
      </c>
      <c r="C137">
        <f>SUMIF('C&amp;I'!B:B, FI_Q!$B137, 'C&amp;I'!D:D)</f>
        <v>2242.1</v>
      </c>
      <c r="D137">
        <f>(SUMIF('M&amp;M'!B:B, FI_Q!B137, 'M&amp;M'!I:I))/3</f>
        <v>480.47595642240987</v>
      </c>
      <c r="E137">
        <f>((SUMIF(Transfers!B:B, FI_Q!B137, Transfers!J:J))/realGDP!D125)/3</f>
        <v>693.34582292534003</v>
      </c>
      <c r="F137" s="4">
        <f>VLOOKUP($B137, Taxes!$B:$O, MATCH("SUM_REAL", Taxes!$B$1:$O$1, 0), FALSE)</f>
        <v>1745.8107826810992</v>
      </c>
      <c r="H137" s="52">
        <f t="shared" si="8"/>
        <v>2063.0346338926447</v>
      </c>
      <c r="I137" s="53">
        <f>VLOOKUP(B137, realGDP!B:F, MATCH($I$4, realGDP!$B$3:$F$3, 0), FALSE)</f>
        <v>10281.200000000001</v>
      </c>
      <c r="J137" s="75">
        <f t="shared" si="6"/>
        <v>-4.6705467453585182E-3</v>
      </c>
    </row>
    <row r="138" spans="1:10" x14ac:dyDescent="0.25">
      <c r="A138" s="50" t="str">
        <f t="shared" si="7"/>
        <v>1996</v>
      </c>
      <c r="B138" t="s">
        <v>497</v>
      </c>
      <c r="C138">
        <f>SUMIF('C&amp;I'!B:B, FI_Q!$B138, 'C&amp;I'!D:D)</f>
        <v>2246.8000000000002</v>
      </c>
      <c r="D138">
        <f>(SUMIF('M&amp;M'!B:B, FI_Q!B138, 'M&amp;M'!I:I))/3</f>
        <v>498.35845795767023</v>
      </c>
      <c r="E138">
        <f>((SUMIF(Transfers!B:B, FI_Q!B138, Transfers!J:J))/realGDP!D126)/3</f>
        <v>707.9371240054337</v>
      </c>
      <c r="F138" s="4">
        <f>VLOOKUP($B138, Taxes!$B:$O, MATCH("SUM_REAL", Taxes!$B$1:$O$1, 0), FALSE)</f>
        <v>1782.1333850831229</v>
      </c>
      <c r="H138" s="52">
        <f t="shared" si="8"/>
        <v>2070.8911780125018</v>
      </c>
      <c r="I138" s="53">
        <f>VLOOKUP(B138, realGDP!B:F, MATCH($I$4, realGDP!$B$3:$F$3, 0), FALSE)</f>
        <v>10348.700000000001</v>
      </c>
      <c r="J138" s="75">
        <f t="shared" si="6"/>
        <v>7.5918174455313827E-4</v>
      </c>
    </row>
    <row r="139" spans="1:10" x14ac:dyDescent="0.25">
      <c r="A139" s="50" t="str">
        <f t="shared" si="7"/>
        <v>1996</v>
      </c>
      <c r="B139" t="s">
        <v>498</v>
      </c>
      <c r="C139">
        <f>SUMIF('C&amp;I'!B:B, FI_Q!$B139, 'C&amp;I'!D:D)</f>
        <v>2282.8000000000002</v>
      </c>
      <c r="D139">
        <f>(SUMIF('M&amp;M'!B:B, FI_Q!B139, 'M&amp;M'!I:I))/3</f>
        <v>521.33272973580927</v>
      </c>
      <c r="E139">
        <f>((SUMIF(Transfers!B:B, FI_Q!B139, Transfers!J:J))/realGDP!D127)/3</f>
        <v>705.6101792943897</v>
      </c>
      <c r="F139" s="4">
        <f>VLOOKUP($B139, Taxes!$B:$O, MATCH("SUM_REAL", Taxes!$B$1:$O$1, 0), FALSE)</f>
        <v>1829.9595141700404</v>
      </c>
      <c r="H139" s="52">
        <f t="shared" si="8"/>
        <v>2105.3191363171318</v>
      </c>
      <c r="I139" s="53">
        <f>VLOOKUP(B139, realGDP!B:F, MATCH($I$4, realGDP!$B$3:$F$3, 0), FALSE)</f>
        <v>10529.4</v>
      </c>
      <c r="J139" s="75">
        <f t="shared" si="6"/>
        <v>3.2696980174207468E-3</v>
      </c>
    </row>
    <row r="140" spans="1:10" x14ac:dyDescent="0.25">
      <c r="A140" s="50" t="str">
        <f t="shared" si="7"/>
        <v>1996</v>
      </c>
      <c r="B140" t="s">
        <v>499</v>
      </c>
      <c r="C140">
        <f>SUMIF('C&amp;I'!B:B, FI_Q!$B140, 'C&amp;I'!D:D)</f>
        <v>2285.1999999999998</v>
      </c>
      <c r="D140">
        <f>(SUMIF('M&amp;M'!B:B, FI_Q!B140, 'M&amp;M'!I:I))/3</f>
        <v>513.66294379790497</v>
      </c>
      <c r="E140">
        <f>((SUMIF(Transfers!B:B, FI_Q!B140, Transfers!J:J))/realGDP!D128)/3</f>
        <v>701.49393807537092</v>
      </c>
      <c r="F140" s="4">
        <f>VLOOKUP($B140, Taxes!$B:$O, MATCH("SUM_REAL", Taxes!$B$1:$O$1, 0), FALSE)</f>
        <v>1836.4944073306199</v>
      </c>
      <c r="H140" s="52">
        <f t="shared" si="8"/>
        <v>2078.4457182205779</v>
      </c>
      <c r="I140" s="53">
        <f>VLOOKUP(B140, realGDP!B:F, MATCH($I$4, realGDP!$B$3:$F$3, 0), FALSE)</f>
        <v>10626.8</v>
      </c>
      <c r="J140" s="75">
        <f t="shared" si="6"/>
        <v>-2.5288344653662349E-3</v>
      </c>
    </row>
    <row r="141" spans="1:10" x14ac:dyDescent="0.25">
      <c r="A141" s="50" t="str">
        <f t="shared" si="7"/>
        <v>1996</v>
      </c>
      <c r="B141" t="s">
        <v>500</v>
      </c>
      <c r="C141">
        <f>SUMIF('C&amp;I'!B:B, FI_Q!$B141, 'C&amp;I'!D:D)</f>
        <v>2301.9</v>
      </c>
      <c r="D141">
        <f>(SUMIF('M&amp;M'!B:B, FI_Q!B141, 'M&amp;M'!I:I))/3</f>
        <v>513.22263134783623</v>
      </c>
      <c r="E141">
        <f>((SUMIF(Transfers!B:B, FI_Q!B141, Transfers!J:J))/realGDP!D129)/3</f>
        <v>696.86145397688995</v>
      </c>
      <c r="F141" s="4">
        <f>VLOOKUP($B141, Taxes!$B:$O, MATCH("SUM_REAL", Taxes!$B$1:$O$1, 0), FALSE)</f>
        <v>1858.9751738340094</v>
      </c>
      <c r="H141" s="52">
        <f t="shared" si="8"/>
        <v>2081.0504347611204</v>
      </c>
      <c r="I141" s="53">
        <f>VLOOKUP(B141, realGDP!B:F, MATCH($I$4, realGDP!$B$3:$F$3, 0), FALSE)</f>
        <v>10739.1</v>
      </c>
      <c r="J141" s="75">
        <f t="shared" si="6"/>
        <v>2.4254514256711831E-4</v>
      </c>
    </row>
    <row r="142" spans="1:10" x14ac:dyDescent="0.25">
      <c r="A142" s="50" t="str">
        <f t="shared" si="7"/>
        <v>1997</v>
      </c>
      <c r="B142" t="s">
        <v>501</v>
      </c>
      <c r="C142">
        <f>SUMIF('C&amp;I'!B:B, FI_Q!$B142, 'C&amp;I'!D:D)</f>
        <v>2301.3000000000002</v>
      </c>
      <c r="D142">
        <f>(SUMIF('M&amp;M'!B:B, FI_Q!B142, 'M&amp;M'!I:I))/3</f>
        <v>523.34709692224976</v>
      </c>
      <c r="E142">
        <f>((SUMIF(Transfers!B:B, FI_Q!B142, Transfers!J:J))/realGDP!D130)/3</f>
        <v>707.51174897275598</v>
      </c>
      <c r="F142" s="4">
        <f>VLOOKUP($B142, Taxes!$B:$O, MATCH("SUM_REAL", Taxes!$B$1:$O$1, 0), FALSE)</f>
        <v>1913.584934315438</v>
      </c>
      <c r="H142" s="52">
        <f t="shared" si="8"/>
        <v>2066.0003402498019</v>
      </c>
      <c r="I142" s="53">
        <f>VLOOKUP(B142, realGDP!B:F, MATCH($I$4, realGDP!$B$3:$F$3, 0), FALSE)</f>
        <v>10820.9</v>
      </c>
      <c r="J142" s="75">
        <f t="shared" si="6"/>
        <v>-1.3908357448380955E-3</v>
      </c>
    </row>
    <row r="143" spans="1:10" x14ac:dyDescent="0.25">
      <c r="A143" s="50" t="str">
        <f t="shared" si="7"/>
        <v>1997</v>
      </c>
      <c r="B143" t="s">
        <v>502</v>
      </c>
      <c r="C143">
        <f>SUMIF('C&amp;I'!B:B, FI_Q!$B143, 'C&amp;I'!D:D)</f>
        <v>2325.3000000000002</v>
      </c>
      <c r="D143">
        <f>(SUMIF('M&amp;M'!B:B, FI_Q!B143, 'M&amp;M'!I:I))/3</f>
        <v>521.02466748312645</v>
      </c>
      <c r="E143">
        <f>((SUMIF(Transfers!B:B, FI_Q!B143, Transfers!J:J))/realGDP!D131)/3</f>
        <v>705.89621549739695</v>
      </c>
      <c r="F143" s="4">
        <f>VLOOKUP($B143, Taxes!$B:$O, MATCH("SUM_REAL", Taxes!$B$1:$O$1, 0), FALSE)</f>
        <v>1936.269868323044</v>
      </c>
      <c r="H143" s="52">
        <f t="shared" si="8"/>
        <v>2064.2386723477193</v>
      </c>
      <c r="I143" s="53">
        <f>VLOOKUP(B143, realGDP!B:F, MATCH($I$4, realGDP!$B$3:$F$3, 0), FALSE)</f>
        <v>10984.2</v>
      </c>
      <c r="J143" s="75">
        <f t="shared" si="6"/>
        <v>-1.6038199432662694E-4</v>
      </c>
    </row>
    <row r="144" spans="1:10" x14ac:dyDescent="0.25">
      <c r="A144" s="50" t="str">
        <f t="shared" si="7"/>
        <v>1997</v>
      </c>
      <c r="B144" t="s">
        <v>503</v>
      </c>
      <c r="C144">
        <f>SUMIF('C&amp;I'!B:B, FI_Q!$B144, 'C&amp;I'!D:D)</f>
        <v>2329</v>
      </c>
      <c r="D144">
        <f>(SUMIF('M&amp;M'!B:B, FI_Q!B144, 'M&amp;M'!I:I))/3</f>
        <v>526.87681079285039</v>
      </c>
      <c r="E144">
        <f>((SUMIF(Transfers!B:B, FI_Q!B144, Transfers!J:J))/realGDP!D132)/3</f>
        <v>704.67051994005999</v>
      </c>
      <c r="F144" s="4">
        <f>VLOOKUP($B144, Taxes!$B:$O, MATCH("SUM_REAL", Taxes!$B$1:$O$1, 0), FALSE)</f>
        <v>1973.6063364940246</v>
      </c>
      <c r="H144" s="52">
        <f t="shared" si="8"/>
        <v>2051.6468332818595</v>
      </c>
      <c r="I144" s="53">
        <f>VLOOKUP(B144, realGDP!B:F, MATCH($I$4, realGDP!$B$3:$F$3, 0), FALSE)</f>
        <v>11124</v>
      </c>
      <c r="J144" s="75">
        <f t="shared" si="6"/>
        <v>-1.1319524510841296E-3</v>
      </c>
    </row>
    <row r="145" spans="1:10" x14ac:dyDescent="0.25">
      <c r="A145" s="50" t="str">
        <f t="shared" si="7"/>
        <v>1997</v>
      </c>
      <c r="B145" t="s">
        <v>504</v>
      </c>
      <c r="C145">
        <f>SUMIF('C&amp;I'!B:B, FI_Q!$B145, 'C&amp;I'!D:D)</f>
        <v>2332.5</v>
      </c>
      <c r="D145">
        <f>(SUMIF('M&amp;M'!B:B, FI_Q!B145, 'M&amp;M'!I:I))/3</f>
        <v>531.58743928392425</v>
      </c>
      <c r="E145">
        <f>((SUMIF(Transfers!B:B, FI_Q!B145, Transfers!J:J))/realGDP!D133)/3</f>
        <v>704.37740870460323</v>
      </c>
      <c r="F145" s="4">
        <f>VLOOKUP($B145, Taxes!$B:$O, MATCH("SUM_REAL", Taxes!$B$1:$O$1, 0), FALSE)</f>
        <v>2015.2148533122436</v>
      </c>
      <c r="H145" s="52">
        <f t="shared" si="8"/>
        <v>2031.6191943095957</v>
      </c>
      <c r="I145" s="53">
        <f>VLOOKUP(B145, realGDP!B:F, MATCH($I$4, realGDP!$B$3:$F$3, 0), FALSE)</f>
        <v>11210.3</v>
      </c>
      <c r="J145" s="75">
        <f t="shared" si="6"/>
        <v>-1.7865390731973034E-3</v>
      </c>
    </row>
    <row r="146" spans="1:10" x14ac:dyDescent="0.25">
      <c r="A146" s="50" t="str">
        <f t="shared" si="7"/>
        <v>1998</v>
      </c>
      <c r="B146" t="s">
        <v>505</v>
      </c>
      <c r="C146">
        <f>SUMIF('C&amp;I'!B:B, FI_Q!$B146, 'C&amp;I'!D:D)</f>
        <v>2319</v>
      </c>
      <c r="D146">
        <f>(SUMIF('M&amp;M'!B:B, FI_Q!B146, 'M&amp;M'!I:I))/3</f>
        <v>525.36907458794281</v>
      </c>
      <c r="E146">
        <f>((SUMIF(Transfers!B:B, FI_Q!B146, Transfers!J:J))/realGDP!D134)/3</f>
        <v>718.34787521185115</v>
      </c>
      <c r="F146" s="4">
        <f>VLOOKUP($B146, Taxes!$B:$O, MATCH("SUM_REAL", Taxes!$B$1:$O$1, 0), FALSE)</f>
        <v>2064.0261126106334</v>
      </c>
      <c r="H146" s="52">
        <f t="shared" si="8"/>
        <v>1985.7248500815178</v>
      </c>
      <c r="I146" s="53">
        <f>VLOOKUP(B146, realGDP!B:F, MATCH($I$4, realGDP!$B$3:$F$3, 0), FALSE)</f>
        <v>11321.2</v>
      </c>
      <c r="J146" s="75">
        <f t="shared" ref="J146:J155" si="9">(H146-H145)/I146</f>
        <v>-4.0538409557359552E-3</v>
      </c>
    </row>
    <row r="147" spans="1:10" x14ac:dyDescent="0.25">
      <c r="A147" s="50" t="str">
        <f t="shared" ref="A147:A210" si="10">RIGHT(B147, 4)</f>
        <v>1998</v>
      </c>
      <c r="B147" t="s">
        <v>506</v>
      </c>
      <c r="C147">
        <f>SUMIF('C&amp;I'!B:B, FI_Q!$B147, 'C&amp;I'!D:D)</f>
        <v>2366</v>
      </c>
      <c r="D147">
        <f>(SUMIF('M&amp;M'!B:B, FI_Q!B147, 'M&amp;M'!I:I))/3</f>
        <v>524.36907929808751</v>
      </c>
      <c r="E147">
        <f>((SUMIF(Transfers!B:B, FI_Q!B147, Transfers!J:J))/realGDP!D135)/3</f>
        <v>720.16976623723815</v>
      </c>
      <c r="F147" s="4">
        <f>VLOOKUP($B147, Taxes!$B:$O, MATCH("SUM_REAL", Taxes!$B$1:$O$1, 0), FALSE)</f>
        <v>2104.3661336407836</v>
      </c>
      <c r="H147" s="52">
        <f t="shared" si="8"/>
        <v>2006.8388496897278</v>
      </c>
      <c r="I147" s="53">
        <f>VLOOKUP(B147, realGDP!B:F, MATCH($I$4, realGDP!$B$3:$F$3, 0), FALSE)</f>
        <v>11431</v>
      </c>
      <c r="J147" s="75">
        <f t="shared" si="9"/>
        <v>1.847082460695473E-3</v>
      </c>
    </row>
    <row r="148" spans="1:10" x14ac:dyDescent="0.25">
      <c r="A148" s="50" t="str">
        <f t="shared" si="10"/>
        <v>1998</v>
      </c>
      <c r="B148" t="s">
        <v>507</v>
      </c>
      <c r="C148">
        <f>SUMIF('C&amp;I'!B:B, FI_Q!$B148, 'C&amp;I'!D:D)</f>
        <v>2387.6</v>
      </c>
      <c r="D148">
        <f>(SUMIF('M&amp;M'!B:B, FI_Q!B148, 'M&amp;M'!I:I))/3</f>
        <v>519.12302769531698</v>
      </c>
      <c r="E148">
        <f>((SUMIF(Transfers!B:B, FI_Q!B148, Transfers!J:J))/realGDP!D136)/3</f>
        <v>722.4575300590144</v>
      </c>
      <c r="F148" s="4">
        <f>VLOOKUP($B148, Taxes!$B:$O, MATCH("SUM_REAL", Taxes!$B$1:$O$1, 0), FALSE)</f>
        <v>2135.6372677636596</v>
      </c>
      <c r="H148" s="52">
        <f t="shared" si="8"/>
        <v>1999.7727557222629</v>
      </c>
      <c r="I148" s="53">
        <f>VLOOKUP(B148, realGDP!B:F, MATCH($I$4, realGDP!$B$3:$F$3, 0), FALSE)</f>
        <v>11580.6</v>
      </c>
      <c r="J148" s="75">
        <f t="shared" si="9"/>
        <v>-6.1016648251946306E-4</v>
      </c>
    </row>
    <row r="149" spans="1:10" x14ac:dyDescent="0.25">
      <c r="A149" s="50" t="str">
        <f t="shared" si="10"/>
        <v>1998</v>
      </c>
      <c r="B149" t="s">
        <v>508</v>
      </c>
      <c r="C149">
        <f>SUMIF('C&amp;I'!B:B, FI_Q!$B149, 'C&amp;I'!D:D)</f>
        <v>2409.4</v>
      </c>
      <c r="D149">
        <f>(SUMIF('M&amp;M'!B:B, FI_Q!B149, 'M&amp;M'!I:I))/3</f>
        <v>526.94188077622073</v>
      </c>
      <c r="E149">
        <f>((SUMIF(Transfers!B:B, FI_Q!B149, Transfers!J:J))/realGDP!D137)/3</f>
        <v>722.29145895646388</v>
      </c>
      <c r="F149" s="4">
        <f>VLOOKUP($B149, Taxes!$B:$O, MATCH("SUM_REAL", Taxes!$B$1:$O$1, 0), FALSE)</f>
        <v>2172.9810568295111</v>
      </c>
      <c r="H149" s="52">
        <f t="shared" ref="H149:H211" si="11">$C$5*C149+$C$6*D149+$C$7*($D$7*E149+$E$7*E148)+$C$8*($D$8*F149+$E$8*F148)</f>
        <v>2006.2250627748026</v>
      </c>
      <c r="I149" s="53">
        <f>VLOOKUP(B149, realGDP!B:F, MATCH($I$4, realGDP!$B$3:$F$3, 0), FALSE)</f>
        <v>11770.7</v>
      </c>
      <c r="J149" s="75">
        <f t="shared" si="9"/>
        <v>5.4816680847695617E-4</v>
      </c>
    </row>
    <row r="150" spans="1:10" x14ac:dyDescent="0.25">
      <c r="A150" s="50" t="str">
        <f t="shared" si="10"/>
        <v>1999</v>
      </c>
      <c r="B150" t="s">
        <v>509</v>
      </c>
      <c r="C150">
        <f>SUMIF('C&amp;I'!B:B, FI_Q!$B150, 'C&amp;I'!D:D)</f>
        <v>2418.1</v>
      </c>
      <c r="D150">
        <f>(SUMIF('M&amp;M'!B:B, FI_Q!B150, 'M&amp;M'!I:I))/3</f>
        <v>533.21703758742308</v>
      </c>
      <c r="E150">
        <f>((SUMIF(Transfers!B:B, FI_Q!B150, Transfers!J:J))/realGDP!D138)/3</f>
        <v>734.64517011199916</v>
      </c>
      <c r="F150" s="4">
        <f>VLOOKUP($B150, Taxes!$B:$O, MATCH("SUM_REAL", Taxes!$B$1:$O$1, 0), FALSE)</f>
        <v>2201.9466232426316</v>
      </c>
      <c r="H150" s="52">
        <f t="shared" si="11"/>
        <v>2002.8670011895581</v>
      </c>
      <c r="I150" s="53">
        <f>VLOOKUP(B150, realGDP!B:F, MATCH($I$4, realGDP!$B$3:$F$3, 0), FALSE)</f>
        <v>11864.7</v>
      </c>
      <c r="J150" s="75">
        <f t="shared" si="9"/>
        <v>-2.830296244527475E-4</v>
      </c>
    </row>
    <row r="151" spans="1:10" x14ac:dyDescent="0.25">
      <c r="A151" s="50" t="str">
        <f t="shared" si="10"/>
        <v>1999</v>
      </c>
      <c r="B151" t="s">
        <v>510</v>
      </c>
      <c r="C151">
        <f>SUMIF('C&amp;I'!B:B, FI_Q!$B151, 'C&amp;I'!D:D)</f>
        <v>2431.6999999999998</v>
      </c>
      <c r="D151">
        <f>(SUMIF('M&amp;M'!B:B, FI_Q!B151, 'M&amp;M'!I:I))/3</f>
        <v>529.79165410197163</v>
      </c>
      <c r="E151">
        <f>((SUMIF(Transfers!B:B, FI_Q!B151, Transfers!J:J))/realGDP!D139)/3</f>
        <v>733.71581186013145</v>
      </c>
      <c r="F151" s="4">
        <f>VLOOKUP($B151, Taxes!$B:$O, MATCH("SUM_REAL", Taxes!$B$1:$O$1, 0), FALSE)</f>
        <v>2218.2105939957464</v>
      </c>
      <c r="H151" s="52">
        <f t="shared" si="11"/>
        <v>2001.7810208573917</v>
      </c>
      <c r="I151" s="53">
        <f>VLOOKUP(B151, realGDP!B:F, MATCH($I$4, realGDP!$B$3:$F$3, 0), FALSE)</f>
        <v>11962.5</v>
      </c>
      <c r="J151" s="75">
        <f t="shared" si="9"/>
        <v>-9.078205493554026E-5</v>
      </c>
    </row>
    <row r="152" spans="1:10" x14ac:dyDescent="0.25">
      <c r="A152" s="50" t="str">
        <f t="shared" si="10"/>
        <v>1999</v>
      </c>
      <c r="B152" t="s">
        <v>511</v>
      </c>
      <c r="C152">
        <f>SUMIF('C&amp;I'!B:B, FI_Q!$B152, 'C&amp;I'!D:D)</f>
        <v>2460.3000000000002</v>
      </c>
      <c r="D152">
        <f>(SUMIF('M&amp;M'!B:B, FI_Q!B152, 'M&amp;M'!I:I))/3</f>
        <v>539.24803343913902</v>
      </c>
      <c r="E152">
        <f>((SUMIF(Transfers!B:B, FI_Q!B152, Transfers!J:J))/realGDP!D140)/3</f>
        <v>732.37230736431241</v>
      </c>
      <c r="F152" s="4">
        <f>VLOOKUP($B152, Taxes!$B:$O, MATCH("SUM_REAL", Taxes!$B$1:$O$1, 0), FALSE)</f>
        <v>2246.5622001918769</v>
      </c>
      <c r="H152" s="52">
        <f t="shared" si="11"/>
        <v>2023.3128031632484</v>
      </c>
      <c r="I152" s="53">
        <f>VLOOKUP(B152, realGDP!B:F, MATCH($I$4, realGDP!$B$3:$F$3, 0), FALSE)</f>
        <v>12113.1</v>
      </c>
      <c r="J152" s="75">
        <f t="shared" si="9"/>
        <v>1.7775616733830912E-3</v>
      </c>
    </row>
    <row r="153" spans="1:10" x14ac:dyDescent="0.25">
      <c r="A153" s="50" t="str">
        <f t="shared" si="10"/>
        <v>1999</v>
      </c>
      <c r="B153" t="s">
        <v>512</v>
      </c>
      <c r="C153">
        <f>SUMIF('C&amp;I'!B:B, FI_Q!$B153, 'C&amp;I'!D:D)</f>
        <v>2496.6999999999998</v>
      </c>
      <c r="D153">
        <f>(SUMIF('M&amp;M'!B:B, FI_Q!B153, 'M&amp;M'!I:I))/3</f>
        <v>544.26191379502313</v>
      </c>
      <c r="E153">
        <f>((SUMIF(Transfers!B:B, FI_Q!B153, Transfers!J:J))/realGDP!D141)/3</f>
        <v>730.41996804590951</v>
      </c>
      <c r="F153" s="4">
        <f>VLOOKUP($B153, Taxes!$B:$O, MATCH("SUM_REAL", Taxes!$B$1:$O$1, 0), FALSE)</f>
        <v>2289.9344615083633</v>
      </c>
      <c r="H153" s="52">
        <f t="shared" si="11"/>
        <v>2038.3049923640281</v>
      </c>
      <c r="I153" s="53">
        <f>VLOOKUP(B153, realGDP!B:F, MATCH($I$4, realGDP!$B$3:$F$3, 0), FALSE)</f>
        <v>12323.3</v>
      </c>
      <c r="J153" s="75">
        <f t="shared" si="9"/>
        <v>1.2165726064268215E-3</v>
      </c>
    </row>
    <row r="154" spans="1:10" x14ac:dyDescent="0.25">
      <c r="A154" s="50" t="str">
        <f t="shared" si="10"/>
        <v>2000</v>
      </c>
      <c r="B154" t="s">
        <v>8</v>
      </c>
      <c r="C154">
        <f>SUMIF('C&amp;I'!B:B, FI_Q!$B154, 'C&amp;I'!D:D)</f>
        <v>2476.1999999999998</v>
      </c>
      <c r="D154">
        <f>(SUMIF('M&amp;M'!B:B, FI_Q!B154, 'M&amp;M'!I:I))/3</f>
        <v>541.06848107066048</v>
      </c>
      <c r="E154">
        <f>((SUMIF(Transfers!B:B, FI_Q!B154, Transfers!J:J))/realGDP!D142)/3</f>
        <v>739.06558828165726</v>
      </c>
      <c r="F154" s="4">
        <f>VLOOKUP($B154, Taxes!$B:$O, MATCH("SUM_REAL", Taxes!$B$1:$O$1, 0), FALSE)</f>
        <v>2367.5562938801249</v>
      </c>
      <c r="H154" s="52">
        <f t="shared" si="11"/>
        <v>1974.9409392157165</v>
      </c>
      <c r="I154" s="53">
        <f>VLOOKUP(B154, realGDP!B:F, MATCH($I$4, realGDP!$B$3:$F$3, 0), FALSE)</f>
        <v>12359.1</v>
      </c>
      <c r="J154" s="75">
        <f t="shared" si="9"/>
        <v>-5.1269148358951333E-3</v>
      </c>
    </row>
    <row r="155" spans="1:10" x14ac:dyDescent="0.25">
      <c r="A155" s="50" t="str">
        <f t="shared" si="10"/>
        <v>2000</v>
      </c>
      <c r="B155" t="s">
        <v>9</v>
      </c>
      <c r="C155">
        <f>SUMIF('C&amp;I'!B:B, FI_Q!$B155, 'C&amp;I'!D:D)</f>
        <v>2506.4</v>
      </c>
      <c r="D155">
        <f>(SUMIF('M&amp;M'!B:B, FI_Q!B155, 'M&amp;M'!I:I))/3</f>
        <v>553.42046069997764</v>
      </c>
      <c r="E155">
        <f>((SUMIF(Transfers!B:B, FI_Q!B155, Transfers!J:J))/realGDP!D143)/3</f>
        <v>752.71283208806597</v>
      </c>
      <c r="F155" s="4">
        <f>VLOOKUP($B155, Taxes!$B:$O, MATCH("SUM_REAL", Taxes!$B$1:$O$1, 0), FALSE)</f>
        <v>2385.8437843253223</v>
      </c>
      <c r="H155" s="52">
        <f t="shared" si="11"/>
        <v>1992.8418014759611</v>
      </c>
      <c r="I155" s="53">
        <f>VLOOKUP(B155, realGDP!B:F, MATCH($I$4, realGDP!$B$3:$F$3, 0), FALSE)</f>
        <v>12592.5</v>
      </c>
      <c r="J155" s="75">
        <f t="shared" si="9"/>
        <v>1.421549514412912E-3</v>
      </c>
    </row>
    <row r="156" spans="1:10" x14ac:dyDescent="0.25">
      <c r="A156" s="50" t="str">
        <f t="shared" si="10"/>
        <v>2000</v>
      </c>
      <c r="B156" t="s">
        <v>10</v>
      </c>
      <c r="C156">
        <f>SUMIF('C&amp;I'!B:B, FI_Q!$B156, 'C&amp;I'!D:D)</f>
        <v>2501.1999999999998</v>
      </c>
      <c r="D156">
        <f>(SUMIF('M&amp;M'!B:B, FI_Q!B156, 'M&amp;M'!I:I))/3</f>
        <v>561.82275257413426</v>
      </c>
      <c r="E156">
        <f>((SUMIF(Transfers!B:B, FI_Q!B156, Transfers!J:J))/realGDP!D144)/3</f>
        <v>749.69310925310583</v>
      </c>
      <c r="F156" s="4">
        <f>VLOOKUP($B156, Taxes!$B:$O, MATCH("SUM_REAL", Taxes!$B$1:$O$1, 0), FALSE)</f>
        <v>2408.3826157887793</v>
      </c>
      <c r="H156" s="52">
        <f t="shared" si="11"/>
        <v>1986.0058890706671</v>
      </c>
      <c r="I156" s="53">
        <f>VLOOKUP(B156, realGDP!B:F, MATCH($I$4, realGDP!$B$3:$F$3, 0), FALSE)</f>
        <v>12607.7</v>
      </c>
      <c r="J156" s="75">
        <f>(H156-H155)/I156</f>
        <v>-5.4220138528788262E-4</v>
      </c>
    </row>
    <row r="157" spans="1:10" x14ac:dyDescent="0.25">
      <c r="A157" s="50" t="str">
        <f t="shared" si="10"/>
        <v>2000</v>
      </c>
      <c r="B157" t="s">
        <v>11</v>
      </c>
      <c r="C157">
        <f>SUMIF('C&amp;I'!B:B, FI_Q!$B157, 'C&amp;I'!D:D)</f>
        <v>2509</v>
      </c>
      <c r="D157">
        <f>(SUMIF('M&amp;M'!B:B, FI_Q!B157, 'M&amp;M'!I:I))/3</f>
        <v>565.79082670506693</v>
      </c>
      <c r="E157">
        <f>((SUMIF(Transfers!B:B, FI_Q!B157, Transfers!J:J))/realGDP!D145)/3</f>
        <v>751.32716969877708</v>
      </c>
      <c r="F157" s="4">
        <f>VLOOKUP($B157, Taxes!$B:$O, MATCH("SUM_REAL", Taxes!$B$1:$O$1, 0), FALSE)</f>
        <v>2415.3892036981806</v>
      </c>
      <c r="H157" s="52">
        <f t="shared" si="11"/>
        <v>1986.8788014653844</v>
      </c>
      <c r="I157" s="53">
        <f>VLOOKUP(B157, realGDP!B:F, MATCH($I$4, realGDP!$B$3:$F$3, 0), FALSE)</f>
        <v>12679.3</v>
      </c>
      <c r="J157" s="75">
        <f t="shared" ref="J157:J211" si="12">(H157-H156)/I157</f>
        <v>6.8845472125222376E-5</v>
      </c>
    </row>
    <row r="158" spans="1:10" x14ac:dyDescent="0.25">
      <c r="A158" s="50" t="str">
        <f t="shared" si="10"/>
        <v>2001</v>
      </c>
      <c r="B158" t="s">
        <v>12</v>
      </c>
      <c r="C158">
        <f>SUMIF('C&amp;I'!B:B, FI_Q!$B158, 'C&amp;I'!D:D)</f>
        <v>2546.3000000000002</v>
      </c>
      <c r="D158">
        <f>(SUMIF('M&amp;M'!B:B, FI_Q!B158, 'M&amp;M'!I:I))/3</f>
        <v>582.71296588463963</v>
      </c>
      <c r="E158">
        <f>((SUMIF(Transfers!B:B, FI_Q!B158, Transfers!J:J))/realGDP!D146)/3</f>
        <v>775.56308708395545</v>
      </c>
      <c r="F158" s="4">
        <f>VLOOKUP($B158, Taxes!$B:$O, MATCH("SUM_REAL", Taxes!$B$1:$O$1, 0), FALSE)</f>
        <v>2474.6995947195032</v>
      </c>
      <c r="H158" s="52">
        <f t="shared" si="11"/>
        <v>2028.2379891515438</v>
      </c>
      <c r="I158" s="53">
        <f>VLOOKUP(B158, realGDP!B:F, MATCH($I$4, realGDP!$B$3:$F$3, 0), FALSE)</f>
        <v>12643.3</v>
      </c>
      <c r="J158" s="75">
        <f t="shared" si="12"/>
        <v>3.2712335929827997E-3</v>
      </c>
    </row>
    <row r="159" spans="1:10" x14ac:dyDescent="0.25">
      <c r="A159" s="50" t="str">
        <f t="shared" si="10"/>
        <v>2001</v>
      </c>
      <c r="B159" t="s">
        <v>13</v>
      </c>
      <c r="C159">
        <f>SUMIF('C&amp;I'!B:B, FI_Q!$B159, 'C&amp;I'!D:D)</f>
        <v>2596.4</v>
      </c>
      <c r="D159">
        <f>(SUMIF('M&amp;M'!B:B, FI_Q!B159, 'M&amp;M'!I:I))/3</f>
        <v>605.88097740962155</v>
      </c>
      <c r="E159">
        <f>((SUMIF(Transfers!B:B, FI_Q!B159, Transfers!J:J))/realGDP!D147)/3</f>
        <v>783.3470928175492</v>
      </c>
      <c r="F159" s="4">
        <f>VLOOKUP($B159, Taxes!$B:$O, MATCH("SUM_REAL", Taxes!$B$1:$O$1, 0), FALSE)</f>
        <v>2470.5743601839831</v>
      </c>
      <c r="H159" s="52">
        <f t="shared" si="11"/>
        <v>2094.9991651540035</v>
      </c>
      <c r="I159" s="53">
        <f>VLOOKUP(B159, realGDP!B:F, MATCH($I$4, realGDP!$B$3:$F$3, 0), FALSE)</f>
        <v>12710.3</v>
      </c>
      <c r="J159" s="75">
        <f t="shared" si="12"/>
        <v>5.2525255896760667E-3</v>
      </c>
    </row>
    <row r="160" spans="1:10" x14ac:dyDescent="0.25">
      <c r="A160" s="50" t="str">
        <f t="shared" si="10"/>
        <v>2001</v>
      </c>
      <c r="B160" t="s">
        <v>14</v>
      </c>
      <c r="C160">
        <f>SUMIF('C&amp;I'!B:B, FI_Q!$B160, 'C&amp;I'!D:D)</f>
        <v>2594.6</v>
      </c>
      <c r="D160">
        <f>(SUMIF('M&amp;M'!B:B, FI_Q!B160, 'M&amp;M'!I:I))/3</f>
        <v>592.75533423719878</v>
      </c>
      <c r="E160">
        <f>((SUMIF(Transfers!B:B, FI_Q!B160, Transfers!J:J))/realGDP!D148)/3</f>
        <v>798.4302448912249</v>
      </c>
      <c r="F160" s="4">
        <f>VLOOKUP($B160, Taxes!$B:$O, MATCH("SUM_REAL", Taxes!$B$1:$O$1, 0), FALSE)</f>
        <v>2237.0188794871192</v>
      </c>
      <c r="H160" s="52">
        <f t="shared" si="11"/>
        <v>2172.4086354358233</v>
      </c>
      <c r="I160" s="53">
        <f>VLOOKUP(B160, realGDP!B:F, MATCH($I$4, realGDP!$B$3:$F$3, 0), FALSE)</f>
        <v>12670.1</v>
      </c>
      <c r="J160" s="75">
        <f t="shared" si="12"/>
        <v>6.1096179415963342E-3</v>
      </c>
    </row>
    <row r="161" spans="1:10" x14ac:dyDescent="0.25">
      <c r="A161" s="50" t="str">
        <f t="shared" si="10"/>
        <v>2001</v>
      </c>
      <c r="B161" t="s">
        <v>15</v>
      </c>
      <c r="C161">
        <f>SUMIF('C&amp;I'!B:B, FI_Q!$B161, 'C&amp;I'!D:D)</f>
        <v>2632.4</v>
      </c>
      <c r="D161">
        <f>(SUMIF('M&amp;M'!B:B, FI_Q!B161, 'M&amp;M'!I:I))/3</f>
        <v>631.51138796384623</v>
      </c>
      <c r="E161">
        <f>((SUMIF(Transfers!B:B, FI_Q!B161, Transfers!J:J))/realGDP!D149)/3</f>
        <v>812.58587524045072</v>
      </c>
      <c r="F161" s="4">
        <f>VLOOKUP($B161, Taxes!$B:$O, MATCH("SUM_REAL", Taxes!$B$1:$O$1, 0), FALSE)</f>
        <v>2376.0452243551999</v>
      </c>
      <c r="H161" s="52">
        <f t="shared" si="11"/>
        <v>2293.7453996717049</v>
      </c>
      <c r="I161" s="53">
        <f>VLOOKUP(B161, realGDP!B:F, MATCH($I$4, realGDP!$B$3:$F$3, 0), FALSE)</f>
        <v>12705.3</v>
      </c>
      <c r="J161" s="75">
        <f t="shared" si="12"/>
        <v>9.550090453266092E-3</v>
      </c>
    </row>
    <row r="162" spans="1:10" x14ac:dyDescent="0.25">
      <c r="A162" s="50" t="str">
        <f t="shared" si="10"/>
        <v>2002</v>
      </c>
      <c r="B162" t="s">
        <v>16</v>
      </c>
      <c r="C162">
        <f>SUMIF('C&amp;I'!B:B, FI_Q!$B162, 'C&amp;I'!D:D)</f>
        <v>2671.3</v>
      </c>
      <c r="D162">
        <f>(SUMIF('M&amp;M'!B:B, FI_Q!B162, 'M&amp;M'!I:I))/3</f>
        <v>632.07929492076084</v>
      </c>
      <c r="E162">
        <f>((SUMIF(Transfers!B:B, FI_Q!B162, Transfers!J:J))/realGDP!D150)/3</f>
        <v>843.83522994451243</v>
      </c>
      <c r="F162" s="4">
        <f>VLOOKUP($B162, Taxes!$B:$O, MATCH("SUM_REAL", Taxes!$B$1:$O$1, 0), FALSE)</f>
        <v>2197.756982977523</v>
      </c>
      <c r="H162" s="52">
        <f t="shared" si="11"/>
        <v>2365.1169644282936</v>
      </c>
      <c r="I162" s="53">
        <f>VLOOKUP(B162, realGDP!B:F, MATCH($I$4, realGDP!$B$3:$F$3, 0), FALSE)</f>
        <v>12822.3</v>
      </c>
      <c r="J162" s="75">
        <f t="shared" si="12"/>
        <v>5.5662061218805263E-3</v>
      </c>
    </row>
    <row r="163" spans="1:10" x14ac:dyDescent="0.25">
      <c r="A163" s="50" t="str">
        <f t="shared" si="10"/>
        <v>2002</v>
      </c>
      <c r="B163" t="s">
        <v>17</v>
      </c>
      <c r="C163">
        <f>SUMIF('C&amp;I'!B:B, FI_Q!$B163, 'C&amp;I'!D:D)</f>
        <v>2696.9</v>
      </c>
      <c r="D163">
        <f>(SUMIF('M&amp;M'!B:B, FI_Q!B163, 'M&amp;M'!I:I))/3</f>
        <v>630.91172212037998</v>
      </c>
      <c r="E163">
        <f>((SUMIF(Transfers!B:B, FI_Q!B163, Transfers!J:J))/realGDP!D151)/3</f>
        <v>864.45245511496876</v>
      </c>
      <c r="F163" s="4">
        <f>VLOOKUP($B163, Taxes!$B:$O, MATCH("SUM_REAL", Taxes!$B$1:$O$1, 0), FALSE)</f>
        <v>2166.2641888029493</v>
      </c>
      <c r="H163" s="52">
        <f t="shared" si="11"/>
        <v>2483.7193860210073</v>
      </c>
      <c r="I163" s="53">
        <f>VLOOKUP(B163, realGDP!B:F, MATCH($I$4, realGDP!$B$3:$F$3, 0), FALSE)</f>
        <v>12893</v>
      </c>
      <c r="J163" s="75">
        <f t="shared" si="12"/>
        <v>9.1989778633920459E-3</v>
      </c>
    </row>
    <row r="164" spans="1:10" x14ac:dyDescent="0.25">
      <c r="A164" s="50" t="str">
        <f t="shared" si="10"/>
        <v>2002</v>
      </c>
      <c r="B164" t="s">
        <v>18</v>
      </c>
      <c r="C164">
        <f>SUMIF('C&amp;I'!B:B, FI_Q!$B164, 'C&amp;I'!D:D)</f>
        <v>2717.8</v>
      </c>
      <c r="D164">
        <f>(SUMIF('M&amp;M'!B:B, FI_Q!B164, 'M&amp;M'!I:I))/3</f>
        <v>638.1802923948494</v>
      </c>
      <c r="E164">
        <f>((SUMIF(Transfers!B:B, FI_Q!B164, Transfers!J:J))/realGDP!D152)/3</f>
        <v>862.36182207209822</v>
      </c>
      <c r="F164" s="4">
        <f>VLOOKUP($B164, Taxes!$B:$O, MATCH("SUM_REAL", Taxes!$B$1:$O$1, 0), FALSE)</f>
        <v>2162.2500029018815</v>
      </c>
      <c r="H164" s="52">
        <f t="shared" si="11"/>
        <v>2531.7260361729855</v>
      </c>
      <c r="I164" s="53">
        <f>VLOOKUP(B164, realGDP!B:F, MATCH($I$4, realGDP!$B$3:$F$3, 0), FALSE)</f>
        <v>12955.8</v>
      </c>
      <c r="J164" s="75">
        <f t="shared" si="12"/>
        <v>3.7054176625124034E-3</v>
      </c>
    </row>
    <row r="165" spans="1:10" x14ac:dyDescent="0.25">
      <c r="A165" s="50" t="str">
        <f t="shared" si="10"/>
        <v>2002</v>
      </c>
      <c r="B165" t="s">
        <v>19</v>
      </c>
      <c r="C165">
        <f>SUMIF('C&amp;I'!B:B, FI_Q!$B165, 'C&amp;I'!D:D)</f>
        <v>2737.1</v>
      </c>
      <c r="D165">
        <f>(SUMIF('M&amp;M'!B:B, FI_Q!B165, 'M&amp;M'!I:I))/3</f>
        <v>648.5615261369976</v>
      </c>
      <c r="E165">
        <f>((SUMIF(Transfers!B:B, FI_Q!B165, Transfers!J:J))/realGDP!D153)/3</f>
        <v>862.05634833516262</v>
      </c>
      <c r="F165" s="4">
        <f>VLOOKUP($B165, Taxes!$B:$O, MATCH("SUM_REAL", Taxes!$B$1:$O$1, 0), FALSE)</f>
        <v>2147.6688427985441</v>
      </c>
      <c r="H165" s="52">
        <f t="shared" si="11"/>
        <v>2566.9571983047526</v>
      </c>
      <c r="I165" s="53">
        <f>VLOOKUP(B165, realGDP!B:F, MATCH($I$4, realGDP!$B$3:$F$3, 0), FALSE)</f>
        <v>12964</v>
      </c>
      <c r="J165" s="75">
        <f t="shared" si="12"/>
        <v>2.7176150980999059E-3</v>
      </c>
    </row>
    <row r="166" spans="1:10" x14ac:dyDescent="0.25">
      <c r="A166" s="50" t="str">
        <f t="shared" si="10"/>
        <v>2003</v>
      </c>
      <c r="B166" t="s">
        <v>20</v>
      </c>
      <c r="C166">
        <f>SUMIF('C&amp;I'!B:B, FI_Q!$B166, 'C&amp;I'!D:D)</f>
        <v>2728.3</v>
      </c>
      <c r="D166">
        <f>(SUMIF('M&amp;M'!B:B, FI_Q!B166, 'M&amp;M'!I:I))/3</f>
        <v>648.44002026287978</v>
      </c>
      <c r="E166">
        <f>((SUMIF(Transfers!B:B, FI_Q!B166, Transfers!J:J))/realGDP!D154)/3</f>
        <v>872.34384322364474</v>
      </c>
      <c r="F166" s="4">
        <f>VLOOKUP($B166, Taxes!$B:$O, MATCH("SUM_REAL", Taxes!$B$1:$O$1, 0), FALSE)</f>
        <v>2116.4348983432001</v>
      </c>
      <c r="H166" s="52">
        <f t="shared" si="11"/>
        <v>2578.063787486793</v>
      </c>
      <c r="I166" s="53">
        <f>VLOOKUP(B166, realGDP!B:F, MATCH($I$4, realGDP!$B$3:$F$3, 0), FALSE)</f>
        <v>13031.2</v>
      </c>
      <c r="J166" s="75">
        <f t="shared" si="12"/>
        <v>8.5230747606055866E-4</v>
      </c>
    </row>
    <row r="167" spans="1:10" x14ac:dyDescent="0.25">
      <c r="A167" s="50" t="str">
        <f t="shared" si="10"/>
        <v>2003</v>
      </c>
      <c r="B167" t="s">
        <v>21</v>
      </c>
      <c r="C167">
        <f>SUMIF('C&amp;I'!B:B, FI_Q!$B167, 'C&amp;I'!D:D)</f>
        <v>2771.2</v>
      </c>
      <c r="D167">
        <f>(SUMIF('M&amp;M'!B:B, FI_Q!B167, 'M&amp;M'!I:I))/3</f>
        <v>646.1302759707205</v>
      </c>
      <c r="E167">
        <f>((SUMIF(Transfers!B:B, FI_Q!B167, Transfers!J:J))/realGDP!D155)/3</f>
        <v>887.75779252788573</v>
      </c>
      <c r="F167" s="4">
        <f>VLOOKUP($B167, Taxes!$B:$O, MATCH("SUM_REAL", Taxes!$B$1:$O$1, 0), FALSE)</f>
        <v>2123.6716304983324</v>
      </c>
      <c r="H167" s="52">
        <f t="shared" si="11"/>
        <v>2637.3336451767964</v>
      </c>
      <c r="I167" s="53">
        <f>VLOOKUP(B167, realGDP!B:F, MATCH($I$4, realGDP!$B$3:$F$3, 0), FALSE)</f>
        <v>13152.1</v>
      </c>
      <c r="J167" s="75">
        <f t="shared" si="12"/>
        <v>4.5064938443293004E-3</v>
      </c>
    </row>
    <row r="168" spans="1:10" x14ac:dyDescent="0.25">
      <c r="A168" s="50" t="str">
        <f t="shared" si="10"/>
        <v>2003</v>
      </c>
      <c r="B168" t="s">
        <v>22</v>
      </c>
      <c r="C168">
        <f>SUMIF('C&amp;I'!B:B, FI_Q!$B168, 'C&amp;I'!D:D)</f>
        <v>2771.2</v>
      </c>
      <c r="D168">
        <f>(SUMIF('M&amp;M'!B:B, FI_Q!B168, 'M&amp;M'!I:I))/3</f>
        <v>661.19538425633061</v>
      </c>
      <c r="E168">
        <f>((SUMIF(Transfers!B:B, FI_Q!B168, Transfers!J:J))/realGDP!D156)/3</f>
        <v>889.84853318748765</v>
      </c>
      <c r="F168" s="4">
        <f>VLOOKUP($B168, Taxes!$B:$O, MATCH("SUM_REAL", Taxes!$B$1:$O$1, 0), FALSE)</f>
        <v>2050.0432979353723</v>
      </c>
      <c r="H168" s="52">
        <f t="shared" si="11"/>
        <v>2682.6376895906833</v>
      </c>
      <c r="I168" s="53">
        <f>VLOOKUP(B168, realGDP!B:F, MATCH($I$4, realGDP!$B$3:$F$3, 0), FALSE)</f>
        <v>13372.4</v>
      </c>
      <c r="J168" s="75">
        <f t="shared" si="12"/>
        <v>3.3878768518655527E-3</v>
      </c>
    </row>
    <row r="169" spans="1:10" x14ac:dyDescent="0.25">
      <c r="A169" s="50" t="str">
        <f t="shared" si="10"/>
        <v>2003</v>
      </c>
      <c r="B169" t="s">
        <v>23</v>
      </c>
      <c r="C169">
        <f>SUMIF('C&amp;I'!B:B, FI_Q!$B169, 'C&amp;I'!D:D)</f>
        <v>2786.3</v>
      </c>
      <c r="D169">
        <f>(SUMIF('M&amp;M'!B:B, FI_Q!B169, 'M&amp;M'!I:I))/3</f>
        <v>655.38160877147538</v>
      </c>
      <c r="E169">
        <f>((SUMIF(Transfers!B:B, FI_Q!B169, Transfers!J:J))/realGDP!D157)/3</f>
        <v>891.7108304300624</v>
      </c>
      <c r="F169" s="4">
        <f>VLOOKUP($B169, Taxes!$B:$O, MATCH("SUM_REAL", Taxes!$B$1:$O$1, 0), FALSE)</f>
        <v>2135.6347666224083</v>
      </c>
      <c r="H169" s="52">
        <f t="shared" si="11"/>
        <v>2689.3180316232724</v>
      </c>
      <c r="I169" s="53">
        <f>VLOOKUP(B169, realGDP!B:F, MATCH($I$4, realGDP!$B$3:$F$3, 0), FALSE)</f>
        <v>13528.7</v>
      </c>
      <c r="J169" s="75">
        <f t="shared" si="12"/>
        <v>4.9379038877269234E-4</v>
      </c>
    </row>
    <row r="170" spans="1:10" x14ac:dyDescent="0.25">
      <c r="A170" s="50" t="str">
        <f t="shared" si="10"/>
        <v>2004</v>
      </c>
      <c r="B170" t="s">
        <v>24</v>
      </c>
      <c r="C170">
        <f>SUMIF('C&amp;I'!B:B, FI_Q!$B170, 'C&amp;I'!D:D)</f>
        <v>2793.9</v>
      </c>
      <c r="D170">
        <f>(SUMIF('M&amp;M'!B:B, FI_Q!B170, 'M&amp;M'!I:I))/3</f>
        <v>677.88322835741008</v>
      </c>
      <c r="E170">
        <f>((SUMIF(Transfers!B:B, FI_Q!B170, Transfers!J:J))/realGDP!D158)/3</f>
        <v>901.06730036452643</v>
      </c>
      <c r="F170" s="4">
        <f>VLOOKUP($B170, Taxes!$B:$O, MATCH("SUM_REAL", Taxes!$B$1:$O$1, 0), FALSE)</f>
        <v>2126.0037616425088</v>
      </c>
      <c r="H170" s="52">
        <f t="shared" si="11"/>
        <v>2697.3209957825252</v>
      </c>
      <c r="I170" s="53">
        <f>VLOOKUP(B170, realGDP!B:F, MATCH($I$4, realGDP!$B$3:$F$3, 0), FALSE)</f>
        <v>13606.5</v>
      </c>
      <c r="J170" s="75">
        <f t="shared" si="12"/>
        <v>5.8817213532155732E-4</v>
      </c>
    </row>
    <row r="171" spans="1:10" x14ac:dyDescent="0.25">
      <c r="A171" s="50" t="str">
        <f t="shared" si="10"/>
        <v>2004</v>
      </c>
      <c r="B171" t="s">
        <v>25</v>
      </c>
      <c r="C171">
        <f>SUMIF('C&amp;I'!B:B, FI_Q!$B171, 'C&amp;I'!D:D)</f>
        <v>2809.9</v>
      </c>
      <c r="D171">
        <f>(SUMIF('M&amp;M'!B:B, FI_Q!B171, 'M&amp;M'!I:I))/3</f>
        <v>692.3414639160319</v>
      </c>
      <c r="E171">
        <f>((SUMIF(Transfers!B:B, FI_Q!B171, Transfers!J:J))/realGDP!D159)/3</f>
        <v>897.72409550970178</v>
      </c>
      <c r="F171" s="4">
        <f>VLOOKUP($B171, Taxes!$B:$O, MATCH("SUM_REAL", Taxes!$B$1:$O$1, 0), FALSE)</f>
        <v>2145.053961863222</v>
      </c>
      <c r="H171" s="52">
        <f t="shared" si="11"/>
        <v>2726.8878190387177</v>
      </c>
      <c r="I171" s="53">
        <f>VLOOKUP(B171, realGDP!B:F, MATCH($I$4, realGDP!$B$3:$F$3, 0), FALSE)</f>
        <v>13706.2</v>
      </c>
      <c r="J171" s="75">
        <f t="shared" si="12"/>
        <v>2.1571860366981725E-3</v>
      </c>
    </row>
    <row r="172" spans="1:10" x14ac:dyDescent="0.25">
      <c r="A172" s="50" t="str">
        <f t="shared" si="10"/>
        <v>2004</v>
      </c>
      <c r="B172" t="s">
        <v>26</v>
      </c>
      <c r="C172">
        <f>SUMIF('C&amp;I'!B:B, FI_Q!$B172, 'C&amp;I'!D:D)</f>
        <v>2820.7</v>
      </c>
      <c r="D172">
        <f>(SUMIF('M&amp;M'!B:B, FI_Q!B172, 'M&amp;M'!I:I))/3</f>
        <v>691.80016839509153</v>
      </c>
      <c r="E172">
        <f>((SUMIF(Transfers!B:B, FI_Q!B172, Transfers!J:J))/realGDP!D160)/3</f>
        <v>897.68536535646115</v>
      </c>
      <c r="F172" s="4">
        <f>VLOOKUP($B172, Taxes!$B:$O, MATCH("SUM_REAL", Taxes!$B$1:$O$1, 0), FALSE)</f>
        <v>2194.5849780396952</v>
      </c>
      <c r="H172" s="52">
        <f t="shared" si="11"/>
        <v>2711.7903237755354</v>
      </c>
      <c r="I172" s="53">
        <f>VLOOKUP(B172, realGDP!B:F, MATCH($I$4, realGDP!$B$3:$F$3, 0), FALSE)</f>
        <v>13830.8</v>
      </c>
      <c r="J172" s="75">
        <f t="shared" si="12"/>
        <v>-1.0915851044901439E-3</v>
      </c>
    </row>
    <row r="173" spans="1:10" x14ac:dyDescent="0.25">
      <c r="A173" s="50" t="str">
        <f t="shared" si="10"/>
        <v>2004</v>
      </c>
      <c r="B173" t="s">
        <v>27</v>
      </c>
      <c r="C173">
        <f>SUMIF('C&amp;I'!B:B, FI_Q!$B173, 'C&amp;I'!D:D)</f>
        <v>2808.2</v>
      </c>
      <c r="D173">
        <f>(SUMIF('M&amp;M'!B:B, FI_Q!B173, 'M&amp;M'!I:I))/3</f>
        <v>702.31842817640165</v>
      </c>
      <c r="E173">
        <f>((SUMIF(Transfers!B:B, FI_Q!B173, Transfers!J:J))/realGDP!D161)/3</f>
        <v>896.61132255869961</v>
      </c>
      <c r="F173" s="4">
        <f>VLOOKUP($B173, Taxes!$B:$O, MATCH("SUM_REAL", Taxes!$B$1:$O$1, 0), FALSE)</f>
        <v>2213.4701307297701</v>
      </c>
      <c r="H173" s="52">
        <f t="shared" si="11"/>
        <v>2685.4178152731529</v>
      </c>
      <c r="I173" s="53">
        <f>VLOOKUP(B173, realGDP!B:F, MATCH($I$4, realGDP!$B$3:$F$3, 0), FALSE)</f>
        <v>13950.4</v>
      </c>
      <c r="J173" s="75">
        <f t="shared" si="12"/>
        <v>-1.890448195204619E-3</v>
      </c>
    </row>
    <row r="174" spans="1:10" x14ac:dyDescent="0.25">
      <c r="A174" s="50" t="str">
        <f t="shared" si="10"/>
        <v>2005</v>
      </c>
      <c r="B174" t="s">
        <v>28</v>
      </c>
      <c r="C174">
        <f>SUMIF('C&amp;I'!B:B, FI_Q!$B174, 'C&amp;I'!D:D)</f>
        <v>2814.1</v>
      </c>
      <c r="D174">
        <f>(SUMIF('M&amp;M'!B:B, FI_Q!B174, 'M&amp;M'!I:I))/3</f>
        <v>711.99554133814911</v>
      </c>
      <c r="E174">
        <f>((SUMIF(Transfers!B:B, FI_Q!B174, Transfers!J:J))/realGDP!D162)/3</f>
        <v>918.08064622341237</v>
      </c>
      <c r="F174" s="4">
        <f>VLOOKUP($B174, Taxes!$B:$O, MATCH("SUM_REAL", Taxes!$B$1:$O$1, 0), FALSE)</f>
        <v>2307.548785038523</v>
      </c>
      <c r="H174" s="52">
        <f t="shared" si="11"/>
        <v>2669.6157083320918</v>
      </c>
      <c r="I174" s="53">
        <f>VLOOKUP(B174, realGDP!B:F, MATCH($I$4, realGDP!$B$3:$F$3, 0), FALSE)</f>
        <v>14099.1</v>
      </c>
      <c r="J174" s="75">
        <f t="shared" si="12"/>
        <v>-1.1207883440121059E-3</v>
      </c>
    </row>
    <row r="175" spans="1:10" x14ac:dyDescent="0.25">
      <c r="A175" s="50" t="str">
        <f t="shared" si="10"/>
        <v>2005</v>
      </c>
      <c r="B175" t="s">
        <v>29</v>
      </c>
      <c r="C175">
        <f>SUMIF('C&amp;I'!B:B, FI_Q!$B175, 'C&amp;I'!D:D)</f>
        <v>2818.9</v>
      </c>
      <c r="D175">
        <f>(SUMIF('M&amp;M'!B:B, FI_Q!B175, 'M&amp;M'!I:I))/3</f>
        <v>724.41000903829354</v>
      </c>
      <c r="E175">
        <f>((SUMIF(Transfers!B:B, FI_Q!B175, Transfers!J:J))/realGDP!D163)/3</f>
        <v>917.86596889082728</v>
      </c>
      <c r="F175" s="4">
        <f>VLOOKUP($B175, Taxes!$B:$O, MATCH("SUM_REAL", Taxes!$B$1:$O$1, 0), FALSE)</f>
        <v>2328.8268643698211</v>
      </c>
      <c r="H175" s="52">
        <f t="shared" si="11"/>
        <v>2654.9571777910696</v>
      </c>
      <c r="I175" s="53">
        <f>VLOOKUP(B175, realGDP!B:F, MATCH($I$4, realGDP!$B$3:$F$3, 0), FALSE)</f>
        <v>14172.7</v>
      </c>
      <c r="J175" s="75">
        <f t="shared" si="12"/>
        <v>-1.0342793215846078E-3</v>
      </c>
    </row>
    <row r="176" spans="1:10" x14ac:dyDescent="0.25">
      <c r="A176" s="50" t="str">
        <f t="shared" si="10"/>
        <v>2005</v>
      </c>
      <c r="B176" t="s">
        <v>30</v>
      </c>
      <c r="C176">
        <f>SUMIF('C&amp;I'!B:B, FI_Q!$B176, 'C&amp;I'!D:D)</f>
        <v>2841</v>
      </c>
      <c r="D176">
        <f>(SUMIF('M&amp;M'!B:B, FI_Q!B176, 'M&amp;M'!I:I))/3</f>
        <v>714.27552523741542</v>
      </c>
      <c r="E176">
        <f>((SUMIF(Transfers!B:B, FI_Q!B176, Transfers!J:J))/realGDP!D164)/3</f>
        <v>927.82319234447004</v>
      </c>
      <c r="F176" s="4">
        <f>VLOOKUP($B176, Taxes!$B:$O, MATCH("SUM_REAL", Taxes!$B$1:$O$1, 0), FALSE)</f>
        <v>2348.7479239911136</v>
      </c>
      <c r="H176" s="52">
        <f t="shared" si="11"/>
        <v>2656.4000138052074</v>
      </c>
      <c r="I176" s="53">
        <f>VLOOKUP(B176, realGDP!B:F, MATCH($I$4, realGDP!$B$3:$F$3, 0), FALSE)</f>
        <v>14291.8</v>
      </c>
      <c r="J176" s="75">
        <f t="shared" si="12"/>
        <v>1.0095551394070801E-4</v>
      </c>
    </row>
    <row r="177" spans="1:10" x14ac:dyDescent="0.25">
      <c r="A177" s="50" t="str">
        <f t="shared" si="10"/>
        <v>2005</v>
      </c>
      <c r="B177" t="s">
        <v>31</v>
      </c>
      <c r="C177">
        <f>SUMIF('C&amp;I'!B:B, FI_Q!$B177, 'C&amp;I'!D:D)</f>
        <v>2830.7</v>
      </c>
      <c r="D177">
        <f>(SUMIF('M&amp;M'!B:B, FI_Q!B177, 'M&amp;M'!I:I))/3</f>
        <v>719.70192759635938</v>
      </c>
      <c r="E177">
        <f>((SUMIF(Transfers!B:B, FI_Q!B177, Transfers!J:J))/realGDP!D165)/3</f>
        <v>920.57954885930747</v>
      </c>
      <c r="F177" s="4">
        <f>VLOOKUP($B177, Taxes!$B:$O, MATCH("SUM_REAL", Taxes!$B$1:$O$1, 0), FALSE)</f>
        <v>2371.6988400462269</v>
      </c>
      <c r="H177" s="52">
        <f t="shared" si="11"/>
        <v>2637.6066566648014</v>
      </c>
      <c r="I177" s="53">
        <f>VLOOKUP(B177, realGDP!B:F, MATCH($I$4, realGDP!$B$3:$F$3, 0), FALSE)</f>
        <v>14373.4</v>
      </c>
      <c r="J177" s="75">
        <f t="shared" si="12"/>
        <v>-1.3075095064776594E-3</v>
      </c>
    </row>
    <row r="178" spans="1:10" x14ac:dyDescent="0.25">
      <c r="A178" s="50" t="str">
        <f t="shared" si="10"/>
        <v>2006</v>
      </c>
      <c r="B178" t="s">
        <v>32</v>
      </c>
      <c r="C178">
        <f>SUMIF('C&amp;I'!B:B, FI_Q!$B178, 'C&amp;I'!D:D)</f>
        <v>2853.5</v>
      </c>
      <c r="D178">
        <f>(SUMIF('M&amp;M'!B:B, FI_Q!B178, 'M&amp;M'!I:I))/3</f>
        <v>754.32166987157723</v>
      </c>
      <c r="E178">
        <f>((SUMIF(Transfers!B:B, FI_Q!B178, Transfers!J:J))/realGDP!D166)/3</f>
        <v>938.80811631250981</v>
      </c>
      <c r="F178" s="4">
        <f>VLOOKUP($B178, Taxes!$B:$O, MATCH("SUM_REAL", Taxes!$B$1:$O$1, 0), FALSE)</f>
        <v>2461.3090483037754</v>
      </c>
      <c r="H178" s="52">
        <f t="shared" si="11"/>
        <v>2660.0239750178034</v>
      </c>
      <c r="I178" s="53">
        <f>VLOOKUP(B178, realGDP!B:F, MATCH($I$4, realGDP!$B$3:$F$3, 0), FALSE)</f>
        <v>14546.1</v>
      </c>
      <c r="J178" s="75">
        <f t="shared" si="12"/>
        <v>1.5411222494690654E-3</v>
      </c>
    </row>
    <row r="179" spans="1:10" x14ac:dyDescent="0.25">
      <c r="A179" s="50" t="str">
        <f t="shared" si="10"/>
        <v>2006</v>
      </c>
      <c r="B179" t="s">
        <v>33</v>
      </c>
      <c r="C179">
        <f>SUMIF('C&amp;I'!B:B, FI_Q!$B179, 'C&amp;I'!D:D)</f>
        <v>2864.1</v>
      </c>
      <c r="D179">
        <f>(SUMIF('M&amp;M'!B:B, FI_Q!B179, 'M&amp;M'!I:I))/3</f>
        <v>758.36656109771047</v>
      </c>
      <c r="E179">
        <f>((SUMIF(Transfers!B:B, FI_Q!B179, Transfers!J:J))/realGDP!D167)/3</f>
        <v>939.1988781898832</v>
      </c>
      <c r="F179" s="4">
        <f>VLOOKUP($B179, Taxes!$B:$O, MATCH("SUM_REAL", Taxes!$B$1:$O$1, 0), FALSE)</f>
        <v>2477.2484647337988</v>
      </c>
      <c r="H179" s="52">
        <f t="shared" si="11"/>
        <v>2645.1742293355164</v>
      </c>
      <c r="I179" s="53">
        <f>VLOOKUP(B179, realGDP!B:F, MATCH($I$4, realGDP!$B$3:$F$3, 0), FALSE)</f>
        <v>14589.6</v>
      </c>
      <c r="J179" s="75">
        <f t="shared" si="12"/>
        <v>-1.0178308988791325E-3</v>
      </c>
    </row>
    <row r="180" spans="1:10" x14ac:dyDescent="0.25">
      <c r="A180" s="50" t="str">
        <f t="shared" si="10"/>
        <v>2006</v>
      </c>
      <c r="B180" t="s">
        <v>34</v>
      </c>
      <c r="C180">
        <f>SUMIF('C&amp;I'!B:B, FI_Q!$B180, 'C&amp;I'!D:D)</f>
        <v>2870.4</v>
      </c>
      <c r="D180">
        <f>(SUMIF('M&amp;M'!B:B, FI_Q!B180, 'M&amp;M'!I:I))/3</f>
        <v>773.77250129091726</v>
      </c>
      <c r="E180">
        <f>((SUMIF(Transfers!B:B, FI_Q!B180, Transfers!J:J))/realGDP!D168)/3</f>
        <v>936.72382791455891</v>
      </c>
      <c r="F180" s="4">
        <f>VLOOKUP($B180, Taxes!$B:$O, MATCH("SUM_REAL", Taxes!$B$1:$O$1, 0), FALSE)</f>
        <v>2474.3404067753922</v>
      </c>
      <c r="H180" s="52">
        <f t="shared" si="11"/>
        <v>2661.4854787044778</v>
      </c>
      <c r="I180" s="53">
        <f>VLOOKUP(B180, realGDP!B:F, MATCH($I$4, realGDP!$B$3:$F$3, 0), FALSE)</f>
        <v>14602.6</v>
      </c>
      <c r="J180" s="75">
        <f t="shared" si="12"/>
        <v>1.1170099413091777E-3</v>
      </c>
    </row>
    <row r="181" spans="1:10" x14ac:dyDescent="0.25">
      <c r="A181" s="50" t="str">
        <f t="shared" si="10"/>
        <v>2006</v>
      </c>
      <c r="B181" t="s">
        <v>35</v>
      </c>
      <c r="C181">
        <f>SUMIF('C&amp;I'!B:B, FI_Q!$B181, 'C&amp;I'!D:D)</f>
        <v>2889.1</v>
      </c>
      <c r="D181">
        <f>(SUMIF('M&amp;M'!B:B, FI_Q!B181, 'M&amp;M'!I:I))/3</f>
        <v>769.04877300603766</v>
      </c>
      <c r="E181">
        <f>((SUMIF(Transfers!B:B, FI_Q!B181, Transfers!J:J))/realGDP!D169)/3</f>
        <v>942.96447369343241</v>
      </c>
      <c r="F181" s="4">
        <f>VLOOKUP($B181, Taxes!$B:$O, MATCH("SUM_REAL", Taxes!$B$1:$O$1, 0), FALSE)</f>
        <v>2535.1653665818631</v>
      </c>
      <c r="H181" s="52">
        <f t="shared" si="11"/>
        <v>2656.6970729741943</v>
      </c>
      <c r="I181" s="53">
        <f>VLOOKUP(B181, realGDP!B:F, MATCH($I$4, realGDP!$B$3:$F$3, 0), FALSE)</f>
        <v>14716.9</v>
      </c>
      <c r="J181" s="75">
        <f t="shared" si="12"/>
        <v>-3.2536782408547707E-4</v>
      </c>
    </row>
    <row r="182" spans="1:10" x14ac:dyDescent="0.25">
      <c r="A182" s="50" t="str">
        <f t="shared" si="10"/>
        <v>2007</v>
      </c>
      <c r="B182" t="s">
        <v>36</v>
      </c>
      <c r="C182">
        <f>SUMIF('C&amp;I'!B:B, FI_Q!$B182, 'C&amp;I'!D:D)</f>
        <v>2882.7</v>
      </c>
      <c r="D182">
        <f>(SUMIF('M&amp;M'!B:B, FI_Q!B182, 'M&amp;M'!I:I))/3</f>
        <v>799.4167146155047</v>
      </c>
      <c r="E182">
        <f>((SUMIF(Transfers!B:B, FI_Q!B182, Transfers!J:J))/realGDP!D170)/3</f>
        <v>963.53081687637166</v>
      </c>
      <c r="F182" s="4">
        <f>VLOOKUP($B182, Taxes!$B:$O, MATCH("SUM_REAL", Taxes!$B$1:$O$1, 0), FALSE)</f>
        <v>2603.3247229397552</v>
      </c>
      <c r="H182" s="52">
        <f t="shared" si="11"/>
        <v>2646.2432995108602</v>
      </c>
      <c r="I182" s="53">
        <f>VLOOKUP(B182, realGDP!B:F, MATCH($I$4, realGDP!$B$3:$F$3, 0), FALSE)</f>
        <v>14726</v>
      </c>
      <c r="J182" s="75">
        <f t="shared" si="12"/>
        <v>-7.098854721807737E-4</v>
      </c>
    </row>
    <row r="183" spans="1:10" x14ac:dyDescent="0.25">
      <c r="A183" s="50" t="str">
        <f t="shared" si="10"/>
        <v>2007</v>
      </c>
      <c r="B183" t="s">
        <v>37</v>
      </c>
      <c r="C183">
        <f>SUMIF('C&amp;I'!B:B, FI_Q!$B183, 'C&amp;I'!D:D)</f>
        <v>2907</v>
      </c>
      <c r="D183">
        <f>(SUMIF('M&amp;M'!B:B, FI_Q!B183, 'M&amp;M'!I:I))/3</f>
        <v>783.3179756050414</v>
      </c>
      <c r="E183">
        <f>((SUMIF(Transfers!B:B, FI_Q!B183, Transfers!J:J))/realGDP!D171)/3</f>
        <v>965.54408517703314</v>
      </c>
      <c r="F183" s="4">
        <f>VLOOKUP($B183, Taxes!$B:$O, MATCH("SUM_REAL", Taxes!$B$1:$O$1, 0), FALSE)</f>
        <v>2610.3894761860479</v>
      </c>
      <c r="H183" s="52">
        <f t="shared" si="11"/>
        <v>2637.1479667323724</v>
      </c>
      <c r="I183" s="53">
        <f>VLOOKUP(B183, realGDP!B:F, MATCH($I$4, realGDP!$B$3:$F$3, 0), FALSE)</f>
        <v>14838.7</v>
      </c>
      <c r="J183" s="75">
        <f t="shared" si="12"/>
        <v>-6.129467391677015E-4</v>
      </c>
    </row>
    <row r="184" spans="1:10" x14ac:dyDescent="0.25">
      <c r="A184" s="50" t="str">
        <f t="shared" si="10"/>
        <v>2007</v>
      </c>
      <c r="B184" t="s">
        <v>38</v>
      </c>
      <c r="C184">
        <f>SUMIF('C&amp;I'!B:B, FI_Q!$B184, 'C&amp;I'!D:D)</f>
        <v>2928</v>
      </c>
      <c r="D184">
        <f>(SUMIF('M&amp;M'!B:B, FI_Q!B184, 'M&amp;M'!I:I))/3</f>
        <v>792.36159350717026</v>
      </c>
      <c r="E184">
        <f>((SUMIF(Transfers!B:B, FI_Q!B184, Transfers!J:J))/realGDP!D172)/3</f>
        <v>968.53303739934302</v>
      </c>
      <c r="F184" s="4">
        <f>VLOOKUP($B184, Taxes!$B:$O, MATCH("SUM_REAL", Taxes!$B$1:$O$1, 0), FALSE)</f>
        <v>2610.7954253537337</v>
      </c>
      <c r="H184" s="52">
        <f t="shared" si="11"/>
        <v>2666.5777269987975</v>
      </c>
      <c r="I184" s="53">
        <f>VLOOKUP(B184, realGDP!B:F, MATCH($I$4, realGDP!$B$3:$F$3, 0), FALSE)</f>
        <v>14938.5</v>
      </c>
      <c r="J184" s="75">
        <f t="shared" si="12"/>
        <v>1.9700612689644271E-3</v>
      </c>
    </row>
    <row r="185" spans="1:10" x14ac:dyDescent="0.25">
      <c r="A185" s="50" t="str">
        <f t="shared" si="10"/>
        <v>2007</v>
      </c>
      <c r="B185" t="s">
        <v>39</v>
      </c>
      <c r="C185">
        <f>SUMIF('C&amp;I'!B:B, FI_Q!$B185, 'C&amp;I'!D:D)</f>
        <v>2939.8</v>
      </c>
      <c r="D185">
        <f>(SUMIF('M&amp;M'!B:B, FI_Q!B185, 'M&amp;M'!I:I))/3</f>
        <v>803.41045950295063</v>
      </c>
      <c r="E185">
        <f>((SUMIF(Transfers!B:B, FI_Q!B185, Transfers!J:J))/realGDP!D173)/3</f>
        <v>970.30058869808192</v>
      </c>
      <c r="F185" s="4">
        <f>VLOOKUP($B185, Taxes!$B:$O, MATCH("SUM_REAL", Taxes!$B$1:$O$1, 0), FALSE)</f>
        <v>2618.2143729144623</v>
      </c>
      <c r="H185" s="52">
        <f t="shared" si="11"/>
        <v>2688.5904805480523</v>
      </c>
      <c r="I185" s="53">
        <f>VLOOKUP(B185, realGDP!B:F, MATCH($I$4, realGDP!$B$3:$F$3, 0), FALSE)</f>
        <v>14991.8</v>
      </c>
      <c r="J185" s="75">
        <f t="shared" si="12"/>
        <v>1.4683195846565949E-3</v>
      </c>
    </row>
    <row r="186" spans="1:10" x14ac:dyDescent="0.25">
      <c r="A186" s="50" t="str">
        <f t="shared" si="10"/>
        <v>2008</v>
      </c>
      <c r="B186" t="s">
        <v>40</v>
      </c>
      <c r="C186">
        <f>SUMIF('C&amp;I'!B:B, FI_Q!$B186, 'C&amp;I'!D:D)</f>
        <v>2952</v>
      </c>
      <c r="D186">
        <f>(SUMIF('M&amp;M'!B:B, FI_Q!B186, 'M&amp;M'!I:I))/3</f>
        <v>810.25225316152557</v>
      </c>
      <c r="E186">
        <f>((SUMIF(Transfers!B:B, FI_Q!B186, Transfers!J:J))/realGDP!D174)/3</f>
        <v>989.14991409367997</v>
      </c>
      <c r="F186" s="4">
        <f>VLOOKUP($B186, Taxes!$B:$O, MATCH("SUM_REAL", Taxes!$B$1:$O$1, 0), FALSE)</f>
        <v>2625.6064717215227</v>
      </c>
      <c r="H186" s="52">
        <f t="shared" si="11"/>
        <v>2710.6951586556352</v>
      </c>
      <c r="I186" s="53">
        <f>VLOOKUP(B186, realGDP!B:F, MATCH($I$4, realGDP!$B$3:$F$3, 0), FALSE)</f>
        <v>14889.5</v>
      </c>
      <c r="J186" s="75">
        <f t="shared" si="12"/>
        <v>1.4845816251440891E-3</v>
      </c>
    </row>
    <row r="187" spans="1:10" x14ac:dyDescent="0.25">
      <c r="A187" s="50" t="str">
        <f t="shared" si="10"/>
        <v>2008</v>
      </c>
      <c r="B187" t="s">
        <v>41</v>
      </c>
      <c r="C187">
        <f>SUMIF('C&amp;I'!B:B, FI_Q!$B187, 'C&amp;I'!D:D)</f>
        <v>2975</v>
      </c>
      <c r="D187">
        <f>(SUMIF('M&amp;M'!B:B, FI_Q!B187, 'M&amp;M'!I:I))/3</f>
        <v>821.36460132471484</v>
      </c>
      <c r="E187">
        <f>((SUMIF(Transfers!B:B, FI_Q!B187, Transfers!J:J))/realGDP!D175)/3</f>
        <v>1104.7446020543637</v>
      </c>
      <c r="F187" s="4">
        <f>VLOOKUP($B187, Taxes!$B:$O, MATCH("SUM_REAL", Taxes!$B$1:$O$1, 0), FALSE)</f>
        <v>2407.4388332651206</v>
      </c>
      <c r="H187" s="52">
        <f t="shared" si="11"/>
        <v>2872.3565510386079</v>
      </c>
      <c r="I187" s="53">
        <f>VLOOKUP(B187, realGDP!B:F, MATCH($I$4, realGDP!$B$3:$F$3, 0), FALSE)</f>
        <v>14963.4</v>
      </c>
      <c r="J187" s="75">
        <f t="shared" si="12"/>
        <v>1.0803787400121145E-2</v>
      </c>
    </row>
    <row r="188" spans="1:10" x14ac:dyDescent="0.25">
      <c r="A188" s="50" t="str">
        <f t="shared" si="10"/>
        <v>2008</v>
      </c>
      <c r="B188" t="s">
        <v>42</v>
      </c>
      <c r="C188">
        <f>SUMIF('C&amp;I'!B:B, FI_Q!$B188, 'C&amp;I'!D:D)</f>
        <v>3016.2</v>
      </c>
      <c r="D188">
        <f>(SUMIF('M&amp;M'!B:B, FI_Q!B188, 'M&amp;M'!I:I))/3</f>
        <v>827.44908269268751</v>
      </c>
      <c r="E188">
        <f>((SUMIF(Transfers!B:B, FI_Q!B188, Transfers!J:J))/realGDP!D176)/3</f>
        <v>1022.2964448880235</v>
      </c>
      <c r="F188" s="4">
        <f>VLOOKUP($B188, Taxes!$B:$O, MATCH("SUM_REAL", Taxes!$B$1:$O$1, 0), FALSE)</f>
        <v>2491.0817514353189</v>
      </c>
      <c r="H188" s="52">
        <f t="shared" si="11"/>
        <v>2979.9832968244891</v>
      </c>
      <c r="I188" s="53">
        <f>VLOOKUP(B188, realGDP!B:F, MATCH($I$4, realGDP!$B$3:$F$3, 0), FALSE)</f>
        <v>14891.6</v>
      </c>
      <c r="J188" s="75">
        <f t="shared" si="12"/>
        <v>7.2273460061968633E-3</v>
      </c>
    </row>
    <row r="189" spans="1:10" x14ac:dyDescent="0.25">
      <c r="A189" s="50" t="str">
        <f t="shared" si="10"/>
        <v>2008</v>
      </c>
      <c r="B189" t="s">
        <v>43</v>
      </c>
      <c r="C189">
        <f>SUMIF('C&amp;I'!B:B, FI_Q!$B189, 'C&amp;I'!D:D)</f>
        <v>3035.9</v>
      </c>
      <c r="D189">
        <f>(SUMIF('M&amp;M'!B:B, FI_Q!B189, 'M&amp;M'!I:I))/3</f>
        <v>832.94025861370437</v>
      </c>
      <c r="E189">
        <f>((SUMIF(Transfers!B:B, FI_Q!B189, Transfers!J:J))/realGDP!D177)/3</f>
        <v>1065.1722040649918</v>
      </c>
      <c r="F189" s="4">
        <f>VLOOKUP($B189, Taxes!$B:$O, MATCH("SUM_REAL", Taxes!$B$1:$O$1, 0), FALSE)</f>
        <v>2514.9880696970308</v>
      </c>
      <c r="H189" s="52">
        <f t="shared" si="11"/>
        <v>2951.7032807985884</v>
      </c>
      <c r="I189" s="53">
        <f>VLOOKUP(B189, realGDP!B:F, MATCH($I$4, realGDP!$B$3:$F$3, 0), FALSE)</f>
        <v>14577</v>
      </c>
      <c r="J189" s="75">
        <f t="shared" si="12"/>
        <v>-1.9400436321534438E-3</v>
      </c>
    </row>
    <row r="190" spans="1:10" x14ac:dyDescent="0.25">
      <c r="A190" s="50" t="str">
        <f t="shared" si="10"/>
        <v>2009</v>
      </c>
      <c r="B190" t="s">
        <v>44</v>
      </c>
      <c r="C190">
        <f>SUMIF('C&amp;I'!B:B, FI_Q!$B190, 'C&amp;I'!D:D)</f>
        <v>3040.5</v>
      </c>
      <c r="D190">
        <f>(SUMIF('M&amp;M'!B:B, FI_Q!B190, 'M&amp;M'!I:I))/3</f>
        <v>851.47087153486927</v>
      </c>
      <c r="E190">
        <f>((SUMIF(Transfers!B:B, FI_Q!B190, Transfers!J:J))/realGDP!D178)/3</f>
        <v>1161.5346870735953</v>
      </c>
      <c r="F190" s="4">
        <f>VLOOKUP($B190, Taxes!$B:$O, MATCH("SUM_REAL", Taxes!$B$1:$O$1, 0), FALSE)</f>
        <v>2263.5155572583735</v>
      </c>
      <c r="H190" s="52">
        <f t="shared" si="11"/>
        <v>3110.1773585559126</v>
      </c>
      <c r="I190" s="53">
        <f>VLOOKUP(B190, realGDP!B:F, MATCH($I$4, realGDP!$B$3:$F$3, 0), FALSE)</f>
        <v>14375</v>
      </c>
      <c r="J190" s="75">
        <f t="shared" si="12"/>
        <v>1.1024283670074731E-2</v>
      </c>
    </row>
    <row r="191" spans="1:10" x14ac:dyDescent="0.25">
      <c r="A191" s="50" t="str">
        <f t="shared" si="10"/>
        <v>2009</v>
      </c>
      <c r="B191" t="s">
        <v>45</v>
      </c>
      <c r="C191">
        <f>SUMIF('C&amp;I'!B:B, FI_Q!$B191, 'C&amp;I'!D:D)</f>
        <v>3096</v>
      </c>
      <c r="D191">
        <f>(SUMIF('M&amp;M'!B:B, FI_Q!B191, 'M&amp;M'!I:I))/3</f>
        <v>864.38436159784453</v>
      </c>
      <c r="E191">
        <f>((SUMIF(Transfers!B:B, FI_Q!B191, Transfers!J:J))/realGDP!D179)/3</f>
        <v>1275.8048434478283</v>
      </c>
      <c r="F191" s="4">
        <f>VLOOKUP($B191, Taxes!$B:$O, MATCH("SUM_REAL", Taxes!$B$1:$O$1, 0), FALSE)</f>
        <v>2188.083432035814</v>
      </c>
      <c r="H191" s="52">
        <f t="shared" si="11"/>
        <v>3377.2605275534479</v>
      </c>
      <c r="I191" s="53">
        <f>VLOOKUP(B191, realGDP!B:F, MATCH($I$4, realGDP!$B$3:$F$3, 0), FALSE)</f>
        <v>14355.6</v>
      </c>
      <c r="J191" s="75">
        <f t="shared" si="12"/>
        <v>1.8604807113428577E-2</v>
      </c>
    </row>
    <row r="192" spans="1:10" x14ac:dyDescent="0.25">
      <c r="A192" s="50" t="str">
        <f t="shared" si="10"/>
        <v>2009</v>
      </c>
      <c r="B192" t="s">
        <v>46</v>
      </c>
      <c r="C192">
        <f>SUMIF('C&amp;I'!B:B, FI_Q!$B192, 'C&amp;I'!D:D)</f>
        <v>3113</v>
      </c>
      <c r="D192">
        <f>(SUMIF('M&amp;M'!B:B, FI_Q!B192, 'M&amp;M'!I:I))/3</f>
        <v>874.08966031974978</v>
      </c>
      <c r="E192">
        <f>((SUMIF(Transfers!B:B, FI_Q!B192, Transfers!J:J))/realGDP!D180)/3</f>
        <v>1252.4313486878198</v>
      </c>
      <c r="F192" s="4">
        <f>VLOOKUP($B192, Taxes!$B:$O, MATCH("SUM_REAL", Taxes!$B$1:$O$1, 0), FALSE)</f>
        <v>2172.9025565319744</v>
      </c>
      <c r="H192" s="52">
        <f t="shared" si="11"/>
        <v>3472.0390411752833</v>
      </c>
      <c r="I192" s="53">
        <f>VLOOKUP(B192, realGDP!B:F, MATCH($I$4, realGDP!$B$3:$F$3, 0), FALSE)</f>
        <v>14402.5</v>
      </c>
      <c r="J192" s="75">
        <f t="shared" si="12"/>
        <v>6.5806987413181998E-3</v>
      </c>
    </row>
    <row r="193" spans="1:10" x14ac:dyDescent="0.25">
      <c r="A193" s="50" t="str">
        <f t="shared" si="10"/>
        <v>2009</v>
      </c>
      <c r="B193" t="s">
        <v>47</v>
      </c>
      <c r="C193">
        <f>SUMIF('C&amp;I'!B:B, FI_Q!$B193, 'C&amp;I'!D:D)</f>
        <v>3106.8</v>
      </c>
      <c r="D193">
        <f>(SUMIF('M&amp;M'!B:B, FI_Q!B193, 'M&amp;M'!I:I))/3</f>
        <v>865.32801732451833</v>
      </c>
      <c r="E193">
        <f>((SUMIF(Transfers!B:B, FI_Q!B193, Transfers!J:J))/realGDP!D181)/3</f>
        <v>1260.1714617843647</v>
      </c>
      <c r="F193" s="4">
        <f>VLOOKUP($B193, Taxes!$B:$O, MATCH("SUM_REAL", Taxes!$B$1:$O$1, 0), FALSE)</f>
        <v>2167.6111595466432</v>
      </c>
      <c r="H193" s="52">
        <f t="shared" si="11"/>
        <v>3457.9893408858766</v>
      </c>
      <c r="I193" s="53">
        <f>VLOOKUP(B193, realGDP!B:F, MATCH($I$4, realGDP!$B$3:$F$3, 0), FALSE)</f>
        <v>14541.9</v>
      </c>
      <c r="J193" s="75">
        <f t="shared" si="12"/>
        <v>-9.6615299853572791E-4</v>
      </c>
    </row>
    <row r="194" spans="1:10" x14ac:dyDescent="0.25">
      <c r="A194" s="50" t="str">
        <f t="shared" si="10"/>
        <v>2010</v>
      </c>
      <c r="B194" t="s">
        <v>48</v>
      </c>
      <c r="C194">
        <f>SUMIF('C&amp;I'!B:B, FI_Q!$B194, 'C&amp;I'!D:D)</f>
        <v>3084.3</v>
      </c>
      <c r="D194">
        <f>(SUMIF('M&amp;M'!B:B, FI_Q!B194, 'M&amp;M'!I:I))/3</f>
        <v>871.56297626358264</v>
      </c>
      <c r="E194">
        <f>((SUMIF(Transfers!B:B, FI_Q!B194, Transfers!J:J))/realGDP!D182)/3</f>
        <v>1309.1888084729644</v>
      </c>
      <c r="F194" s="4">
        <f>VLOOKUP($B194, Taxes!$B:$O, MATCH("SUM_REAL", Taxes!$B$1:$O$1, 0), FALSE)</f>
        <v>2178.6352550874321</v>
      </c>
      <c r="H194" s="52">
        <f t="shared" si="11"/>
        <v>3462.4208392445885</v>
      </c>
      <c r="I194" s="53">
        <f>VLOOKUP(B194, realGDP!B:F, MATCH($I$4, realGDP!$B$3:$F$3, 0), FALSE)</f>
        <v>14604.8</v>
      </c>
      <c r="J194" s="75">
        <f t="shared" si="12"/>
        <v>3.0342752784782442E-4</v>
      </c>
    </row>
    <row r="195" spans="1:10" x14ac:dyDescent="0.25">
      <c r="A195" s="50" t="str">
        <f t="shared" si="10"/>
        <v>2010</v>
      </c>
      <c r="B195" t="s">
        <v>49</v>
      </c>
      <c r="C195">
        <f>SUMIF('C&amp;I'!B:B, FI_Q!$B195, 'C&amp;I'!D:D)</f>
        <v>3106.2</v>
      </c>
      <c r="D195">
        <f>(SUMIF('M&amp;M'!B:B, FI_Q!B195, 'M&amp;M'!I:I))/3</f>
        <v>875.74933089215892</v>
      </c>
      <c r="E195">
        <f>((SUMIF(Transfers!B:B, FI_Q!B195, Transfers!J:J))/realGDP!D183)/3</f>
        <v>1304.8238044046432</v>
      </c>
      <c r="F195" s="4">
        <f>VLOOKUP($B195, Taxes!$B:$O, MATCH("SUM_REAL", Taxes!$B$1:$O$1, 0), FALSE)</f>
        <v>2210.014498042271</v>
      </c>
      <c r="H195" s="52">
        <f t="shared" si="11"/>
        <v>3491.526962447806</v>
      </c>
      <c r="I195" s="53">
        <f>VLOOKUP(B195, realGDP!B:F, MATCH($I$4, realGDP!$B$3:$F$3, 0), FALSE)</f>
        <v>14745.9</v>
      </c>
      <c r="J195" s="75">
        <f t="shared" si="12"/>
        <v>1.9738451503955351E-3</v>
      </c>
    </row>
    <row r="196" spans="1:10" x14ac:dyDescent="0.25">
      <c r="A196" s="50" t="str">
        <f t="shared" si="10"/>
        <v>2010</v>
      </c>
      <c r="B196" t="s">
        <v>50</v>
      </c>
      <c r="C196">
        <f>SUMIF('C&amp;I'!B:B, FI_Q!$B196, 'C&amp;I'!D:D)</f>
        <v>3103.5</v>
      </c>
      <c r="D196">
        <f>(SUMIF('M&amp;M'!B:B, FI_Q!B196, 'M&amp;M'!I:I))/3</f>
        <v>897.15441430387943</v>
      </c>
      <c r="E196">
        <f>((SUMIF(Transfers!B:B, FI_Q!B196, Transfers!J:J))/realGDP!D184)/3</f>
        <v>1301.0728368717612</v>
      </c>
      <c r="F196" s="4">
        <f>VLOOKUP($B196, Taxes!$B:$O, MATCH("SUM_REAL", Taxes!$B$1:$O$1, 0), FALSE)</f>
        <v>2248.4340121738965</v>
      </c>
      <c r="H196" s="52">
        <f t="shared" si="11"/>
        <v>3482.5560922387831</v>
      </c>
      <c r="I196" s="53">
        <f>VLOOKUP(B196, realGDP!B:F, MATCH($I$4, realGDP!$B$3:$F$3, 0), FALSE)</f>
        <v>14845.5</v>
      </c>
      <c r="J196" s="75">
        <f t="shared" si="12"/>
        <v>-6.0428211976847567E-4</v>
      </c>
    </row>
    <row r="197" spans="1:10" x14ac:dyDescent="0.25">
      <c r="A197" s="50" t="str">
        <f t="shared" si="10"/>
        <v>2010</v>
      </c>
      <c r="B197" t="s">
        <v>51</v>
      </c>
      <c r="C197">
        <f>SUMIF('C&amp;I'!B:B, FI_Q!$B197, 'C&amp;I'!D:D)</f>
        <v>3071.5</v>
      </c>
      <c r="D197">
        <f>(SUMIF('M&amp;M'!B:B, FI_Q!B197, 'M&amp;M'!I:I))/3</f>
        <v>907.80411069999411</v>
      </c>
      <c r="E197">
        <f>((SUMIF(Transfers!B:B, FI_Q!B197, Transfers!J:J))/realGDP!D185)/3</f>
        <v>1293.1245292615886</v>
      </c>
      <c r="F197" s="4">
        <f>VLOOKUP($B197, Taxes!$B:$O, MATCH("SUM_REAL", Taxes!$B$1:$O$1, 0), FALSE)</f>
        <v>2272.7495035849488</v>
      </c>
      <c r="H197" s="52">
        <f t="shared" si="11"/>
        <v>3434.5688266377383</v>
      </c>
      <c r="I197" s="53">
        <f>VLOOKUP(B197, realGDP!B:F, MATCH($I$4, realGDP!$B$3:$F$3, 0), FALSE)</f>
        <v>14939</v>
      </c>
      <c r="J197" s="75">
        <f t="shared" si="12"/>
        <v>-3.2122140438479671E-3</v>
      </c>
    </row>
    <row r="198" spans="1:10" x14ac:dyDescent="0.25">
      <c r="A198" s="50" t="str">
        <f t="shared" si="10"/>
        <v>2011</v>
      </c>
      <c r="B198" t="s">
        <v>52</v>
      </c>
      <c r="C198">
        <f>SUMIF('C&amp;I'!B:B, FI_Q!$B198, 'C&amp;I'!D:D)</f>
        <v>3012.2</v>
      </c>
      <c r="D198">
        <f>(SUMIF('M&amp;M'!B:B, FI_Q!B198, 'M&amp;M'!I:I))/3</f>
        <v>914.99533898366224</v>
      </c>
      <c r="E198">
        <f>((SUMIF(Transfers!B:B, FI_Q!B198, Transfers!J:J))/realGDP!D186)/3</f>
        <v>1276.3230710977778</v>
      </c>
      <c r="F198" s="4">
        <f>VLOOKUP($B198, Taxes!$B:$O, MATCH("SUM_REAL", Taxes!$B$1:$O$1, 0), FALSE)</f>
        <v>2306.0418062311287</v>
      </c>
      <c r="H198" s="52">
        <f t="shared" si="11"/>
        <v>3352.3974206917819</v>
      </c>
      <c r="I198" s="53">
        <f>VLOOKUP(B198, realGDP!B:F, MATCH($I$4, realGDP!$B$3:$F$3, 0), FALSE)</f>
        <v>14881.3</v>
      </c>
      <c r="J198" s="75">
        <f t="shared" si="12"/>
        <v>-5.5217894905657703E-3</v>
      </c>
    </row>
    <row r="199" spans="1:10" x14ac:dyDescent="0.25">
      <c r="A199" s="50" t="str">
        <f t="shared" si="10"/>
        <v>2011</v>
      </c>
      <c r="B199" t="s">
        <v>53</v>
      </c>
      <c r="C199">
        <f>SUMIF('C&amp;I'!B:B, FI_Q!$B199, 'C&amp;I'!D:D)</f>
        <v>3009</v>
      </c>
      <c r="D199">
        <f>(SUMIF('M&amp;M'!B:B, FI_Q!B199, 'M&amp;M'!I:I))/3</f>
        <v>904.37900950849178</v>
      </c>
      <c r="E199">
        <f>((SUMIF(Transfers!B:B, FI_Q!B199, Transfers!J:J))/realGDP!D187)/3</f>
        <v>1264.4694559516602</v>
      </c>
      <c r="F199" s="4">
        <f>VLOOKUP($B199, Taxes!$B:$O, MATCH("SUM_REAL", Taxes!$B$1:$O$1, 0), FALSE)</f>
        <v>2303.0343806768487</v>
      </c>
      <c r="H199" s="52">
        <f t="shared" si="11"/>
        <v>3316.5193549104747</v>
      </c>
      <c r="I199" s="53">
        <f>VLOOKUP(B199, realGDP!B:F, MATCH($I$4, realGDP!$B$3:$F$3, 0), FALSE)</f>
        <v>14989.6</v>
      </c>
      <c r="J199" s="75">
        <f t="shared" si="12"/>
        <v>-2.3935305666133327E-3</v>
      </c>
    </row>
    <row r="200" spans="1:10" x14ac:dyDescent="0.25">
      <c r="A200" s="50" t="str">
        <f t="shared" si="10"/>
        <v>2011</v>
      </c>
      <c r="B200" t="s">
        <v>54</v>
      </c>
      <c r="C200">
        <f>SUMIF('C&amp;I'!B:B, FI_Q!$B200, 'C&amp;I'!D:D)</f>
        <v>2990</v>
      </c>
      <c r="D200">
        <f>(SUMIF('M&amp;M'!B:B, FI_Q!B200, 'M&amp;M'!I:I))/3</f>
        <v>892.80590983469972</v>
      </c>
      <c r="E200">
        <f>((SUMIF(Transfers!B:B, FI_Q!B200, Transfers!J:J))/realGDP!D188)/3</f>
        <v>1257.509266075805</v>
      </c>
      <c r="F200" s="4">
        <f>VLOOKUP($B200, Taxes!$B:$O, MATCH("SUM_REAL", Taxes!$B$1:$O$1, 0), FALSE)</f>
        <v>2325.5858422647784</v>
      </c>
      <c r="H200" s="52">
        <f t="shared" si="11"/>
        <v>3271.5803206161163</v>
      </c>
      <c r="I200" s="53">
        <f>VLOOKUP(B200, realGDP!B:F, MATCH($I$4, realGDP!$B$3:$F$3, 0), FALSE)</f>
        <v>15021.1</v>
      </c>
      <c r="J200" s="75">
        <f t="shared" si="12"/>
        <v>-2.9917272566162534E-3</v>
      </c>
    </row>
    <row r="201" spans="1:10" x14ac:dyDescent="0.25">
      <c r="A201" s="50" t="str">
        <f t="shared" si="10"/>
        <v>2011</v>
      </c>
      <c r="B201" t="s">
        <v>55</v>
      </c>
      <c r="C201">
        <f>SUMIF('C&amp;I'!B:B, FI_Q!$B201, 'C&amp;I'!D:D)</f>
        <v>2978.3</v>
      </c>
      <c r="D201">
        <f>(SUMIF('M&amp;M'!B:B, FI_Q!B201, 'M&amp;M'!I:I))/3</f>
        <v>896.09838810702001</v>
      </c>
      <c r="E201">
        <f>((SUMIF(Transfers!B:B, FI_Q!B201, Transfers!J:J))/realGDP!D189)/3</f>
        <v>1256.2646492749207</v>
      </c>
      <c r="F201" s="4">
        <f>VLOOKUP($B201, Taxes!$B:$O, MATCH("SUM_REAL", Taxes!$B$1:$O$1, 0), FALSE)</f>
        <v>2314.9189168588146</v>
      </c>
      <c r="H201" s="52">
        <f t="shared" si="11"/>
        <v>3255.7312885540528</v>
      </c>
      <c r="I201" s="53">
        <f>VLOOKUP(B201, realGDP!B:F, MATCH($I$4, realGDP!$B$3:$F$3, 0), FALSE)</f>
        <v>15190.3</v>
      </c>
      <c r="J201" s="75">
        <f t="shared" si="12"/>
        <v>-1.0433653095767393E-3</v>
      </c>
    </row>
    <row r="202" spans="1:10" x14ac:dyDescent="0.25">
      <c r="A202" s="50" t="str">
        <f t="shared" si="10"/>
        <v>2012</v>
      </c>
      <c r="B202" t="s">
        <v>56</v>
      </c>
      <c r="C202">
        <f>SUMIF('C&amp;I'!B:B, FI_Q!$B202, 'C&amp;I'!D:D)</f>
        <v>2957.8</v>
      </c>
      <c r="D202">
        <f>(SUMIF('M&amp;M'!B:B, FI_Q!B202, 'M&amp;M'!I:I))/3</f>
        <v>898.58609960998854</v>
      </c>
      <c r="E202">
        <f>((SUMIF(Transfers!B:B, FI_Q!B202, Transfers!J:J))/realGDP!D190)/3</f>
        <v>1264.3906939126259</v>
      </c>
      <c r="F202" s="4">
        <f>VLOOKUP($B202, Taxes!$B:$O, MATCH("SUM_REAL", Taxes!$B$1:$O$1, 0), FALSE)</f>
        <v>2371.2893809000266</v>
      </c>
      <c r="H202" s="52">
        <f t="shared" si="11"/>
        <v>3224.4753326694131</v>
      </c>
      <c r="I202" s="53">
        <f>VLOOKUP(B202, realGDP!B:F, MATCH($I$4, realGDP!$B$3:$F$3, 0), FALSE)</f>
        <v>15275</v>
      </c>
      <c r="J202" s="75">
        <f t="shared" si="12"/>
        <v>-2.0462164245263282E-3</v>
      </c>
    </row>
    <row r="203" spans="1:10" x14ac:dyDescent="0.25">
      <c r="A203" s="50" t="str">
        <f t="shared" si="10"/>
        <v>2012</v>
      </c>
      <c r="B203" t="s">
        <v>57</v>
      </c>
      <c r="C203">
        <f>SUMIF('C&amp;I'!B:B, FI_Q!$B203, 'C&amp;I'!D:D)</f>
        <v>2954.9</v>
      </c>
      <c r="D203">
        <f>(SUMIF('M&amp;M'!B:B, FI_Q!B203, 'M&amp;M'!I:I))/3</f>
        <v>917.52373210855058</v>
      </c>
      <c r="E203">
        <f>((SUMIF(Transfers!B:B, FI_Q!B203, Transfers!J:J))/realGDP!D191)/3</f>
        <v>1258.4783389068373</v>
      </c>
      <c r="F203" s="4">
        <f>VLOOKUP($B203, Taxes!$B:$O, MATCH("SUM_REAL", Taxes!$B$1:$O$1, 0), FALSE)</f>
        <v>2379.3194656993328</v>
      </c>
      <c r="H203" s="52">
        <f t="shared" si="11"/>
        <v>3218.85824892656</v>
      </c>
      <c r="I203" s="53">
        <f>VLOOKUP(B203, realGDP!B:F, MATCH($I$4, realGDP!$B$3:$F$3, 0), FALSE)</f>
        <v>15336.7</v>
      </c>
      <c r="J203" s="75">
        <f t="shared" si="12"/>
        <v>-3.6625113243742675E-4</v>
      </c>
    </row>
    <row r="204" spans="1:10" x14ac:dyDescent="0.25">
      <c r="A204" s="50" t="str">
        <f t="shared" si="10"/>
        <v>2012</v>
      </c>
      <c r="B204" t="s">
        <v>58</v>
      </c>
      <c r="C204">
        <f>SUMIF('C&amp;I'!B:B, FI_Q!$B204, 'C&amp;I'!D:D)</f>
        <v>2974.4</v>
      </c>
      <c r="D204">
        <f>(SUMIF('M&amp;M'!B:B, FI_Q!B204, 'M&amp;M'!I:I))/3</f>
        <v>917.31015754795635</v>
      </c>
      <c r="E204">
        <f>((SUMIF(Transfers!B:B, FI_Q!B204, Transfers!J:J))/realGDP!D192)/3</f>
        <v>1256.5676729251804</v>
      </c>
      <c r="F204" s="4">
        <f>VLOOKUP($B204, Taxes!$B:$O, MATCH("SUM_REAL", Taxes!$B$1:$O$1, 0), FALSE)</f>
        <v>2398.3540799608295</v>
      </c>
      <c r="H204" s="52">
        <f t="shared" si="11"/>
        <v>3225.5428212997076</v>
      </c>
      <c r="I204" s="53">
        <f>VLOOKUP(B204, realGDP!B:F, MATCH($I$4, realGDP!$B$3:$F$3, 0), FALSE)</f>
        <v>15431.3</v>
      </c>
      <c r="J204" s="75">
        <f t="shared" si="12"/>
        <v>4.3318271131710244E-4</v>
      </c>
    </row>
    <row r="205" spans="1:10" x14ac:dyDescent="0.25">
      <c r="A205" s="50" t="str">
        <f t="shared" si="10"/>
        <v>2012</v>
      </c>
      <c r="B205" t="s">
        <v>59</v>
      </c>
      <c r="C205">
        <f>SUMIF('C&amp;I'!B:B, FI_Q!$B205, 'C&amp;I'!D:D)</f>
        <v>2928.7</v>
      </c>
      <c r="D205">
        <f>(SUMIF('M&amp;M'!B:B, FI_Q!B205, 'M&amp;M'!I:I))/3</f>
        <v>926.42454075879766</v>
      </c>
      <c r="E205">
        <f>((SUMIF(Transfers!B:B, FI_Q!B205, Transfers!J:J))/realGDP!D193)/3</f>
        <v>1256.019173861552</v>
      </c>
      <c r="F205" s="4">
        <f>VLOOKUP($B205, Taxes!$B:$O, MATCH("SUM_REAL", Taxes!$B$1:$O$1, 0), FALSE)</f>
        <v>2465.4786122074006</v>
      </c>
      <c r="H205" s="52">
        <f t="shared" si="11"/>
        <v>3157.8178372146103</v>
      </c>
      <c r="I205" s="53">
        <f>VLOOKUP(B205, realGDP!B:F, MATCH($I$4, realGDP!$B$3:$F$3, 0), FALSE)</f>
        <v>15433.7</v>
      </c>
      <c r="J205" s="75">
        <f t="shared" si="12"/>
        <v>-4.3881236570036527E-3</v>
      </c>
    </row>
    <row r="206" spans="1:10" x14ac:dyDescent="0.25">
      <c r="A206" s="50" t="str">
        <f t="shared" si="10"/>
        <v>2013</v>
      </c>
      <c r="B206" t="s">
        <v>60</v>
      </c>
      <c r="C206">
        <f>SUMIF('C&amp;I'!B:B, FI_Q!$B206, 'C&amp;I'!D:D)</f>
        <v>2899.8</v>
      </c>
      <c r="D206">
        <f>(SUMIF('M&amp;M'!B:B, FI_Q!B206, 'M&amp;M'!I:I))/3</f>
        <v>929.88644815980388</v>
      </c>
      <c r="E206">
        <f>((SUMIF(Transfers!B:B, FI_Q!B206, Transfers!J:J))/realGDP!D194)/3</f>
        <v>1265.3694751704084</v>
      </c>
      <c r="F206" s="4">
        <f>VLOOKUP($B206, Taxes!$B:$O, MATCH("SUM_REAL", Taxes!$B$1:$O$1, 0), FALSE)</f>
        <v>2640.1368876754341</v>
      </c>
      <c r="H206" s="52">
        <f t="shared" si="11"/>
        <v>3051.276482813596</v>
      </c>
      <c r="I206" s="53">
        <f>VLOOKUP(B206, realGDP!B:F, MATCH($I$4, realGDP!$B$3:$F$3, 0), FALSE)</f>
        <v>15538.4</v>
      </c>
      <c r="J206" s="75">
        <f t="shared" si="12"/>
        <v>-6.8566489729325001E-3</v>
      </c>
    </row>
    <row r="207" spans="1:10" x14ac:dyDescent="0.25">
      <c r="A207" s="50" t="str">
        <f t="shared" si="10"/>
        <v>2013</v>
      </c>
      <c r="B207" t="s">
        <v>61</v>
      </c>
      <c r="C207">
        <f>SUMIF('C&amp;I'!B:B, FI_Q!$B207, 'C&amp;I'!D:D)</f>
        <v>2901.2</v>
      </c>
      <c r="D207">
        <f>(SUMIF('M&amp;M'!B:B, FI_Q!B207, 'M&amp;M'!I:I))/3</f>
        <v>935.13856553439689</v>
      </c>
      <c r="E207">
        <f>((SUMIF(Transfers!B:B, FI_Q!B207, Transfers!J:J))/realGDP!D195)/3</f>
        <v>1267.3403566447498</v>
      </c>
      <c r="F207" s="4">
        <f>VLOOKUP($B207, Taxes!$B:$O, MATCH("SUM_REAL", Taxes!$B$1:$O$1, 0), FALSE)</f>
        <v>2670.2592647937831</v>
      </c>
      <c r="H207" s="52">
        <f t="shared" si="11"/>
        <v>2990.7838448962343</v>
      </c>
      <c r="I207" s="53">
        <f>VLOOKUP(B207, realGDP!B:F, MATCH($I$4, realGDP!$B$3:$F$3, 0), FALSE)</f>
        <v>15606.6</v>
      </c>
      <c r="J207" s="75">
        <f t="shared" si="12"/>
        <v>-3.8760933141979456E-3</v>
      </c>
    </row>
    <row r="208" spans="1:10" x14ac:dyDescent="0.25">
      <c r="A208" s="50" t="str">
        <f t="shared" si="10"/>
        <v>2013</v>
      </c>
      <c r="B208" t="s">
        <v>62</v>
      </c>
      <c r="C208">
        <f>SUMIF('C&amp;I'!B:B, FI_Q!$B208, 'C&amp;I'!D:D)</f>
        <v>2902.4</v>
      </c>
      <c r="D208">
        <f>(SUMIF('M&amp;M'!B:B, FI_Q!B208, 'M&amp;M'!I:I))/3</f>
        <v>948.29890027749627</v>
      </c>
      <c r="E208">
        <f>((SUMIF(Transfers!B:B, FI_Q!B208, Transfers!J:J))/realGDP!D196)/3</f>
        <v>1265.8463312778442</v>
      </c>
      <c r="F208" s="4">
        <f>VLOOKUP($B208, Taxes!$B:$O, MATCH("SUM_REAL", Taxes!$B$1:$O$1, 0), FALSE)</f>
        <v>2665.8109880297998</v>
      </c>
      <c r="H208" s="52">
        <f t="shared" si="11"/>
        <v>2996.34898695828</v>
      </c>
      <c r="I208" s="53">
        <f>VLOOKUP(B208, realGDP!B:F, MATCH($I$4, realGDP!$B$3:$F$3, 0), FALSE)</f>
        <v>15779.9</v>
      </c>
      <c r="J208" s="75">
        <f t="shared" si="12"/>
        <v>3.526728345582451E-4</v>
      </c>
    </row>
    <row r="209" spans="1:10" x14ac:dyDescent="0.25">
      <c r="A209" s="50" t="str">
        <f t="shared" si="10"/>
        <v>2013</v>
      </c>
      <c r="B209" t="s">
        <v>63</v>
      </c>
      <c r="C209">
        <f>SUMIF('C&amp;I'!B:B, FI_Q!$B209, 'C&amp;I'!D:D)</f>
        <v>2874.5</v>
      </c>
      <c r="D209">
        <f>(SUMIF('M&amp;M'!B:B, FI_Q!B209, 'M&amp;M'!I:I))/3</f>
        <v>946.57625224474816</v>
      </c>
      <c r="E209">
        <f>((SUMIF(Transfers!B:B, FI_Q!B209, Transfers!J:J))/realGDP!D197)/3</f>
        <v>1265.1185517115543</v>
      </c>
      <c r="F209" s="4">
        <f>VLOOKUP($B209, Taxes!$B:$O, MATCH("SUM_REAL", Taxes!$B$1:$O$1, 0), FALSE)</f>
        <v>2693.4602503084789</v>
      </c>
      <c r="H209" s="52">
        <f t="shared" si="11"/>
        <v>2957.7172720221097</v>
      </c>
      <c r="I209" s="53">
        <f>VLOOKUP(B209, realGDP!B:F, MATCH($I$4, realGDP!$B$3:$F$3, 0), FALSE)</f>
        <v>15916.2</v>
      </c>
      <c r="J209" s="75">
        <f t="shared" si="12"/>
        <v>-2.4271946153083201E-3</v>
      </c>
    </row>
    <row r="210" spans="1:10" x14ac:dyDescent="0.25">
      <c r="A210" s="50" t="str">
        <f t="shared" si="10"/>
        <v>2014</v>
      </c>
      <c r="B210" t="s">
        <v>64</v>
      </c>
      <c r="C210">
        <f>SUMIF('C&amp;I'!B:B, FI_Q!$B210, 'C&amp;I'!D:D)</f>
        <v>2868.5</v>
      </c>
      <c r="D210">
        <f>(SUMIF('M&amp;M'!B:B, FI_Q!B210, 'M&amp;M'!I:I))/3</f>
        <v>967.74897743948293</v>
      </c>
      <c r="E210">
        <f>((SUMIF(Transfers!B:B, FI_Q!B210, Transfers!J:J))/realGDP!D198)/3</f>
        <v>1273.7510748661614</v>
      </c>
      <c r="F210" s="4">
        <f>VLOOKUP($B210, Taxes!$B:$O, MATCH("SUM_REAL", Taxes!$B$1:$O$1, 0), FALSE)</f>
        <v>2735.3841317392948</v>
      </c>
      <c r="H210" s="52">
        <f t="shared" si="11"/>
        <v>2951.7012943538484</v>
      </c>
      <c r="I210" s="53">
        <f>VLOOKUP(B210, realGDP!B:F, MATCH($I$4, realGDP!$B$3:$F$3, 0), FALSE)</f>
        <v>15831.7</v>
      </c>
      <c r="J210" s="75">
        <f t="shared" si="12"/>
        <v>-3.7999568386599399E-4</v>
      </c>
    </row>
    <row r="211" spans="1:10" x14ac:dyDescent="0.25">
      <c r="A211" s="50" t="str">
        <f t="shared" ref="A211" si="13">RIGHT(B211, 4)</f>
        <v>2014</v>
      </c>
      <c r="B211" t="s">
        <v>65</v>
      </c>
      <c r="C211">
        <f>SUMIF('C&amp;I'!B:B, FI_Q!$B211, 'C&amp;I'!D:D)</f>
        <v>2880</v>
      </c>
      <c r="D211">
        <f>(SUMIF('M&amp;M'!B:B, FI_Q!B211, 'M&amp;M'!I:I))/3</f>
        <v>973.39646514540584</v>
      </c>
      <c r="E211">
        <f>((SUMIF(Transfers!B:B, FI_Q!B211, Transfers!J:J))/realGDP!D199)/3</f>
        <v>1286.5394928368958</v>
      </c>
      <c r="F211" s="4">
        <f>VLOOKUP($B211, Taxes!$B:$O, MATCH("SUM_REAL", Taxes!$B$1:$O$1, 0), FALSE)</f>
        <v>2750.0804412778671</v>
      </c>
      <c r="H211" s="52">
        <f t="shared" si="11"/>
        <v>2957.6000916706216</v>
      </c>
      <c r="I211" s="53">
        <f>VLOOKUP(B211, realGDP!B:F, MATCH($I$4, realGDP!$B$3:$F$3, 0), FALSE)</f>
        <v>15985.7</v>
      </c>
      <c r="J211" s="75">
        <f t="shared" si="12"/>
        <v>3.6900463018655407E-4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54"/>
  <sheetViews>
    <sheetView workbookViewId="0">
      <selection activeCell="C3" sqref="C3"/>
    </sheetView>
  </sheetViews>
  <sheetFormatPr defaultRowHeight="15" x14ac:dyDescent="0.25"/>
  <cols>
    <col min="4" max="8" width="12.85546875" customWidth="1"/>
  </cols>
  <sheetData>
    <row r="1" spans="1:15" ht="18.75" x14ac:dyDescent="0.25">
      <c r="C1" s="84" t="s">
        <v>1010</v>
      </c>
      <c r="J1" s="84" t="s">
        <v>1018</v>
      </c>
    </row>
    <row r="2" spans="1:15" ht="18.75" x14ac:dyDescent="0.25">
      <c r="C2" s="83"/>
    </row>
    <row r="3" spans="1:15" x14ac:dyDescent="0.25">
      <c r="C3" s="1" t="s">
        <v>1008</v>
      </c>
    </row>
    <row r="4" spans="1:15" ht="75" x14ac:dyDescent="0.25">
      <c r="A4" t="s">
        <v>990</v>
      </c>
      <c r="B4" t="s">
        <v>970</v>
      </c>
      <c r="C4" s="82" t="s">
        <v>325</v>
      </c>
      <c r="D4" s="82" t="s">
        <v>1009</v>
      </c>
      <c r="E4" s="82" t="s">
        <v>1004</v>
      </c>
      <c r="F4" s="82" t="s">
        <v>1005</v>
      </c>
      <c r="G4" s="82" t="s">
        <v>1006</v>
      </c>
      <c r="H4" s="82" t="s">
        <v>1007</v>
      </c>
      <c r="J4" s="82" t="s">
        <v>325</v>
      </c>
      <c r="K4" s="82" t="s">
        <v>1009</v>
      </c>
      <c r="L4" s="82" t="s">
        <v>1011</v>
      </c>
      <c r="M4" s="82" t="s">
        <v>1012</v>
      </c>
      <c r="N4" s="82" t="s">
        <v>1013</v>
      </c>
      <c r="O4" s="82" t="s">
        <v>1014</v>
      </c>
    </row>
    <row r="5" spans="1:15" ht="18.75" x14ac:dyDescent="0.25">
      <c r="A5" s="50" t="s">
        <v>971</v>
      </c>
      <c r="B5" s="86" t="s">
        <v>971</v>
      </c>
      <c r="C5" s="81">
        <v>1965</v>
      </c>
      <c r="D5" s="81"/>
      <c r="E5" s="81"/>
      <c r="F5" s="81"/>
      <c r="G5" s="81"/>
      <c r="H5" s="81"/>
      <c r="J5" s="81">
        <v>1968</v>
      </c>
      <c r="K5" s="81">
        <v>0.62</v>
      </c>
      <c r="L5" s="81">
        <v>-0.17</v>
      </c>
      <c r="M5" s="81">
        <v>34.74</v>
      </c>
      <c r="N5" s="81">
        <v>35.53</v>
      </c>
      <c r="O5" s="81">
        <v>3942.52</v>
      </c>
    </row>
    <row r="6" spans="1:15" ht="18.75" x14ac:dyDescent="0.25">
      <c r="A6" s="89" t="s">
        <v>934</v>
      </c>
      <c r="B6" s="86" t="s">
        <v>934</v>
      </c>
      <c r="C6" s="81">
        <v>1966</v>
      </c>
      <c r="D6" s="81"/>
      <c r="E6" s="81"/>
      <c r="F6" s="81"/>
      <c r="G6" s="81"/>
      <c r="H6" s="81"/>
      <c r="J6" s="81">
        <v>1969</v>
      </c>
      <c r="K6" s="81">
        <v>-31.76</v>
      </c>
      <c r="L6" s="81">
        <v>0.06</v>
      </c>
      <c r="M6" s="81">
        <v>20.53</v>
      </c>
      <c r="N6" s="81">
        <v>-11.29</v>
      </c>
      <c r="O6" s="81">
        <v>4133.3900000000003</v>
      </c>
    </row>
    <row r="7" spans="1:15" ht="18.75" x14ac:dyDescent="0.25">
      <c r="A7" s="50" t="s">
        <v>935</v>
      </c>
      <c r="B7" t="s">
        <v>935</v>
      </c>
      <c r="C7" s="81">
        <v>1967</v>
      </c>
      <c r="D7" s="81"/>
      <c r="E7" s="81"/>
      <c r="F7" s="81"/>
      <c r="G7" s="81"/>
      <c r="H7" s="81"/>
      <c r="J7" s="81">
        <v>1970</v>
      </c>
      <c r="K7" s="81">
        <v>-0.53</v>
      </c>
      <c r="L7" s="81">
        <v>9.57</v>
      </c>
      <c r="M7" s="81">
        <v>18.59</v>
      </c>
      <c r="N7" s="81">
        <v>8.49</v>
      </c>
      <c r="O7" s="81">
        <v>4261.8</v>
      </c>
    </row>
    <row r="8" spans="1:15" ht="18.75" x14ac:dyDescent="0.25">
      <c r="A8" s="50" t="s">
        <v>936</v>
      </c>
      <c r="B8" t="s">
        <v>936</v>
      </c>
      <c r="C8" s="81">
        <v>1968</v>
      </c>
      <c r="D8" s="81">
        <v>0.02</v>
      </c>
      <c r="E8" s="81">
        <v>0.02</v>
      </c>
      <c r="F8" s="81">
        <v>0.89</v>
      </c>
      <c r="G8" s="81">
        <v>0.88</v>
      </c>
      <c r="H8" s="81">
        <v>0.9</v>
      </c>
      <c r="J8" s="81">
        <v>1971</v>
      </c>
      <c r="K8" s="81">
        <v>-8.6199999999999992</v>
      </c>
      <c r="L8" s="81">
        <v>7.53</v>
      </c>
      <c r="M8" s="81">
        <v>22.06</v>
      </c>
      <c r="N8" s="81">
        <v>5.91</v>
      </c>
      <c r="O8" s="81">
        <v>4269.9399999999996</v>
      </c>
    </row>
    <row r="9" spans="1:15" ht="18.75" x14ac:dyDescent="0.25">
      <c r="A9" s="50" t="s">
        <v>937</v>
      </c>
      <c r="B9" t="s">
        <v>937</v>
      </c>
      <c r="C9" s="81">
        <v>1969</v>
      </c>
      <c r="D9" s="81">
        <v>-0.77</v>
      </c>
      <c r="E9" s="81">
        <v>-0.77</v>
      </c>
      <c r="F9" s="81">
        <v>0.5</v>
      </c>
      <c r="G9" s="81">
        <v>0.5</v>
      </c>
      <c r="H9" s="81">
        <v>-0.27</v>
      </c>
      <c r="J9" s="81">
        <v>1972</v>
      </c>
      <c r="K9" s="81">
        <v>24.44</v>
      </c>
      <c r="L9" s="81">
        <v>14.05</v>
      </c>
      <c r="M9" s="81">
        <v>12.47</v>
      </c>
      <c r="N9" s="81">
        <v>22.86</v>
      </c>
      <c r="O9" s="81">
        <v>4413.26</v>
      </c>
    </row>
    <row r="10" spans="1:15" ht="18.75" x14ac:dyDescent="0.25">
      <c r="A10" s="50" t="s">
        <v>938</v>
      </c>
      <c r="B10" t="s">
        <v>938</v>
      </c>
      <c r="C10" s="81">
        <v>1970</v>
      </c>
      <c r="D10" s="81">
        <v>-0.01</v>
      </c>
      <c r="E10" s="81">
        <v>-0.24</v>
      </c>
      <c r="F10" s="81">
        <v>0.21</v>
      </c>
      <c r="G10" s="81">
        <v>0.44</v>
      </c>
      <c r="H10" s="81">
        <v>0.2</v>
      </c>
      <c r="J10" s="81">
        <v>1973</v>
      </c>
      <c r="K10" s="81">
        <v>-7.53</v>
      </c>
      <c r="L10" s="81">
        <v>22.49</v>
      </c>
      <c r="M10" s="81">
        <v>20.8</v>
      </c>
      <c r="N10" s="81">
        <v>-9.2200000000000006</v>
      </c>
      <c r="O10" s="81">
        <v>4647.7299999999996</v>
      </c>
    </row>
    <row r="11" spans="1:15" ht="18.75" x14ac:dyDescent="0.25">
      <c r="A11" s="50" t="s">
        <v>939</v>
      </c>
      <c r="B11" t="s">
        <v>939</v>
      </c>
      <c r="C11" s="81">
        <v>1971</v>
      </c>
      <c r="D11" s="81">
        <v>-0.2</v>
      </c>
      <c r="E11" s="81">
        <v>-0.38</v>
      </c>
      <c r="F11" s="81">
        <v>0.34</v>
      </c>
      <c r="G11" s="81">
        <v>0.52</v>
      </c>
      <c r="H11" s="81">
        <v>0.14000000000000001</v>
      </c>
      <c r="J11" s="81">
        <v>1974</v>
      </c>
      <c r="K11" s="81">
        <v>0.16</v>
      </c>
      <c r="L11" s="81">
        <v>-6.33</v>
      </c>
      <c r="M11" s="81">
        <v>20.74</v>
      </c>
      <c r="N11" s="81">
        <v>27.23</v>
      </c>
      <c r="O11" s="81">
        <v>4917.01</v>
      </c>
    </row>
    <row r="12" spans="1:15" ht="18.75" x14ac:dyDescent="0.25">
      <c r="A12" s="50" t="s">
        <v>940</v>
      </c>
      <c r="B12" s="85" t="s">
        <v>940</v>
      </c>
      <c r="C12" s="81">
        <v>1972</v>
      </c>
      <c r="D12" s="81">
        <v>0.55000000000000004</v>
      </c>
      <c r="E12" s="81">
        <v>0.24</v>
      </c>
      <c r="F12" s="81">
        <v>-0.04</v>
      </c>
      <c r="G12" s="81">
        <v>0.28000000000000003</v>
      </c>
      <c r="H12" s="81">
        <v>0.52</v>
      </c>
      <c r="J12" s="81">
        <v>1975</v>
      </c>
      <c r="K12" s="81">
        <v>28.15</v>
      </c>
      <c r="L12" s="81">
        <v>7.57</v>
      </c>
      <c r="M12" s="81">
        <v>31.04</v>
      </c>
      <c r="N12" s="81">
        <v>51.62</v>
      </c>
      <c r="O12" s="81">
        <v>4889.92</v>
      </c>
    </row>
    <row r="13" spans="1:15" ht="18.75" x14ac:dyDescent="0.25">
      <c r="A13" s="50" t="s">
        <v>941</v>
      </c>
      <c r="B13" t="s">
        <v>941</v>
      </c>
      <c r="C13" s="81">
        <v>1973</v>
      </c>
      <c r="D13" s="81">
        <v>-0.16</v>
      </c>
      <c r="E13" s="81">
        <v>-0.65</v>
      </c>
      <c r="F13" s="81">
        <v>-0.04</v>
      </c>
      <c r="G13" s="81">
        <v>0.45</v>
      </c>
      <c r="H13" s="81">
        <v>-0.2</v>
      </c>
      <c r="J13" s="81">
        <v>1976</v>
      </c>
      <c r="K13" s="81">
        <v>17.48</v>
      </c>
      <c r="L13" s="81">
        <v>8.7100000000000009</v>
      </c>
      <c r="M13" s="81">
        <v>6.49</v>
      </c>
      <c r="N13" s="81">
        <v>15.26</v>
      </c>
      <c r="O13" s="81">
        <v>4879.5200000000004</v>
      </c>
    </row>
    <row r="14" spans="1:15" ht="18.75" x14ac:dyDescent="0.25">
      <c r="A14" s="50" t="s">
        <v>942</v>
      </c>
      <c r="B14" t="s">
        <v>942</v>
      </c>
      <c r="C14" s="81">
        <v>1974</v>
      </c>
      <c r="D14" s="81">
        <v>0</v>
      </c>
      <c r="E14" s="81">
        <v>0.13</v>
      </c>
      <c r="F14" s="81">
        <v>0.55000000000000004</v>
      </c>
      <c r="G14" s="81">
        <v>0.42</v>
      </c>
      <c r="H14" s="81">
        <v>0.55000000000000004</v>
      </c>
      <c r="J14" s="81">
        <v>1977</v>
      </c>
      <c r="K14" s="81">
        <v>11.27</v>
      </c>
      <c r="L14" s="81">
        <v>5.65</v>
      </c>
      <c r="M14" s="81">
        <v>1.87</v>
      </c>
      <c r="N14" s="81">
        <v>7.49</v>
      </c>
      <c r="O14" s="81">
        <v>5141.3</v>
      </c>
    </row>
    <row r="15" spans="1:15" ht="18.75" x14ac:dyDescent="0.25">
      <c r="A15" s="50" t="s">
        <v>943</v>
      </c>
      <c r="B15" t="s">
        <v>943</v>
      </c>
      <c r="C15" s="81">
        <v>1975</v>
      </c>
      <c r="D15" s="81">
        <v>0.57999999999999996</v>
      </c>
      <c r="E15" s="81">
        <v>0.42</v>
      </c>
      <c r="F15" s="81">
        <v>0.48</v>
      </c>
      <c r="G15" s="81">
        <v>0.63</v>
      </c>
      <c r="H15" s="81">
        <v>1.06</v>
      </c>
      <c r="J15" s="81">
        <v>1978</v>
      </c>
      <c r="K15" s="81">
        <v>22.14</v>
      </c>
      <c r="L15" s="81">
        <v>12.06</v>
      </c>
      <c r="M15" s="81">
        <v>32.42</v>
      </c>
      <c r="N15" s="81">
        <v>42.5</v>
      </c>
      <c r="O15" s="81">
        <v>5377.65</v>
      </c>
    </row>
    <row r="16" spans="1:15" ht="18.75" x14ac:dyDescent="0.25">
      <c r="A16" s="50" t="s">
        <v>944</v>
      </c>
      <c r="B16" t="s">
        <v>944</v>
      </c>
      <c r="C16" s="81">
        <v>1976</v>
      </c>
      <c r="D16" s="81">
        <v>0.36</v>
      </c>
      <c r="E16" s="81">
        <v>0.18</v>
      </c>
      <c r="F16" s="81">
        <v>-0.05</v>
      </c>
      <c r="G16" s="81">
        <v>0.13</v>
      </c>
      <c r="H16" s="81">
        <v>0.31</v>
      </c>
      <c r="J16" s="81">
        <v>1979</v>
      </c>
      <c r="K16" s="81">
        <v>10.95</v>
      </c>
      <c r="L16" s="81">
        <v>-3.85</v>
      </c>
      <c r="M16" s="81">
        <v>13.84</v>
      </c>
      <c r="N16" s="81">
        <v>28.64</v>
      </c>
      <c r="O16" s="81">
        <v>5677.62</v>
      </c>
    </row>
    <row r="17" spans="1:15" ht="18.75" x14ac:dyDescent="0.25">
      <c r="A17" s="50" t="s">
        <v>945</v>
      </c>
      <c r="B17" t="s">
        <v>945</v>
      </c>
      <c r="C17" s="81">
        <v>1977</v>
      </c>
      <c r="D17" s="81">
        <v>0.22</v>
      </c>
      <c r="E17" s="81">
        <v>0.11</v>
      </c>
      <c r="F17" s="81">
        <v>-7.0000000000000007E-2</v>
      </c>
      <c r="G17" s="81">
        <v>0.04</v>
      </c>
      <c r="H17" s="81">
        <v>0.15</v>
      </c>
      <c r="J17" s="81">
        <v>1980</v>
      </c>
      <c r="K17" s="81">
        <v>-2.61</v>
      </c>
      <c r="L17" s="81">
        <v>-5.31</v>
      </c>
      <c r="M17" s="81">
        <v>4.58</v>
      </c>
      <c r="N17" s="81">
        <v>7.28</v>
      </c>
      <c r="O17" s="81">
        <v>5855.05</v>
      </c>
    </row>
    <row r="18" spans="1:15" ht="18.75" x14ac:dyDescent="0.25">
      <c r="A18" s="50" t="s">
        <v>946</v>
      </c>
      <c r="B18" t="s">
        <v>946</v>
      </c>
      <c r="C18" s="81">
        <v>1978</v>
      </c>
      <c r="D18" s="81">
        <v>0.41</v>
      </c>
      <c r="E18" s="81">
        <v>0.19</v>
      </c>
      <c r="F18" s="81">
        <v>0.38</v>
      </c>
      <c r="G18" s="81">
        <v>0.6</v>
      </c>
      <c r="H18" s="81">
        <v>0.79</v>
      </c>
      <c r="J18" s="81">
        <v>1981</v>
      </c>
      <c r="K18" s="81">
        <v>-18.190000000000001</v>
      </c>
      <c r="L18" s="81">
        <v>-7.66</v>
      </c>
      <c r="M18" s="81">
        <v>-20.059999999999999</v>
      </c>
      <c r="N18" s="81">
        <v>-30.59</v>
      </c>
      <c r="O18" s="81">
        <v>5838.98</v>
      </c>
    </row>
    <row r="19" spans="1:15" ht="18.75" x14ac:dyDescent="0.25">
      <c r="A19" s="50" t="s">
        <v>947</v>
      </c>
      <c r="B19" t="s">
        <v>947</v>
      </c>
      <c r="C19" s="81">
        <v>1979</v>
      </c>
      <c r="D19" s="81">
        <v>0.19</v>
      </c>
      <c r="E19" s="81">
        <v>0.26</v>
      </c>
      <c r="F19" s="81">
        <v>0.31</v>
      </c>
      <c r="G19" s="81">
        <v>0.24</v>
      </c>
      <c r="H19" s="81">
        <v>0.5</v>
      </c>
      <c r="J19" s="81">
        <v>1982</v>
      </c>
      <c r="K19" s="81">
        <v>45.59</v>
      </c>
      <c r="L19" s="81">
        <v>-16.98</v>
      </c>
      <c r="M19" s="81">
        <v>-7.17</v>
      </c>
      <c r="N19" s="81">
        <v>55.4</v>
      </c>
      <c r="O19" s="81">
        <v>5987.19</v>
      </c>
    </row>
    <row r="20" spans="1:15" ht="18.75" x14ac:dyDescent="0.25">
      <c r="A20" s="50" t="s">
        <v>948</v>
      </c>
      <c r="B20" t="s">
        <v>948</v>
      </c>
      <c r="C20" s="81">
        <v>1980</v>
      </c>
      <c r="D20" s="81">
        <v>-0.04</v>
      </c>
      <c r="E20" s="81">
        <v>0.05</v>
      </c>
      <c r="F20" s="81">
        <v>0.17</v>
      </c>
      <c r="G20" s="81">
        <v>0.08</v>
      </c>
      <c r="H20" s="81">
        <v>0.12</v>
      </c>
      <c r="J20" s="81">
        <v>1983</v>
      </c>
      <c r="K20" s="81">
        <v>55.8</v>
      </c>
      <c r="L20" s="81">
        <v>-5.88</v>
      </c>
      <c r="M20" s="81">
        <v>7.09</v>
      </c>
      <c r="N20" s="81">
        <v>68.77</v>
      </c>
      <c r="O20" s="81">
        <v>5870.94</v>
      </c>
    </row>
    <row r="21" spans="1:15" ht="18.75" x14ac:dyDescent="0.25">
      <c r="A21" s="50" t="s">
        <v>949</v>
      </c>
      <c r="B21" t="s">
        <v>949</v>
      </c>
      <c r="C21" s="81">
        <v>1981</v>
      </c>
      <c r="D21" s="81">
        <v>-0.31</v>
      </c>
      <c r="E21" s="81">
        <v>-0.18</v>
      </c>
      <c r="F21" s="81">
        <v>-0.21</v>
      </c>
      <c r="G21" s="81">
        <v>-0.34</v>
      </c>
      <c r="H21" s="81">
        <v>-0.52</v>
      </c>
      <c r="J21" s="81">
        <v>1984</v>
      </c>
      <c r="K21" s="81">
        <v>24.36</v>
      </c>
      <c r="L21" s="81">
        <v>0.18</v>
      </c>
      <c r="M21" s="81">
        <v>18.45</v>
      </c>
      <c r="N21" s="81">
        <v>42.63</v>
      </c>
      <c r="O21" s="81">
        <v>6136.17</v>
      </c>
    </row>
    <row r="22" spans="1:15" ht="18.75" x14ac:dyDescent="0.25">
      <c r="A22" s="50" t="s">
        <v>950</v>
      </c>
      <c r="B22" t="s">
        <v>950</v>
      </c>
      <c r="C22" s="81">
        <v>1982</v>
      </c>
      <c r="D22" s="81">
        <v>0.76</v>
      </c>
      <c r="E22" s="81">
        <v>1.05</v>
      </c>
      <c r="F22" s="81">
        <v>0.16</v>
      </c>
      <c r="G22" s="81">
        <v>-0.12</v>
      </c>
      <c r="H22" s="81">
        <v>0.93</v>
      </c>
      <c r="J22" s="81">
        <v>1985</v>
      </c>
      <c r="K22" s="81">
        <v>26.66</v>
      </c>
      <c r="L22" s="81">
        <v>1.34</v>
      </c>
      <c r="M22" s="81">
        <v>51.61</v>
      </c>
      <c r="N22" s="81">
        <v>76.930000000000007</v>
      </c>
      <c r="O22" s="81">
        <v>6577.12</v>
      </c>
    </row>
    <row r="23" spans="1:15" ht="18.75" x14ac:dyDescent="0.25">
      <c r="A23" s="50" t="s">
        <v>951</v>
      </c>
      <c r="B23" t="s">
        <v>951</v>
      </c>
      <c r="C23" s="81">
        <v>1983</v>
      </c>
      <c r="D23" s="81">
        <v>0.95</v>
      </c>
      <c r="E23" s="81">
        <v>1.05</v>
      </c>
      <c r="F23" s="81">
        <v>0.22</v>
      </c>
      <c r="G23" s="81">
        <v>0.12</v>
      </c>
      <c r="H23" s="81">
        <v>1.17</v>
      </c>
      <c r="J23" s="81">
        <v>1986</v>
      </c>
      <c r="K23" s="81">
        <v>0.77</v>
      </c>
      <c r="L23" s="81">
        <v>2.63</v>
      </c>
      <c r="M23" s="81">
        <v>60.52</v>
      </c>
      <c r="N23" s="81">
        <v>58.66</v>
      </c>
      <c r="O23" s="81">
        <v>6849.27</v>
      </c>
    </row>
    <row r="24" spans="1:15" ht="18.75" x14ac:dyDescent="0.25">
      <c r="A24" s="50" t="s">
        <v>952</v>
      </c>
      <c r="B24" t="s">
        <v>952</v>
      </c>
      <c r="C24" s="81">
        <v>1984</v>
      </c>
      <c r="D24" s="81">
        <v>0.4</v>
      </c>
      <c r="E24" s="81">
        <v>0.39</v>
      </c>
      <c r="F24" s="81">
        <v>0.3</v>
      </c>
      <c r="G24" s="81">
        <v>0.3</v>
      </c>
      <c r="H24" s="81">
        <v>0.69</v>
      </c>
      <c r="J24" s="81">
        <v>1987</v>
      </c>
      <c r="K24" s="81">
        <v>23.85</v>
      </c>
      <c r="L24" s="81">
        <v>-7.37</v>
      </c>
      <c r="M24" s="81">
        <v>14.57</v>
      </c>
      <c r="N24" s="81">
        <v>45.79</v>
      </c>
      <c r="O24" s="81">
        <v>7086.51</v>
      </c>
    </row>
    <row r="25" spans="1:15" ht="18.75" x14ac:dyDescent="0.25">
      <c r="A25" s="50" t="s">
        <v>953</v>
      </c>
      <c r="B25" t="s">
        <v>953</v>
      </c>
      <c r="C25" s="81">
        <v>1985</v>
      </c>
      <c r="D25" s="81">
        <v>0.41</v>
      </c>
      <c r="E25" s="81">
        <v>0.38</v>
      </c>
      <c r="F25" s="81">
        <v>0.76</v>
      </c>
      <c r="G25" s="81">
        <v>0.78</v>
      </c>
      <c r="H25" s="81">
        <v>1.17</v>
      </c>
      <c r="J25" s="81">
        <v>1988</v>
      </c>
      <c r="K25" s="81">
        <v>-11.22</v>
      </c>
      <c r="L25" s="81">
        <v>-1.19</v>
      </c>
      <c r="M25" s="81">
        <v>29.84</v>
      </c>
      <c r="N25" s="81">
        <v>19.809999999999999</v>
      </c>
      <c r="O25" s="81">
        <v>7313.28</v>
      </c>
    </row>
    <row r="26" spans="1:15" ht="18.75" x14ac:dyDescent="0.25">
      <c r="A26" s="50" t="s">
        <v>954</v>
      </c>
      <c r="B26" t="s">
        <v>954</v>
      </c>
      <c r="C26" s="81">
        <v>1986</v>
      </c>
      <c r="D26" s="81">
        <v>0.01</v>
      </c>
      <c r="E26" s="81">
        <v>-0.03</v>
      </c>
      <c r="F26" s="81">
        <v>0.85</v>
      </c>
      <c r="G26" s="81">
        <v>0.88</v>
      </c>
      <c r="H26" s="81">
        <v>0.86</v>
      </c>
      <c r="J26" s="81">
        <v>1989</v>
      </c>
      <c r="K26" s="81">
        <v>-17.57</v>
      </c>
      <c r="L26" s="81">
        <v>2.73</v>
      </c>
      <c r="M26" s="81">
        <v>38.479999999999997</v>
      </c>
      <c r="N26" s="81">
        <v>18.18</v>
      </c>
      <c r="O26" s="81">
        <v>7613.89</v>
      </c>
    </row>
    <row r="27" spans="1:15" ht="18.75" x14ac:dyDescent="0.25">
      <c r="A27" s="50" t="s">
        <v>955</v>
      </c>
      <c r="B27" t="s">
        <v>955</v>
      </c>
      <c r="C27" s="81">
        <v>1987</v>
      </c>
      <c r="D27" s="81">
        <v>0.34</v>
      </c>
      <c r="E27" s="81">
        <v>0.44</v>
      </c>
      <c r="F27" s="81">
        <v>0.31</v>
      </c>
      <c r="G27" s="81">
        <v>0.21</v>
      </c>
      <c r="H27" s="81">
        <v>0.65</v>
      </c>
      <c r="J27" s="81">
        <v>1990</v>
      </c>
      <c r="K27" s="81">
        <v>-21.36</v>
      </c>
      <c r="L27" s="81">
        <v>2.4700000000000002</v>
      </c>
      <c r="M27" s="81">
        <v>43.67</v>
      </c>
      <c r="N27" s="81">
        <v>19.84</v>
      </c>
      <c r="O27" s="81">
        <v>7885.93</v>
      </c>
    </row>
    <row r="28" spans="1:15" ht="18.75" x14ac:dyDescent="0.25">
      <c r="A28" s="50" t="s">
        <v>956</v>
      </c>
      <c r="B28" t="s">
        <v>956</v>
      </c>
      <c r="C28" s="81">
        <v>1988</v>
      </c>
      <c r="D28" s="81">
        <v>-0.15</v>
      </c>
      <c r="E28" s="81">
        <v>-0.14000000000000001</v>
      </c>
      <c r="F28" s="81">
        <v>0.42</v>
      </c>
      <c r="G28" s="81">
        <v>0.41</v>
      </c>
      <c r="H28" s="81">
        <v>0.27</v>
      </c>
      <c r="J28" s="81">
        <v>1991</v>
      </c>
      <c r="K28" s="81">
        <v>-37.49</v>
      </c>
      <c r="L28" s="81">
        <v>3.48</v>
      </c>
      <c r="M28" s="81">
        <v>22.79</v>
      </c>
      <c r="N28" s="81">
        <v>-18.18</v>
      </c>
      <c r="O28" s="81">
        <v>8033.91</v>
      </c>
    </row>
    <row r="29" spans="1:15" ht="18.75" x14ac:dyDescent="0.25">
      <c r="A29" s="50" t="s">
        <v>957</v>
      </c>
      <c r="B29" t="s">
        <v>957</v>
      </c>
      <c r="C29" s="81">
        <v>1989</v>
      </c>
      <c r="D29" s="81">
        <v>-0.23</v>
      </c>
      <c r="E29" s="81">
        <v>-0.27</v>
      </c>
      <c r="F29" s="81">
        <v>0.47</v>
      </c>
      <c r="G29" s="81">
        <v>0.51</v>
      </c>
      <c r="H29" s="81">
        <v>0.24</v>
      </c>
      <c r="J29" s="81">
        <v>1992</v>
      </c>
      <c r="K29" s="81">
        <v>-24.71</v>
      </c>
      <c r="L29" s="81">
        <v>2.98</v>
      </c>
      <c r="M29" s="81">
        <v>16.309999999999999</v>
      </c>
      <c r="N29" s="81">
        <v>-11.38</v>
      </c>
      <c r="O29" s="81">
        <v>8015.14</v>
      </c>
    </row>
    <row r="30" spans="1:15" ht="18.75" x14ac:dyDescent="0.25">
      <c r="A30" s="50" t="s">
        <v>958</v>
      </c>
      <c r="B30" t="s">
        <v>958</v>
      </c>
      <c r="C30" s="81">
        <v>1990</v>
      </c>
      <c r="D30" s="81">
        <v>-0.27</v>
      </c>
      <c r="E30" s="81">
        <v>-0.3</v>
      </c>
      <c r="F30" s="81">
        <v>0.52</v>
      </c>
      <c r="G30" s="81">
        <v>0.55000000000000004</v>
      </c>
      <c r="H30" s="81">
        <v>0.25</v>
      </c>
      <c r="J30" s="81">
        <v>1993</v>
      </c>
      <c r="K30" s="81">
        <v>-46.27</v>
      </c>
      <c r="L30" s="81">
        <v>-13.69</v>
      </c>
      <c r="M30" s="81">
        <v>14.79</v>
      </c>
      <c r="N30" s="81">
        <v>-17.79</v>
      </c>
      <c r="O30" s="81">
        <v>8287.07</v>
      </c>
    </row>
    <row r="31" spans="1:15" ht="18.75" x14ac:dyDescent="0.25">
      <c r="A31" s="50" t="s">
        <v>959</v>
      </c>
      <c r="B31" t="s">
        <v>959</v>
      </c>
      <c r="C31" s="81">
        <v>1991</v>
      </c>
      <c r="D31" s="81">
        <v>-0.47</v>
      </c>
      <c r="E31" s="81">
        <v>-0.51</v>
      </c>
      <c r="F31" s="81">
        <v>0.24</v>
      </c>
      <c r="G31" s="81">
        <v>0.28000000000000003</v>
      </c>
      <c r="H31" s="81">
        <v>-0.23</v>
      </c>
      <c r="J31" s="81">
        <v>1994</v>
      </c>
      <c r="K31" s="81">
        <v>-54.99</v>
      </c>
      <c r="L31" s="81">
        <v>-7.38</v>
      </c>
      <c r="M31" s="81">
        <v>30.74</v>
      </c>
      <c r="N31" s="81">
        <v>-16.87</v>
      </c>
      <c r="O31" s="81">
        <v>8523.4500000000007</v>
      </c>
    </row>
    <row r="32" spans="1:15" ht="18.75" x14ac:dyDescent="0.25">
      <c r="A32" s="50" t="s">
        <v>960</v>
      </c>
      <c r="B32" t="s">
        <v>960</v>
      </c>
      <c r="C32" s="81">
        <v>1992</v>
      </c>
      <c r="D32" s="81">
        <v>-0.31</v>
      </c>
      <c r="E32" s="81">
        <v>-0.35</v>
      </c>
      <c r="F32" s="81">
        <v>0.17</v>
      </c>
      <c r="G32" s="81">
        <v>0.2</v>
      </c>
      <c r="H32" s="81">
        <v>-0.14000000000000001</v>
      </c>
      <c r="J32" s="81">
        <v>1995</v>
      </c>
      <c r="K32" s="81">
        <v>-31.68</v>
      </c>
      <c r="L32" s="81">
        <v>0.51</v>
      </c>
      <c r="M32" s="81">
        <v>30.83</v>
      </c>
      <c r="N32" s="81">
        <v>-1.36</v>
      </c>
      <c r="O32" s="81">
        <v>8870.67</v>
      </c>
    </row>
    <row r="33" spans="1:15" ht="18.75" x14ac:dyDescent="0.25">
      <c r="A33" s="50" t="s">
        <v>961</v>
      </c>
      <c r="B33" t="s">
        <v>961</v>
      </c>
      <c r="C33" s="81">
        <v>1993</v>
      </c>
      <c r="D33" s="81">
        <v>-0.56000000000000005</v>
      </c>
      <c r="E33" s="81">
        <v>-0.39</v>
      </c>
      <c r="F33" s="81">
        <v>0.34</v>
      </c>
      <c r="G33" s="81">
        <v>0.18</v>
      </c>
      <c r="H33" s="81">
        <v>-0.21</v>
      </c>
      <c r="J33" s="81">
        <v>1996</v>
      </c>
      <c r="K33" s="81">
        <v>-15.99</v>
      </c>
      <c r="L33" s="81">
        <v>0.98</v>
      </c>
      <c r="M33" s="81">
        <v>27.48</v>
      </c>
      <c r="N33" s="81">
        <v>10.51</v>
      </c>
      <c r="O33" s="81">
        <v>9093.7199999999993</v>
      </c>
    </row>
    <row r="34" spans="1:15" ht="18.75" x14ac:dyDescent="0.25">
      <c r="A34" s="50" t="s">
        <v>962</v>
      </c>
      <c r="B34" t="s">
        <v>962</v>
      </c>
      <c r="C34" s="81">
        <v>1994</v>
      </c>
      <c r="D34" s="81">
        <v>-0.65</v>
      </c>
      <c r="E34" s="81">
        <v>-0.56000000000000005</v>
      </c>
      <c r="F34" s="81">
        <v>0.45</v>
      </c>
      <c r="G34" s="81">
        <v>0.36</v>
      </c>
      <c r="H34" s="81">
        <v>-0.2</v>
      </c>
      <c r="J34" s="81">
        <v>1997</v>
      </c>
      <c r="K34" s="81">
        <v>-8.49</v>
      </c>
      <c r="L34" s="81">
        <v>1.1499999999999999</v>
      </c>
      <c r="M34" s="81">
        <v>37.380000000000003</v>
      </c>
      <c r="N34" s="81">
        <v>27.74</v>
      </c>
      <c r="O34" s="81">
        <v>9433.89</v>
      </c>
    </row>
    <row r="35" spans="1:15" ht="18.75" x14ac:dyDescent="0.25">
      <c r="A35" s="50" t="s">
        <v>963</v>
      </c>
      <c r="B35" t="s">
        <v>963</v>
      </c>
      <c r="C35" s="81">
        <v>1995</v>
      </c>
      <c r="D35" s="81">
        <v>-0.36</v>
      </c>
      <c r="E35" s="81">
        <v>-0.36</v>
      </c>
      <c r="F35" s="81">
        <v>0.34</v>
      </c>
      <c r="G35" s="81">
        <v>0.35</v>
      </c>
      <c r="H35" s="81">
        <v>-0.02</v>
      </c>
      <c r="J35" s="81">
        <v>1998</v>
      </c>
      <c r="K35" s="81">
        <v>-4.03</v>
      </c>
      <c r="L35" s="81">
        <v>7.04</v>
      </c>
      <c r="M35" s="81">
        <v>53.28</v>
      </c>
      <c r="N35" s="81">
        <v>42.21</v>
      </c>
      <c r="O35" s="81">
        <v>9854.33</v>
      </c>
    </row>
    <row r="36" spans="1:15" ht="18.75" x14ac:dyDescent="0.25">
      <c r="A36" s="50" t="s">
        <v>921</v>
      </c>
      <c r="B36" t="s">
        <v>921</v>
      </c>
      <c r="C36" s="81">
        <v>1996</v>
      </c>
      <c r="D36" s="81">
        <v>-0.18</v>
      </c>
      <c r="E36" s="81">
        <v>-0.19</v>
      </c>
      <c r="F36" s="81">
        <v>0.28999999999999998</v>
      </c>
      <c r="G36" s="81">
        <v>0.3</v>
      </c>
      <c r="H36" s="81">
        <v>0.12</v>
      </c>
      <c r="J36" s="81">
        <v>1999</v>
      </c>
      <c r="K36" s="81">
        <v>31.32</v>
      </c>
      <c r="L36" s="81">
        <v>9.7899999999999991</v>
      </c>
      <c r="M36" s="81">
        <v>64.599999999999994</v>
      </c>
      <c r="N36" s="81">
        <v>86.13</v>
      </c>
      <c r="O36" s="81">
        <v>10283.52</v>
      </c>
    </row>
    <row r="37" spans="1:15" ht="18.75" x14ac:dyDescent="0.25">
      <c r="A37" s="50" t="s">
        <v>922</v>
      </c>
      <c r="B37" t="s">
        <v>922</v>
      </c>
      <c r="C37" s="81">
        <v>1997</v>
      </c>
      <c r="D37" s="81">
        <v>-0.09</v>
      </c>
      <c r="E37" s="81">
        <v>-0.1</v>
      </c>
      <c r="F37" s="81">
        <v>0.38</v>
      </c>
      <c r="G37" s="81">
        <v>0.4</v>
      </c>
      <c r="H37" s="81">
        <v>0.28999999999999998</v>
      </c>
      <c r="J37" s="81">
        <v>2000</v>
      </c>
      <c r="K37" s="81">
        <v>8.02</v>
      </c>
      <c r="L37" s="81">
        <v>3.27</v>
      </c>
      <c r="M37" s="81">
        <v>44.37</v>
      </c>
      <c r="N37" s="81">
        <v>49.12</v>
      </c>
      <c r="O37" s="81">
        <v>10779.85</v>
      </c>
    </row>
    <row r="38" spans="1:15" ht="18.75" x14ac:dyDescent="0.25">
      <c r="A38" s="50" t="s">
        <v>923</v>
      </c>
      <c r="B38" t="s">
        <v>923</v>
      </c>
      <c r="C38" s="81">
        <v>1998</v>
      </c>
      <c r="D38" s="81">
        <v>-0.04</v>
      </c>
      <c r="E38" s="81">
        <v>-0.11</v>
      </c>
      <c r="F38" s="81">
        <v>0.47</v>
      </c>
      <c r="G38" s="81">
        <v>0.54</v>
      </c>
      <c r="H38" s="81">
        <v>0.43</v>
      </c>
      <c r="J38" s="81">
        <v>2001</v>
      </c>
      <c r="K38" s="81">
        <v>53.59</v>
      </c>
      <c r="L38" s="81">
        <v>5.37</v>
      </c>
      <c r="M38" s="81">
        <v>67.63</v>
      </c>
      <c r="N38" s="81">
        <v>115.85</v>
      </c>
      <c r="O38" s="81">
        <v>11225.98</v>
      </c>
    </row>
    <row r="39" spans="1:15" ht="18.75" x14ac:dyDescent="0.25">
      <c r="A39" s="50" t="s">
        <v>924</v>
      </c>
      <c r="B39" t="s">
        <v>924</v>
      </c>
      <c r="C39" s="81">
        <v>1999</v>
      </c>
      <c r="D39" s="81">
        <v>0.3</v>
      </c>
      <c r="E39" s="81">
        <v>0.21</v>
      </c>
      <c r="F39" s="81">
        <v>0.53</v>
      </c>
      <c r="G39" s="81">
        <v>0.63</v>
      </c>
      <c r="H39" s="81">
        <v>0.84</v>
      </c>
      <c r="J39" s="81">
        <v>2002</v>
      </c>
      <c r="K39" s="81">
        <v>108.29</v>
      </c>
      <c r="L39" s="81">
        <v>6.84</v>
      </c>
      <c r="M39" s="81">
        <v>46.03</v>
      </c>
      <c r="N39" s="81">
        <v>147.47999999999999</v>
      </c>
      <c r="O39" s="81">
        <v>11347.16</v>
      </c>
    </row>
    <row r="40" spans="1:15" ht="18.75" x14ac:dyDescent="0.25">
      <c r="A40" s="50" t="s">
        <v>292</v>
      </c>
      <c r="B40" t="s">
        <v>292</v>
      </c>
      <c r="C40" s="81">
        <v>2000</v>
      </c>
      <c r="D40" s="81">
        <v>7.0000000000000007E-2</v>
      </c>
      <c r="E40" s="81">
        <v>0.04</v>
      </c>
      <c r="F40" s="81">
        <v>0.38</v>
      </c>
      <c r="G40" s="81">
        <v>0.41</v>
      </c>
      <c r="H40" s="81">
        <v>0.46</v>
      </c>
      <c r="J40" s="81">
        <v>2003</v>
      </c>
      <c r="K40" s="81">
        <v>104.02</v>
      </c>
      <c r="L40" s="81">
        <v>13.53</v>
      </c>
      <c r="M40" s="81">
        <v>-8.16</v>
      </c>
      <c r="N40" s="81">
        <v>82.33</v>
      </c>
      <c r="O40" s="81">
        <v>11552.97</v>
      </c>
    </row>
    <row r="41" spans="1:15" ht="18.75" x14ac:dyDescent="0.25">
      <c r="A41" s="50" t="s">
        <v>293</v>
      </c>
      <c r="B41" t="s">
        <v>293</v>
      </c>
      <c r="C41" s="81">
        <v>2001</v>
      </c>
      <c r="D41" s="81">
        <v>0.48</v>
      </c>
      <c r="E41" s="81">
        <v>0.43</v>
      </c>
      <c r="F41" s="81">
        <v>0.55000000000000004</v>
      </c>
      <c r="G41" s="81">
        <v>0.6</v>
      </c>
      <c r="H41" s="81">
        <v>1.03</v>
      </c>
      <c r="J41" s="81">
        <v>2004</v>
      </c>
      <c r="K41" s="81">
        <v>85.31</v>
      </c>
      <c r="L41" s="81">
        <v>5.44</v>
      </c>
      <c r="M41" s="81">
        <v>-6.19</v>
      </c>
      <c r="N41" s="81">
        <v>73.680000000000007</v>
      </c>
      <c r="O41" s="81">
        <v>11840.7</v>
      </c>
    </row>
    <row r="42" spans="1:15" ht="18.75" x14ac:dyDescent="0.25">
      <c r="A42" s="50" t="s">
        <v>294</v>
      </c>
      <c r="B42" t="s">
        <v>294</v>
      </c>
      <c r="C42" s="81">
        <v>2002</v>
      </c>
      <c r="D42" s="81">
        <v>0.95</v>
      </c>
      <c r="E42" s="81">
        <v>0.89</v>
      </c>
      <c r="F42" s="81">
        <v>0.35</v>
      </c>
      <c r="G42" s="81">
        <v>0.41</v>
      </c>
      <c r="H42" s="81">
        <v>1.3</v>
      </c>
      <c r="J42" s="81">
        <v>2005</v>
      </c>
      <c r="K42" s="81">
        <v>28.26</v>
      </c>
      <c r="L42" s="81">
        <v>0.2</v>
      </c>
      <c r="M42" s="81">
        <v>-7.07</v>
      </c>
      <c r="N42" s="81">
        <v>20.99</v>
      </c>
      <c r="O42" s="81">
        <v>12263.81</v>
      </c>
    </row>
    <row r="43" spans="1:15" ht="18.75" x14ac:dyDescent="0.25">
      <c r="A43" s="50" t="s">
        <v>295</v>
      </c>
      <c r="B43" t="s">
        <v>295</v>
      </c>
      <c r="C43" s="81">
        <v>2003</v>
      </c>
      <c r="D43" s="81">
        <v>0.9</v>
      </c>
      <c r="E43" s="81">
        <v>0.78</v>
      </c>
      <c r="F43" s="81">
        <v>-0.19</v>
      </c>
      <c r="G43" s="81">
        <v>-7.0000000000000007E-2</v>
      </c>
      <c r="H43" s="81">
        <v>0.71</v>
      </c>
      <c r="J43" s="81">
        <v>2006</v>
      </c>
      <c r="K43" s="81">
        <v>42.29</v>
      </c>
      <c r="L43" s="81">
        <v>-0.71</v>
      </c>
      <c r="M43" s="81">
        <v>6.6</v>
      </c>
      <c r="N43" s="81">
        <v>49.6</v>
      </c>
      <c r="O43" s="81">
        <v>12638.38</v>
      </c>
    </row>
    <row r="44" spans="1:15" ht="18.75" x14ac:dyDescent="0.25">
      <c r="A44" s="50" t="s">
        <v>296</v>
      </c>
      <c r="B44" t="s">
        <v>296</v>
      </c>
      <c r="C44" s="81">
        <v>2004</v>
      </c>
      <c r="D44" s="81">
        <v>0.72</v>
      </c>
      <c r="E44" s="81">
        <v>0.67</v>
      </c>
      <c r="F44" s="81">
        <v>-0.1</v>
      </c>
      <c r="G44" s="81">
        <v>-0.05</v>
      </c>
      <c r="H44" s="81">
        <v>0.62</v>
      </c>
      <c r="J44" s="81">
        <v>2007</v>
      </c>
      <c r="K44" s="81">
        <v>20.14</v>
      </c>
      <c r="L44" s="81">
        <v>-4.21</v>
      </c>
      <c r="M44" s="81">
        <v>30.23</v>
      </c>
      <c r="N44" s="81">
        <v>54.58</v>
      </c>
      <c r="O44" s="81">
        <v>12976.25</v>
      </c>
    </row>
    <row r="45" spans="1:15" ht="18.75" x14ac:dyDescent="0.25">
      <c r="A45" s="50" t="s">
        <v>297</v>
      </c>
      <c r="B45" t="s">
        <v>297</v>
      </c>
      <c r="C45" s="81">
        <v>2005</v>
      </c>
      <c r="D45" s="81">
        <v>0.23</v>
      </c>
      <c r="E45" s="81">
        <v>0.23</v>
      </c>
      <c r="F45" s="81">
        <v>-0.06</v>
      </c>
      <c r="G45" s="81">
        <v>-0.06</v>
      </c>
      <c r="H45" s="81">
        <v>0.17</v>
      </c>
      <c r="J45" s="81">
        <v>2008</v>
      </c>
      <c r="K45" s="81">
        <v>111.53</v>
      </c>
      <c r="L45" s="81">
        <v>-1.31</v>
      </c>
      <c r="M45" s="81">
        <v>4.5599999999999996</v>
      </c>
      <c r="N45" s="81">
        <v>117.4</v>
      </c>
      <c r="O45" s="81">
        <v>13254.06</v>
      </c>
    </row>
    <row r="46" spans="1:15" ht="18.75" x14ac:dyDescent="0.25">
      <c r="A46" s="50" t="s">
        <v>298</v>
      </c>
      <c r="B46" t="s">
        <v>298</v>
      </c>
      <c r="C46" s="81">
        <v>2006</v>
      </c>
      <c r="D46" s="81">
        <v>0.33</v>
      </c>
      <c r="E46" s="81">
        <v>0.34</v>
      </c>
      <c r="F46" s="81">
        <v>0.06</v>
      </c>
      <c r="G46" s="81">
        <v>0.05</v>
      </c>
      <c r="H46" s="81">
        <v>0.39</v>
      </c>
      <c r="J46" s="81">
        <v>2009</v>
      </c>
      <c r="K46" s="81">
        <v>135.21</v>
      </c>
      <c r="L46" s="81">
        <v>37.57</v>
      </c>
      <c r="M46" s="81">
        <v>-13.95</v>
      </c>
      <c r="N46" s="81">
        <v>83.69</v>
      </c>
      <c r="O46" s="81">
        <v>13312.16</v>
      </c>
    </row>
    <row r="47" spans="1:15" ht="18.75" x14ac:dyDescent="0.25">
      <c r="A47" s="50" t="s">
        <v>299</v>
      </c>
      <c r="B47" t="s">
        <v>299</v>
      </c>
      <c r="C47" s="81">
        <v>2007</v>
      </c>
      <c r="D47" s="81">
        <v>0.16</v>
      </c>
      <c r="E47" s="81">
        <v>0.19</v>
      </c>
      <c r="F47" s="81">
        <v>0.27</v>
      </c>
      <c r="G47" s="81">
        <v>0.23</v>
      </c>
      <c r="H47" s="81">
        <v>0.42</v>
      </c>
    </row>
    <row r="48" spans="1:15" ht="18.75" x14ac:dyDescent="0.25">
      <c r="A48" s="50" t="s">
        <v>300</v>
      </c>
      <c r="B48" t="s">
        <v>300</v>
      </c>
      <c r="C48" s="90">
        <v>2008</v>
      </c>
      <c r="D48" s="81">
        <v>0.84</v>
      </c>
      <c r="E48" s="81">
        <v>0.85</v>
      </c>
      <c r="F48" s="81">
        <v>0.04</v>
      </c>
      <c r="G48" s="81">
        <v>0.03</v>
      </c>
      <c r="H48" s="81">
        <v>0.89</v>
      </c>
    </row>
    <row r="49" spans="1:8" ht="18.75" x14ac:dyDescent="0.25">
      <c r="A49" s="50" t="s">
        <v>301</v>
      </c>
      <c r="B49" t="s">
        <v>301</v>
      </c>
      <c r="C49" s="90">
        <v>2009</v>
      </c>
      <c r="D49" s="81">
        <v>1.02</v>
      </c>
      <c r="E49" s="81">
        <v>0.73</v>
      </c>
      <c r="F49" s="81">
        <v>-0.39</v>
      </c>
      <c r="G49" s="81">
        <v>-0.1</v>
      </c>
      <c r="H49" s="81">
        <v>0.63</v>
      </c>
    </row>
    <row r="50" spans="1:8" x14ac:dyDescent="0.25">
      <c r="A50" s="50" t="s">
        <v>925</v>
      </c>
      <c r="B50" t="s">
        <v>925</v>
      </c>
    </row>
    <row r="51" spans="1:8" x14ac:dyDescent="0.25">
      <c r="A51" s="50" t="s">
        <v>926</v>
      </c>
      <c r="B51" t="s">
        <v>926</v>
      </c>
    </row>
    <row r="52" spans="1:8" x14ac:dyDescent="0.25">
      <c r="A52" s="50" t="s">
        <v>927</v>
      </c>
      <c r="B52" t="s">
        <v>927</v>
      </c>
    </row>
    <row r="53" spans="1:8" x14ac:dyDescent="0.25">
      <c r="A53" s="50" t="s">
        <v>928</v>
      </c>
      <c r="B53" t="s">
        <v>928</v>
      </c>
    </row>
    <row r="54" spans="1:8" x14ac:dyDescent="0.25">
      <c r="A54" s="50" t="s">
        <v>984</v>
      </c>
    </row>
  </sheetData>
  <hyperlinks>
    <hyperlink ref="C3" r:id="rId1" location="fig4-1-level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8" tint="0.39997558519241921"/>
  </sheetPr>
  <dimension ref="A1:O211"/>
  <sheetViews>
    <sheetView topLeftCell="A40" zoomScale="70" zoomScaleNormal="70" workbookViewId="0">
      <selection activeCell="H18" sqref="H18"/>
    </sheetView>
  </sheetViews>
  <sheetFormatPr defaultRowHeight="15" x14ac:dyDescent="0.25"/>
  <cols>
    <col min="1" max="1" width="9.140625" style="50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11" width="16.42578125" style="50" customWidth="1"/>
    <col min="12" max="13" width="9.140625" style="53"/>
    <col min="14" max="14" width="13.28515625" style="54" customWidth="1"/>
    <col min="15" max="16384" width="9.140625" style="50"/>
  </cols>
  <sheetData>
    <row r="1" spans="2:15" x14ac:dyDescent="0.25">
      <c r="B1" s="68" t="s">
        <v>337</v>
      </c>
    </row>
    <row r="2" spans="2:15" x14ac:dyDescent="0.25">
      <c r="B2" s="68"/>
      <c r="N2" s="54">
        <v>100</v>
      </c>
    </row>
    <row r="3" spans="2:15" x14ac:dyDescent="0.25">
      <c r="B3" s="68"/>
    </row>
    <row r="4" spans="2:15" x14ac:dyDescent="0.25">
      <c r="H4" s="52" t="s">
        <v>326</v>
      </c>
      <c r="L4" s="53" t="s">
        <v>968</v>
      </c>
      <c r="M4" s="53" t="s">
        <v>966</v>
      </c>
      <c r="N4" s="54" t="s">
        <v>969</v>
      </c>
      <c r="O4" s="50" t="s">
        <v>972</v>
      </c>
    </row>
    <row r="13" spans="2:15" x14ac:dyDescent="0.25">
      <c r="D13">
        <v>3</v>
      </c>
    </row>
    <row r="14" spans="2:15" ht="23.25" x14ac:dyDescent="0.35">
      <c r="B14" s="69" t="s">
        <v>340</v>
      </c>
    </row>
    <row r="16" spans="2:15" x14ac:dyDescent="0.25">
      <c r="C16" t="s">
        <v>317</v>
      </c>
      <c r="D16" t="s">
        <v>318</v>
      </c>
      <c r="E16" t="s">
        <v>319</v>
      </c>
      <c r="F16" t="s">
        <v>321</v>
      </c>
    </row>
    <row r="17" spans="1:15" x14ac:dyDescent="0.25">
      <c r="C17" t="s">
        <v>314</v>
      </c>
      <c r="D17" s="48" t="s">
        <v>315</v>
      </c>
      <c r="E17" t="s">
        <v>320</v>
      </c>
      <c r="F17" t="s">
        <v>322</v>
      </c>
    </row>
    <row r="18" spans="1:15" x14ac:dyDescent="0.25">
      <c r="A18" s="50" t="str">
        <f>RIGHT(B19, 4)</f>
        <v>1966</v>
      </c>
      <c r="B18" t="s">
        <v>377</v>
      </c>
      <c r="C18">
        <f>SUMIF('C&amp;I'!B:B, test!$B18, 'C&amp;I'!D:D)</f>
        <v>1289</v>
      </c>
      <c r="D18" t="e">
        <f>(SUMIF('M&amp;M'!B:B, test!B18, 'M&amp;M'!I:I))/3</f>
        <v>#N/A</v>
      </c>
      <c r="E18">
        <f>((SUMIF(Transfers!B:B, test!B18, Transfers!J:J))/realGDP!D6)/3</f>
        <v>180.46596877092804</v>
      </c>
      <c r="F18" s="4">
        <f>VLOOKUP($B18, Taxes!$B:$O, MATCH("SUM_REAL", Taxes!$B$1:$O$1, 0), FALSE)</f>
        <v>490.11314370307707</v>
      </c>
      <c r="H18" s="52" t="e">
        <f>MPCs!$B$12*C18+MPCs!$C$12*D18+FI_Q!$C$7*(MPCs!$D$12*E18+MPCs!$D$11*E17)+MPCs!$E$12*F18</f>
        <v>#N/A</v>
      </c>
      <c r="J18" s="87"/>
      <c r="K18" s="86" t="s">
        <v>934</v>
      </c>
      <c r="L18" s="53" t="e">
        <f>SUMIF(A:A, $K18,$H:$H )</f>
        <v>#N/A</v>
      </c>
      <c r="M18" s="53">
        <f>VLOOKUP(A18, realGDP!L:O, MATCH($M$4, realGDP!$L$3:$O$3, 0), FALSE)</f>
        <v>4238.8999999999996</v>
      </c>
      <c r="N18" s="75" t="e">
        <f>(L18-L17)/M18</f>
        <v>#N/A</v>
      </c>
      <c r="O18" s="50">
        <f>(VLOOKUP(K18,'Federal Reserve FI Data'!B5:E47,3,FALSE))/100</f>
        <v>0</v>
      </c>
    </row>
    <row r="19" spans="1:15" x14ac:dyDescent="0.25">
      <c r="A19" s="50" t="str">
        <f t="shared" ref="A19:A82" si="0">RIGHT(B20, 4)</f>
        <v>1966</v>
      </c>
      <c r="B19" t="s">
        <v>378</v>
      </c>
      <c r="C19">
        <f>SUMIF('C&amp;I'!B:B, test!$B19, 'C&amp;I'!D:D)</f>
        <v>1313.4</v>
      </c>
      <c r="D19" t="e">
        <f>(SUMIF('M&amp;M'!B:B, test!B19, 'M&amp;M'!I:I))/3</f>
        <v>#N/A</v>
      </c>
      <c r="E19">
        <f>((SUMIF(Transfers!B:B, test!B19, Transfers!J:J))/realGDP!D7)/3</f>
        <v>177.94091941968182</v>
      </c>
      <c r="F19" s="4">
        <f>VLOOKUP($B19, Taxes!$B:$O, MATCH("SUM_REAL", Taxes!$B$1:$O$1, 0), FALSE)</f>
        <v>509.7011012060828</v>
      </c>
      <c r="H19" s="52" t="e">
        <f>MPCs!$B$12*C19+MPCs!$C$12*D19+FI_Q!$C$7*(MPCs!$D$12*E19+MPCs!$D$11*E18)+MPCs!$E$12*F19</f>
        <v>#N/A</v>
      </c>
      <c r="K19" t="s">
        <v>935</v>
      </c>
      <c r="L19" s="53">
        <f t="shared" ref="L19:L65" si="1">SUMIF(A:A, $K19,$H:$H )</f>
        <v>5797.1500094226103</v>
      </c>
      <c r="M19" s="53">
        <f>VLOOKUP(A19, realGDP!L:O, MATCH($M$4, realGDP!$L$3:$O$3, 0), FALSE)</f>
        <v>4238.8999999999996</v>
      </c>
      <c r="N19" s="75" t="e">
        <f>(L19-L18)/M19</f>
        <v>#N/A</v>
      </c>
      <c r="O19" s="50">
        <f>(VLOOKUP(K19,'Federal Reserve FI Data'!B6:E48,3,FALSE))/100</f>
        <v>0</v>
      </c>
    </row>
    <row r="20" spans="1:15" x14ac:dyDescent="0.25">
      <c r="A20" s="50" t="str">
        <f t="shared" si="0"/>
        <v>1966</v>
      </c>
      <c r="B20" t="s">
        <v>379</v>
      </c>
      <c r="C20">
        <f>SUMIF('C&amp;I'!B:B, test!$B20, 'C&amp;I'!D:D)</f>
        <v>1349.1</v>
      </c>
      <c r="D20">
        <f>(SUMIF('M&amp;M'!B:B, test!B20, 'M&amp;M'!I:I))/3</f>
        <v>38.443436425759863</v>
      </c>
      <c r="E20">
        <f>((SUMIF(Transfers!B:B, test!B20, Transfers!J:J))/realGDP!D8)/3</f>
        <v>179.36441854010548</v>
      </c>
      <c r="F20" s="4">
        <f>VLOOKUP($B20, Taxes!$B:$O, MATCH("SUM_REAL", Taxes!$B$1:$O$1, 0), FALSE)</f>
        <v>524.04246461282276</v>
      </c>
      <c r="H20" s="52">
        <f>MPCs!$B$12*C20+MPCs!$C$12*D20+FI_Q!$C$7*(MPCs!$D$12*E20+MPCs!$D$11*E19)+MPCs!$E$12*F20</f>
        <v>1342.3430413477199</v>
      </c>
      <c r="K20" t="s">
        <v>936</v>
      </c>
      <c r="L20" s="53">
        <f t="shared" si="1"/>
        <v>6120.2228920831249</v>
      </c>
      <c r="M20" s="53">
        <f>VLOOKUP(A20, realGDP!L:O, MATCH($M$4, realGDP!$L$3:$O$3, 0), FALSE)</f>
        <v>4238.8999999999996</v>
      </c>
      <c r="N20" s="75">
        <f t="shared" ref="N20:N65" si="2">(L20-L19)/M20</f>
        <v>7.6216207662486629E-2</v>
      </c>
      <c r="O20" s="50">
        <f>(VLOOKUP(K20,'Federal Reserve FI Data'!B7:E49,3,FALSE))/100</f>
        <v>2.0000000000000001E-4</v>
      </c>
    </row>
    <row r="21" spans="1:15" x14ac:dyDescent="0.25">
      <c r="A21" s="50" t="str">
        <f t="shared" si="0"/>
        <v>1967</v>
      </c>
      <c r="B21" t="s">
        <v>380</v>
      </c>
      <c r="C21">
        <f>SUMIF('C&amp;I'!B:B, test!$B21, 'C&amp;I'!D:D)</f>
        <v>1372.4</v>
      </c>
      <c r="D21">
        <f>(SUMIF('M&amp;M'!B:B, test!B21, 'M&amp;M'!I:I))/3</f>
        <v>61.800878822450819</v>
      </c>
      <c r="E21">
        <f>((SUMIF(Transfers!B:B, test!B21, Transfers!J:J))/realGDP!D9)/3</f>
        <v>185.5485558883266</v>
      </c>
      <c r="F21" s="4">
        <f>VLOOKUP($B21, Taxes!$B:$O, MATCH("SUM_REAL", Taxes!$B$1:$O$1, 0), FALSE)</f>
        <v>535.99091190746663</v>
      </c>
      <c r="H21" s="52">
        <f>MPCs!$B$12*C21+MPCs!$C$12*D21+FI_Q!$C$7*(MPCs!$D$12*E21+MPCs!$D$11*E20)+MPCs!$E$12*F21</f>
        <v>1388.0296302023369</v>
      </c>
      <c r="K21" t="s">
        <v>937</v>
      </c>
      <c r="L21" s="53">
        <f t="shared" si="1"/>
        <v>6159.7879691535472</v>
      </c>
      <c r="M21" s="53">
        <f>VLOOKUP(A21, realGDP!L:O, MATCH($M$4, realGDP!$L$3:$O$3, 0), FALSE)</f>
        <v>4355.2</v>
      </c>
      <c r="N21" s="75">
        <f t="shared" si="2"/>
        <v>9.0845603119081506E-3</v>
      </c>
      <c r="O21" s="50">
        <f>(VLOOKUP(K21,'Federal Reserve FI Data'!B8:E50,3,FALSE))/100</f>
        <v>-7.7000000000000002E-3</v>
      </c>
    </row>
    <row r="22" spans="1:15" x14ac:dyDescent="0.25">
      <c r="A22" s="50" t="str">
        <f t="shared" si="0"/>
        <v>1967</v>
      </c>
      <c r="B22" t="s">
        <v>381</v>
      </c>
      <c r="C22">
        <f>SUMIF('C&amp;I'!B:B, test!$B22, 'C&amp;I'!D:D)</f>
        <v>1429.8</v>
      </c>
      <c r="D22">
        <f>(SUMIF('M&amp;M'!B:B, test!B22, 'M&amp;M'!I:I))/3</f>
        <v>72.465640595528839</v>
      </c>
      <c r="E22">
        <f>((SUMIF(Transfers!B:B, test!B22, Transfers!J:J))/realGDP!D10)/3</f>
        <v>195.12948566132937</v>
      </c>
      <c r="F22" s="4">
        <f>VLOOKUP($B22, Taxes!$B:$O, MATCH("SUM_REAL", Taxes!$B$1:$O$1, 0), FALSE)</f>
        <v>544.71502857437065</v>
      </c>
      <c r="H22" s="52">
        <f>MPCs!$B$12*C22+MPCs!$C$12*D22+FI_Q!$C$7*(MPCs!$D$12*E22+MPCs!$D$11*E21)+MPCs!$E$12*F22</f>
        <v>1457.8328506147736</v>
      </c>
      <c r="K22" t="s">
        <v>938</v>
      </c>
      <c r="L22" s="53">
        <f t="shared" si="1"/>
        <v>6112.616724788857</v>
      </c>
      <c r="M22" s="53">
        <f>VLOOKUP(A22, realGDP!L:O, MATCH($M$4, realGDP!$L$3:$O$3, 0), FALSE)</f>
        <v>4355.2</v>
      </c>
      <c r="N22" s="75">
        <f t="shared" si="2"/>
        <v>-1.0831016799386988E-2</v>
      </c>
      <c r="O22" s="50">
        <f>(VLOOKUP(K22,'Federal Reserve FI Data'!B9:E51,3,FALSE))/100</f>
        <v>-1E-4</v>
      </c>
    </row>
    <row r="23" spans="1:15" x14ac:dyDescent="0.25">
      <c r="A23" s="50" t="str">
        <f t="shared" si="0"/>
        <v>1967</v>
      </c>
      <c r="B23" t="s">
        <v>382</v>
      </c>
      <c r="C23">
        <f>SUMIF('C&amp;I'!B:B, test!$B23, 'C&amp;I'!D:D)</f>
        <v>1424.2</v>
      </c>
      <c r="D23">
        <f>(SUMIF('M&amp;M'!B:B, test!B23, 'M&amp;M'!I:I))/3</f>
        <v>83.359308641609175</v>
      </c>
      <c r="E23">
        <f>((SUMIF(Transfers!B:B, test!B23, Transfers!J:J))/realGDP!D11)/3</f>
        <v>194.21953469304094</v>
      </c>
      <c r="F23" s="4">
        <f>VLOOKUP($B23, Taxes!$B:$O, MATCH("SUM_REAL", Taxes!$B$1:$O$1, 0), FALSE)</f>
        <v>546.27446961156113</v>
      </c>
      <c r="H23" s="52">
        <f>MPCs!$B$12*C23+MPCs!$C$12*D23+FI_Q!$C$7*(MPCs!$D$12*E23+MPCs!$D$11*E22)+MPCs!$E$12*F23</f>
        <v>1464.3980580850362</v>
      </c>
      <c r="K23" t="s">
        <v>939</v>
      </c>
      <c r="L23" s="53">
        <f t="shared" si="1"/>
        <v>6186.6593126517691</v>
      </c>
      <c r="M23" s="53">
        <f>VLOOKUP(A23, realGDP!L:O, MATCH($M$4, realGDP!$L$3:$O$3, 0), FALSE)</f>
        <v>4355.2</v>
      </c>
      <c r="N23" s="75">
        <f t="shared" si="2"/>
        <v>1.700096157763412E-2</v>
      </c>
      <c r="O23" s="50">
        <f>(VLOOKUP(K23,'Federal Reserve FI Data'!B10:E52,3,FALSE))/100</f>
        <v>-2E-3</v>
      </c>
    </row>
    <row r="24" spans="1:15" x14ac:dyDescent="0.25">
      <c r="A24" s="50" t="str">
        <f t="shared" si="0"/>
        <v>1967</v>
      </c>
      <c r="B24" t="s">
        <v>383</v>
      </c>
      <c r="C24">
        <f>SUMIF('C&amp;I'!B:B, test!$B24, 'C&amp;I'!D:D)</f>
        <v>1440.2</v>
      </c>
      <c r="D24">
        <f>(SUMIF('M&amp;M'!B:B, test!B24, 'M&amp;M'!I:I))/3</f>
        <v>92.918851554503576</v>
      </c>
      <c r="E24">
        <f>((SUMIF(Transfers!B:B, test!B24, Transfers!J:J))/realGDP!D12)/3</f>
        <v>195.32175620324293</v>
      </c>
      <c r="F24" s="4">
        <f>VLOOKUP($B24, Taxes!$B:$O, MATCH("SUM_REAL", Taxes!$B$1:$O$1, 0), FALSE)</f>
        <v>559.05351883822482</v>
      </c>
      <c r="H24" s="52">
        <f>MPCs!$B$12*C24+MPCs!$C$12*D24+FI_Q!$C$7*(MPCs!$D$12*E24+MPCs!$D$11*E23)+MPCs!$E$12*F24</f>
        <v>1486.8894705204636</v>
      </c>
      <c r="K24" s="85" t="s">
        <v>940</v>
      </c>
      <c r="L24" s="53">
        <f t="shared" si="1"/>
        <v>6140.2241296848915</v>
      </c>
      <c r="M24" s="53">
        <f>VLOOKUP(A24, realGDP!L:O, MATCH($M$4, realGDP!$L$3:$O$3, 0), FALSE)</f>
        <v>4355.2</v>
      </c>
      <c r="N24" s="75">
        <f t="shared" si="2"/>
        <v>-1.0662009314584317E-2</v>
      </c>
      <c r="O24" s="50">
        <f>(VLOOKUP(K24,'Federal Reserve FI Data'!B11:E53,3,FALSE))/100</f>
        <v>5.5000000000000005E-3</v>
      </c>
    </row>
    <row r="25" spans="1:15" x14ac:dyDescent="0.25">
      <c r="A25" s="50" t="str">
        <f t="shared" si="0"/>
        <v>1968</v>
      </c>
      <c r="B25" t="s">
        <v>384</v>
      </c>
      <c r="C25">
        <f>SUMIF('C&amp;I'!B:B, test!$B25, 'C&amp;I'!D:D)</f>
        <v>1451.4</v>
      </c>
      <c r="D25">
        <f>(SUMIF('M&amp;M'!B:B, test!B25, 'M&amp;M'!I:I))/3</f>
        <v>98.779975436661118</v>
      </c>
      <c r="E25">
        <f>((SUMIF(Transfers!B:B, test!B25, Transfers!J:J))/realGDP!D13)/3</f>
        <v>196.6904977679321</v>
      </c>
      <c r="F25" s="4">
        <f>VLOOKUP($B25, Taxes!$B:$O, MATCH("SUM_REAL", Taxes!$B$1:$O$1, 0), FALSE)</f>
        <v>568.9255865471755</v>
      </c>
      <c r="H25" s="52">
        <f>MPCs!$B$12*C25+MPCs!$C$12*D25+FI_Q!$C$7*(MPCs!$D$12*E25+MPCs!$D$11*E24)+MPCs!$E$12*F25</f>
        <v>1502.0862694155367</v>
      </c>
      <c r="K25" t="s">
        <v>941</v>
      </c>
      <c r="L25" s="53">
        <f t="shared" si="1"/>
        <v>6178.5738123355741</v>
      </c>
      <c r="M25" s="53">
        <f>VLOOKUP(A25, realGDP!L:O, MATCH($M$4, realGDP!$L$3:$O$3, 0), FALSE)</f>
        <v>4569</v>
      </c>
      <c r="N25" s="75">
        <f t="shared" si="2"/>
        <v>8.3934521012656062E-3</v>
      </c>
      <c r="O25" s="50">
        <f>(VLOOKUP(K25,'Federal Reserve FI Data'!B12:E54,3,FALSE))/100</f>
        <v>-1.6000000000000001E-3</v>
      </c>
    </row>
    <row r="26" spans="1:15" x14ac:dyDescent="0.25">
      <c r="A26" s="50" t="str">
        <f t="shared" si="0"/>
        <v>1968</v>
      </c>
      <c r="B26" t="s">
        <v>385</v>
      </c>
      <c r="C26">
        <f>SUMIF('C&amp;I'!B:B, test!$B26, 'C&amp;I'!D:D)</f>
        <v>1477.2</v>
      </c>
      <c r="D26">
        <f>(SUMIF('M&amp;M'!B:B, test!B26, 'M&amp;M'!I:I))/3</f>
        <v>103.63926266888704</v>
      </c>
      <c r="E26">
        <f>((SUMIF(Transfers!B:B, test!B26, Transfers!J:J))/realGDP!D14)/3</f>
        <v>203.11228472256821</v>
      </c>
      <c r="F26" s="4">
        <f>VLOOKUP($B26, Taxes!$B:$O, MATCH("SUM_REAL", Taxes!$B$1:$O$1, 0), FALSE)</f>
        <v>584.42529021971984</v>
      </c>
      <c r="H26" s="52">
        <f>MPCs!$B$12*C26+MPCs!$C$12*D26+FI_Q!$C$7*(MPCs!$D$12*E26+MPCs!$D$11*E25)+MPCs!$E$12*F26</f>
        <v>1530.9424793898627</v>
      </c>
      <c r="K26" t="s">
        <v>942</v>
      </c>
      <c r="L26" s="53">
        <f t="shared" si="1"/>
        <v>6317.69193749229</v>
      </c>
      <c r="M26" s="53">
        <f>VLOOKUP(A26, realGDP!L:O, MATCH($M$4, realGDP!$L$3:$O$3, 0), FALSE)</f>
        <v>4569</v>
      </c>
      <c r="N26" s="75">
        <f t="shared" si="2"/>
        <v>3.0448265519088621E-2</v>
      </c>
      <c r="O26" s="50">
        <f>(VLOOKUP(K26,'Federal Reserve FI Data'!B13:E55,3,FALSE))/100</f>
        <v>0</v>
      </c>
    </row>
    <row r="27" spans="1:15" x14ac:dyDescent="0.25">
      <c r="A27" s="50" t="str">
        <f t="shared" si="0"/>
        <v>1968</v>
      </c>
      <c r="B27" t="s">
        <v>386</v>
      </c>
      <c r="C27">
        <f>SUMIF('C&amp;I'!B:B, test!$B27, 'C&amp;I'!D:D)</f>
        <v>1485</v>
      </c>
      <c r="D27">
        <f>(SUMIF('M&amp;M'!B:B, test!B27, 'M&amp;M'!I:I))/3</f>
        <v>109.60650621653623</v>
      </c>
      <c r="E27">
        <f>((SUMIF(Transfers!B:B, test!B27, Transfers!J:J))/realGDP!D15)/3</f>
        <v>213.39909576654338</v>
      </c>
      <c r="F27" s="4">
        <f>VLOOKUP($B27, Taxes!$B:$O, MATCH("SUM_REAL", Taxes!$B$1:$O$1, 0), FALSE)</f>
        <v>598.27373612823692</v>
      </c>
      <c r="H27" s="52">
        <f>MPCs!$B$12*C27+MPCs!$C$12*D27+FI_Q!$C$7*(MPCs!$D$12*E27+MPCs!$D$11*E26)+MPCs!$E$12*F27</f>
        <v>1545.4122759436227</v>
      </c>
      <c r="K27" t="s">
        <v>943</v>
      </c>
      <c r="L27" s="53">
        <f t="shared" si="1"/>
        <v>6685.7627843975542</v>
      </c>
      <c r="M27" s="53">
        <f>VLOOKUP(A27, realGDP!L:O, MATCH($M$4, realGDP!$L$3:$O$3, 0), FALSE)</f>
        <v>4569</v>
      </c>
      <c r="N27" s="75">
        <f t="shared" si="2"/>
        <v>8.0558294354402329E-2</v>
      </c>
      <c r="O27" s="50">
        <f>(VLOOKUP(K27,'Federal Reserve FI Data'!B14:E56,3,FALSE))/100</f>
        <v>5.7999999999999996E-3</v>
      </c>
    </row>
    <row r="28" spans="1:15" x14ac:dyDescent="0.25">
      <c r="A28" s="50" t="str">
        <f t="shared" si="0"/>
        <v>1968</v>
      </c>
      <c r="B28" t="s">
        <v>387</v>
      </c>
      <c r="C28">
        <f>SUMIF('C&amp;I'!B:B, test!$B28, 'C&amp;I'!D:D)</f>
        <v>1489.7</v>
      </c>
      <c r="D28">
        <f>(SUMIF('M&amp;M'!B:B, test!B28, 'M&amp;M'!I:I))/3</f>
        <v>109.88370142300444</v>
      </c>
      <c r="E28">
        <f>((SUMIF(Transfers!B:B, test!B28, Transfers!J:J))/realGDP!D16)/3</f>
        <v>216.90667968432186</v>
      </c>
      <c r="F28" s="4">
        <f>VLOOKUP($B28, Taxes!$B:$O, MATCH("SUM_REAL", Taxes!$B$1:$O$1, 0), FALSE)</f>
        <v>644.8620942152794</v>
      </c>
      <c r="H28" s="52">
        <f>MPCs!$B$12*C28+MPCs!$C$12*D28+FI_Q!$C$7*(MPCs!$D$12*E28+MPCs!$D$11*E27)+MPCs!$E$12*F28</f>
        <v>1541.7818673341035</v>
      </c>
      <c r="K28" t="s">
        <v>944</v>
      </c>
      <c r="L28" s="53">
        <f t="shared" si="1"/>
        <v>6841.5421003474712</v>
      </c>
      <c r="M28" s="53">
        <f>VLOOKUP(A28, realGDP!L:O, MATCH($M$4, realGDP!$L$3:$O$3, 0), FALSE)</f>
        <v>4569</v>
      </c>
      <c r="N28" s="75">
        <f t="shared" si="2"/>
        <v>3.4094838246862984E-2</v>
      </c>
      <c r="O28" s="50">
        <f>(VLOOKUP(K28,'Federal Reserve FI Data'!B15:E57,3,FALSE))/100</f>
        <v>3.5999999999999999E-3</v>
      </c>
    </row>
    <row r="29" spans="1:15" x14ac:dyDescent="0.25">
      <c r="A29" s="50" t="str">
        <f t="shared" si="0"/>
        <v>1969</v>
      </c>
      <c r="B29" t="s">
        <v>388</v>
      </c>
      <c r="C29">
        <f>SUMIF('C&amp;I'!B:B, test!$B29, 'C&amp;I'!D:D)</f>
        <v>1491</v>
      </c>
      <c r="D29">
        <f>(SUMIF('M&amp;M'!B:B, test!B29, 'M&amp;M'!I:I))/3</f>
        <v>113.52203084607977</v>
      </c>
      <c r="E29">
        <f>((SUMIF(Transfers!B:B, test!B29, Transfers!J:J))/realGDP!D17)/3</f>
        <v>217.73765268189061</v>
      </c>
      <c r="F29" s="4">
        <f>VLOOKUP($B29, Taxes!$B:$O, MATCH("SUM_REAL", Taxes!$B$1:$O$1, 0), FALSE)</f>
        <v>660.45478684883881</v>
      </c>
      <c r="H29" s="52">
        <f>MPCs!$B$12*C29+MPCs!$C$12*D29+FI_Q!$C$7*(MPCs!$D$12*E29+MPCs!$D$11*E28)+MPCs!$E$12*F29</f>
        <v>1543.7562128216639</v>
      </c>
      <c r="K29" t="s">
        <v>945</v>
      </c>
      <c r="L29" s="53">
        <f t="shared" si="1"/>
        <v>6842.6777297654453</v>
      </c>
      <c r="M29" s="53">
        <f>VLOOKUP(A29, realGDP!L:O, MATCH($M$4, realGDP!$L$3:$O$3, 0), FALSE)</f>
        <v>4712.5</v>
      </c>
      <c r="N29" s="75">
        <f t="shared" si="2"/>
        <v>2.4098236986187525E-4</v>
      </c>
      <c r="O29" s="50">
        <f>(VLOOKUP(K29,'Federal Reserve FI Data'!B16:E58,3,FALSE))/100</f>
        <v>2.2000000000000001E-3</v>
      </c>
    </row>
    <row r="30" spans="1:15" x14ac:dyDescent="0.25">
      <c r="A30" s="50" t="str">
        <f t="shared" si="0"/>
        <v>1969</v>
      </c>
      <c r="B30" t="s">
        <v>389</v>
      </c>
      <c r="C30">
        <f>SUMIF('C&amp;I'!B:B, test!$B30, 'C&amp;I'!D:D)</f>
        <v>1494.7</v>
      </c>
      <c r="D30">
        <f>(SUMIF('M&amp;M'!B:B, test!B30, 'M&amp;M'!I:I))/3</f>
        <v>115.09727521720033</v>
      </c>
      <c r="E30">
        <f>((SUMIF(Transfers!B:B, test!B30, Transfers!J:J))/realGDP!D18)/3</f>
        <v>221.51041417666647</v>
      </c>
      <c r="F30" s="4">
        <f>VLOOKUP($B30, Taxes!$B:$O, MATCH("SUM_REAL", Taxes!$B$1:$O$1, 0), FALSE)</f>
        <v>701.82148491657495</v>
      </c>
      <c r="H30" s="52">
        <f>MPCs!$B$12*C30+MPCs!$C$12*D30+FI_Q!$C$7*(MPCs!$D$12*E30+MPCs!$D$11*E29)+MPCs!$E$12*F30</f>
        <v>1539.9123504939014</v>
      </c>
      <c r="K30" t="s">
        <v>946</v>
      </c>
      <c r="L30" s="53">
        <f t="shared" si="1"/>
        <v>6935.413104989344</v>
      </c>
      <c r="M30" s="53">
        <f>VLOOKUP(A30, realGDP!L:O, MATCH($M$4, realGDP!$L$3:$O$3, 0), FALSE)</f>
        <v>4712.5</v>
      </c>
      <c r="N30" s="75">
        <f t="shared" si="2"/>
        <v>1.9678594211967895E-2</v>
      </c>
      <c r="O30" s="50">
        <f>(VLOOKUP(K30,'Federal Reserve FI Data'!B17:E59,3,FALSE))/100</f>
        <v>4.0999999999999995E-3</v>
      </c>
    </row>
    <row r="31" spans="1:15" x14ac:dyDescent="0.25">
      <c r="A31" s="50" t="str">
        <f t="shared" si="0"/>
        <v>1969</v>
      </c>
      <c r="B31" t="s">
        <v>390</v>
      </c>
      <c r="C31">
        <f>SUMIF('C&amp;I'!B:B, test!$B31, 'C&amp;I'!D:D)</f>
        <v>1490</v>
      </c>
      <c r="D31">
        <f>(SUMIF('M&amp;M'!B:B, test!B31, 'M&amp;M'!I:I))/3</f>
        <v>114.52616700361165</v>
      </c>
      <c r="E31">
        <f>((SUMIF(Transfers!B:B, test!B31, Transfers!J:J))/realGDP!D19)/3</f>
        <v>222.63129739765256</v>
      </c>
      <c r="F31" s="4">
        <f>VLOOKUP($B31, Taxes!$B:$O, MATCH("SUM_REAL", Taxes!$B$1:$O$1, 0), FALSE)</f>
        <v>711.31879543094499</v>
      </c>
      <c r="H31" s="52">
        <f>MPCs!$B$12*C31+MPCs!$C$12*D31+FI_Q!$C$7*(MPCs!$D$12*E31+MPCs!$D$11*E30)+MPCs!$E$12*F31</f>
        <v>1533.3353142525514</v>
      </c>
      <c r="K31" t="s">
        <v>947</v>
      </c>
      <c r="L31" s="53">
        <f t="shared" si="1"/>
        <v>7069.2045285308359</v>
      </c>
      <c r="M31" s="53">
        <f>VLOOKUP(A31, realGDP!L:O, MATCH($M$4, realGDP!$L$3:$O$3, 0), FALSE)</f>
        <v>4712.5</v>
      </c>
      <c r="N31" s="75">
        <f t="shared" si="2"/>
        <v>2.8390753006152125E-2</v>
      </c>
      <c r="O31" s="50">
        <f>(VLOOKUP(K31,'Federal Reserve FI Data'!B18:E60,3,FALSE))/100</f>
        <v>1.9E-3</v>
      </c>
    </row>
    <row r="32" spans="1:15" x14ac:dyDescent="0.25">
      <c r="A32" s="50" t="str">
        <f t="shared" si="0"/>
        <v>1969</v>
      </c>
      <c r="B32" t="s">
        <v>391</v>
      </c>
      <c r="C32">
        <f>SUMIF('C&amp;I'!B:B, test!$B32, 'C&amp;I'!D:D)</f>
        <v>1493.5</v>
      </c>
      <c r="D32">
        <f>(SUMIF('M&amp;M'!B:B, test!B32, 'M&amp;M'!I:I))/3</f>
        <v>116.77250461670239</v>
      </c>
      <c r="E32">
        <f>((SUMIF(Transfers!B:B, test!B32, Transfers!J:J))/realGDP!D20)/3</f>
        <v>224.43967795082222</v>
      </c>
      <c r="F32" s="4">
        <f>VLOOKUP($B32, Taxes!$B:$O, MATCH("SUM_REAL", Taxes!$B$1:$O$1, 0), FALSE)</f>
        <v>699.43112934813007</v>
      </c>
      <c r="H32" s="52">
        <f>MPCs!$B$12*C32+MPCs!$C$12*D32+FI_Q!$C$7*(MPCs!$D$12*E32+MPCs!$D$11*E31)+MPCs!$E$12*F32</f>
        <v>1542.7840915854308</v>
      </c>
      <c r="K32" t="s">
        <v>948</v>
      </c>
      <c r="L32" s="53">
        <f t="shared" si="1"/>
        <v>7289.1180331425321</v>
      </c>
      <c r="M32" s="53">
        <f>VLOOKUP(A32, realGDP!L:O, MATCH($M$4, realGDP!$L$3:$O$3, 0), FALSE)</f>
        <v>4712.5</v>
      </c>
      <c r="N32" s="75">
        <f t="shared" si="2"/>
        <v>4.6665995673569494E-2</v>
      </c>
      <c r="O32" s="50">
        <f>(VLOOKUP(K32,'Federal Reserve FI Data'!B19:E61,3,FALSE))/100</f>
        <v>-4.0000000000000002E-4</v>
      </c>
    </row>
    <row r="33" spans="1:15" x14ac:dyDescent="0.25">
      <c r="A33" s="50" t="str">
        <f t="shared" si="0"/>
        <v>1970</v>
      </c>
      <c r="B33" t="s">
        <v>392</v>
      </c>
      <c r="C33">
        <f>SUMIF('C&amp;I'!B:B, test!$B33, 'C&amp;I'!D:D)</f>
        <v>1473.9</v>
      </c>
      <c r="D33">
        <f>(SUMIF('M&amp;M'!B:B, test!B33, 'M&amp;M'!I:I))/3</f>
        <v>117.91338153837928</v>
      </c>
      <c r="E33">
        <f>((SUMIF(Transfers!B:B, test!B33, Transfers!J:J))/realGDP!D21)/3</f>
        <v>227.08765460551589</v>
      </c>
      <c r="F33" s="4">
        <f>VLOOKUP($B33, Taxes!$B:$O, MATCH("SUM_REAL", Taxes!$B$1:$O$1, 0), FALSE)</f>
        <v>702.0050702926942</v>
      </c>
      <c r="H33" s="52">
        <f>MPCs!$B$12*C33+MPCs!$C$12*D33+FI_Q!$C$7*(MPCs!$D$12*E33+MPCs!$D$11*E32)+MPCs!$E$12*F33</f>
        <v>1524.7845928449146</v>
      </c>
      <c r="K33" t="s">
        <v>949</v>
      </c>
      <c r="L33" s="53">
        <f t="shared" si="1"/>
        <v>7380.6277561183442</v>
      </c>
      <c r="M33" s="53">
        <f>VLOOKUP(A33, realGDP!L:O, MATCH($M$4, realGDP!$L$3:$O$3, 0), FALSE)</f>
        <v>4722</v>
      </c>
      <c r="N33" s="75">
        <f t="shared" si="2"/>
        <v>1.9379441545068214E-2</v>
      </c>
      <c r="O33" s="50">
        <f>(VLOOKUP(K33,'Federal Reserve FI Data'!B20:E62,3,FALSE))/100</f>
        <v>-3.0999999999999999E-3</v>
      </c>
    </row>
    <row r="34" spans="1:15" x14ac:dyDescent="0.25">
      <c r="A34" s="50" t="str">
        <f t="shared" si="0"/>
        <v>1970</v>
      </c>
      <c r="B34" t="s">
        <v>393</v>
      </c>
      <c r="C34">
        <f>SUMIF('C&amp;I'!B:B, test!$B34, 'C&amp;I'!D:D)</f>
        <v>1466.9</v>
      </c>
      <c r="D34">
        <f>(SUMIF('M&amp;M'!B:B, test!B34, 'M&amp;M'!I:I))/3</f>
        <v>118.31691017287044</v>
      </c>
      <c r="E34">
        <f>((SUMIF(Transfers!B:B, test!B34, Transfers!J:J))/realGDP!D22)/3</f>
        <v>232.37800154918668</v>
      </c>
      <c r="F34" s="4">
        <f>VLOOKUP($B34, Taxes!$B:$O, MATCH("SUM_REAL", Taxes!$B$1:$O$1, 0), FALSE)</f>
        <v>692.57757324463478</v>
      </c>
      <c r="H34" s="52">
        <f>MPCs!$B$12*C34+MPCs!$C$12*D34+FI_Q!$C$7*(MPCs!$D$12*E34+MPCs!$D$11*E33)+MPCs!$E$12*F34</f>
        <v>1522.5558882165874</v>
      </c>
      <c r="K34" t="s">
        <v>950</v>
      </c>
      <c r="L34" s="53">
        <f t="shared" si="1"/>
        <v>7533.1821092320415</v>
      </c>
      <c r="M34" s="53">
        <f>VLOOKUP(A34, realGDP!L:O, MATCH($M$4, realGDP!$L$3:$O$3, 0), FALSE)</f>
        <v>4722</v>
      </c>
      <c r="N34" s="75">
        <f t="shared" si="2"/>
        <v>3.2307148054573756E-2</v>
      </c>
      <c r="O34" s="50">
        <f>(VLOOKUP(K34,'Federal Reserve FI Data'!B21:E63,3,FALSE))/100</f>
        <v>7.6E-3</v>
      </c>
    </row>
    <row r="35" spans="1:15" x14ac:dyDescent="0.25">
      <c r="A35" s="50" t="str">
        <f t="shared" si="0"/>
        <v>1970</v>
      </c>
      <c r="B35" t="s">
        <v>394</v>
      </c>
      <c r="C35">
        <f>SUMIF('C&amp;I'!B:B, test!$B35, 'C&amp;I'!D:D)</f>
        <v>1450.2</v>
      </c>
      <c r="D35">
        <f>(SUMIF('M&amp;M'!B:B, test!B35, 'M&amp;M'!I:I))/3</f>
        <v>120.78015901913295</v>
      </c>
      <c r="E35">
        <f>((SUMIF(Transfers!B:B, test!B35, Transfers!J:J))/realGDP!D23)/3</f>
        <v>273.24620700015021</v>
      </c>
      <c r="F35" s="4">
        <f>VLOOKUP($B35, Taxes!$B:$O, MATCH("SUM_REAL", Taxes!$B$1:$O$1, 0), FALSE)</f>
        <v>690.85173501577287</v>
      </c>
      <c r="H35" s="52">
        <f>MPCs!$B$12*C35+MPCs!$C$12*D35+FI_Q!$C$7*(MPCs!$D$12*E35+MPCs!$D$11*E34)+MPCs!$E$12*F35</f>
        <v>1521.2517635350691</v>
      </c>
      <c r="K35" t="s">
        <v>951</v>
      </c>
      <c r="L35" s="53">
        <f t="shared" si="1"/>
        <v>7921.8071450076659</v>
      </c>
      <c r="M35" s="53">
        <f>VLOOKUP(A35, realGDP!L:O, MATCH($M$4, realGDP!$L$3:$O$3, 0), FALSE)</f>
        <v>4722</v>
      </c>
      <c r="N35" s="75">
        <f t="shared" si="2"/>
        <v>8.2300939384926802E-2</v>
      </c>
      <c r="O35" s="50">
        <f>(VLOOKUP(K35,'Federal Reserve FI Data'!B22:E64,3,FALSE))/100</f>
        <v>9.4999999999999998E-3</v>
      </c>
    </row>
    <row r="36" spans="1:15" x14ac:dyDescent="0.25">
      <c r="A36" s="50" t="str">
        <f t="shared" si="0"/>
        <v>1970</v>
      </c>
      <c r="B36" t="s">
        <v>395</v>
      </c>
      <c r="C36">
        <f>SUMIF('C&amp;I'!B:B, test!$B36, 'C&amp;I'!D:D)</f>
        <v>1456.5</v>
      </c>
      <c r="D36">
        <f>(SUMIF('M&amp;M'!B:B, test!B36, 'M&amp;M'!I:I))/3</f>
        <v>123.40902438540036</v>
      </c>
      <c r="E36">
        <f>((SUMIF(Transfers!B:B, test!B36, Transfers!J:J))/realGDP!D24)/3</f>
        <v>270.01695974292602</v>
      </c>
      <c r="F36" s="4">
        <f>VLOOKUP($B36, Taxes!$B:$O, MATCH("SUM_REAL", Taxes!$B$1:$O$1, 0), FALSE)</f>
        <v>664.55413728465601</v>
      </c>
      <c r="H36" s="52">
        <f>MPCs!$B$12*C36+MPCs!$C$12*D36+FI_Q!$C$7*(MPCs!$D$12*E36+MPCs!$D$11*E35)+MPCs!$E$12*F36</f>
        <v>1544.0244801922854</v>
      </c>
      <c r="K36" t="s">
        <v>952</v>
      </c>
      <c r="L36" s="53">
        <f t="shared" si="1"/>
        <v>8043.4384316218029</v>
      </c>
      <c r="M36" s="53">
        <f>VLOOKUP(A36, realGDP!L:O, MATCH($M$4, realGDP!$L$3:$O$3, 0), FALSE)</f>
        <v>4722</v>
      </c>
      <c r="N36" s="75">
        <f t="shared" si="2"/>
        <v>2.5758425797148883E-2</v>
      </c>
      <c r="O36" s="50">
        <f>(VLOOKUP(K36,'Federal Reserve FI Data'!B23:E65,3,FALSE))/100</f>
        <v>4.0000000000000001E-3</v>
      </c>
    </row>
    <row r="37" spans="1:15" x14ac:dyDescent="0.25">
      <c r="A37" s="50" t="str">
        <f t="shared" si="0"/>
        <v>1971</v>
      </c>
      <c r="B37" t="s">
        <v>396</v>
      </c>
      <c r="C37">
        <f>SUMIF('C&amp;I'!B:B, test!$B37, 'C&amp;I'!D:D)</f>
        <v>1457.2</v>
      </c>
      <c r="D37">
        <f>(SUMIF('M&amp;M'!B:B, test!B37, 'M&amp;M'!I:I))/3</f>
        <v>126.11787158352359</v>
      </c>
      <c r="E37">
        <f>((SUMIF(Transfers!B:B, test!B37, Transfers!J:J))/realGDP!D25)/3</f>
        <v>281.54740923510747</v>
      </c>
      <c r="F37" s="4">
        <f>VLOOKUP($B37, Taxes!$B:$O, MATCH("SUM_REAL", Taxes!$B$1:$O$1, 0), FALSE)</f>
        <v>658.7063799788508</v>
      </c>
      <c r="H37" s="52">
        <f>MPCs!$B$12*C37+MPCs!$C$12*D37+FI_Q!$C$7*(MPCs!$D$12*E37+MPCs!$D$11*E36)+MPCs!$E$12*F37</f>
        <v>1551.4779431232262</v>
      </c>
      <c r="K37" t="s">
        <v>953</v>
      </c>
      <c r="L37" s="53">
        <f t="shared" si="1"/>
        <v>8465.4436480426575</v>
      </c>
      <c r="M37" s="53">
        <f>VLOOKUP(A37, realGDP!L:O, MATCH($M$4, realGDP!$L$3:$O$3, 0), FALSE)</f>
        <v>4877.6000000000004</v>
      </c>
      <c r="N37" s="75">
        <f t="shared" si="2"/>
        <v>8.6519029116953944E-2</v>
      </c>
      <c r="O37" s="50">
        <f>(VLOOKUP(K37,'Federal Reserve FI Data'!B24:E66,3,FALSE))/100</f>
        <v>4.0999999999999995E-3</v>
      </c>
    </row>
    <row r="38" spans="1:15" x14ac:dyDescent="0.25">
      <c r="A38" s="50" t="str">
        <f t="shared" si="0"/>
        <v>1971</v>
      </c>
      <c r="B38" t="s">
        <v>397</v>
      </c>
      <c r="C38">
        <f>SUMIF('C&amp;I'!B:B, test!$B38, 'C&amp;I'!D:D)</f>
        <v>1436.1</v>
      </c>
      <c r="D38">
        <f>(SUMIF('M&amp;M'!B:B, test!B38, 'M&amp;M'!I:I))/3</f>
        <v>129.85374131179242</v>
      </c>
      <c r="E38">
        <f>((SUMIF(Transfers!B:B, test!B38, Transfers!J:J))/realGDP!D26)/3</f>
        <v>285.59789329725169</v>
      </c>
      <c r="F38" s="4">
        <f>VLOOKUP($B38, Taxes!$B:$O, MATCH("SUM_REAL", Taxes!$B$1:$O$1, 0), FALSE)</f>
        <v>656.88970363580802</v>
      </c>
      <c r="H38" s="52">
        <f>MPCs!$B$12*C38+MPCs!$C$12*D38+FI_Q!$C$7*(MPCs!$D$12*E38+MPCs!$D$11*E37)+MPCs!$E$12*F38</f>
        <v>1538.0082073730923</v>
      </c>
      <c r="K38" t="s">
        <v>954</v>
      </c>
      <c r="L38" s="53">
        <f t="shared" si="1"/>
        <v>8909.6320572080003</v>
      </c>
      <c r="M38" s="53">
        <f>VLOOKUP(A38, realGDP!L:O, MATCH($M$4, realGDP!$L$3:$O$3, 0), FALSE)</f>
        <v>4877.6000000000004</v>
      </c>
      <c r="N38" s="75">
        <f t="shared" si="2"/>
        <v>9.1067002043083239E-2</v>
      </c>
      <c r="O38" s="50">
        <f>(VLOOKUP(K38,'Federal Reserve FI Data'!B25:E67,3,FALSE))/100</f>
        <v>1E-4</v>
      </c>
    </row>
    <row r="39" spans="1:15" x14ac:dyDescent="0.25">
      <c r="A39" s="50" t="str">
        <f t="shared" si="0"/>
        <v>1971</v>
      </c>
      <c r="B39" t="s">
        <v>398</v>
      </c>
      <c r="C39">
        <f>SUMIF('C&amp;I'!B:B, test!$B39, 'C&amp;I'!D:D)</f>
        <v>1432.8</v>
      </c>
      <c r="D39">
        <f>(SUMIF('M&amp;M'!B:B, test!B39, 'M&amp;M'!I:I))/3</f>
        <v>133.73978166506757</v>
      </c>
      <c r="E39">
        <f>((SUMIF(Transfers!B:B, test!B39, Transfers!J:J))/realGDP!D27)/3</f>
        <v>312.58990735945684</v>
      </c>
      <c r="F39" s="4">
        <f>VLOOKUP($B39, Taxes!$B:$O, MATCH("SUM_REAL", Taxes!$B$1:$O$1, 0), FALSE)</f>
        <v>662.43742447781801</v>
      </c>
      <c r="H39" s="52">
        <f>MPCs!$B$12*C39+MPCs!$C$12*D39+FI_Q!$C$7*(MPCs!$D$12*E39+MPCs!$D$11*E38)+MPCs!$E$12*F39</f>
        <v>1545.5751782657112</v>
      </c>
      <c r="K39" t="s">
        <v>955</v>
      </c>
      <c r="L39" s="53">
        <f t="shared" si="1"/>
        <v>9143.2315991842279</v>
      </c>
      <c r="M39" s="53">
        <f>VLOOKUP(A39, realGDP!L:O, MATCH($M$4, realGDP!$L$3:$O$3, 0), FALSE)</f>
        <v>4877.6000000000004</v>
      </c>
      <c r="N39" s="75">
        <f t="shared" si="2"/>
        <v>4.7892312197848848E-2</v>
      </c>
      <c r="O39" s="50">
        <f>(VLOOKUP(K39,'Federal Reserve FI Data'!B26:E68,3,FALSE))/100</f>
        <v>3.4000000000000002E-3</v>
      </c>
    </row>
    <row r="40" spans="1:15" x14ac:dyDescent="0.25">
      <c r="A40" s="50" t="str">
        <f t="shared" si="0"/>
        <v>1971</v>
      </c>
      <c r="B40" t="s">
        <v>399</v>
      </c>
      <c r="C40">
        <f>SUMIF('C&amp;I'!B:B, test!$B40, 'C&amp;I'!D:D)</f>
        <v>1432.4</v>
      </c>
      <c r="D40">
        <f>(SUMIF('M&amp;M'!B:B, test!B40, 'M&amp;M'!I:I))/3</f>
        <v>136.7546494825381</v>
      </c>
      <c r="E40">
        <f>((SUMIF(Transfers!B:B, test!B40, Transfers!J:J))/realGDP!D28)/3</f>
        <v>306.99317634656751</v>
      </c>
      <c r="F40" s="4">
        <f>VLOOKUP($B40, Taxes!$B:$O, MATCH("SUM_REAL", Taxes!$B$1:$O$1, 0), FALSE)</f>
        <v>664.1309457669131</v>
      </c>
      <c r="H40" s="52">
        <f>MPCs!$B$12*C40+MPCs!$C$12*D40+FI_Q!$C$7*(MPCs!$D$12*E40+MPCs!$D$11*E39)+MPCs!$E$12*F40</f>
        <v>1551.5979838897401</v>
      </c>
      <c r="K40" t="s">
        <v>956</v>
      </c>
      <c r="L40" s="53">
        <f t="shared" si="1"/>
        <v>9238.9693317838519</v>
      </c>
      <c r="M40" s="53">
        <f>VLOOKUP(A40, realGDP!L:O, MATCH($M$4, realGDP!$L$3:$O$3, 0), FALSE)</f>
        <v>4877.6000000000004</v>
      </c>
      <c r="N40" s="75">
        <f t="shared" si="2"/>
        <v>1.9628040962691485E-2</v>
      </c>
      <c r="O40" s="50">
        <f>(VLOOKUP(K40,'Federal Reserve FI Data'!B27:E69,3,FALSE))/100</f>
        <v>-1.5E-3</v>
      </c>
    </row>
    <row r="41" spans="1:15" x14ac:dyDescent="0.25">
      <c r="A41" s="50" t="str">
        <f t="shared" si="0"/>
        <v>1972</v>
      </c>
      <c r="B41" t="s">
        <v>400</v>
      </c>
      <c r="C41">
        <f>SUMIF('C&amp;I'!B:B, test!$B41, 'C&amp;I'!D:D)</f>
        <v>1422.6</v>
      </c>
      <c r="D41">
        <f>(SUMIF('M&amp;M'!B:B, test!B41, 'M&amp;M'!I:I))/3</f>
        <v>140.1135995822944</v>
      </c>
      <c r="E41">
        <f>((SUMIF(Transfers!B:B, test!B41, Transfers!J:J))/realGDP!D29)/3</f>
        <v>309.63302752293572</v>
      </c>
      <c r="F41" s="4">
        <f>VLOOKUP($B41, Taxes!$B:$O, MATCH("SUM_REAL", Taxes!$B$1:$O$1, 0), FALSE)</f>
        <v>676.18076792388717</v>
      </c>
      <c r="H41" s="52">
        <f>MPCs!$B$12*C41+MPCs!$C$12*D41+FI_Q!$C$7*(MPCs!$D$12*E41+MPCs!$D$11*E40)+MPCs!$E$12*F41</f>
        <v>1541.7642905770581</v>
      </c>
      <c r="K41" t="s">
        <v>957</v>
      </c>
      <c r="L41" s="53">
        <f t="shared" si="1"/>
        <v>9464.1384026328851</v>
      </c>
      <c r="M41" s="53">
        <f>VLOOKUP(A41, realGDP!L:O, MATCH($M$4, realGDP!$L$3:$O$3, 0), FALSE)</f>
        <v>5134.3</v>
      </c>
      <c r="N41" s="75">
        <f t="shared" si="2"/>
        <v>4.3855846142421211E-2</v>
      </c>
      <c r="O41" s="50">
        <f>(VLOOKUP(K41,'Federal Reserve FI Data'!B28:E70,3,FALSE))/100</f>
        <v>-2.3E-3</v>
      </c>
    </row>
    <row r="42" spans="1:15" x14ac:dyDescent="0.25">
      <c r="A42" s="50" t="str">
        <f t="shared" si="0"/>
        <v>1972</v>
      </c>
      <c r="B42" t="s">
        <v>401</v>
      </c>
      <c r="C42">
        <f>SUMIF('C&amp;I'!B:B, test!$B42, 'C&amp;I'!D:D)</f>
        <v>1429.3</v>
      </c>
      <c r="D42">
        <f>(SUMIF('M&amp;M'!B:B, test!B42, 'M&amp;M'!I:I))/3</f>
        <v>144.81488451597542</v>
      </c>
      <c r="E42">
        <f>((SUMIF(Transfers!B:B, test!B42, Transfers!J:J))/realGDP!D30)/3</f>
        <v>316.07262945527901</v>
      </c>
      <c r="F42" s="4">
        <f>VLOOKUP($B42, Taxes!$B:$O, MATCH("SUM_REAL", Taxes!$B$1:$O$1, 0), FALSE)</f>
        <v>756.55682582380621</v>
      </c>
      <c r="H42" s="52">
        <f>MPCs!$B$12*C42+MPCs!$C$12*D42+FI_Q!$C$7*(MPCs!$D$12*E42+MPCs!$D$11*E41)+MPCs!$E$12*F42</f>
        <v>1535.4026198120889</v>
      </c>
      <c r="K42" t="s">
        <v>958</v>
      </c>
      <c r="L42" s="53">
        <f t="shared" si="1"/>
        <v>9803.512158671896</v>
      </c>
      <c r="M42" s="53">
        <f>VLOOKUP(A42, realGDP!L:O, MATCH($M$4, realGDP!$L$3:$O$3, 0), FALSE)</f>
        <v>5134.3</v>
      </c>
      <c r="N42" s="75">
        <f t="shared" si="2"/>
        <v>6.6099323381767897E-2</v>
      </c>
      <c r="O42" s="50">
        <f>(VLOOKUP(K42,'Federal Reserve FI Data'!B29:E71,3,FALSE))/100</f>
        <v>-2.7000000000000001E-3</v>
      </c>
    </row>
    <row r="43" spans="1:15" x14ac:dyDescent="0.25">
      <c r="A43" s="50" t="str">
        <f t="shared" si="0"/>
        <v>1972</v>
      </c>
      <c r="B43" t="s">
        <v>402</v>
      </c>
      <c r="C43">
        <f>SUMIF('C&amp;I'!B:B, test!$B43, 'C&amp;I'!D:D)</f>
        <v>1438</v>
      </c>
      <c r="D43">
        <f>(SUMIF('M&amp;M'!B:B, test!B43, 'M&amp;M'!I:I))/3</f>
        <v>146.9808421837287</v>
      </c>
      <c r="E43">
        <f>((SUMIF(Transfers!B:B, test!B43, Transfers!J:J))/realGDP!D31)/3</f>
        <v>314.24989552862525</v>
      </c>
      <c r="F43" s="4">
        <f>VLOOKUP($B43, Taxes!$B:$O, MATCH("SUM_REAL", Taxes!$B$1:$O$1, 0), FALSE)</f>
        <v>770.58086084412878</v>
      </c>
      <c r="H43" s="52">
        <f>MPCs!$B$12*C43+MPCs!$C$12*D43+FI_Q!$C$7*(MPCs!$D$12*E43+MPCs!$D$11*E42)+MPCs!$E$12*F43</f>
        <v>1543.5401236117675</v>
      </c>
      <c r="K43" t="s">
        <v>959</v>
      </c>
      <c r="L43" s="53">
        <f t="shared" si="1"/>
        <v>10164.841433166504</v>
      </c>
      <c r="M43" s="53">
        <f>VLOOKUP(A43, realGDP!L:O, MATCH($M$4, realGDP!$L$3:$O$3, 0), FALSE)</f>
        <v>5134.3</v>
      </c>
      <c r="N43" s="75">
        <f t="shared" si="2"/>
        <v>7.0375567164873185E-2</v>
      </c>
      <c r="O43" s="50">
        <f>(VLOOKUP(K43,'Federal Reserve FI Data'!B30:E72,3,FALSE))/100</f>
        <v>-4.6999999999999993E-3</v>
      </c>
    </row>
    <row r="44" spans="1:15" x14ac:dyDescent="0.25">
      <c r="A44" s="50" t="str">
        <f t="shared" si="0"/>
        <v>1972</v>
      </c>
      <c r="B44" t="s">
        <v>403</v>
      </c>
      <c r="C44">
        <f>SUMIF('C&amp;I'!B:B, test!$B44, 'C&amp;I'!D:D)</f>
        <v>1409.3</v>
      </c>
      <c r="D44">
        <f>(SUMIF('M&amp;M'!B:B, test!B44, 'M&amp;M'!I:I))/3</f>
        <v>152.64858793403587</v>
      </c>
      <c r="E44">
        <f>((SUMIF(Transfers!B:B, test!B44, Transfers!J:J))/realGDP!D32)/3</f>
        <v>311.91748477693551</v>
      </c>
      <c r="F44" s="4">
        <f>VLOOKUP($B44, Taxes!$B:$O, MATCH("SUM_REAL", Taxes!$B$1:$O$1, 0), FALSE)</f>
        <v>770.4734683733069</v>
      </c>
      <c r="H44" s="52">
        <f>MPCs!$B$12*C44+MPCs!$C$12*D44+FI_Q!$C$7*(MPCs!$D$12*E44+MPCs!$D$11*E43)+MPCs!$E$12*F44</f>
        <v>1519.5170956839763</v>
      </c>
      <c r="K44" t="s">
        <v>960</v>
      </c>
      <c r="L44" s="53">
        <f t="shared" si="1"/>
        <v>10437.195234902365</v>
      </c>
      <c r="M44" s="53">
        <f>VLOOKUP(A44, realGDP!L:O, MATCH($M$4, realGDP!$L$3:$O$3, 0), FALSE)</f>
        <v>5134.3</v>
      </c>
      <c r="N44" s="75">
        <f t="shared" si="2"/>
        <v>5.3045946231396787E-2</v>
      </c>
      <c r="O44" s="50">
        <f>(VLOOKUP(K44,'Federal Reserve FI Data'!B31:E73,3,FALSE))/100</f>
        <v>-3.0999999999999999E-3</v>
      </c>
    </row>
    <row r="45" spans="1:15" x14ac:dyDescent="0.25">
      <c r="A45" s="50" t="str">
        <f t="shared" si="0"/>
        <v>1973</v>
      </c>
      <c r="B45" t="s">
        <v>404</v>
      </c>
      <c r="C45">
        <f>SUMIF('C&amp;I'!B:B, test!$B45, 'C&amp;I'!D:D)</f>
        <v>1420.1</v>
      </c>
      <c r="D45">
        <f>(SUMIF('M&amp;M'!B:B, test!B45, 'M&amp;M'!I:I))/3</f>
        <v>152.24424976377455</v>
      </c>
      <c r="E45">
        <f>((SUMIF(Transfers!B:B, test!B45, Transfers!J:J))/realGDP!D33)/3</f>
        <v>351.01414739033379</v>
      </c>
      <c r="F45" s="4">
        <f>VLOOKUP($B45, Taxes!$B:$O, MATCH("SUM_REAL", Taxes!$B$1:$O$1, 0), FALSE)</f>
        <v>779.81839845515424</v>
      </c>
      <c r="H45" s="52">
        <f>MPCs!$B$12*C45+MPCs!$C$12*D45+FI_Q!$C$7*(MPCs!$D$12*E45+MPCs!$D$11*E44)+MPCs!$E$12*F45</f>
        <v>1538.0571083746665</v>
      </c>
      <c r="K45" t="s">
        <v>961</v>
      </c>
      <c r="L45" s="53">
        <f t="shared" si="1"/>
        <v>10473.119411957156</v>
      </c>
      <c r="M45" s="53">
        <f>VLOOKUP(A45, realGDP!L:O, MATCH($M$4, realGDP!$L$3:$O$3, 0), FALSE)</f>
        <v>5424.1</v>
      </c>
      <c r="N45" s="75">
        <f t="shared" si="2"/>
        <v>6.6230668783375229E-3</v>
      </c>
      <c r="O45" s="50">
        <f>(VLOOKUP(K45,'Federal Reserve FI Data'!B32:E74,3,FALSE))/100</f>
        <v>-5.6000000000000008E-3</v>
      </c>
    </row>
    <row r="46" spans="1:15" x14ac:dyDescent="0.25">
      <c r="A46" s="50" t="str">
        <f t="shared" si="0"/>
        <v>1973</v>
      </c>
      <c r="B46" t="s">
        <v>405</v>
      </c>
      <c r="C46">
        <f>SUMIF('C&amp;I'!B:B, test!$B46, 'C&amp;I'!D:D)</f>
        <v>1431.6</v>
      </c>
      <c r="D46">
        <f>(SUMIF('M&amp;M'!B:B, test!B46, 'M&amp;M'!I:I))/3</f>
        <v>158.67131082181928</v>
      </c>
      <c r="E46">
        <f>((SUMIF(Transfers!B:B, test!B46, Transfers!J:J))/realGDP!D34)/3</f>
        <v>352.47953453758197</v>
      </c>
      <c r="F46" s="4">
        <f>VLOOKUP($B46, Taxes!$B:$O, MATCH("SUM_REAL", Taxes!$B$1:$O$1, 0), FALSE)</f>
        <v>821.18936472498467</v>
      </c>
      <c r="H46" s="52">
        <f>MPCs!$B$12*C46+MPCs!$C$12*D46+FI_Q!$C$7*(MPCs!$D$12*E46+MPCs!$D$11*E45)+MPCs!$E$12*F46</f>
        <v>1553.8710687891628</v>
      </c>
      <c r="K46" t="s">
        <v>962</v>
      </c>
      <c r="L46" s="53">
        <f t="shared" si="1"/>
        <v>10491.601014830323</v>
      </c>
      <c r="M46" s="53">
        <f>VLOOKUP(A46, realGDP!L:O, MATCH($M$4, realGDP!$L$3:$O$3, 0), FALSE)</f>
        <v>5424.1</v>
      </c>
      <c r="N46" s="75">
        <f t="shared" si="2"/>
        <v>3.4073123418018663E-3</v>
      </c>
      <c r="O46" s="50">
        <f>(VLOOKUP(K46,'Federal Reserve FI Data'!B33:E75,3,FALSE))/100</f>
        <v>-6.5000000000000006E-3</v>
      </c>
    </row>
    <row r="47" spans="1:15" x14ac:dyDescent="0.25">
      <c r="A47" s="50" t="str">
        <f t="shared" si="0"/>
        <v>1973</v>
      </c>
      <c r="B47" t="s">
        <v>406</v>
      </c>
      <c r="C47">
        <f>SUMIF('C&amp;I'!B:B, test!$B47, 'C&amp;I'!D:D)</f>
        <v>1424.5</v>
      </c>
      <c r="D47">
        <f>(SUMIF('M&amp;M'!B:B, test!B47, 'M&amp;M'!I:I))/3</f>
        <v>165.01670313160443</v>
      </c>
      <c r="E47">
        <f>((SUMIF(Transfers!B:B, test!B47, Transfers!J:J))/realGDP!D35)/3</f>
        <v>350.32523562989519</v>
      </c>
      <c r="F47" s="4">
        <f>VLOOKUP($B47, Taxes!$B:$O, MATCH("SUM_REAL", Taxes!$B$1:$O$1, 0), FALSE)</f>
        <v>821.58502588610111</v>
      </c>
      <c r="H47" s="52">
        <f>MPCs!$B$12*C47+MPCs!$C$12*D47+FI_Q!$C$7*(MPCs!$D$12*E47+MPCs!$D$11*E46)+MPCs!$E$12*F47</f>
        <v>1552.7074195439661</v>
      </c>
      <c r="K47" t="s">
        <v>963</v>
      </c>
      <c r="L47" s="53">
        <f t="shared" si="1"/>
        <v>10629.794033850912</v>
      </c>
      <c r="M47" s="53">
        <f>VLOOKUP(A47, realGDP!L:O, MATCH($M$4, realGDP!$L$3:$O$3, 0), FALSE)</f>
        <v>5424.1</v>
      </c>
      <c r="N47" s="75">
        <f t="shared" si="2"/>
        <v>2.5477594259064068E-2</v>
      </c>
      <c r="O47" s="50">
        <f>(VLOOKUP(K47,'Federal Reserve FI Data'!B34:E76,3,FALSE))/100</f>
        <v>-3.5999999999999999E-3</v>
      </c>
    </row>
    <row r="48" spans="1:15" x14ac:dyDescent="0.25">
      <c r="A48" s="50" t="str">
        <f t="shared" si="0"/>
        <v>1973</v>
      </c>
      <c r="B48" t="s">
        <v>407</v>
      </c>
      <c r="C48">
        <f>SUMIF('C&amp;I'!B:B, test!$B48, 'C&amp;I'!D:D)</f>
        <v>1406.4</v>
      </c>
      <c r="D48">
        <f>(SUMIF('M&amp;M'!B:B, test!B48, 'M&amp;M'!I:I))/3</f>
        <v>167.70952241995565</v>
      </c>
      <c r="E48">
        <f>((SUMIF(Transfers!B:B, test!B48, Transfers!J:J))/realGDP!D36)/3</f>
        <v>348.33848279818011</v>
      </c>
      <c r="F48" s="4">
        <f>VLOOKUP($B48, Taxes!$B:$O, MATCH("SUM_REAL", Taxes!$B$1:$O$1, 0), FALSE)</f>
        <v>831.0845164065862</v>
      </c>
      <c r="H48" s="52">
        <f>MPCs!$B$12*C48+MPCs!$C$12*D48+FI_Q!$C$7*(MPCs!$D$12*E48+MPCs!$D$11*E47)+MPCs!$E$12*F48</f>
        <v>1533.9382156277786</v>
      </c>
      <c r="K48" t="s">
        <v>921</v>
      </c>
      <c r="L48" s="53">
        <f t="shared" si="1"/>
        <v>10618.464788862088</v>
      </c>
      <c r="M48" s="53">
        <f>VLOOKUP(A48, realGDP!L:O, MATCH($M$4, realGDP!$L$3:$O$3, 0), FALSE)</f>
        <v>5424.1</v>
      </c>
      <c r="N48" s="75">
        <f t="shared" si="2"/>
        <v>-2.0886866003253881E-3</v>
      </c>
      <c r="O48" s="50">
        <f>(VLOOKUP(K48,'Federal Reserve FI Data'!B35:E77,3,FALSE))/100</f>
        <v>-1.8E-3</v>
      </c>
    </row>
    <row r="49" spans="1:15" x14ac:dyDescent="0.25">
      <c r="A49" s="50" t="str">
        <f t="shared" si="0"/>
        <v>1974</v>
      </c>
      <c r="B49" t="s">
        <v>408</v>
      </c>
      <c r="C49">
        <f>SUMIF('C&amp;I'!B:B, test!$B49, 'C&amp;I'!D:D)</f>
        <v>1415.8</v>
      </c>
      <c r="D49">
        <f>(SUMIF('M&amp;M'!B:B, test!B49, 'M&amp;M'!I:I))/3</f>
        <v>172.69352134322853</v>
      </c>
      <c r="E49">
        <f>((SUMIF(Transfers!B:B, test!B49, Transfers!J:J))/realGDP!D37)/3</f>
        <v>349.12240361768994</v>
      </c>
      <c r="F49" s="4">
        <f>VLOOKUP($B49, Taxes!$B:$O, MATCH("SUM_REAL", Taxes!$B$1:$O$1, 0), FALSE)</f>
        <v>843.10569479573849</v>
      </c>
      <c r="H49" s="52">
        <f>MPCs!$B$12*C49+MPCs!$C$12*D49+FI_Q!$C$7*(MPCs!$D$12*E49+MPCs!$D$11*E48)+MPCs!$E$12*F49</f>
        <v>1545.1390672168829</v>
      </c>
      <c r="K49" t="s">
        <v>922</v>
      </c>
      <c r="L49" s="53">
        <f t="shared" si="1"/>
        <v>10771.897982357306</v>
      </c>
      <c r="M49" s="53">
        <f>VLOOKUP(A49, realGDP!L:O, MATCH($M$4, realGDP!$L$3:$O$3, 0), FALSE)</f>
        <v>5396</v>
      </c>
      <c r="N49" s="75">
        <f t="shared" si="2"/>
        <v>2.8434617030248108E-2</v>
      </c>
      <c r="O49" s="50">
        <f>(VLOOKUP(K49,'Federal Reserve FI Data'!B36:E78,3,FALSE))/100</f>
        <v>-8.9999999999999998E-4</v>
      </c>
    </row>
    <row r="50" spans="1:15" x14ac:dyDescent="0.25">
      <c r="A50" s="50" t="str">
        <f t="shared" si="0"/>
        <v>1974</v>
      </c>
      <c r="B50" t="s">
        <v>409</v>
      </c>
      <c r="C50">
        <f>SUMIF('C&amp;I'!B:B, test!$B50, 'C&amp;I'!D:D)</f>
        <v>1442.4</v>
      </c>
      <c r="D50">
        <f>(SUMIF('M&amp;M'!B:B, test!B50, 'M&amp;M'!I:I))/3</f>
        <v>175.46672775322386</v>
      </c>
      <c r="E50">
        <f>((SUMIF(Transfers!B:B, test!B50, Transfers!J:J))/realGDP!D38)/3</f>
        <v>356.0352313608733</v>
      </c>
      <c r="F50" s="4">
        <f>VLOOKUP($B50, Taxes!$B:$O, MATCH("SUM_REAL", Taxes!$B$1:$O$1, 0), FALSE)</f>
        <v>850.01860811313747</v>
      </c>
      <c r="H50" s="52">
        <f>MPCs!$B$12*C50+MPCs!$C$12*D50+FI_Q!$C$7*(MPCs!$D$12*E50+MPCs!$D$11*E49)+MPCs!$E$12*F50</f>
        <v>1574.8764212295221</v>
      </c>
      <c r="K50" t="s">
        <v>923</v>
      </c>
      <c r="L50" s="53">
        <f t="shared" si="1"/>
        <v>10797.549365511752</v>
      </c>
      <c r="M50" s="53">
        <f>VLOOKUP(A50, realGDP!L:O, MATCH($M$4, realGDP!$L$3:$O$3, 0), FALSE)</f>
        <v>5396</v>
      </c>
      <c r="N50" s="75">
        <f t="shared" si="2"/>
        <v>4.7537774563464206E-3</v>
      </c>
      <c r="O50" s="50">
        <f>(VLOOKUP(K50,'Federal Reserve FI Data'!B37:E79,3,FALSE))/100</f>
        <v>-4.0000000000000002E-4</v>
      </c>
    </row>
    <row r="51" spans="1:15" x14ac:dyDescent="0.25">
      <c r="A51" s="50" t="str">
        <f t="shared" si="0"/>
        <v>1974</v>
      </c>
      <c r="B51" t="s">
        <v>410</v>
      </c>
      <c r="C51">
        <f>SUMIF('C&amp;I'!B:B, test!$B51, 'C&amp;I'!D:D)</f>
        <v>1451.6</v>
      </c>
      <c r="D51">
        <f>(SUMIF('M&amp;M'!B:B, test!B51, 'M&amp;M'!I:I))/3</f>
        <v>182.81461554576413</v>
      </c>
      <c r="E51">
        <f>((SUMIF(Transfers!B:B, test!B51, Transfers!J:J))/realGDP!D39)/3</f>
        <v>368.54740448530032</v>
      </c>
      <c r="F51" s="4">
        <f>VLOOKUP($B51, Taxes!$B:$O, MATCH("SUM_REAL", Taxes!$B$1:$O$1, 0), FALSE)</f>
        <v>854.83695848865409</v>
      </c>
      <c r="H51" s="52">
        <f>MPCs!$B$12*C51+MPCs!$C$12*D51+FI_Q!$C$7*(MPCs!$D$12*E51+MPCs!$D$11*E50)+MPCs!$E$12*F51</f>
        <v>1595.1056954516594</v>
      </c>
      <c r="K51" t="s">
        <v>924</v>
      </c>
      <c r="L51" s="53">
        <f t="shared" si="1"/>
        <v>11039.84241105935</v>
      </c>
      <c r="M51" s="53">
        <f>VLOOKUP(A51, realGDP!L:O, MATCH($M$4, realGDP!$L$3:$O$3, 0), FALSE)</f>
        <v>5396</v>
      </c>
      <c r="N51" s="75">
        <f t="shared" si="2"/>
        <v>4.4902343504002594E-2</v>
      </c>
      <c r="O51" s="50">
        <f>(VLOOKUP(K51,'Federal Reserve FI Data'!B38:E80,3,FALSE))/100</f>
        <v>3.0000000000000001E-3</v>
      </c>
    </row>
    <row r="52" spans="1:15" x14ac:dyDescent="0.25">
      <c r="A52" s="50" t="str">
        <f t="shared" si="0"/>
        <v>1974</v>
      </c>
      <c r="B52" t="s">
        <v>411</v>
      </c>
      <c r="C52">
        <f>SUMIF('C&amp;I'!B:B, test!$B52, 'C&amp;I'!D:D)</f>
        <v>1453.5</v>
      </c>
      <c r="D52">
        <f>(SUMIF('M&amp;M'!B:B, test!B52, 'M&amp;M'!I:I))/3</f>
        <v>183.77331103942677</v>
      </c>
      <c r="E52">
        <f>((SUMIF(Transfers!B:B, test!B52, Transfers!J:J))/realGDP!D40)/3</f>
        <v>380.25091626726817</v>
      </c>
      <c r="F52" s="4">
        <f>VLOOKUP($B52, Taxes!$B:$O, MATCH("SUM_REAL", Taxes!$B$1:$O$1, 0), FALSE)</f>
        <v>859.52917958838452</v>
      </c>
      <c r="H52" s="52">
        <f>MPCs!$B$12*C52+MPCs!$C$12*D52+FI_Q!$C$7*(MPCs!$D$12*E52+MPCs!$D$11*E51)+MPCs!$E$12*F52</f>
        <v>1602.5707535942256</v>
      </c>
      <c r="K52" t="s">
        <v>292</v>
      </c>
      <c r="L52" s="53">
        <f t="shared" si="1"/>
        <v>11241.188077767383</v>
      </c>
      <c r="M52" s="53">
        <f>VLOOKUP(A52, realGDP!L:O, MATCH($M$4, realGDP!$L$3:$O$3, 0), FALSE)</f>
        <v>5396</v>
      </c>
      <c r="N52" s="75">
        <f t="shared" si="2"/>
        <v>3.7313874482585919E-2</v>
      </c>
      <c r="O52" s="50">
        <f>(VLOOKUP(K52,'Federal Reserve FI Data'!B39:E81,3,FALSE))/100</f>
        <v>7.000000000000001E-4</v>
      </c>
    </row>
    <row r="53" spans="1:15" x14ac:dyDescent="0.25">
      <c r="A53" s="50" t="str">
        <f t="shared" si="0"/>
        <v>1975</v>
      </c>
      <c r="B53" t="s">
        <v>412</v>
      </c>
      <c r="C53">
        <f>SUMIF('C&amp;I'!B:B, test!$B53, 'C&amp;I'!D:D)</f>
        <v>1459.9</v>
      </c>
      <c r="D53">
        <f>(SUMIF('M&amp;M'!B:B, test!B53, 'M&amp;M'!I:I))/3</f>
        <v>187.74264529310139</v>
      </c>
      <c r="E53">
        <f>((SUMIF(Transfers!B:B, test!B53, Transfers!J:J))/realGDP!D41)/3</f>
        <v>389.41398865784498</v>
      </c>
      <c r="F53" s="4">
        <f>VLOOKUP($B53, Taxes!$B:$O, MATCH("SUM_REAL", Taxes!$B$1:$O$1, 0), FALSE)</f>
        <v>848.59941570716614</v>
      </c>
      <c r="H53" s="52">
        <f>MPCs!$B$12*C53+MPCs!$C$12*D53+FI_Q!$C$7*(MPCs!$D$12*E53+MPCs!$D$11*E52)+MPCs!$E$12*F53</f>
        <v>1620.5788914439599</v>
      </c>
      <c r="K53" t="s">
        <v>293</v>
      </c>
      <c r="L53" s="53">
        <f t="shared" si="1"/>
        <v>11676.43261294263</v>
      </c>
      <c r="M53" s="53">
        <f>VLOOKUP(A53, realGDP!L:O, MATCH($M$4, realGDP!$L$3:$O$3, 0), FALSE)</f>
        <v>5385.4</v>
      </c>
      <c r="N53" s="75">
        <f t="shared" si="2"/>
        <v>8.0819351427052169E-2</v>
      </c>
      <c r="O53" s="50">
        <f>(VLOOKUP(K53,'Federal Reserve FI Data'!B40:E82,3,FALSE))/100</f>
        <v>4.7999999999999996E-3</v>
      </c>
    </row>
    <row r="54" spans="1:15" x14ac:dyDescent="0.25">
      <c r="A54" s="50" t="str">
        <f t="shared" si="0"/>
        <v>1975</v>
      </c>
      <c r="B54" t="s">
        <v>413</v>
      </c>
      <c r="C54">
        <f>SUMIF('C&amp;I'!B:B, test!$B54, 'C&amp;I'!D:D)</f>
        <v>1476.1</v>
      </c>
      <c r="D54">
        <f>(SUMIF('M&amp;M'!B:B, test!B54, 'M&amp;M'!I:I))/3</f>
        <v>197.46839427205637</v>
      </c>
      <c r="E54">
        <f>((SUMIF(Transfers!B:B, test!B54, Transfers!J:J))/realGDP!D42)/3</f>
        <v>411.5920515502176</v>
      </c>
      <c r="F54" s="4">
        <f>VLOOKUP($B54, Taxes!$B:$O, MATCH("SUM_REAL", Taxes!$B$1:$O$1, 0), FALSE)</f>
        <v>838.36577713302518</v>
      </c>
      <c r="H54" s="52">
        <f>MPCs!$B$12*C54+MPCs!$C$12*D54+FI_Q!$C$7*(MPCs!$D$12*E54+MPCs!$D$11*E53)+MPCs!$E$12*F54</f>
        <v>1657.10552215443</v>
      </c>
      <c r="K54" t="s">
        <v>294</v>
      </c>
      <c r="L54" s="53">
        <f t="shared" si="1"/>
        <v>12636.670265742849</v>
      </c>
      <c r="M54" s="53">
        <f>VLOOKUP(A54, realGDP!L:O, MATCH($M$4, realGDP!$L$3:$O$3, 0), FALSE)</f>
        <v>5385.4</v>
      </c>
      <c r="N54" s="75">
        <f t="shared" si="2"/>
        <v>0.17830386838493312</v>
      </c>
      <c r="O54" s="50">
        <f>(VLOOKUP(K54,'Federal Reserve FI Data'!B41:E83,3,FALSE))/100</f>
        <v>9.4999999999999998E-3</v>
      </c>
    </row>
    <row r="55" spans="1:15" x14ac:dyDescent="0.25">
      <c r="A55" s="50" t="str">
        <f t="shared" si="0"/>
        <v>1975</v>
      </c>
      <c r="B55" t="s">
        <v>414</v>
      </c>
      <c r="C55">
        <f>SUMIF('C&amp;I'!B:B, test!$B55, 'C&amp;I'!D:D)</f>
        <v>1466.2</v>
      </c>
      <c r="D55">
        <f>(SUMIF('M&amp;M'!B:B, test!B55, 'M&amp;M'!I:I))/3</f>
        <v>202.04099254571497</v>
      </c>
      <c r="E55">
        <f>((SUMIF(Transfers!B:B, test!B55, Transfers!J:J))/realGDP!D43)/3</f>
        <v>452.17700452177002</v>
      </c>
      <c r="F55" s="4">
        <f>VLOOKUP($B55, Taxes!$B:$O, MATCH("SUM_REAL", Taxes!$B$1:$O$1, 0), FALSE)</f>
        <v>706.92930706929292</v>
      </c>
      <c r="H55" s="52">
        <f>MPCs!$B$12*C55+MPCs!$C$12*D55+FI_Q!$C$7*(MPCs!$D$12*E55+MPCs!$D$11*E54)+MPCs!$E$12*F55</f>
        <v>1700.4366373545308</v>
      </c>
      <c r="K55" t="s">
        <v>295</v>
      </c>
      <c r="L55" s="53">
        <f t="shared" si="1"/>
        <v>13182.938325301595</v>
      </c>
      <c r="M55" s="53">
        <f>VLOOKUP(A55, realGDP!L:O, MATCH($M$4, realGDP!$L$3:$O$3, 0), FALSE)</f>
        <v>5385.4</v>
      </c>
      <c r="N55" s="75">
        <f t="shared" si="2"/>
        <v>0.10143500196062433</v>
      </c>
      <c r="O55" s="50">
        <f>(VLOOKUP(K55,'Federal Reserve FI Data'!B42:E84,3,FALSE))/100</f>
        <v>9.0000000000000011E-3</v>
      </c>
    </row>
    <row r="56" spans="1:15" x14ac:dyDescent="0.25">
      <c r="A56" s="50" t="str">
        <f t="shared" si="0"/>
        <v>1975</v>
      </c>
      <c r="B56" t="s">
        <v>415</v>
      </c>
      <c r="C56">
        <f>SUMIF('C&amp;I'!B:B, test!$B56, 'C&amp;I'!D:D)</f>
        <v>1489.5</v>
      </c>
      <c r="D56">
        <f>(SUMIF('M&amp;M'!B:B, test!B56, 'M&amp;M'!I:I))/3</f>
        <v>202.28535797325048</v>
      </c>
      <c r="E56">
        <f>((SUMIF(Transfers!B:B, test!B56, Transfers!J:J))/realGDP!D44)/3</f>
        <v>451.40252148497137</v>
      </c>
      <c r="F56" s="4">
        <f>VLOOKUP($B56, Taxes!$B:$O, MATCH("SUM_REAL", Taxes!$B$1:$O$1, 0), FALSE)</f>
        <v>803.886925795053</v>
      </c>
      <c r="H56" s="52">
        <f>MPCs!$B$12*C56+MPCs!$C$12*D56+FI_Q!$C$7*(MPCs!$D$12*E56+MPCs!$D$11*E55)+MPCs!$E$12*F56</f>
        <v>1707.6417334446332</v>
      </c>
      <c r="K56" t="s">
        <v>296</v>
      </c>
      <c r="L56" s="53">
        <f t="shared" si="1"/>
        <v>13498.649779961415</v>
      </c>
      <c r="M56" s="53">
        <f>VLOOKUP(A56, realGDP!L:O, MATCH($M$4, realGDP!$L$3:$O$3, 0), FALSE)</f>
        <v>5385.4</v>
      </c>
      <c r="N56" s="75">
        <f t="shared" si="2"/>
        <v>5.8623585000152349E-2</v>
      </c>
      <c r="O56" s="50">
        <f>(VLOOKUP(K56,'Federal Reserve FI Data'!B43:E85,3,FALSE))/100</f>
        <v>7.1999999999999998E-3</v>
      </c>
    </row>
    <row r="57" spans="1:15" x14ac:dyDescent="0.25">
      <c r="A57" s="50" t="str">
        <f t="shared" si="0"/>
        <v>1976</v>
      </c>
      <c r="B57" t="s">
        <v>416</v>
      </c>
      <c r="C57">
        <f>SUMIF('C&amp;I'!B:B, test!$B57, 'C&amp;I'!D:D)</f>
        <v>1503.4</v>
      </c>
      <c r="D57">
        <f>(SUMIF('M&amp;M'!B:B, test!B57, 'M&amp;M'!I:I))/3</f>
        <v>207.72397079561111</v>
      </c>
      <c r="E57">
        <f>((SUMIF(Transfers!B:B, test!B57, Transfers!J:J))/realGDP!D45)/3</f>
        <v>447.27612060366187</v>
      </c>
      <c r="F57" s="4">
        <f>VLOOKUP($B57, Taxes!$B:$O, MATCH("SUM_REAL", Taxes!$B$1:$O$1, 0), FALSE)</f>
        <v>816.03758406538611</v>
      </c>
      <c r="H57" s="52">
        <f>MPCs!$B$12*C57+MPCs!$C$12*D57+FI_Q!$C$7*(MPCs!$D$12*E57+MPCs!$D$11*E56)+MPCs!$E$12*F57</f>
        <v>1722.6323928452844</v>
      </c>
      <c r="K57" t="s">
        <v>297</v>
      </c>
      <c r="L57" s="53">
        <f t="shared" si="1"/>
        <v>13586.506454768707</v>
      </c>
      <c r="M57" s="53">
        <f>VLOOKUP(A57, realGDP!L:O, MATCH($M$4, realGDP!$L$3:$O$3, 0), FALSE)</f>
        <v>5675.4</v>
      </c>
      <c r="N57" s="75">
        <f t="shared" si="2"/>
        <v>1.5480261269213045E-2</v>
      </c>
      <c r="O57" s="50">
        <f>(VLOOKUP(K57,'Federal Reserve FI Data'!B44:E86,3,FALSE))/100</f>
        <v>2.3E-3</v>
      </c>
    </row>
    <row r="58" spans="1:15" x14ac:dyDescent="0.25">
      <c r="A58" s="50" t="str">
        <f t="shared" si="0"/>
        <v>1976</v>
      </c>
      <c r="B58" t="s">
        <v>417</v>
      </c>
      <c r="C58">
        <f>SUMIF('C&amp;I'!B:B, test!$B58, 'C&amp;I'!D:D)</f>
        <v>1506.5</v>
      </c>
      <c r="D58">
        <f>(SUMIF('M&amp;M'!B:B, test!B58, 'M&amp;M'!I:I))/3</f>
        <v>211.41557611516305</v>
      </c>
      <c r="E58">
        <f>((SUMIF(Transfers!B:B, test!B58, Transfers!J:J))/realGDP!D46)/3</f>
        <v>450.63967920565204</v>
      </c>
      <c r="F58" s="4">
        <f>VLOOKUP($B58, Taxes!$B:$O, MATCH("SUM_REAL", Taxes!$B$1:$O$1, 0), FALSE)</f>
        <v>841.7669149003882</v>
      </c>
      <c r="H58" s="52">
        <f>MPCs!$B$12*C58+MPCs!$C$12*D58+FI_Q!$C$7*(MPCs!$D$12*E58+MPCs!$D$11*E57)+MPCs!$E$12*F58</f>
        <v>1723.1081816883811</v>
      </c>
      <c r="K58" t="s">
        <v>298</v>
      </c>
      <c r="L58" s="53">
        <f t="shared" si="1"/>
        <v>13769.882320990353</v>
      </c>
      <c r="M58" s="53">
        <f>VLOOKUP(A58, realGDP!L:O, MATCH($M$4, realGDP!$L$3:$O$3, 0), FALSE)</f>
        <v>5675.4</v>
      </c>
      <c r="N58" s="75">
        <f t="shared" si="2"/>
        <v>3.2310650565888922E-2</v>
      </c>
      <c r="O58" s="50">
        <f>(VLOOKUP(K58,'Federal Reserve FI Data'!B45:E87,3,FALSE))/100</f>
        <v>3.3E-3</v>
      </c>
    </row>
    <row r="59" spans="1:15" x14ac:dyDescent="0.25">
      <c r="A59" s="50" t="str">
        <f t="shared" si="0"/>
        <v>1976</v>
      </c>
      <c r="B59" t="s">
        <v>418</v>
      </c>
      <c r="C59">
        <f>SUMIF('C&amp;I'!B:B, test!$B59, 'C&amp;I'!D:D)</f>
        <v>1491.4</v>
      </c>
      <c r="D59">
        <f>(SUMIF('M&amp;M'!B:B, test!B59, 'M&amp;M'!I:I))/3</f>
        <v>210.28781698144908</v>
      </c>
      <c r="E59">
        <f>((SUMIF(Transfers!B:B, test!B59, Transfers!J:J))/realGDP!D47)/3</f>
        <v>440.0471291211681</v>
      </c>
      <c r="F59" s="4">
        <f>VLOOKUP($B59, Taxes!$B:$O, MATCH("SUM_REAL", Taxes!$B$1:$O$1, 0), FALSE)</f>
        <v>861.89484314839365</v>
      </c>
      <c r="H59" s="52">
        <f>MPCs!$B$12*C59+MPCs!$C$12*D59+FI_Q!$C$7*(MPCs!$D$12*E59+MPCs!$D$11*E58)+MPCs!$E$12*F59</f>
        <v>1699.5552381894086</v>
      </c>
      <c r="K59" t="s">
        <v>299</v>
      </c>
      <c r="L59" s="53">
        <f t="shared" si="1"/>
        <v>13998.139225381614</v>
      </c>
      <c r="M59" s="53">
        <f>VLOOKUP(A59, realGDP!L:O, MATCH($M$4, realGDP!$L$3:$O$3, 0), FALSE)</f>
        <v>5675.4</v>
      </c>
      <c r="N59" s="75">
        <f t="shared" si="2"/>
        <v>4.0218646155559229E-2</v>
      </c>
      <c r="O59" s="50">
        <f>(VLOOKUP(K59,'Federal Reserve FI Data'!B46:E88,3,FALSE))/100</f>
        <v>1.6000000000000001E-3</v>
      </c>
    </row>
    <row r="60" spans="1:15" x14ac:dyDescent="0.25">
      <c r="A60" s="50" t="str">
        <f t="shared" si="0"/>
        <v>1976</v>
      </c>
      <c r="B60" t="s">
        <v>419</v>
      </c>
      <c r="C60">
        <f>SUMIF('C&amp;I'!B:B, test!$B60, 'C&amp;I'!D:D)</f>
        <v>1483.9</v>
      </c>
      <c r="D60">
        <f>(SUMIF('M&amp;M'!B:B, test!B60, 'M&amp;M'!I:I))/3</f>
        <v>217.40429115322738</v>
      </c>
      <c r="E60">
        <f>((SUMIF(Transfers!B:B, test!B60, Transfers!J:J))/realGDP!D48)/3</f>
        <v>449.52902042465877</v>
      </c>
      <c r="F60" s="4">
        <f>VLOOKUP($B60, Taxes!$B:$O, MATCH("SUM_REAL", Taxes!$B$1:$O$1, 0), FALSE)</f>
        <v>875.74222028787267</v>
      </c>
      <c r="H60" s="52">
        <f>MPCs!$B$12*C60+MPCs!$C$12*D60+FI_Q!$C$7*(MPCs!$D$12*E60+MPCs!$D$11*E59)+MPCs!$E$12*F60</f>
        <v>1696.2462876243974</v>
      </c>
      <c r="K60" t="s">
        <v>300</v>
      </c>
      <c r="L60" s="53">
        <f t="shared" si="1"/>
        <v>14560.654301722427</v>
      </c>
      <c r="M60" s="53">
        <f>VLOOKUP(A60, realGDP!L:O, MATCH($M$4, realGDP!$L$3:$O$3, 0), FALSE)</f>
        <v>5675.4</v>
      </c>
      <c r="N60" s="75">
        <f t="shared" si="2"/>
        <v>9.9114613303170326E-2</v>
      </c>
      <c r="O60" s="50">
        <f>(VLOOKUP(K60,'Federal Reserve FI Data'!B47:E89,3,FALSE))/100</f>
        <v>8.3999999999999995E-3</v>
      </c>
    </row>
    <row r="61" spans="1:15" x14ac:dyDescent="0.25">
      <c r="A61" s="50" t="str">
        <f t="shared" si="0"/>
        <v>1977</v>
      </c>
      <c r="B61" t="s">
        <v>420</v>
      </c>
      <c r="C61">
        <f>SUMIF('C&amp;I'!B:B, test!$B61, 'C&amp;I'!D:D)</f>
        <v>1484.4</v>
      </c>
      <c r="D61">
        <f>(SUMIF('M&amp;M'!B:B, test!B61, 'M&amp;M'!I:I))/3</f>
        <v>218.49889350709418</v>
      </c>
      <c r="E61">
        <f>((SUMIF(Transfers!B:B, test!B61, Transfers!J:J))/realGDP!D49)/3</f>
        <v>448.15098189237443</v>
      </c>
      <c r="F61" s="4">
        <f>VLOOKUP($B61, Taxes!$B:$O, MATCH("SUM_REAL", Taxes!$B$1:$O$1, 0), FALSE)</f>
        <v>887.52869166029086</v>
      </c>
      <c r="H61" s="52">
        <f>MPCs!$B$12*C61+MPCs!$C$12*D61+FI_Q!$C$7*(MPCs!$D$12*E61+MPCs!$D$11*E60)+MPCs!$E$12*F61</f>
        <v>1696.4047996068182</v>
      </c>
      <c r="K61" t="s">
        <v>301</v>
      </c>
      <c r="L61" s="53">
        <f t="shared" si="1"/>
        <v>15659.758447397042</v>
      </c>
      <c r="M61" s="53">
        <f>VLOOKUP(A61, realGDP!L:O, MATCH($M$4, realGDP!$L$3:$O$3, 0), FALSE)</f>
        <v>5937</v>
      </c>
      <c r="N61" s="75">
        <f t="shared" si="2"/>
        <v>0.1851278668813568</v>
      </c>
      <c r="O61" s="50">
        <f>(VLOOKUP(K61,'Federal Reserve FI Data'!B48:E90,3,FALSE))/100</f>
        <v>1.0200000000000001E-2</v>
      </c>
    </row>
    <row r="62" spans="1:15" x14ac:dyDescent="0.25">
      <c r="A62" s="50" t="str">
        <f t="shared" si="0"/>
        <v>1977</v>
      </c>
      <c r="B62" t="s">
        <v>421</v>
      </c>
      <c r="C62">
        <f>SUMIF('C&amp;I'!B:B, test!$B62, 'C&amp;I'!D:D)</f>
        <v>1497.3</v>
      </c>
      <c r="D62">
        <f>(SUMIF('M&amp;M'!B:B, test!B62, 'M&amp;M'!I:I))/3</f>
        <v>220.82915015613312</v>
      </c>
      <c r="E62">
        <f>((SUMIF(Transfers!B:B, test!B62, Transfers!J:J))/realGDP!D50)/3</f>
        <v>445.11248058519959</v>
      </c>
      <c r="F62" s="4">
        <f>VLOOKUP($B62, Taxes!$B:$O, MATCH("SUM_REAL", Taxes!$B$1:$O$1, 0), FALSE)</f>
        <v>906.95926649631747</v>
      </c>
      <c r="H62" s="52">
        <f>MPCs!$B$12*C62+MPCs!$C$12*D62+FI_Q!$C$7*(MPCs!$D$12*E62+MPCs!$D$11*E61)+MPCs!$E$12*F62</f>
        <v>1705.6510244743847</v>
      </c>
      <c r="K62" t="s">
        <v>925</v>
      </c>
      <c r="L62" s="53">
        <f t="shared" si="1"/>
        <v>16183.816027470983</v>
      </c>
      <c r="M62" s="53">
        <f>VLOOKUP(A62, realGDP!L:O, MATCH($M$4, realGDP!$L$3:$O$3, 0), FALSE)</f>
        <v>5937</v>
      </c>
      <c r="N62" s="75">
        <f t="shared" si="2"/>
        <v>8.8269762518770542E-2</v>
      </c>
      <c r="O62" s="50">
        <f>(VLOOKUP(K62,'Federal Reserve FI Data'!B49:E91,3,FALSE))/100</f>
        <v>0</v>
      </c>
    </row>
    <row r="63" spans="1:15" x14ac:dyDescent="0.25">
      <c r="A63" s="50" t="str">
        <f t="shared" si="0"/>
        <v>1977</v>
      </c>
      <c r="B63" t="s">
        <v>422</v>
      </c>
      <c r="C63">
        <f>SUMIF('C&amp;I'!B:B, test!$B63, 'C&amp;I'!D:D)</f>
        <v>1512</v>
      </c>
      <c r="D63">
        <f>(SUMIF('M&amp;M'!B:B, test!B63, 'M&amp;M'!I:I))/3</f>
        <v>228.01990447608787</v>
      </c>
      <c r="E63">
        <f>((SUMIF(Transfers!B:B, test!B63, Transfers!J:J))/realGDP!D51)/3</f>
        <v>434.17863687415024</v>
      </c>
      <c r="F63" s="4">
        <f>VLOOKUP($B63, Taxes!$B:$O, MATCH("SUM_REAL", Taxes!$B$1:$O$1, 0), FALSE)</f>
        <v>920.6715138617958</v>
      </c>
      <c r="H63" s="52">
        <f>MPCs!$B$12*C63+MPCs!$C$12*D63+FI_Q!$C$7*(MPCs!$D$12*E63+MPCs!$D$11*E62)+MPCs!$E$12*F63</f>
        <v>1720.4445404524411</v>
      </c>
      <c r="K63" t="s">
        <v>926</v>
      </c>
      <c r="L63" s="53">
        <f t="shared" si="1"/>
        <v>15853.428834742292</v>
      </c>
      <c r="M63" s="53">
        <f>VLOOKUP(A63, realGDP!L:O, MATCH($M$4, realGDP!$L$3:$O$3, 0), FALSE)</f>
        <v>5937</v>
      </c>
      <c r="N63" s="75">
        <f t="shared" si="2"/>
        <v>-5.5648844993884276E-2</v>
      </c>
      <c r="O63" s="50">
        <f>(VLOOKUP(K63,'Federal Reserve FI Data'!B50:E92,3,FALSE))/100</f>
        <v>0</v>
      </c>
    </row>
    <row r="64" spans="1:15" x14ac:dyDescent="0.25">
      <c r="A64" s="50" t="str">
        <f t="shared" si="0"/>
        <v>1977</v>
      </c>
      <c r="B64" t="s">
        <v>423</v>
      </c>
      <c r="C64">
        <f>SUMIF('C&amp;I'!B:B, test!$B64, 'C&amp;I'!D:D)</f>
        <v>1515.4</v>
      </c>
      <c r="D64">
        <f>(SUMIF('M&amp;M'!B:B, test!B64, 'M&amp;M'!I:I))/3</f>
        <v>224.56948276404185</v>
      </c>
      <c r="E64">
        <f>((SUMIF(Transfers!B:B, test!B64, Transfers!J:J))/realGDP!D52)/3</f>
        <v>442.76216819527349</v>
      </c>
      <c r="F64" s="4">
        <f>VLOOKUP($B64, Taxes!$B:$O, MATCH("SUM_REAL", Taxes!$B$1:$O$1, 0), FALSE)</f>
        <v>922.40500800698794</v>
      </c>
      <c r="H64" s="52">
        <f>MPCs!$B$12*C64+MPCs!$C$12*D64+FI_Q!$C$7*(MPCs!$D$12*E64+MPCs!$D$11*E63)+MPCs!$E$12*F64</f>
        <v>1720.1773652318016</v>
      </c>
      <c r="K64" t="s">
        <v>927</v>
      </c>
      <c r="L64" s="53">
        <f t="shared" si="1"/>
        <v>15546.272885558281</v>
      </c>
      <c r="M64" s="53">
        <f>VLOOKUP(A64, realGDP!L:O, MATCH($M$4, realGDP!$L$3:$O$3, 0), FALSE)</f>
        <v>5937</v>
      </c>
      <c r="N64" s="75">
        <f t="shared" si="2"/>
        <v>-5.1735884989727261E-2</v>
      </c>
      <c r="O64" s="50">
        <f>(VLOOKUP(K64,'Federal Reserve FI Data'!B51:E93,3,FALSE))/100</f>
        <v>0</v>
      </c>
    </row>
    <row r="65" spans="1:15" x14ac:dyDescent="0.25">
      <c r="A65" s="50" t="str">
        <f t="shared" si="0"/>
        <v>1978</v>
      </c>
      <c r="B65" t="s">
        <v>424</v>
      </c>
      <c r="C65">
        <f>SUMIF('C&amp;I'!B:B, test!$B65, 'C&amp;I'!D:D)</f>
        <v>1512.1</v>
      </c>
      <c r="D65">
        <f>(SUMIF('M&amp;M'!B:B, test!B65, 'M&amp;M'!I:I))/3</f>
        <v>224.35405598398845</v>
      </c>
      <c r="E65">
        <f>((SUMIF(Transfers!B:B, test!B65, Transfers!J:J))/realGDP!D53)/3</f>
        <v>442.35847973360887</v>
      </c>
      <c r="F65" s="4">
        <f>VLOOKUP($B65, Taxes!$B:$O, MATCH("SUM_REAL", Taxes!$B$1:$O$1, 0), FALSE)</f>
        <v>944.99942588127215</v>
      </c>
      <c r="H65" s="52">
        <f>MPCs!$B$12*C65+MPCs!$C$12*D65+FI_Q!$C$7*(MPCs!$D$12*E65+MPCs!$D$11*E64)+MPCs!$E$12*F65</f>
        <v>1712.6170074781355</v>
      </c>
      <c r="K65" t="s">
        <v>928</v>
      </c>
      <c r="L65" s="53">
        <f t="shared" si="1"/>
        <v>15185.767446621543</v>
      </c>
      <c r="M65" s="53">
        <f>VLOOKUP(A65, realGDP!L:O, MATCH($M$4, realGDP!$L$3:$O$3, 0), FALSE)</f>
        <v>6267.2</v>
      </c>
      <c r="N65" s="75">
        <f t="shared" si="2"/>
        <v>-5.75225681224052E-2</v>
      </c>
      <c r="O65" s="50">
        <f>(VLOOKUP(K65,'Federal Reserve FI Data'!B52:E94,3,FALSE))/100</f>
        <v>0</v>
      </c>
    </row>
    <row r="66" spans="1:15" x14ac:dyDescent="0.25">
      <c r="A66" s="50" t="str">
        <f t="shared" si="0"/>
        <v>1978</v>
      </c>
      <c r="B66" t="s">
        <v>425</v>
      </c>
      <c r="C66">
        <f>SUMIF('C&amp;I'!B:B, test!$B66, 'C&amp;I'!D:D)</f>
        <v>1513.9</v>
      </c>
      <c r="D66">
        <f>(SUMIF('M&amp;M'!B:B, test!B66, 'M&amp;M'!I:I))/3</f>
        <v>229.18247067874302</v>
      </c>
      <c r="E66">
        <f>((SUMIF(Transfers!B:B, test!B66, Transfers!J:J))/realGDP!D54)/3</f>
        <v>440.02070685679331</v>
      </c>
      <c r="F66" s="4">
        <f>VLOOKUP($B66, Taxes!$B:$O, MATCH("SUM_REAL", Taxes!$B$1:$O$1, 0), FALSE)</f>
        <v>966.82196809261632</v>
      </c>
      <c r="H66" s="52">
        <f>MPCs!$B$12*C66+MPCs!$C$12*D66+FI_Q!$C$7*(MPCs!$D$12*E66+MPCs!$D$11*E65)+MPCs!$E$12*F66</f>
        <v>1713.054472522213</v>
      </c>
      <c r="N66" s="75"/>
    </row>
    <row r="67" spans="1:15" x14ac:dyDescent="0.25">
      <c r="A67" s="50" t="str">
        <f t="shared" si="0"/>
        <v>1978</v>
      </c>
      <c r="B67" t="s">
        <v>426</v>
      </c>
      <c r="C67">
        <f>SUMIF('C&amp;I'!B:B, test!$B67, 'C&amp;I'!D:D)</f>
        <v>1554.1</v>
      </c>
      <c r="D67">
        <f>(SUMIF('M&amp;M'!B:B, test!B67, 'M&amp;M'!I:I))/3</f>
        <v>235.91084808516214</v>
      </c>
      <c r="E67">
        <f>((SUMIF(Transfers!B:B, test!B67, Transfers!J:J))/realGDP!D55)/3</f>
        <v>429.10499377507261</v>
      </c>
      <c r="F67" s="4">
        <f>VLOOKUP($B67, Taxes!$B:$O, MATCH("SUM_REAL", Taxes!$B$1:$O$1, 0), FALSE)</f>
        <v>989.34845760132794</v>
      </c>
      <c r="H67" s="52">
        <f>MPCs!$B$12*C67+MPCs!$C$12*D67+FI_Q!$C$7*(MPCs!$D$12*E67+MPCs!$D$11*E66)+MPCs!$E$12*F67</f>
        <v>1750.8272733132092</v>
      </c>
      <c r="N67" s="75"/>
    </row>
    <row r="68" spans="1:15" x14ac:dyDescent="0.25">
      <c r="A68" s="50" t="str">
        <f t="shared" si="0"/>
        <v>1978</v>
      </c>
      <c r="B68" t="s">
        <v>427</v>
      </c>
      <c r="C68">
        <f>SUMIF('C&amp;I'!B:B, test!$B68, 'C&amp;I'!D:D)</f>
        <v>1566.4</v>
      </c>
      <c r="D68">
        <f>(SUMIF('M&amp;M'!B:B, test!B68, 'M&amp;M'!I:I))/3</f>
        <v>237.23629628827112</v>
      </c>
      <c r="E68">
        <f>((SUMIF(Transfers!B:B, test!B68, Transfers!J:J))/realGDP!D56)/3</f>
        <v>440.44479486691506</v>
      </c>
      <c r="F68" s="4">
        <f>VLOOKUP($B68, Taxes!$B:$O, MATCH("SUM_REAL", Taxes!$B$1:$O$1, 0), FALSE)</f>
        <v>1015.469943720943</v>
      </c>
      <c r="H68" s="52">
        <f>MPCs!$B$12*C68+MPCs!$C$12*D68+FI_Q!$C$7*(MPCs!$D$12*E68+MPCs!$D$11*E67)+MPCs!$E$12*F68</f>
        <v>1758.9143516757863</v>
      </c>
      <c r="N68" s="75"/>
    </row>
    <row r="69" spans="1:15" x14ac:dyDescent="0.25">
      <c r="A69" s="50" t="str">
        <f t="shared" si="0"/>
        <v>1979</v>
      </c>
      <c r="B69" t="s">
        <v>428</v>
      </c>
      <c r="C69">
        <f>SUMIF('C&amp;I'!B:B, test!$B69, 'C&amp;I'!D:D)</f>
        <v>1580.6</v>
      </c>
      <c r="D69">
        <f>(SUMIF('M&amp;M'!B:B, test!B69, 'M&amp;M'!I:I))/3</f>
        <v>238.85783210890267</v>
      </c>
      <c r="E69">
        <f>((SUMIF(Transfers!B:B, test!B69, Transfers!J:J))/realGDP!D57)/3</f>
        <v>435.55602992057351</v>
      </c>
      <c r="F69" s="4">
        <f>VLOOKUP($B69, Taxes!$B:$O, MATCH("SUM_REAL", Taxes!$B$1:$O$1, 0), FALSE)</f>
        <v>1035.034821357099</v>
      </c>
      <c r="H69" s="52">
        <f>MPCs!$B$12*C69+MPCs!$C$12*D69+FI_Q!$C$7*(MPCs!$D$12*E69+MPCs!$D$11*E68)+MPCs!$E$12*F69</f>
        <v>1770.7437741207714</v>
      </c>
      <c r="N69" s="75"/>
    </row>
    <row r="70" spans="1:15" x14ac:dyDescent="0.25">
      <c r="A70" s="50" t="str">
        <f t="shared" si="0"/>
        <v>1979</v>
      </c>
      <c r="B70" t="s">
        <v>429</v>
      </c>
      <c r="C70">
        <f>SUMIF('C&amp;I'!B:B, test!$B70, 'C&amp;I'!D:D)</f>
        <v>1566.9</v>
      </c>
      <c r="D70">
        <f>(SUMIF('M&amp;M'!B:B, test!B70, 'M&amp;M'!I:I))/3</f>
        <v>240.59531461764288</v>
      </c>
      <c r="E70">
        <f>((SUMIF(Transfers!B:B, test!B70, Transfers!J:J))/realGDP!D58)/3</f>
        <v>436.42998699178474</v>
      </c>
      <c r="F70" s="4">
        <f>VLOOKUP($B70, Taxes!$B:$O, MATCH("SUM_REAL", Taxes!$B$1:$O$1, 0), FALSE)</f>
        <v>1066.499044027134</v>
      </c>
      <c r="H70" s="52">
        <f>MPCs!$B$12*C70+MPCs!$C$12*D70+FI_Q!$C$7*(MPCs!$D$12*E70+MPCs!$D$11*E69)+MPCs!$E$12*F70</f>
        <v>1750.1821559526741</v>
      </c>
      <c r="N70" s="75"/>
    </row>
    <row r="71" spans="1:15" x14ac:dyDescent="0.25">
      <c r="A71" s="50" t="str">
        <f t="shared" si="0"/>
        <v>1979</v>
      </c>
      <c r="B71" t="s">
        <v>430</v>
      </c>
      <c r="C71">
        <f>SUMIF('C&amp;I'!B:B, test!$B71, 'C&amp;I'!D:D)</f>
        <v>1583</v>
      </c>
      <c r="D71">
        <f>(SUMIF('M&amp;M'!B:B, test!B71, 'M&amp;M'!I:I))/3</f>
        <v>246.3275605430928</v>
      </c>
      <c r="E71">
        <f>((SUMIF(Transfers!B:B, test!B71, Transfers!J:J))/realGDP!D59)/3</f>
        <v>430.96561453605972</v>
      </c>
      <c r="F71" s="4">
        <f>VLOOKUP($B71, Taxes!$B:$O, MATCH("SUM_REAL", Taxes!$B$1:$O$1, 0), FALSE)</f>
        <v>1065.4734587731375</v>
      </c>
      <c r="H71" s="52">
        <f>MPCs!$B$12*C71+MPCs!$C$12*D71+FI_Q!$C$7*(MPCs!$D$12*E71+MPCs!$D$11*E70)+MPCs!$E$12*F71</f>
        <v>1770.9155653182622</v>
      </c>
      <c r="N71" s="75"/>
    </row>
    <row r="72" spans="1:15" x14ac:dyDescent="0.25">
      <c r="A72" s="50" t="str">
        <f t="shared" si="0"/>
        <v>1979</v>
      </c>
      <c r="B72" t="s">
        <v>431</v>
      </c>
      <c r="C72">
        <f>SUMIF('C&amp;I'!B:B, test!$B72, 'C&amp;I'!D:D)</f>
        <v>1585.1</v>
      </c>
      <c r="D72">
        <f>(SUMIF('M&amp;M'!B:B, test!B72, 'M&amp;M'!I:I))/3</f>
        <v>248.75372705366408</v>
      </c>
      <c r="E72">
        <f>((SUMIF(Transfers!B:B, test!B72, Transfers!J:J))/realGDP!D60)/3</f>
        <v>454.71131678028223</v>
      </c>
      <c r="F72" s="4">
        <f>VLOOKUP($B72, Taxes!$B:$O, MATCH("SUM_REAL", Taxes!$B$1:$O$1, 0), FALSE)</f>
        <v>1080.0119420809076</v>
      </c>
      <c r="H72" s="52">
        <f>MPCs!$B$12*C72+MPCs!$C$12*D72+FI_Q!$C$7*(MPCs!$D$12*E72+MPCs!$D$11*E71)+MPCs!$E$12*F72</f>
        <v>1777.363033139128</v>
      </c>
      <c r="N72" s="75"/>
    </row>
    <row r="73" spans="1:15" x14ac:dyDescent="0.25">
      <c r="A73" s="50" t="str">
        <f t="shared" si="0"/>
        <v>1980</v>
      </c>
      <c r="B73" t="s">
        <v>432</v>
      </c>
      <c r="C73">
        <f>SUMIF('C&amp;I'!B:B, test!$B73, 'C&amp;I'!D:D)</f>
        <v>1595.4</v>
      </c>
      <c r="D73">
        <f>(SUMIF('M&amp;M'!B:B, test!B73, 'M&amp;M'!I:I))/3</f>
        <v>254.79963835840218</v>
      </c>
      <c r="E73">
        <f>((SUMIF(Transfers!B:B, test!B73, Transfers!J:J))/realGDP!D61)/3</f>
        <v>452.08308028665124</v>
      </c>
      <c r="F73" s="4">
        <f>VLOOKUP($B73, Taxes!$B:$O, MATCH("SUM_REAL", Taxes!$B$1:$O$1, 0), FALSE)</f>
        <v>1087.3314709097533</v>
      </c>
      <c r="H73" s="52">
        <f>MPCs!$B$12*C73+MPCs!$C$12*D73+FI_Q!$C$7*(MPCs!$D$12*E73+MPCs!$D$11*E72)+MPCs!$E$12*F73</f>
        <v>1795.8922964672827</v>
      </c>
      <c r="N73" s="75"/>
    </row>
    <row r="74" spans="1:15" x14ac:dyDescent="0.25">
      <c r="A74" s="50" t="str">
        <f t="shared" si="0"/>
        <v>1980</v>
      </c>
      <c r="B74" t="s">
        <v>433</v>
      </c>
      <c r="C74">
        <f>SUMIF('C&amp;I'!B:B, test!$B74, 'C&amp;I'!D:D)</f>
        <v>1620.2</v>
      </c>
      <c r="D74">
        <f>(SUMIF('M&amp;M'!B:B, test!B74, 'M&amp;M'!I:I))/3</f>
        <v>258.28136913918581</v>
      </c>
      <c r="E74">
        <f>((SUMIF(Transfers!B:B, test!B74, Transfers!J:J))/realGDP!D62)/3</f>
        <v>456.46807239335186</v>
      </c>
      <c r="F74" s="4">
        <f>VLOOKUP($B74, Taxes!$B:$O, MATCH("SUM_REAL", Taxes!$B$1:$O$1, 0), FALSE)</f>
        <v>1068.2107646587101</v>
      </c>
      <c r="H74" s="52">
        <f>MPCs!$B$12*C74+MPCs!$C$12*D74+FI_Q!$C$7*(MPCs!$D$12*E74+MPCs!$D$11*E73)+MPCs!$E$12*F74</f>
        <v>1829.6563543019774</v>
      </c>
      <c r="N74" s="75"/>
    </row>
    <row r="75" spans="1:15" x14ac:dyDescent="0.25">
      <c r="A75" s="50" t="str">
        <f t="shared" si="0"/>
        <v>1980</v>
      </c>
      <c r="B75" t="s">
        <v>434</v>
      </c>
      <c r="C75">
        <f>SUMIF('C&amp;I'!B:B, test!$B75, 'C&amp;I'!D:D)</f>
        <v>1625.9</v>
      </c>
      <c r="D75">
        <f>(SUMIF('M&amp;M'!B:B, test!B75, 'M&amp;M'!I:I))/3</f>
        <v>253.21094199305335</v>
      </c>
      <c r="E75">
        <f>((SUMIF(Transfers!B:B, test!B75, Transfers!J:J))/realGDP!D63)/3</f>
        <v>455.93031733241241</v>
      </c>
      <c r="F75" s="4">
        <f>VLOOKUP($B75, Taxes!$B:$O, MATCH("SUM_REAL", Taxes!$B$1:$O$1, 0), FALSE)</f>
        <v>1060.20490387936</v>
      </c>
      <c r="H75" s="52">
        <f>MPCs!$B$12*C75+MPCs!$C$12*D75+FI_Q!$C$7*(MPCs!$D$12*E75+MPCs!$D$11*E74)+MPCs!$E$12*F75</f>
        <v>1833.0138193549594</v>
      </c>
      <c r="N75" s="75"/>
    </row>
    <row r="76" spans="1:15" x14ac:dyDescent="0.25">
      <c r="A76" s="50" t="str">
        <f t="shared" si="0"/>
        <v>1980</v>
      </c>
      <c r="B76" t="s">
        <v>435</v>
      </c>
      <c r="C76">
        <f>SUMIF('C&amp;I'!B:B, test!$B76, 'C&amp;I'!D:D)</f>
        <v>1601.9</v>
      </c>
      <c r="D76">
        <f>(SUMIF('M&amp;M'!B:B, test!B76, 'M&amp;M'!I:I))/3</f>
        <v>261.8210035226731</v>
      </c>
      <c r="E76">
        <f>((SUMIF(Transfers!B:B, test!B76, Transfers!J:J))/realGDP!D64)/3</f>
        <v>508.22290715201694</v>
      </c>
      <c r="F76" s="4">
        <f>VLOOKUP($B76, Taxes!$B:$O, MATCH("SUM_REAL", Taxes!$B$1:$O$1, 0), FALSE)</f>
        <v>1066.6156718936309</v>
      </c>
      <c r="H76" s="52">
        <f>MPCs!$B$12*C76+MPCs!$C$12*D76+FI_Q!$C$7*(MPCs!$D$12*E76+MPCs!$D$11*E75)+MPCs!$E$12*F76</f>
        <v>1830.5555630183126</v>
      </c>
      <c r="N76" s="75"/>
    </row>
    <row r="77" spans="1:15" x14ac:dyDescent="0.25">
      <c r="A77" s="50" t="str">
        <f t="shared" si="0"/>
        <v>1981</v>
      </c>
      <c r="B77" t="s">
        <v>436</v>
      </c>
      <c r="C77">
        <f>SUMIF('C&amp;I'!B:B, test!$B77, 'C&amp;I'!D:D)</f>
        <v>1601.8</v>
      </c>
      <c r="D77">
        <f>(SUMIF('M&amp;M'!B:B, test!B77, 'M&amp;M'!I:I))/3</f>
        <v>267.16122962043278</v>
      </c>
      <c r="E77">
        <f>((SUMIF(Transfers!B:B, test!B77, Transfers!J:J))/realGDP!D65)/3</f>
        <v>495.31253430522315</v>
      </c>
      <c r="F77" s="4">
        <f>VLOOKUP($B77, Taxes!$B:$O, MATCH("SUM_REAL", Taxes!$B$1:$O$1, 0), FALSE)</f>
        <v>1089.8632182141525</v>
      </c>
      <c r="H77" s="52">
        <f>MPCs!$B$12*C77+MPCs!$C$12*D77+FI_Q!$C$7*(MPCs!$D$12*E77+MPCs!$D$11*E76)+MPCs!$E$12*F77</f>
        <v>1836.8275161027602</v>
      </c>
      <c r="N77" s="75"/>
    </row>
    <row r="78" spans="1:15" x14ac:dyDescent="0.25">
      <c r="A78" s="50" t="str">
        <f t="shared" si="0"/>
        <v>1981</v>
      </c>
      <c r="B78" t="s">
        <v>437</v>
      </c>
      <c r="C78">
        <f>SUMIF('C&amp;I'!B:B, test!$B78, 'C&amp;I'!D:D)</f>
        <v>1622.8</v>
      </c>
      <c r="D78">
        <f>(SUMIF('M&amp;M'!B:B, test!B78, 'M&amp;M'!I:I))/3</f>
        <v>270.37310237560359</v>
      </c>
      <c r="E78">
        <f>((SUMIF(Transfers!B:B, test!B78, Transfers!J:J))/realGDP!D66)/3</f>
        <v>489.26977325477588</v>
      </c>
      <c r="F78" s="4">
        <f>VLOOKUP($B78, Taxes!$B:$O, MATCH("SUM_REAL", Taxes!$B$1:$O$1, 0), FALSE)</f>
        <v>1132.7262988752011</v>
      </c>
      <c r="H78" s="52">
        <f>MPCs!$B$12*C78+MPCs!$C$12*D78+FI_Q!$C$7*(MPCs!$D$12*E78+MPCs!$D$11*E77)+MPCs!$E$12*F78</f>
        <v>1846.0495710291852</v>
      </c>
      <c r="N78" s="75"/>
    </row>
    <row r="79" spans="1:15" x14ac:dyDescent="0.25">
      <c r="A79" s="50" t="str">
        <f t="shared" si="0"/>
        <v>1981</v>
      </c>
      <c r="B79" t="s">
        <v>438</v>
      </c>
      <c r="C79">
        <f>SUMIF('C&amp;I'!B:B, test!$B79, 'C&amp;I'!D:D)</f>
        <v>1627.9</v>
      </c>
      <c r="D79">
        <f>(SUMIF('M&amp;M'!B:B, test!B79, 'M&amp;M'!I:I))/3</f>
        <v>278.45985449436091</v>
      </c>
      <c r="E79">
        <f>((SUMIF(Transfers!B:B, test!B79, Transfers!J:J))/realGDP!D67)/3</f>
        <v>479.76285806605694</v>
      </c>
      <c r="F79" s="4">
        <f>VLOOKUP($B79, Taxes!$B:$O, MATCH("SUM_REAL", Taxes!$B$1:$O$1, 0), FALSE)</f>
        <v>1144.8982172208875</v>
      </c>
      <c r="H79" s="52">
        <f>MPCs!$B$12*C79+MPCs!$C$12*D79+FI_Q!$C$7*(MPCs!$D$12*E79+MPCs!$D$11*E78)+MPCs!$E$12*F79</f>
        <v>1852.3228550985905</v>
      </c>
      <c r="N79" s="75"/>
    </row>
    <row r="80" spans="1:15" x14ac:dyDescent="0.25">
      <c r="A80" s="50" t="str">
        <f t="shared" si="0"/>
        <v>1981</v>
      </c>
      <c r="B80" t="s">
        <v>439</v>
      </c>
      <c r="C80">
        <f>SUMIF('C&amp;I'!B:B, test!$B80, 'C&amp;I'!D:D)</f>
        <v>1621.6</v>
      </c>
      <c r="D80">
        <f>(SUMIF('M&amp;M'!B:B, test!B80, 'M&amp;M'!I:I))/3</f>
        <v>277.36692466420823</v>
      </c>
      <c r="E80">
        <f>((SUMIF(Transfers!B:B, test!B80, Transfers!J:J))/realGDP!D68)/3</f>
        <v>505.00024189145284</v>
      </c>
      <c r="F80" s="4">
        <f>VLOOKUP($B80, Taxes!$B:$O, MATCH("SUM_REAL", Taxes!$B$1:$O$1, 0), FALSE)</f>
        <v>1163.5670004768717</v>
      </c>
      <c r="H80" s="52">
        <f>MPCs!$B$12*C80+MPCs!$C$12*D80+FI_Q!$C$7*(MPCs!$D$12*E80+MPCs!$D$11*E79)+MPCs!$E$12*F80</f>
        <v>1845.4278138878083</v>
      </c>
      <c r="N80" s="75"/>
    </row>
    <row r="81" spans="1:14" x14ac:dyDescent="0.25">
      <c r="A81" s="50" t="str">
        <f t="shared" si="0"/>
        <v>1982</v>
      </c>
      <c r="B81" t="s">
        <v>440</v>
      </c>
      <c r="C81">
        <f>SUMIF('C&amp;I'!B:B, test!$B81, 'C&amp;I'!D:D)</f>
        <v>1639.9</v>
      </c>
      <c r="D81">
        <f>(SUMIF('M&amp;M'!B:B, test!B81, 'M&amp;M'!I:I))/3</f>
        <v>274.03894248606395</v>
      </c>
      <c r="E81">
        <f>((SUMIF(Transfers!B:B, test!B81, Transfers!J:J))/realGDP!D69)/3</f>
        <v>498.73376358140678</v>
      </c>
      <c r="F81" s="4">
        <f>VLOOKUP($B81, Taxes!$B:$O, MATCH("SUM_REAL", Taxes!$B$1:$O$1, 0), FALSE)</f>
        <v>1141.4508618576913</v>
      </c>
      <c r="H81" s="52">
        <f>MPCs!$B$12*C81+MPCs!$C$12*D81+FI_Q!$C$7*(MPCs!$D$12*E81+MPCs!$D$11*E80)+MPCs!$E$12*F81</f>
        <v>1869.2217292027258</v>
      </c>
      <c r="N81" s="75"/>
    </row>
    <row r="82" spans="1:14" x14ac:dyDescent="0.25">
      <c r="A82" s="50" t="str">
        <f t="shared" si="0"/>
        <v>1982</v>
      </c>
      <c r="B82" t="s">
        <v>441</v>
      </c>
      <c r="C82">
        <f>SUMIF('C&amp;I'!B:B, test!$B82, 'C&amp;I'!D:D)</f>
        <v>1638.2</v>
      </c>
      <c r="D82">
        <f>(SUMIF('M&amp;M'!B:B, test!B82, 'M&amp;M'!I:I))/3</f>
        <v>276.67926927552395</v>
      </c>
      <c r="E82">
        <f>((SUMIF(Transfers!B:B, test!B82, Transfers!J:J))/realGDP!D70)/3</f>
        <v>497.27062493277396</v>
      </c>
      <c r="F82" s="4">
        <f>VLOOKUP($B82, Taxes!$B:$O, MATCH("SUM_REAL", Taxes!$B$1:$O$1, 0), FALSE)</f>
        <v>1143.5140367860597</v>
      </c>
      <c r="H82" s="52">
        <f>MPCs!$B$12*C82+MPCs!$C$12*D82+FI_Q!$C$7*(MPCs!$D$12*E82+MPCs!$D$11*E81)+MPCs!$E$12*F82</f>
        <v>1867.9832877764673</v>
      </c>
      <c r="N82" s="75"/>
    </row>
    <row r="83" spans="1:14" x14ac:dyDescent="0.25">
      <c r="A83" s="50" t="str">
        <f t="shared" ref="A83:A146" si="3">RIGHT(B84, 4)</f>
        <v>1982</v>
      </c>
      <c r="B83" t="s">
        <v>442</v>
      </c>
      <c r="C83">
        <f>SUMIF('C&amp;I'!B:B, test!$B83, 'C&amp;I'!D:D)</f>
        <v>1648.9</v>
      </c>
      <c r="D83">
        <f>(SUMIF('M&amp;M'!B:B, test!B83, 'M&amp;M'!I:I))/3</f>
        <v>282.72643579501641</v>
      </c>
      <c r="E83">
        <f>((SUMIF(Transfers!B:B, test!B83, Transfers!J:J))/realGDP!D71)/3</f>
        <v>504.16866442917262</v>
      </c>
      <c r="F83" s="4">
        <f>VLOOKUP($B83, Taxes!$B:$O, MATCH("SUM_REAL", Taxes!$B$1:$O$1, 0), FALSE)</f>
        <v>1149.9120984497363</v>
      </c>
      <c r="H83" s="52">
        <f>MPCs!$B$12*C83+MPCs!$C$12*D83+FI_Q!$C$7*(MPCs!$D$12*E83+MPCs!$D$11*E82)+MPCs!$E$12*F83</f>
        <v>1884.7697622093056</v>
      </c>
      <c r="N83" s="75"/>
    </row>
    <row r="84" spans="1:14" x14ac:dyDescent="0.25">
      <c r="A84" s="50" t="str">
        <f t="shared" si="3"/>
        <v>1982</v>
      </c>
      <c r="B84" t="s">
        <v>443</v>
      </c>
      <c r="C84">
        <f>SUMIF('C&amp;I'!B:B, test!$B84, 'C&amp;I'!D:D)</f>
        <v>1659.3</v>
      </c>
      <c r="D84">
        <f>(SUMIF('M&amp;M'!B:B, test!B84, 'M&amp;M'!I:I))/3</f>
        <v>283.50677379952748</v>
      </c>
      <c r="E84">
        <f>((SUMIF(Transfers!B:B, test!B84, Transfers!J:J))/realGDP!D72)/3</f>
        <v>523.96593434691101</v>
      </c>
      <c r="F84" s="4">
        <f>VLOOKUP($B84, Taxes!$B:$O, MATCH("SUM_REAL", Taxes!$B$1:$O$1, 0), FALSE)</f>
        <v>1116.5745530358161</v>
      </c>
      <c r="H84" s="52">
        <f>MPCs!$B$12*C84+MPCs!$C$12*D84+FI_Q!$C$7*(MPCs!$D$12*E84+MPCs!$D$11*E83)+MPCs!$E$12*F84</f>
        <v>1911.2073300435432</v>
      </c>
      <c r="N84" s="75"/>
    </row>
    <row r="85" spans="1:14" x14ac:dyDescent="0.25">
      <c r="A85" s="50" t="str">
        <f t="shared" si="3"/>
        <v>1983</v>
      </c>
      <c r="B85" t="s">
        <v>444</v>
      </c>
      <c r="C85">
        <f>SUMIF('C&amp;I'!B:B, test!$B85, 'C&amp;I'!D:D)</f>
        <v>1685.8</v>
      </c>
      <c r="D85">
        <f>(SUMIF('M&amp;M'!B:B, test!B85, 'M&amp;M'!I:I))/3</f>
        <v>282.61288851214073</v>
      </c>
      <c r="E85">
        <f>((SUMIF(Transfers!B:B, test!B85, Transfers!J:J))/realGDP!D73)/3</f>
        <v>544.93227251800988</v>
      </c>
      <c r="F85" s="4">
        <f>VLOOKUP($B85, Taxes!$B:$O, MATCH("SUM_REAL", Taxes!$B$1:$O$1, 0), FALSE)</f>
        <v>1118.1356624584203</v>
      </c>
      <c r="H85" s="52">
        <f>MPCs!$B$12*C85+MPCs!$C$12*D85+FI_Q!$C$7*(MPCs!$D$12*E85+MPCs!$D$11*E84)+MPCs!$E$12*F85</f>
        <v>1946.2531960719602</v>
      </c>
      <c r="N85" s="75"/>
    </row>
    <row r="86" spans="1:14" x14ac:dyDescent="0.25">
      <c r="A86" s="50" t="str">
        <f t="shared" si="3"/>
        <v>1983</v>
      </c>
      <c r="B86" t="s">
        <v>445</v>
      </c>
      <c r="C86">
        <f>SUMIF('C&amp;I'!B:B, test!$B86, 'C&amp;I'!D:D)</f>
        <v>1701.9</v>
      </c>
      <c r="D86">
        <f>(SUMIF('M&amp;M'!B:B, test!B86, 'M&amp;M'!I:I))/3</f>
        <v>288.95979074471217</v>
      </c>
      <c r="E86">
        <f>((SUMIF(Transfers!B:B, test!B86, Transfers!J:J))/realGDP!D74)/3</f>
        <v>538.1549341047895</v>
      </c>
      <c r="F86" s="4">
        <f>VLOOKUP($B86, Taxes!$B:$O, MATCH("SUM_REAL", Taxes!$B$1:$O$1, 0), FALSE)</f>
        <v>1117.8399228543876</v>
      </c>
      <c r="H86" s="52">
        <f>MPCs!$B$12*C86+MPCs!$C$12*D86+FI_Q!$C$7*(MPCs!$D$12*E86+MPCs!$D$11*E85)+MPCs!$E$12*F86</f>
        <v>1971.0696460840581</v>
      </c>
      <c r="N86" s="75"/>
    </row>
    <row r="87" spans="1:14" x14ac:dyDescent="0.25">
      <c r="A87" s="50" t="str">
        <f t="shared" si="3"/>
        <v>1983</v>
      </c>
      <c r="B87" t="s">
        <v>446</v>
      </c>
      <c r="C87">
        <f>SUMIF('C&amp;I'!B:B, test!$B87, 'C&amp;I'!D:D)</f>
        <v>1719.1</v>
      </c>
      <c r="D87">
        <f>(SUMIF('M&amp;M'!B:B, test!B87, 'M&amp;M'!I:I))/3</f>
        <v>290.68687537456975</v>
      </c>
      <c r="E87">
        <f>((SUMIF(Transfers!B:B, test!B87, Transfers!J:J))/realGDP!D75)/3</f>
        <v>540.62834428986378</v>
      </c>
      <c r="F87" s="4">
        <f>VLOOKUP($B87, Taxes!$B:$O, MATCH("SUM_REAL", Taxes!$B$1:$O$1, 0), FALSE)</f>
        <v>1131.1343831218469</v>
      </c>
      <c r="H87" s="52">
        <f>MPCs!$B$12*C87+MPCs!$C$12*D87+FI_Q!$C$7*(MPCs!$D$12*E87+MPCs!$D$11*E86)+MPCs!$E$12*F87</f>
        <v>1986.0102028162278</v>
      </c>
      <c r="N87" s="75"/>
    </row>
    <row r="88" spans="1:14" x14ac:dyDescent="0.25">
      <c r="A88" s="50" t="str">
        <f t="shared" si="3"/>
        <v>1983</v>
      </c>
      <c r="B88" t="s">
        <v>447</v>
      </c>
      <c r="C88">
        <f>SUMIF('C&amp;I'!B:B, test!$B88, 'C&amp;I'!D:D)</f>
        <v>1747.3</v>
      </c>
      <c r="D88">
        <f>(SUMIF('M&amp;M'!B:B, test!B88, 'M&amp;M'!I:I))/3</f>
        <v>291.91472815834589</v>
      </c>
      <c r="E88">
        <f>((SUMIF(Transfers!B:B, test!B88, Transfers!J:J))/realGDP!D76)/3</f>
        <v>519.38335408100397</v>
      </c>
      <c r="F88" s="4">
        <f>VLOOKUP($B88, Taxes!$B:$O, MATCH("SUM_REAL", Taxes!$B$1:$O$1, 0), FALSE)</f>
        <v>1097.1745444943228</v>
      </c>
      <c r="H88" s="52">
        <f>MPCs!$B$12*C88+MPCs!$C$12*D88+FI_Q!$C$7*(MPCs!$D$12*E88+MPCs!$D$11*E87)+MPCs!$E$12*F88</f>
        <v>2018.4741000354193</v>
      </c>
      <c r="N88" s="75"/>
    </row>
    <row r="89" spans="1:14" x14ac:dyDescent="0.25">
      <c r="A89" s="50" t="str">
        <f t="shared" si="3"/>
        <v>1984</v>
      </c>
      <c r="B89" t="s">
        <v>448</v>
      </c>
      <c r="C89">
        <f>SUMIF('C&amp;I'!B:B, test!$B89, 'C&amp;I'!D:D)</f>
        <v>1718</v>
      </c>
      <c r="D89">
        <f>(SUMIF('M&amp;M'!B:B, test!B89, 'M&amp;M'!I:I))/3</f>
        <v>294.10773456793885</v>
      </c>
      <c r="E89">
        <f>((SUMIF(Transfers!B:B, test!B89, Transfers!J:J))/realGDP!D77)/3</f>
        <v>516.82249411353234</v>
      </c>
      <c r="F89" s="4">
        <f>VLOOKUP($B89, Taxes!$B:$O, MATCH("SUM_REAL", Taxes!$B$1:$O$1, 0), FALSE)</f>
        <v>1119.5218377021231</v>
      </c>
      <c r="H89" s="52">
        <f>MPCs!$B$12*C89+MPCs!$C$12*D89+FI_Q!$C$7*(MPCs!$D$12*E89+MPCs!$D$11*E88)+MPCs!$E$12*F89</f>
        <v>1980.814244310398</v>
      </c>
      <c r="N89" s="75"/>
    </row>
    <row r="90" spans="1:14" x14ac:dyDescent="0.25">
      <c r="A90" s="50" t="str">
        <f t="shared" si="3"/>
        <v>1984</v>
      </c>
      <c r="B90" t="s">
        <v>449</v>
      </c>
      <c r="C90">
        <f>SUMIF('C&amp;I'!B:B, test!$B90, 'C&amp;I'!D:D)</f>
        <v>1738.1</v>
      </c>
      <c r="D90">
        <f>(SUMIF('M&amp;M'!B:B, test!B90, 'M&amp;M'!I:I))/3</f>
        <v>297.0647353074624</v>
      </c>
      <c r="E90">
        <f>((SUMIF(Transfers!B:B, test!B90, Transfers!J:J))/realGDP!D78)/3</f>
        <v>514.63137342131938</v>
      </c>
      <c r="F90" s="4">
        <f>VLOOKUP($B90, Taxes!$B:$O, MATCH("SUM_REAL", Taxes!$B$1:$O$1, 0), FALSE)</f>
        <v>1152.591384295989</v>
      </c>
      <c r="H90" s="52">
        <f>MPCs!$B$12*C90+MPCs!$C$12*D90+FI_Q!$C$7*(MPCs!$D$12*E90+MPCs!$D$11*E89)+MPCs!$E$12*F90</f>
        <v>1994.4781726141409</v>
      </c>
      <c r="N90" s="75"/>
    </row>
    <row r="91" spans="1:14" x14ac:dyDescent="0.25">
      <c r="A91" s="50" t="str">
        <f t="shared" si="3"/>
        <v>1984</v>
      </c>
      <c r="B91" t="s">
        <v>450</v>
      </c>
      <c r="C91">
        <f>SUMIF('C&amp;I'!B:B, test!$B91, 'C&amp;I'!D:D)</f>
        <v>1777.1</v>
      </c>
      <c r="D91">
        <f>(SUMIF('M&amp;M'!B:B, test!B91, 'M&amp;M'!I:I))/3</f>
        <v>298.80795916237724</v>
      </c>
      <c r="E91">
        <f>((SUMIF(Transfers!B:B, test!B91, Transfers!J:J))/realGDP!D79)/3</f>
        <v>510.64116214463178</v>
      </c>
      <c r="F91" s="4">
        <f>VLOOKUP($B91, Taxes!$B:$O, MATCH("SUM_REAL", Taxes!$B$1:$O$1, 0), FALSE)</f>
        <v>1167.8966112273745</v>
      </c>
      <c r="H91" s="52">
        <f>MPCs!$B$12*C91+MPCs!$C$12*D91+FI_Q!$C$7*(MPCs!$D$12*E91+MPCs!$D$11*E90)+MPCs!$E$12*F91</f>
        <v>2029.8396064402943</v>
      </c>
      <c r="N91" s="75"/>
    </row>
    <row r="92" spans="1:14" x14ac:dyDescent="0.25">
      <c r="A92" s="50" t="str">
        <f t="shared" si="3"/>
        <v>1984</v>
      </c>
      <c r="B92" t="s">
        <v>451</v>
      </c>
      <c r="C92">
        <f>SUMIF('C&amp;I'!B:B, test!$B92, 'C&amp;I'!D:D)</f>
        <v>1791.8</v>
      </c>
      <c r="D92">
        <f>(SUMIF('M&amp;M'!B:B, test!B92, 'M&amp;M'!I:I))/3</f>
        <v>300.76194907612609</v>
      </c>
      <c r="E92">
        <f>((SUMIF(Transfers!B:B, test!B92, Transfers!J:J))/realGDP!D80)/3</f>
        <v>505.49210339362816</v>
      </c>
      <c r="F92" s="4">
        <f>VLOOKUP($B92, Taxes!$B:$O, MATCH("SUM_REAL", Taxes!$B$1:$O$1, 0), FALSE)</f>
        <v>1191.6862487931946</v>
      </c>
      <c r="H92" s="52">
        <f>MPCs!$B$12*C92+MPCs!$C$12*D92+FI_Q!$C$7*(MPCs!$D$12*E92+MPCs!$D$11*E91)+MPCs!$E$12*F92</f>
        <v>2038.3064082569697</v>
      </c>
      <c r="N92" s="75"/>
    </row>
    <row r="93" spans="1:14" x14ac:dyDescent="0.25">
      <c r="A93" s="50" t="str">
        <f t="shared" si="3"/>
        <v>1985</v>
      </c>
      <c r="B93" t="s">
        <v>452</v>
      </c>
      <c r="C93">
        <f>SUMIF('C&amp;I'!B:B, test!$B93, 'C&amp;I'!D:D)</f>
        <v>1826</v>
      </c>
      <c r="D93">
        <f>(SUMIF('M&amp;M'!B:B, test!B93, 'M&amp;M'!I:I))/3</f>
        <v>302.09910982132175</v>
      </c>
      <c r="E93">
        <f>((SUMIF(Transfers!B:B, test!B93, Transfers!J:J))/realGDP!D81)/3</f>
        <v>512.37953861100561</v>
      </c>
      <c r="F93" s="4">
        <f>VLOOKUP($B93, Taxes!$B:$O, MATCH("SUM_REAL", Taxes!$B$1:$O$1, 0), FALSE)</f>
        <v>1211.8249787287969</v>
      </c>
      <c r="H93" s="52">
        <f>MPCs!$B$12*C93+MPCs!$C$12*D93+FI_Q!$C$7*(MPCs!$D$12*E93+MPCs!$D$11*E92)+MPCs!$E$12*F93</f>
        <v>2069.7075566289295</v>
      </c>
      <c r="N93" s="75"/>
    </row>
    <row r="94" spans="1:14" x14ac:dyDescent="0.25">
      <c r="A94" s="50" t="str">
        <f t="shared" si="3"/>
        <v>1985</v>
      </c>
      <c r="B94" t="s">
        <v>453</v>
      </c>
      <c r="C94">
        <f>SUMIF('C&amp;I'!B:B, test!$B94, 'C&amp;I'!D:D)</f>
        <v>1848</v>
      </c>
      <c r="D94">
        <f>(SUMIF('M&amp;M'!B:B, test!B94, 'M&amp;M'!I:I))/3</f>
        <v>302.73370272796018</v>
      </c>
      <c r="E94">
        <f>((SUMIF(Transfers!B:B, test!B94, Transfers!J:J))/realGDP!D82)/3</f>
        <v>521.2880143112701</v>
      </c>
      <c r="F94" s="4">
        <f>VLOOKUP($B94, Taxes!$B:$O, MATCH("SUM_REAL", Taxes!$B$1:$O$1, 0), FALSE)</f>
        <v>1285.3309481216459</v>
      </c>
      <c r="H94" s="52">
        <f>MPCs!$B$12*C94+MPCs!$C$12*D94+FI_Q!$C$7*(MPCs!$D$12*E94+MPCs!$D$11*E93)+MPCs!$E$12*F94</f>
        <v>2077.8375174269054</v>
      </c>
      <c r="N94" s="75"/>
    </row>
    <row r="95" spans="1:14" x14ac:dyDescent="0.25">
      <c r="A95" s="50" t="str">
        <f t="shared" si="3"/>
        <v>1985</v>
      </c>
      <c r="B95" t="s">
        <v>454</v>
      </c>
      <c r="C95">
        <f>SUMIF('C&amp;I'!B:B, test!$B95, 'C&amp;I'!D:D)</f>
        <v>1891</v>
      </c>
      <c r="D95">
        <f>(SUMIF('M&amp;M'!B:B, test!B95, 'M&amp;M'!I:I))/3</f>
        <v>303.6851736197147</v>
      </c>
      <c r="E95">
        <f>((SUMIF(Transfers!B:B, test!B95, Transfers!J:J))/realGDP!D83)/3</f>
        <v>517.52378587098565</v>
      </c>
      <c r="F95" s="4">
        <f>VLOOKUP($B95, Taxes!$B:$O, MATCH("SUM_REAL", Taxes!$B$1:$O$1, 0), FALSE)</f>
        <v>1203.8104699224778</v>
      </c>
      <c r="H95" s="52">
        <f>MPCs!$B$12*C95+MPCs!$C$12*D95+FI_Q!$C$7*(MPCs!$D$12*E95+MPCs!$D$11*E94)+MPCs!$E$12*F95</f>
        <v>2142.8968190452251</v>
      </c>
      <c r="N95" s="75"/>
    </row>
    <row r="96" spans="1:14" x14ac:dyDescent="0.25">
      <c r="A96" s="50" t="str">
        <f t="shared" si="3"/>
        <v>1985</v>
      </c>
      <c r="B96" t="s">
        <v>455</v>
      </c>
      <c r="C96">
        <f>SUMIF('C&amp;I'!B:B, test!$B96, 'C&amp;I'!D:D)</f>
        <v>1935.4</v>
      </c>
      <c r="D96">
        <f>(SUMIF('M&amp;M'!B:B, test!B96, 'M&amp;M'!I:I))/3</f>
        <v>305.84297922932598</v>
      </c>
      <c r="E96">
        <f>((SUMIF(Transfers!B:B, test!B96, Transfers!J:J))/realGDP!D84)/3</f>
        <v>518.71406781649659</v>
      </c>
      <c r="F96" s="4">
        <f>VLOOKUP($B96, Taxes!$B:$O, MATCH("SUM_REAL", Taxes!$B$1:$O$1, 0), FALSE)</f>
        <v>1259.9436818021823</v>
      </c>
      <c r="H96" s="52">
        <f>MPCs!$B$12*C96+MPCs!$C$12*D96+FI_Q!$C$7*(MPCs!$D$12*E96+MPCs!$D$11*E95)+MPCs!$E$12*F96</f>
        <v>2175.0017549415966</v>
      </c>
      <c r="N96" s="75"/>
    </row>
    <row r="97" spans="1:14" x14ac:dyDescent="0.25">
      <c r="A97" s="50" t="str">
        <f t="shared" si="3"/>
        <v>1986</v>
      </c>
      <c r="B97" t="s">
        <v>456</v>
      </c>
      <c r="C97">
        <f>SUMIF('C&amp;I'!B:B, test!$B97, 'C&amp;I'!D:D)</f>
        <v>1941.8</v>
      </c>
      <c r="D97">
        <f>(SUMIF('M&amp;M'!B:B, test!B97, 'M&amp;M'!I:I))/3</f>
        <v>308.3007523666293</v>
      </c>
      <c r="E97">
        <f>((SUMIF(Transfers!B:B, test!B97, Transfers!J:J))/realGDP!D85)/3</f>
        <v>515.86816055187523</v>
      </c>
      <c r="F97" s="4">
        <f>VLOOKUP($B97, Taxes!$B:$O, MATCH("SUM_REAL", Taxes!$B$1:$O$1, 0), FALSE)</f>
        <v>1274.580063274545</v>
      </c>
      <c r="H97" s="52">
        <f>MPCs!$B$12*C97+MPCs!$C$12*D97+FI_Q!$C$7*(MPCs!$D$12*E97+MPCs!$D$11*E96)+MPCs!$E$12*F97</f>
        <v>2179.6416350658174</v>
      </c>
      <c r="N97" s="75"/>
    </row>
    <row r="98" spans="1:14" x14ac:dyDescent="0.25">
      <c r="A98" s="50" t="str">
        <f t="shared" si="3"/>
        <v>1986</v>
      </c>
      <c r="B98" t="s">
        <v>457</v>
      </c>
      <c r="C98">
        <f>SUMIF('C&amp;I'!B:B, test!$B98, 'C&amp;I'!D:D)</f>
        <v>1958</v>
      </c>
      <c r="D98">
        <f>(SUMIF('M&amp;M'!B:B, test!B98, 'M&amp;M'!I:I))/3</f>
        <v>309.94170897018029</v>
      </c>
      <c r="E98">
        <f>((SUMIF(Transfers!B:B, test!B98, Transfers!J:J))/realGDP!D86)/3</f>
        <v>527.81682604143168</v>
      </c>
      <c r="F98" s="4">
        <f>VLOOKUP($B98, Taxes!$B:$O, MATCH("SUM_REAL", Taxes!$B$1:$O$1, 0), FALSE)</f>
        <v>1278.0062824317524</v>
      </c>
      <c r="H98" s="52">
        <f>MPCs!$B$12*C98+MPCs!$C$12*D98+FI_Q!$C$7*(MPCs!$D$12*E98+MPCs!$D$11*E97)+MPCs!$E$12*F98</f>
        <v>2199.402481764218</v>
      </c>
      <c r="N98" s="75"/>
    </row>
    <row r="99" spans="1:14" x14ac:dyDescent="0.25">
      <c r="A99" s="50" t="str">
        <f t="shared" si="3"/>
        <v>1986</v>
      </c>
      <c r="B99" t="s">
        <v>458</v>
      </c>
      <c r="C99">
        <f>SUMIF('C&amp;I'!B:B, test!$B99, 'C&amp;I'!D:D)</f>
        <v>1997.8</v>
      </c>
      <c r="D99">
        <f>(SUMIF('M&amp;M'!B:B, test!B99, 'M&amp;M'!I:I))/3</f>
        <v>311.97799156107038</v>
      </c>
      <c r="E99">
        <f>((SUMIF(Transfers!B:B, test!B99, Transfers!J:J))/realGDP!D87)/3</f>
        <v>534.2322149439068</v>
      </c>
      <c r="F99" s="4">
        <f>VLOOKUP($B99, Taxes!$B:$O, MATCH("SUM_REAL", Taxes!$B$1:$O$1, 0), FALSE)</f>
        <v>1290.4627039424531</v>
      </c>
      <c r="H99" s="52">
        <f>MPCs!$B$12*C99+MPCs!$C$12*D99+FI_Q!$C$7*(MPCs!$D$12*E99+MPCs!$D$11*E98)+MPCs!$E$12*F99</f>
        <v>2242.3107009680371</v>
      </c>
      <c r="N99" s="75"/>
    </row>
    <row r="100" spans="1:14" x14ac:dyDescent="0.25">
      <c r="A100" s="50" t="str">
        <f t="shared" si="3"/>
        <v>1986</v>
      </c>
      <c r="B100" t="s">
        <v>459</v>
      </c>
      <c r="C100">
        <f>SUMIF('C&amp;I'!B:B, test!$B100, 'C&amp;I'!D:D)</f>
        <v>2043.4</v>
      </c>
      <c r="D100">
        <f>(SUMIF('M&amp;M'!B:B, test!B100, 'M&amp;M'!I:I))/3</f>
        <v>314.25790518118794</v>
      </c>
      <c r="E100">
        <f>((SUMIF(Transfers!B:B, test!B100, Transfers!J:J))/realGDP!D88)/3</f>
        <v>539.82413073793634</v>
      </c>
      <c r="F100" s="4">
        <f>VLOOKUP($B100, Taxes!$B:$O, MATCH("SUM_REAL", Taxes!$B$1:$O$1, 0), FALSE)</f>
        <v>1309.5114614666529</v>
      </c>
      <c r="H100" s="52">
        <f>MPCs!$B$12*C100+MPCs!$C$12*D100+FI_Q!$C$7*(MPCs!$D$12*E100+MPCs!$D$11*E99)+MPCs!$E$12*F100</f>
        <v>2288.2772394099284</v>
      </c>
      <c r="N100" s="75"/>
    </row>
    <row r="101" spans="1:14" x14ac:dyDescent="0.25">
      <c r="A101" s="50" t="str">
        <f t="shared" si="3"/>
        <v>1987</v>
      </c>
      <c r="B101" t="s">
        <v>460</v>
      </c>
      <c r="C101">
        <f>SUMIF('C&amp;I'!B:B, test!$B101, 'C&amp;I'!D:D)</f>
        <v>2031.5</v>
      </c>
      <c r="D101">
        <f>(SUMIF('M&amp;M'!B:B, test!B101, 'M&amp;M'!I:I))/3</f>
        <v>315.88104974409907</v>
      </c>
      <c r="E101">
        <f>((SUMIF(Transfers!B:B, test!B101, Transfers!J:J))/realGDP!D89)/3</f>
        <v>536.84355237833381</v>
      </c>
      <c r="F101" s="4">
        <f>VLOOKUP($B101, Taxes!$B:$O, MATCH("SUM_REAL", Taxes!$B$1:$O$1, 0), FALSE)</f>
        <v>1339.7030519659061</v>
      </c>
      <c r="H101" s="52">
        <f>MPCs!$B$12*C101+MPCs!$C$12*D101+FI_Q!$C$7*(MPCs!$D$12*E101+MPCs!$D$11*E100)+MPCs!$E$12*F101</f>
        <v>2270.7363075661433</v>
      </c>
      <c r="N101" s="75"/>
    </row>
    <row r="102" spans="1:14" x14ac:dyDescent="0.25">
      <c r="A102" s="50" t="str">
        <f t="shared" si="3"/>
        <v>1987</v>
      </c>
      <c r="B102" t="s">
        <v>461</v>
      </c>
      <c r="C102">
        <f>SUMIF('C&amp;I'!B:B, test!$B102, 'C&amp;I'!D:D)</f>
        <v>2044.3</v>
      </c>
      <c r="D102">
        <f>(SUMIF('M&amp;M'!B:B, test!B102, 'M&amp;M'!I:I))/3</f>
        <v>319.33002585460918</v>
      </c>
      <c r="E102">
        <f>((SUMIF(Transfers!B:B, test!B102, Transfers!J:J))/realGDP!D90)/3</f>
        <v>536.2668752337878</v>
      </c>
      <c r="F102" s="4">
        <f>VLOOKUP($B102, Taxes!$B:$O, MATCH("SUM_REAL", Taxes!$B$1:$O$1, 0), FALSE)</f>
        <v>1327.5750671608803</v>
      </c>
      <c r="H102" s="52">
        <f>MPCs!$B$12*C102+MPCs!$C$12*D102+FI_Q!$C$7*(MPCs!$D$12*E102+MPCs!$D$11*E101)+MPCs!$E$12*F102</f>
        <v>2289.259694605516</v>
      </c>
      <c r="N102" s="75"/>
    </row>
    <row r="103" spans="1:14" x14ac:dyDescent="0.25">
      <c r="A103" s="50" t="str">
        <f t="shared" si="3"/>
        <v>1987</v>
      </c>
      <c r="B103" t="s">
        <v>462</v>
      </c>
      <c r="C103">
        <f>SUMIF('C&amp;I'!B:B, test!$B103, 'C&amp;I'!D:D)</f>
        <v>2062.9</v>
      </c>
      <c r="D103">
        <f>(SUMIF('M&amp;M'!B:B, test!B103, 'M&amp;M'!I:I))/3</f>
        <v>320.04657228651143</v>
      </c>
      <c r="E103">
        <f>((SUMIF(Transfers!B:B, test!B103, Transfers!J:J))/realGDP!D91)/3</f>
        <v>536.71079372564861</v>
      </c>
      <c r="F103" s="4">
        <f>VLOOKUP($B103, Taxes!$B:$O, MATCH("SUM_REAL", Taxes!$B$1:$O$1, 0), FALSE)</f>
        <v>1424.3608313403174</v>
      </c>
      <c r="H103" s="52">
        <f>MPCs!$B$12*C103+MPCs!$C$12*D103+FI_Q!$C$7*(MPCs!$D$12*E103+MPCs!$D$11*E102)+MPCs!$E$12*F103</f>
        <v>2284.3887617413711</v>
      </c>
      <c r="N103" s="75"/>
    </row>
    <row r="104" spans="1:14" x14ac:dyDescent="0.25">
      <c r="A104" s="50" t="str">
        <f t="shared" si="3"/>
        <v>1987</v>
      </c>
      <c r="B104" t="s">
        <v>463</v>
      </c>
      <c r="C104">
        <f>SUMIF('C&amp;I'!B:B, test!$B104, 'C&amp;I'!D:D)</f>
        <v>2067.6999999999998</v>
      </c>
      <c r="D104">
        <f>(SUMIF('M&amp;M'!B:B, test!B104, 'M&amp;M'!I:I))/3</f>
        <v>320.53758603867396</v>
      </c>
      <c r="E104">
        <f>((SUMIF(Transfers!B:B, test!B104, Transfers!J:J))/realGDP!D92)/3</f>
        <v>530.94391883999936</v>
      </c>
      <c r="F104" s="4">
        <f>VLOOKUP($B104, Taxes!$B:$O, MATCH("SUM_REAL", Taxes!$B$1:$O$1, 0), FALSE)</f>
        <v>1381.5888271512238</v>
      </c>
      <c r="H104" s="52">
        <f>MPCs!$B$12*C104+MPCs!$C$12*D104+FI_Q!$C$7*(MPCs!$D$12*E104+MPCs!$D$11*E103)+MPCs!$E$12*F104</f>
        <v>2298.8468352711975</v>
      </c>
      <c r="N104" s="75"/>
    </row>
    <row r="105" spans="1:14" x14ac:dyDescent="0.25">
      <c r="A105" s="50" t="str">
        <f t="shared" si="3"/>
        <v>1988</v>
      </c>
      <c r="B105" t="s">
        <v>464</v>
      </c>
      <c r="C105">
        <f>SUMIF('C&amp;I'!B:B, test!$B105, 'C&amp;I'!D:D)</f>
        <v>2092.8000000000002</v>
      </c>
      <c r="D105">
        <f>(SUMIF('M&amp;M'!B:B, test!B105, 'M&amp;M'!I:I))/3</f>
        <v>320.78641954804164</v>
      </c>
      <c r="E105">
        <f>((SUMIF(Transfers!B:B, test!B105, Transfers!J:J))/realGDP!D93)/3</f>
        <v>528.4196481245624</v>
      </c>
      <c r="F105" s="4">
        <f>VLOOKUP($B105, Taxes!$B:$O, MATCH("SUM_REAL", Taxes!$B$1:$O$1, 0), FALSE)</f>
        <v>1410.7547513108489</v>
      </c>
      <c r="H105" s="52">
        <f>MPCs!$B$12*C105+MPCs!$C$12*D105+FI_Q!$C$7*(MPCs!$D$12*E105+MPCs!$D$11*E104)+MPCs!$E$12*F105</f>
        <v>2315.0440169632066</v>
      </c>
      <c r="N105" s="75"/>
    </row>
    <row r="106" spans="1:14" x14ac:dyDescent="0.25">
      <c r="A106" s="50" t="str">
        <f t="shared" si="3"/>
        <v>1988</v>
      </c>
      <c r="B106" t="s">
        <v>465</v>
      </c>
      <c r="C106">
        <f>SUMIF('C&amp;I'!B:B, test!$B106, 'C&amp;I'!D:D)</f>
        <v>2078.6</v>
      </c>
      <c r="D106">
        <f>(SUMIF('M&amp;M'!B:B, test!B106, 'M&amp;M'!I:I))/3</f>
        <v>318.15266759700859</v>
      </c>
      <c r="E106">
        <f>((SUMIF(Transfers!B:B, test!B106, Transfers!J:J))/realGDP!D94)/3</f>
        <v>549.90206698836835</v>
      </c>
      <c r="F106" s="4">
        <f>VLOOKUP($B106, Taxes!$B:$O, MATCH("SUM_REAL", Taxes!$B$1:$O$1, 0), FALSE)</f>
        <v>1426.4845878606834</v>
      </c>
      <c r="H106" s="52">
        <f>MPCs!$B$12*C106+MPCs!$C$12*D106+FI_Q!$C$7*(MPCs!$D$12*E106+MPCs!$D$11*E105)+MPCs!$E$12*F106</f>
        <v>2299.7880290134935</v>
      </c>
      <c r="N106" s="75"/>
    </row>
    <row r="107" spans="1:14" x14ac:dyDescent="0.25">
      <c r="A107" s="50" t="str">
        <f t="shared" si="3"/>
        <v>1988</v>
      </c>
      <c r="B107" t="s">
        <v>466</v>
      </c>
      <c r="C107">
        <f>SUMIF('C&amp;I'!B:B, test!$B107, 'C&amp;I'!D:D)</f>
        <v>2086.1</v>
      </c>
      <c r="D107">
        <f>(SUMIF('M&amp;M'!B:B, test!B107, 'M&amp;M'!I:I))/3</f>
        <v>317.93707156835131</v>
      </c>
      <c r="E107">
        <f>((SUMIF(Transfers!B:B, test!B107, Transfers!J:J))/realGDP!D95)/3</f>
        <v>544.27290486317418</v>
      </c>
      <c r="F107" s="4">
        <f>VLOOKUP($B107, Taxes!$B:$O, MATCH("SUM_REAL", Taxes!$B$1:$O$1, 0), FALSE)</f>
        <v>1416.2567574148934</v>
      </c>
      <c r="H107" s="52">
        <f>MPCs!$B$12*C107+MPCs!$C$12*D107+FI_Q!$C$7*(MPCs!$D$12*E107+MPCs!$D$11*E106)+MPCs!$E$12*F107</f>
        <v>2312.3497089739903</v>
      </c>
      <c r="N107" s="75"/>
    </row>
    <row r="108" spans="1:14" x14ac:dyDescent="0.25">
      <c r="A108" s="50" t="str">
        <f t="shared" si="3"/>
        <v>1988</v>
      </c>
      <c r="B108" t="s">
        <v>467</v>
      </c>
      <c r="C108">
        <f>SUMIF('C&amp;I'!B:B, test!$B108, 'C&amp;I'!D:D)</f>
        <v>2087.5</v>
      </c>
      <c r="D108">
        <f>(SUMIF('M&amp;M'!B:B, test!B108, 'M&amp;M'!I:I))/3</f>
        <v>319.62117807718954</v>
      </c>
      <c r="E108">
        <f>((SUMIF(Transfers!B:B, test!B108, Transfers!J:J))/realGDP!D96)/3</f>
        <v>540.64167121032324</v>
      </c>
      <c r="F108" s="4">
        <f>VLOOKUP($B108, Taxes!$B:$O, MATCH("SUM_REAL", Taxes!$B$1:$O$1, 0), FALSE)</f>
        <v>1422.2714006222136</v>
      </c>
      <c r="H108" s="52">
        <f>MPCs!$B$12*C108+MPCs!$C$12*D108+FI_Q!$C$7*(MPCs!$D$12*E108+MPCs!$D$11*E107)+MPCs!$E$12*F108</f>
        <v>2311.7875768331614</v>
      </c>
      <c r="N108" s="75"/>
    </row>
    <row r="109" spans="1:14" x14ac:dyDescent="0.25">
      <c r="A109" s="50" t="str">
        <f t="shared" si="3"/>
        <v>1989</v>
      </c>
      <c r="B109" t="s">
        <v>468</v>
      </c>
      <c r="C109">
        <f>SUMIF('C&amp;I'!B:B, test!$B109, 'C&amp;I'!D:D)</f>
        <v>2126.8000000000002</v>
      </c>
      <c r="D109">
        <f>(SUMIF('M&amp;M'!B:B, test!B109, 'M&amp;M'!I:I))/3</f>
        <v>323.04367959944045</v>
      </c>
      <c r="E109">
        <f>((SUMIF(Transfers!B:B, test!B109, Transfers!J:J))/realGDP!D97)/3</f>
        <v>537.92293158471341</v>
      </c>
      <c r="F109" s="4">
        <f>VLOOKUP($B109, Taxes!$B:$O, MATCH("SUM_REAL", Taxes!$B$1:$O$1, 0), FALSE)</f>
        <v>1434.6728482288875</v>
      </c>
      <c r="H109" s="52">
        <f>MPCs!$B$12*C109+MPCs!$C$12*D109+FI_Q!$C$7*(MPCs!$D$12*E109+MPCs!$D$11*E108)+MPCs!$E$12*F109</f>
        <v>2349.9222226280035</v>
      </c>
      <c r="N109" s="75"/>
    </row>
    <row r="110" spans="1:14" x14ac:dyDescent="0.25">
      <c r="A110" s="50" t="str">
        <f t="shared" si="3"/>
        <v>1989</v>
      </c>
      <c r="B110" t="s">
        <v>469</v>
      </c>
      <c r="C110">
        <f>SUMIF('C&amp;I'!B:B, test!$B110, 'C&amp;I'!D:D)</f>
        <v>2117.1999999999998</v>
      </c>
      <c r="D110">
        <f>(SUMIF('M&amp;M'!B:B, test!B110, 'M&amp;M'!I:I))/3</f>
        <v>329.21880517020259</v>
      </c>
      <c r="E110">
        <f>((SUMIF(Transfers!B:B, test!B110, Transfers!J:J))/realGDP!D98)/3</f>
        <v>557.86713561211502</v>
      </c>
      <c r="F110" s="4">
        <f>VLOOKUP($B110, Taxes!$B:$O, MATCH("SUM_REAL", Taxes!$B$1:$O$1, 0), FALSE)</f>
        <v>1489.5821884469844</v>
      </c>
      <c r="H110" s="52">
        <f>MPCs!$B$12*C110+MPCs!$C$12*D110+FI_Q!$C$7*(MPCs!$D$12*E110+MPCs!$D$11*E109)+MPCs!$E$12*F110</f>
        <v>2337.8106423467912</v>
      </c>
      <c r="N110" s="75"/>
    </row>
    <row r="111" spans="1:14" x14ac:dyDescent="0.25">
      <c r="A111" s="50" t="str">
        <f t="shared" si="3"/>
        <v>1989</v>
      </c>
      <c r="B111" t="s">
        <v>470</v>
      </c>
      <c r="C111">
        <f>SUMIF('C&amp;I'!B:B, test!$B111, 'C&amp;I'!D:D)</f>
        <v>2151.8000000000002</v>
      </c>
      <c r="D111">
        <f>(SUMIF('M&amp;M'!B:B, test!B111, 'M&amp;M'!I:I))/3</f>
        <v>333.53049032221003</v>
      </c>
      <c r="E111">
        <f>((SUMIF(Transfers!B:B, test!B111, Transfers!J:J))/realGDP!D99)/3</f>
        <v>554.09216275682559</v>
      </c>
      <c r="F111" s="4">
        <f>VLOOKUP($B111, Taxes!$B:$O, MATCH("SUM_REAL", Taxes!$B$1:$O$1, 0), FALSE)</f>
        <v>1496.4826923672874</v>
      </c>
      <c r="H111" s="52">
        <f>MPCs!$B$12*C111+MPCs!$C$12*D111+FI_Q!$C$7*(MPCs!$D$12*E111+MPCs!$D$11*E110)+MPCs!$E$12*F111</f>
        <v>2377.9290499247222</v>
      </c>
      <c r="N111" s="75"/>
    </row>
    <row r="112" spans="1:14" x14ac:dyDescent="0.25">
      <c r="A112" s="50" t="str">
        <f t="shared" si="3"/>
        <v>1989</v>
      </c>
      <c r="B112" t="s">
        <v>471</v>
      </c>
      <c r="C112">
        <f>SUMIF('C&amp;I'!B:B, test!$B112, 'C&amp;I'!D:D)</f>
        <v>2169.8000000000002</v>
      </c>
      <c r="D112">
        <f>(SUMIF('M&amp;M'!B:B, test!B112, 'M&amp;M'!I:I))/3</f>
        <v>337.36575349443518</v>
      </c>
      <c r="E112">
        <f>((SUMIF(Transfers!B:B, test!B112, Transfers!J:J))/realGDP!D100)/3</f>
        <v>556.8565823395885</v>
      </c>
      <c r="F112" s="4">
        <f>VLOOKUP($B112, Taxes!$B:$O, MATCH("SUM_REAL", Taxes!$B$1:$O$1, 0), FALSE)</f>
        <v>1501.7101654700641</v>
      </c>
      <c r="H112" s="52">
        <f>MPCs!$B$12*C112+MPCs!$C$12*D112+FI_Q!$C$7*(MPCs!$D$12*E112+MPCs!$D$11*E111)+MPCs!$E$12*F112</f>
        <v>2398.4764877333691</v>
      </c>
      <c r="N112" s="75"/>
    </row>
    <row r="113" spans="1:14" x14ac:dyDescent="0.25">
      <c r="A113" s="50" t="str">
        <f t="shared" si="3"/>
        <v>1990</v>
      </c>
      <c r="B113" t="s">
        <v>472</v>
      </c>
      <c r="C113">
        <f>SUMIF('C&amp;I'!B:B, test!$B113, 'C&amp;I'!D:D)</f>
        <v>2181.5</v>
      </c>
      <c r="D113">
        <f>(SUMIF('M&amp;M'!B:B, test!B113, 'M&amp;M'!I:I))/3</f>
        <v>340.84755198124793</v>
      </c>
      <c r="E113">
        <f>((SUMIF(Transfers!B:B, test!B113, Transfers!J:J))/realGDP!D101)/3</f>
        <v>561.49201253535125</v>
      </c>
      <c r="F113" s="4">
        <f>VLOOKUP($B113, Taxes!$B:$O, MATCH("SUM_REAL", Taxes!$B$1:$O$1, 0), FALSE)</f>
        <v>1511.8856531376596</v>
      </c>
      <c r="H113" s="52">
        <f>MPCs!$B$12*C113+MPCs!$C$12*D113+FI_Q!$C$7*(MPCs!$D$12*E113+MPCs!$D$11*E112)+MPCs!$E$12*F113</f>
        <v>2412.9652186746489</v>
      </c>
      <c r="N113" s="75"/>
    </row>
    <row r="114" spans="1:14" x14ac:dyDescent="0.25">
      <c r="A114" s="50" t="str">
        <f t="shared" si="3"/>
        <v>1990</v>
      </c>
      <c r="B114" t="s">
        <v>473</v>
      </c>
      <c r="C114">
        <f>SUMIF('C&amp;I'!B:B, test!$B114, 'C&amp;I'!D:D)</f>
        <v>2215.8000000000002</v>
      </c>
      <c r="D114">
        <f>(SUMIF('M&amp;M'!B:B, test!B114, 'M&amp;M'!I:I))/3</f>
        <v>343.0640054612652</v>
      </c>
      <c r="E114">
        <f>((SUMIF(Transfers!B:B, test!B114, Transfers!J:J))/realGDP!D102)/3</f>
        <v>577.80323240239738</v>
      </c>
      <c r="F114" s="4">
        <f>VLOOKUP($B114, Taxes!$B:$O, MATCH("SUM_REAL", Taxes!$B$1:$O$1, 0), FALSE)</f>
        <v>1512.9090114395092</v>
      </c>
      <c r="H114" s="52">
        <f>MPCs!$B$12*C114+MPCs!$C$12*D114+FI_Q!$C$7*(MPCs!$D$12*E114+MPCs!$D$11*E113)+MPCs!$E$12*F114</f>
        <v>2454.7200601811292</v>
      </c>
      <c r="N114" s="75"/>
    </row>
    <row r="115" spans="1:14" x14ac:dyDescent="0.25">
      <c r="A115" s="50" t="str">
        <f t="shared" si="3"/>
        <v>1990</v>
      </c>
      <c r="B115" t="s">
        <v>474</v>
      </c>
      <c r="C115">
        <f>SUMIF('C&amp;I'!B:B, test!$B115, 'C&amp;I'!D:D)</f>
        <v>2221.1999999999998</v>
      </c>
      <c r="D115">
        <f>(SUMIF('M&amp;M'!B:B, test!B115, 'M&amp;M'!I:I))/3</f>
        <v>347.61597678915388</v>
      </c>
      <c r="E115">
        <f>((SUMIF(Transfers!B:B, test!B115, Transfers!J:J))/realGDP!D103)/3</f>
        <v>580.66700524801092</v>
      </c>
      <c r="F115" s="4">
        <f>VLOOKUP($B115, Taxes!$B:$O, MATCH("SUM_REAL", Taxes!$B$1:$O$1, 0), FALSE)</f>
        <v>1524.8110417351302</v>
      </c>
      <c r="H115" s="52">
        <f>MPCs!$B$12*C115+MPCs!$C$12*D115+FI_Q!$C$7*(MPCs!$D$12*E115+MPCs!$D$11*E114)+MPCs!$E$12*F115</f>
        <v>2465.7606243052937</v>
      </c>
      <c r="N115" s="75"/>
    </row>
    <row r="116" spans="1:14" x14ac:dyDescent="0.25">
      <c r="A116" s="50" t="str">
        <f t="shared" si="3"/>
        <v>1990</v>
      </c>
      <c r="B116" t="s">
        <v>475</v>
      </c>
      <c r="C116">
        <f>SUMIF('C&amp;I'!B:B, test!$B116, 'C&amp;I'!D:D)</f>
        <v>2219.9</v>
      </c>
      <c r="D116">
        <f>(SUMIF('M&amp;M'!B:B, test!B116, 'M&amp;M'!I:I))/3</f>
        <v>353.07387019186837</v>
      </c>
      <c r="E116">
        <f>((SUMIF(Transfers!B:B, test!B116, Transfers!J:J))/realGDP!D104)/3</f>
        <v>579.11792329896093</v>
      </c>
      <c r="F116" s="4">
        <f>VLOOKUP($B116, Taxes!$B:$O, MATCH("SUM_REAL", Taxes!$B$1:$O$1, 0), FALSE)</f>
        <v>1524.7761370174221</v>
      </c>
      <c r="H116" s="52">
        <f>MPCs!$B$12*C116+MPCs!$C$12*D116+FI_Q!$C$7*(MPCs!$D$12*E116+MPCs!$D$11*E115)+MPCs!$E$12*F116</f>
        <v>2470.0662555108247</v>
      </c>
      <c r="N116" s="75"/>
    </row>
    <row r="117" spans="1:14" x14ac:dyDescent="0.25">
      <c r="A117" s="50" t="str">
        <f t="shared" si="3"/>
        <v>1991</v>
      </c>
      <c r="B117" t="s">
        <v>476</v>
      </c>
      <c r="C117">
        <f>SUMIF('C&amp;I'!B:B, test!$B117, 'C&amp;I'!D:D)</f>
        <v>2240.1999999999998</v>
      </c>
      <c r="D117">
        <f>(SUMIF('M&amp;M'!B:B, test!B117, 'M&amp;M'!I:I))/3</f>
        <v>361.05003502323603</v>
      </c>
      <c r="E117">
        <f>((SUMIF(Transfers!B:B, test!B117, Transfers!J:J))/realGDP!D105)/3</f>
        <v>587.05612829324161</v>
      </c>
      <c r="F117" s="4">
        <f>VLOOKUP($B117, Taxes!$B:$O, MATCH("SUM_REAL", Taxes!$B$1:$O$1, 0), FALSE)</f>
        <v>1506.2030403634456</v>
      </c>
      <c r="H117" s="52">
        <f>MPCs!$B$12*C117+MPCs!$C$12*D117+FI_Q!$C$7*(MPCs!$D$12*E117+MPCs!$D$11*E116)+MPCs!$E$12*F117</f>
        <v>2504.8985755142744</v>
      </c>
      <c r="N117" s="75"/>
    </row>
    <row r="118" spans="1:14" x14ac:dyDescent="0.25">
      <c r="A118" s="50" t="str">
        <f t="shared" si="3"/>
        <v>1991</v>
      </c>
      <c r="B118" t="s">
        <v>477</v>
      </c>
      <c r="C118">
        <f>SUMIF('C&amp;I'!B:B, test!$B118, 'C&amp;I'!D:D)</f>
        <v>2251.1999999999998</v>
      </c>
      <c r="D118">
        <f>(SUMIF('M&amp;M'!B:B, test!B118, 'M&amp;M'!I:I))/3</f>
        <v>363.61649461261396</v>
      </c>
      <c r="E118">
        <f>((SUMIF(Transfers!B:B, test!B118, Transfers!J:J))/realGDP!D106)/3</f>
        <v>613.72242185386938</v>
      </c>
      <c r="F118" s="4">
        <f>VLOOKUP($B118, Taxes!$B:$O, MATCH("SUM_REAL", Taxes!$B$1:$O$1, 0), FALSE)</f>
        <v>1486.4669062246433</v>
      </c>
      <c r="H118" s="52">
        <f>MPCs!$B$12*C118+MPCs!$C$12*D118+FI_Q!$C$7*(MPCs!$D$12*E118+MPCs!$D$11*E117)+MPCs!$E$12*F118</f>
        <v>2532.4532718341848</v>
      </c>
      <c r="N118" s="75"/>
    </row>
    <row r="119" spans="1:14" x14ac:dyDescent="0.25">
      <c r="A119" s="50" t="str">
        <f t="shared" si="3"/>
        <v>1991</v>
      </c>
      <c r="B119" t="s">
        <v>478</v>
      </c>
      <c r="C119">
        <f>SUMIF('C&amp;I'!B:B, test!$B119, 'C&amp;I'!D:D)</f>
        <v>2259.1999999999998</v>
      </c>
      <c r="D119">
        <f>(SUMIF('M&amp;M'!B:B, test!B119, 'M&amp;M'!I:I))/3</f>
        <v>379.98170888337637</v>
      </c>
      <c r="E119">
        <f>((SUMIF(Transfers!B:B, test!B119, Transfers!J:J))/realGDP!D107)/3</f>
        <v>623.36052578478564</v>
      </c>
      <c r="F119" s="4">
        <f>VLOOKUP($B119, Taxes!$B:$O, MATCH("SUM_REAL", Taxes!$B$1:$O$1, 0), FALSE)</f>
        <v>1492.6061514513849</v>
      </c>
      <c r="H119" s="52">
        <f>MPCs!$B$12*C119+MPCs!$C$12*D119+FI_Q!$C$7*(MPCs!$D$12*E119+MPCs!$D$11*E118)+MPCs!$E$12*F119</f>
        <v>2563.3156026110437</v>
      </c>
      <c r="N119" s="75"/>
    </row>
    <row r="120" spans="1:14" x14ac:dyDescent="0.25">
      <c r="A120" s="50" t="str">
        <f t="shared" si="3"/>
        <v>1991</v>
      </c>
      <c r="B120" t="s">
        <v>479</v>
      </c>
      <c r="C120">
        <f>SUMIF('C&amp;I'!B:B, test!$B120, 'C&amp;I'!D:D)</f>
        <v>2250.8000000000002</v>
      </c>
      <c r="D120">
        <f>(SUMIF('M&amp;M'!B:B, test!B120, 'M&amp;M'!I:I))/3</f>
        <v>388.96147824665371</v>
      </c>
      <c r="E120">
        <f>((SUMIF(Transfers!B:B, test!B120, Transfers!J:J))/realGDP!D108)/3</f>
        <v>621.5611325058577</v>
      </c>
      <c r="F120" s="4">
        <f>VLOOKUP($B120, Taxes!$B:$O, MATCH("SUM_REAL", Taxes!$B$1:$O$1, 0), FALSE)</f>
        <v>1497.1868691929965</v>
      </c>
      <c r="H120" s="52">
        <f>MPCs!$B$12*C120+MPCs!$C$12*D120+FI_Q!$C$7*(MPCs!$D$12*E120+MPCs!$D$11*E119)+MPCs!$E$12*F120</f>
        <v>2564.1739832070025</v>
      </c>
      <c r="N120" s="75"/>
    </row>
    <row r="121" spans="1:14" x14ac:dyDescent="0.25">
      <c r="A121" s="50" t="str">
        <f t="shared" si="3"/>
        <v>1992</v>
      </c>
      <c r="B121" t="s">
        <v>480</v>
      </c>
      <c r="C121">
        <f>SUMIF('C&amp;I'!B:B, test!$B121, 'C&amp;I'!D:D)</f>
        <v>2242.3000000000002</v>
      </c>
      <c r="D121">
        <f>(SUMIF('M&amp;M'!B:B, test!B121, 'M&amp;M'!I:I))/3</f>
        <v>413.25050361860798</v>
      </c>
      <c r="E121">
        <f>((SUMIF(Transfers!B:B, test!B121, Transfers!J:J))/realGDP!D109)/3</f>
        <v>632.68468109906053</v>
      </c>
      <c r="F121" s="4">
        <f>VLOOKUP($B121, Taxes!$B:$O, MATCH("SUM_REAL", Taxes!$B$1:$O$1, 0), FALSE)</f>
        <v>1504.740515415559</v>
      </c>
      <c r="H121" s="52">
        <f>MPCs!$B$12*C121+MPCs!$C$12*D121+FI_Q!$C$7*(MPCs!$D$12*E121+MPCs!$D$11*E120)+MPCs!$E$12*F121</f>
        <v>2580.8293119736272</v>
      </c>
      <c r="N121" s="75"/>
    </row>
    <row r="122" spans="1:14" x14ac:dyDescent="0.25">
      <c r="A122" s="50" t="str">
        <f t="shared" si="3"/>
        <v>1992</v>
      </c>
      <c r="B122" t="s">
        <v>481</v>
      </c>
      <c r="C122">
        <f>SUMIF('C&amp;I'!B:B, test!$B122, 'C&amp;I'!D:D)</f>
        <v>2259.6999999999998</v>
      </c>
      <c r="D122">
        <f>(SUMIF('M&amp;M'!B:B, test!B122, 'M&amp;M'!I:I))/3</f>
        <v>406.55442446342903</v>
      </c>
      <c r="E122">
        <f>((SUMIF(Transfers!B:B, test!B122, Transfers!J:J))/realGDP!D110)/3</f>
        <v>667.90990303698152</v>
      </c>
      <c r="F122" s="4">
        <f>VLOOKUP($B122, Taxes!$B:$O, MATCH("SUM_REAL", Taxes!$B$1:$O$1, 0), FALSE)</f>
        <v>1500.7840865744599</v>
      </c>
      <c r="H122" s="52">
        <f>MPCs!$B$12*C122+MPCs!$C$12*D122+FI_Q!$C$7*(MPCs!$D$12*E122+MPCs!$D$11*E121)+MPCs!$E$12*F122</f>
        <v>2604.6101118899805</v>
      </c>
      <c r="N122" s="75"/>
    </row>
    <row r="123" spans="1:14" x14ac:dyDescent="0.25">
      <c r="A123" s="50" t="str">
        <f t="shared" si="3"/>
        <v>1992</v>
      </c>
      <c r="B123" t="s">
        <v>482</v>
      </c>
      <c r="C123">
        <f>SUMIF('C&amp;I'!B:B, test!$B123, 'C&amp;I'!D:D)</f>
        <v>2256.8000000000002</v>
      </c>
      <c r="D123">
        <f>(SUMIF('M&amp;M'!B:B, test!B123, 'M&amp;M'!I:I))/3</f>
        <v>418.46229240291541</v>
      </c>
      <c r="E123">
        <f>((SUMIF(Transfers!B:B, test!B123, Transfers!J:J))/realGDP!D111)/3</f>
        <v>674.32025299874635</v>
      </c>
      <c r="F123" s="4">
        <f>VLOOKUP($B123, Taxes!$B:$O, MATCH("SUM_REAL", Taxes!$B$1:$O$1, 0), FALSE)</f>
        <v>1524.8694773480045</v>
      </c>
      <c r="H123" s="52">
        <f>MPCs!$B$12*C123+MPCs!$C$12*D123+FI_Q!$C$7*(MPCs!$D$12*E123+MPCs!$D$11*E122)+MPCs!$E$12*F123</f>
        <v>2616.4365745129599</v>
      </c>
      <c r="N123" s="75"/>
    </row>
    <row r="124" spans="1:14" x14ac:dyDescent="0.25">
      <c r="A124" s="50" t="str">
        <f t="shared" si="3"/>
        <v>1992</v>
      </c>
      <c r="B124" t="s">
        <v>483</v>
      </c>
      <c r="C124">
        <f>SUMIF('C&amp;I'!B:B, test!$B124, 'C&amp;I'!D:D)</f>
        <v>2268.4</v>
      </c>
      <c r="D124">
        <f>(SUMIF('M&amp;M'!B:B, test!B124, 'M&amp;M'!I:I))/3</f>
        <v>426.62839690792799</v>
      </c>
      <c r="E124">
        <f>((SUMIF(Transfers!B:B, test!B124, Transfers!J:J))/realGDP!D112)/3</f>
        <v>675.02487007130969</v>
      </c>
      <c r="F124" s="4">
        <f>VLOOKUP($B124, Taxes!$B:$O, MATCH("SUM_REAL", Taxes!$B$1:$O$1, 0), FALSE)</f>
        <v>1534.3206984073856</v>
      </c>
      <c r="H124" s="52">
        <f>MPCs!$B$12*C124+MPCs!$C$12*D124+FI_Q!$C$7*(MPCs!$D$12*E124+MPCs!$D$11*E123)+MPCs!$E$12*F124</f>
        <v>2635.3192365257978</v>
      </c>
      <c r="N124" s="75"/>
    </row>
    <row r="125" spans="1:14" x14ac:dyDescent="0.25">
      <c r="A125" s="50" t="str">
        <f t="shared" si="3"/>
        <v>1993</v>
      </c>
      <c r="B125" t="s">
        <v>484</v>
      </c>
      <c r="C125">
        <f>SUMIF('C&amp;I'!B:B, test!$B125, 'C&amp;I'!D:D)</f>
        <v>2263.5</v>
      </c>
      <c r="D125">
        <f>(SUMIF('M&amp;M'!B:B, test!B125, 'M&amp;M'!I:I))/3</f>
        <v>425.60305292948351</v>
      </c>
      <c r="E125">
        <f>((SUMIF(Transfers!B:B, test!B125, Transfers!J:J))/realGDP!D113)/3</f>
        <v>672.05827367021641</v>
      </c>
      <c r="F125" s="4">
        <f>VLOOKUP($B125, Taxes!$B:$O, MATCH("SUM_REAL", Taxes!$B$1:$O$1, 0), FALSE)</f>
        <v>1558.6268020107739</v>
      </c>
      <c r="H125" s="52">
        <f>MPCs!$B$12*C125+MPCs!$C$12*D125+FI_Q!$C$7*(MPCs!$D$12*E125+MPCs!$D$11*E124)+MPCs!$E$12*F125</f>
        <v>2622.6276430687126</v>
      </c>
      <c r="N125" s="75"/>
    </row>
    <row r="126" spans="1:14" x14ac:dyDescent="0.25">
      <c r="A126" s="50" t="str">
        <f t="shared" si="3"/>
        <v>1993</v>
      </c>
      <c r="B126" t="s">
        <v>485</v>
      </c>
      <c r="C126">
        <f>SUMIF('C&amp;I'!B:B, test!$B126, 'C&amp;I'!D:D)</f>
        <v>2237.8000000000002</v>
      </c>
      <c r="D126">
        <f>(SUMIF('M&amp;M'!B:B, test!B126, 'M&amp;M'!I:I))/3</f>
        <v>435.37774494923889</v>
      </c>
      <c r="E126">
        <f>((SUMIF(Transfers!B:B, test!B126, Transfers!J:J))/realGDP!D114)/3</f>
        <v>683.40652432281115</v>
      </c>
      <c r="F126" s="4">
        <f>VLOOKUP($B126, Taxes!$B:$O, MATCH("SUM_REAL", Taxes!$B$1:$O$1, 0), FALSE)</f>
        <v>1531.0912570036207</v>
      </c>
      <c r="H126" s="52">
        <f>MPCs!$B$12*C126+MPCs!$C$12*D126+FI_Q!$C$7*(MPCs!$D$12*E126+MPCs!$D$11*E125)+MPCs!$E$12*F126</f>
        <v>2616.1704122427645</v>
      </c>
      <c r="N126" s="75"/>
    </row>
    <row r="127" spans="1:14" x14ac:dyDescent="0.25">
      <c r="A127" s="50" t="str">
        <f t="shared" si="3"/>
        <v>1993</v>
      </c>
      <c r="B127" t="s">
        <v>486</v>
      </c>
      <c r="C127">
        <f>SUMIF('C&amp;I'!B:B, test!$B127, 'C&amp;I'!D:D)</f>
        <v>2240.3000000000002</v>
      </c>
      <c r="D127">
        <f>(SUMIF('M&amp;M'!B:B, test!B127, 'M&amp;M'!I:I))/3</f>
        <v>433.36096890947709</v>
      </c>
      <c r="E127">
        <f>((SUMIF(Transfers!B:B, test!B127, Transfers!J:J))/realGDP!D115)/3</f>
        <v>683.61342431162336</v>
      </c>
      <c r="F127" s="4">
        <f>VLOOKUP($B127, Taxes!$B:$O, MATCH("SUM_REAL", Taxes!$B$1:$O$1, 0), FALSE)</f>
        <v>1568.828540564193</v>
      </c>
      <c r="H127" s="52">
        <f>MPCs!$B$12*C127+MPCs!$C$12*D127+FI_Q!$C$7*(MPCs!$D$12*E127+MPCs!$D$11*E126)+MPCs!$E$12*F127</f>
        <v>2609.5468974402456</v>
      </c>
      <c r="N127" s="75"/>
    </row>
    <row r="128" spans="1:14" x14ac:dyDescent="0.25">
      <c r="A128" s="50" t="str">
        <f t="shared" si="3"/>
        <v>1993</v>
      </c>
      <c r="B128" t="s">
        <v>487</v>
      </c>
      <c r="C128">
        <f>SUMIF('C&amp;I'!B:B, test!$B128, 'C&amp;I'!D:D)</f>
        <v>2245.1</v>
      </c>
      <c r="D128">
        <f>(SUMIF('M&amp;M'!B:B, test!B128, 'M&amp;M'!I:I))/3</f>
        <v>449.33335299191157</v>
      </c>
      <c r="E128">
        <f>((SUMIF(Transfers!B:B, test!B128, Transfers!J:J))/realGDP!D116)/3</f>
        <v>682.72272217759701</v>
      </c>
      <c r="F128" s="4">
        <f>VLOOKUP($B128, Taxes!$B:$O, MATCH("SUM_REAL", Taxes!$B$1:$O$1, 0), FALSE)</f>
        <v>1590.1757634341263</v>
      </c>
      <c r="H128" s="52">
        <f>MPCs!$B$12*C128+MPCs!$C$12*D128+FI_Q!$C$7*(MPCs!$D$12*E128+MPCs!$D$11*E127)+MPCs!$E$12*F128</f>
        <v>2624.7744592054314</v>
      </c>
      <c r="N128" s="75"/>
    </row>
    <row r="129" spans="1:14" x14ac:dyDescent="0.25">
      <c r="A129" s="50" t="str">
        <f t="shared" si="3"/>
        <v>1994</v>
      </c>
      <c r="B129" t="s">
        <v>488</v>
      </c>
      <c r="C129">
        <f>SUMIF('C&amp;I'!B:B, test!$B129, 'C&amp;I'!D:D)</f>
        <v>2250</v>
      </c>
      <c r="D129">
        <f>(SUMIF('M&amp;M'!B:B, test!B129, 'M&amp;M'!I:I))/3</f>
        <v>453.4574687795577</v>
      </c>
      <c r="E129">
        <f>((SUMIF(Transfers!B:B, test!B129, Transfers!J:J))/realGDP!D117)/3</f>
        <v>678.83185329579089</v>
      </c>
      <c r="F129" s="4">
        <f>VLOOKUP($B129, Taxes!$B:$O, MATCH("SUM_REAL", Taxes!$B$1:$O$1, 0), FALSE)</f>
        <v>1612.7896902750701</v>
      </c>
      <c r="H129" s="52">
        <f>MPCs!$B$12*C129+MPCs!$C$12*D129+FI_Q!$C$7*(MPCs!$D$12*E129+MPCs!$D$11*E128)+MPCs!$E$12*F129</f>
        <v>2626.8775095691308</v>
      </c>
      <c r="N129" s="75"/>
    </row>
    <row r="130" spans="1:14" x14ac:dyDescent="0.25">
      <c r="A130" s="50" t="str">
        <f t="shared" si="3"/>
        <v>1994</v>
      </c>
      <c r="B130" t="s">
        <v>489</v>
      </c>
      <c r="C130">
        <f>SUMIF('C&amp;I'!B:B, test!$B130, 'C&amp;I'!D:D)</f>
        <v>2222.1</v>
      </c>
      <c r="D130">
        <f>(SUMIF('M&amp;M'!B:B, test!B130, 'M&amp;M'!I:I))/3</f>
        <v>457.83293485799612</v>
      </c>
      <c r="E130">
        <f>((SUMIF(Transfers!B:B, test!B130, Transfers!J:J))/realGDP!D118)/3</f>
        <v>686.90929038407933</v>
      </c>
      <c r="F130" s="4">
        <f>VLOOKUP($B130, Taxes!$B:$O, MATCH("SUM_REAL", Taxes!$B$1:$O$1, 0), FALSE)</f>
        <v>1621.2534059945503</v>
      </c>
      <c r="H130" s="52">
        <f>MPCs!$B$12*C130+MPCs!$C$12*D130+FI_Q!$C$7*(MPCs!$D$12*E130+MPCs!$D$11*E129)+MPCs!$E$12*F130</f>
        <v>2602.7205553260587</v>
      </c>
      <c r="N130" s="75"/>
    </row>
    <row r="131" spans="1:14" x14ac:dyDescent="0.25">
      <c r="A131" s="50" t="str">
        <f t="shared" si="3"/>
        <v>1994</v>
      </c>
      <c r="B131" t="s">
        <v>490</v>
      </c>
      <c r="C131">
        <f>SUMIF('C&amp;I'!B:B, test!$B131, 'C&amp;I'!D:D)</f>
        <v>2235.1</v>
      </c>
      <c r="D131">
        <f>(SUMIF('M&amp;M'!B:B, test!B131, 'M&amp;M'!I:I))/3</f>
        <v>462.39770260768074</v>
      </c>
      <c r="E131">
        <f>((SUMIF(Transfers!B:B, test!B131, Transfers!J:J))/realGDP!D119)/3</f>
        <v>681.80700318814536</v>
      </c>
      <c r="F131" s="4">
        <f>VLOOKUP($B131, Taxes!$B:$O, MATCH("SUM_REAL", Taxes!$B$1:$O$1, 0), FALSE)</f>
        <v>1656.4046842931305</v>
      </c>
      <c r="H131" s="52">
        <f>MPCs!$B$12*C131+MPCs!$C$12*D131+FI_Q!$C$7*(MPCs!$D$12*E131+MPCs!$D$11*E130)+MPCs!$E$12*F131</f>
        <v>2611.6843505038946</v>
      </c>
      <c r="N131" s="75"/>
    </row>
    <row r="132" spans="1:14" x14ac:dyDescent="0.25">
      <c r="A132" s="50" t="str">
        <f t="shared" si="3"/>
        <v>1994</v>
      </c>
      <c r="B132" t="s">
        <v>491</v>
      </c>
      <c r="C132">
        <f>SUMIF('C&amp;I'!B:B, test!$B132, 'C&amp;I'!D:D)</f>
        <v>2272.6999999999998</v>
      </c>
      <c r="D132">
        <f>(SUMIF('M&amp;M'!B:B, test!B132, 'M&amp;M'!I:I))/3</f>
        <v>463.78591299243141</v>
      </c>
      <c r="E132">
        <f>((SUMIF(Transfers!B:B, test!B132, Transfers!J:J))/realGDP!D120)/3</f>
        <v>676.44303555810109</v>
      </c>
      <c r="F132" s="4">
        <f>VLOOKUP($B132, Taxes!$B:$O, MATCH("SUM_REAL", Taxes!$B$1:$O$1, 0), FALSE)</f>
        <v>1647.7310566203598</v>
      </c>
      <c r="H132" s="52">
        <f>MPCs!$B$12*C132+MPCs!$C$12*D132+FI_Q!$C$7*(MPCs!$D$12*E132+MPCs!$D$11*E131)+MPCs!$E$12*F132</f>
        <v>2650.3185994312389</v>
      </c>
      <c r="N132" s="75"/>
    </row>
    <row r="133" spans="1:14" x14ac:dyDescent="0.25">
      <c r="A133" s="50" t="str">
        <f t="shared" si="3"/>
        <v>1995</v>
      </c>
      <c r="B133" t="s">
        <v>492</v>
      </c>
      <c r="C133">
        <f>SUMIF('C&amp;I'!B:B, test!$B133, 'C&amp;I'!D:D)</f>
        <v>2252.1999999999998</v>
      </c>
      <c r="D133">
        <f>(SUMIF('M&amp;M'!B:B, test!B133, 'M&amp;M'!I:I))/3</f>
        <v>484.15706332693708</v>
      </c>
      <c r="E133">
        <f>((SUMIF(Transfers!B:B, test!B133, Transfers!J:J))/realGDP!D121)/3</f>
        <v>678.5360766429809</v>
      </c>
      <c r="F133" s="4">
        <f>VLOOKUP($B133, Taxes!$B:$O, MATCH("SUM_REAL", Taxes!$B$1:$O$1, 0), FALSE)</f>
        <v>1663.0872839113374</v>
      </c>
      <c r="H133" s="52">
        <f>MPCs!$B$12*C133+MPCs!$C$12*D133+FI_Q!$C$7*(MPCs!$D$12*E133+MPCs!$D$11*E132)+MPCs!$E$12*F133</f>
        <v>2645.8639509207574</v>
      </c>
      <c r="N133" s="75"/>
    </row>
    <row r="134" spans="1:14" x14ac:dyDescent="0.25">
      <c r="A134" s="50" t="str">
        <f t="shared" si="3"/>
        <v>1995</v>
      </c>
      <c r="B134" t="s">
        <v>493</v>
      </c>
      <c r="C134">
        <f>SUMIF('C&amp;I'!B:B, test!$B134, 'C&amp;I'!D:D)</f>
        <v>2256.8000000000002</v>
      </c>
      <c r="D134">
        <f>(SUMIF('M&amp;M'!B:B, test!B134, 'M&amp;M'!I:I))/3</f>
        <v>491.28372479390299</v>
      </c>
      <c r="E134">
        <f>((SUMIF(Transfers!B:B, test!B134, Transfers!J:J))/realGDP!D122)/3</f>
        <v>693.01879656261269</v>
      </c>
      <c r="F134" s="4">
        <f>VLOOKUP($B134, Taxes!$B:$O, MATCH("SUM_REAL", Taxes!$B$1:$O$1, 0), FALSE)</f>
        <v>1689.1838404095311</v>
      </c>
      <c r="H134" s="52">
        <f>MPCs!$B$12*C134+MPCs!$C$12*D134+FI_Q!$C$7*(MPCs!$D$12*E134+MPCs!$D$11*E133)+MPCs!$E$12*F134</f>
        <v>2655.5402430576482</v>
      </c>
      <c r="N134" s="75"/>
    </row>
    <row r="135" spans="1:14" x14ac:dyDescent="0.25">
      <c r="A135" s="50" t="str">
        <f t="shared" si="3"/>
        <v>1995</v>
      </c>
      <c r="B135" t="s">
        <v>494</v>
      </c>
      <c r="C135">
        <f>SUMIF('C&amp;I'!B:B, test!$B135, 'C&amp;I'!D:D)</f>
        <v>2268.6</v>
      </c>
      <c r="D135">
        <f>(SUMIF('M&amp;M'!B:B, test!B135, 'M&amp;M'!I:I))/3</f>
        <v>493.94582172358906</v>
      </c>
      <c r="E135">
        <f>((SUMIF(Transfers!B:B, test!B135, Transfers!J:J))/realGDP!D123)/3</f>
        <v>694.20027463636927</v>
      </c>
      <c r="F135" s="4">
        <f>VLOOKUP($B135, Taxes!$B:$O, MATCH("SUM_REAL", Taxes!$B$1:$O$1, 0), FALSE)</f>
        <v>1715.1216184303746</v>
      </c>
      <c r="H135" s="52">
        <f>MPCs!$B$12*C135+MPCs!$C$12*D135+FI_Q!$C$7*(MPCs!$D$12*E135+MPCs!$D$11*E134)+MPCs!$E$12*F135</f>
        <v>2666.7452533267015</v>
      </c>
      <c r="N135" s="75"/>
    </row>
    <row r="136" spans="1:14" x14ac:dyDescent="0.25">
      <c r="A136" s="50" t="str">
        <f t="shared" si="3"/>
        <v>1995</v>
      </c>
      <c r="B136" t="s">
        <v>495</v>
      </c>
      <c r="C136">
        <f>SUMIF('C&amp;I'!B:B, test!$B136, 'C&amp;I'!D:D)</f>
        <v>2262.4</v>
      </c>
      <c r="D136">
        <f>(SUMIF('M&amp;M'!B:B, test!B136, 'M&amp;M'!I:I))/3</f>
        <v>497.11179344862404</v>
      </c>
      <c r="E136">
        <f>((SUMIF(Transfers!B:B, test!B136, Transfers!J:J))/realGDP!D124)/3</f>
        <v>693.03610007666032</v>
      </c>
      <c r="F136" s="4">
        <f>VLOOKUP($B136, Taxes!$B:$O, MATCH("SUM_REAL", Taxes!$B$1:$O$1, 0), FALSE)</f>
        <v>1723.0294794062304</v>
      </c>
      <c r="H136" s="52">
        <f>MPCs!$B$12*C136+MPCs!$C$12*D136+FI_Q!$C$7*(MPCs!$D$12*E136+MPCs!$D$11*E135)+MPCs!$E$12*F136</f>
        <v>2661.6445865458054</v>
      </c>
      <c r="N136" s="75"/>
    </row>
    <row r="137" spans="1:14" x14ac:dyDescent="0.25">
      <c r="A137" s="50" t="str">
        <f t="shared" si="3"/>
        <v>1996</v>
      </c>
      <c r="B137" t="s">
        <v>496</v>
      </c>
      <c r="C137">
        <f>SUMIF('C&amp;I'!B:B, test!$B137, 'C&amp;I'!D:D)</f>
        <v>2242.1</v>
      </c>
      <c r="D137">
        <f>(SUMIF('M&amp;M'!B:B, test!B137, 'M&amp;M'!I:I))/3</f>
        <v>480.47595642240987</v>
      </c>
      <c r="E137">
        <f>((SUMIF(Transfers!B:B, test!B137, Transfers!J:J))/realGDP!D125)/3</f>
        <v>693.34582292534003</v>
      </c>
      <c r="F137" s="4">
        <f>VLOOKUP($B137, Taxes!$B:$O, MATCH("SUM_REAL", Taxes!$B$1:$O$1, 0), FALSE)</f>
        <v>1745.8107826810992</v>
      </c>
      <c r="H137" s="52">
        <f>MPCs!$B$12*C137+MPCs!$C$12*D137+FI_Q!$C$7*(MPCs!$D$12*E137+MPCs!$D$11*E136)+MPCs!$E$12*F137</f>
        <v>2618.8673111865623</v>
      </c>
      <c r="N137" s="75"/>
    </row>
    <row r="138" spans="1:14" x14ac:dyDescent="0.25">
      <c r="A138" s="50" t="str">
        <f t="shared" si="3"/>
        <v>1996</v>
      </c>
      <c r="B138" t="s">
        <v>497</v>
      </c>
      <c r="C138">
        <f>SUMIF('C&amp;I'!B:B, test!$B138, 'C&amp;I'!D:D)</f>
        <v>2246.8000000000002</v>
      </c>
      <c r="D138">
        <f>(SUMIF('M&amp;M'!B:B, test!B138, 'M&amp;M'!I:I))/3</f>
        <v>498.35845795767023</v>
      </c>
      <c r="E138">
        <f>((SUMIF(Transfers!B:B, test!B138, Transfers!J:J))/realGDP!D126)/3</f>
        <v>707.9371240054337</v>
      </c>
      <c r="F138" s="4">
        <f>VLOOKUP($B138, Taxes!$B:$O, MATCH("SUM_REAL", Taxes!$B$1:$O$1, 0), FALSE)</f>
        <v>1782.1333850831229</v>
      </c>
      <c r="H138" s="52">
        <f>MPCs!$B$12*C138+MPCs!$C$12*D138+FI_Q!$C$7*(MPCs!$D$12*E138+MPCs!$D$11*E137)+MPCs!$E$12*F138</f>
        <v>2636.5166709934788</v>
      </c>
      <c r="N138" s="75"/>
    </row>
    <row r="139" spans="1:14" x14ac:dyDescent="0.25">
      <c r="A139" s="50" t="str">
        <f t="shared" si="3"/>
        <v>1996</v>
      </c>
      <c r="B139" t="s">
        <v>498</v>
      </c>
      <c r="C139">
        <f>SUMIF('C&amp;I'!B:B, test!$B139, 'C&amp;I'!D:D)</f>
        <v>2282.8000000000002</v>
      </c>
      <c r="D139">
        <f>(SUMIF('M&amp;M'!B:B, test!B139, 'M&amp;M'!I:I))/3</f>
        <v>521.33272973580927</v>
      </c>
      <c r="E139">
        <f>((SUMIF(Transfers!B:B, test!B139, Transfers!J:J))/realGDP!D127)/3</f>
        <v>705.6101792943897</v>
      </c>
      <c r="F139" s="4">
        <f>VLOOKUP($B139, Taxes!$B:$O, MATCH("SUM_REAL", Taxes!$B$1:$O$1, 0), FALSE)</f>
        <v>1829.9595141700404</v>
      </c>
      <c r="H139" s="52">
        <f>MPCs!$B$12*C139+MPCs!$C$12*D139+FI_Q!$C$7*(MPCs!$D$12*E139+MPCs!$D$11*E138)+MPCs!$E$12*F139</f>
        <v>2685.8011261968149</v>
      </c>
      <c r="N139" s="75"/>
    </row>
    <row r="140" spans="1:14" x14ac:dyDescent="0.25">
      <c r="A140" s="50" t="str">
        <f t="shared" si="3"/>
        <v>1996</v>
      </c>
      <c r="B140" t="s">
        <v>499</v>
      </c>
      <c r="C140">
        <f>SUMIF('C&amp;I'!B:B, test!$B140, 'C&amp;I'!D:D)</f>
        <v>2285.1999999999998</v>
      </c>
      <c r="D140">
        <f>(SUMIF('M&amp;M'!B:B, test!B140, 'M&amp;M'!I:I))/3</f>
        <v>513.66294379790497</v>
      </c>
      <c r="E140">
        <f>((SUMIF(Transfers!B:B, test!B140, Transfers!J:J))/realGDP!D128)/3</f>
        <v>701.49393807537092</v>
      </c>
      <c r="F140" s="4">
        <f>VLOOKUP($B140, Taxes!$B:$O, MATCH("SUM_REAL", Taxes!$B$1:$O$1, 0), FALSE)</f>
        <v>1836.4944073306199</v>
      </c>
      <c r="H140" s="52">
        <f>MPCs!$B$12*C140+MPCs!$C$12*D140+FI_Q!$C$7*(MPCs!$D$12*E140+MPCs!$D$11*E139)+MPCs!$E$12*F140</f>
        <v>2677.2796804852319</v>
      </c>
      <c r="N140" s="75"/>
    </row>
    <row r="141" spans="1:14" x14ac:dyDescent="0.25">
      <c r="A141" s="50" t="str">
        <f t="shared" si="3"/>
        <v>1997</v>
      </c>
      <c r="B141" t="s">
        <v>500</v>
      </c>
      <c r="C141">
        <f>SUMIF('C&amp;I'!B:B, test!$B141, 'C&amp;I'!D:D)</f>
        <v>2301.9</v>
      </c>
      <c r="D141">
        <f>(SUMIF('M&amp;M'!B:B, test!B141, 'M&amp;M'!I:I))/3</f>
        <v>513.22263134783623</v>
      </c>
      <c r="E141">
        <f>((SUMIF(Transfers!B:B, test!B141, Transfers!J:J))/realGDP!D129)/3</f>
        <v>696.86145397688995</v>
      </c>
      <c r="F141" s="4">
        <f>VLOOKUP($B141, Taxes!$B:$O, MATCH("SUM_REAL", Taxes!$B$1:$O$1, 0), FALSE)</f>
        <v>1858.9751738340094</v>
      </c>
      <c r="H141" s="52">
        <f>MPCs!$B$12*C141+MPCs!$C$12*D141+FI_Q!$C$7*(MPCs!$D$12*E141+MPCs!$D$11*E140)+MPCs!$E$12*F141</f>
        <v>2685.7988326179375</v>
      </c>
      <c r="N141" s="75"/>
    </row>
    <row r="142" spans="1:14" x14ac:dyDescent="0.25">
      <c r="A142" s="50" t="str">
        <f t="shared" si="3"/>
        <v>1997</v>
      </c>
      <c r="B142" t="s">
        <v>501</v>
      </c>
      <c r="C142">
        <f>SUMIF('C&amp;I'!B:B, test!$B142, 'C&amp;I'!D:D)</f>
        <v>2301.3000000000002</v>
      </c>
      <c r="D142">
        <f>(SUMIF('M&amp;M'!B:B, test!B142, 'M&amp;M'!I:I))/3</f>
        <v>523.34709692224976</v>
      </c>
      <c r="E142">
        <f>((SUMIF(Transfers!B:B, test!B142, Transfers!J:J))/realGDP!D130)/3</f>
        <v>707.51174897275598</v>
      </c>
      <c r="F142" s="4">
        <f>VLOOKUP($B142, Taxes!$B:$O, MATCH("SUM_REAL", Taxes!$B$1:$O$1, 0), FALSE)</f>
        <v>1913.584934315438</v>
      </c>
      <c r="H142" s="52">
        <f>MPCs!$B$12*C142+MPCs!$C$12*D142+FI_Q!$C$7*(MPCs!$D$12*E142+MPCs!$D$11*E141)+MPCs!$E$12*F142</f>
        <v>2683.7264438511402</v>
      </c>
      <c r="N142" s="75"/>
    </row>
    <row r="143" spans="1:14" x14ac:dyDescent="0.25">
      <c r="A143" s="50" t="str">
        <f t="shared" si="3"/>
        <v>1997</v>
      </c>
      <c r="B143" t="s">
        <v>502</v>
      </c>
      <c r="C143">
        <f>SUMIF('C&amp;I'!B:B, test!$B143, 'C&amp;I'!D:D)</f>
        <v>2325.3000000000002</v>
      </c>
      <c r="D143">
        <f>(SUMIF('M&amp;M'!B:B, test!B143, 'M&amp;M'!I:I))/3</f>
        <v>521.02466748312645</v>
      </c>
      <c r="E143">
        <f>((SUMIF(Transfers!B:B, test!B143, Transfers!J:J))/realGDP!D131)/3</f>
        <v>705.89621549739695</v>
      </c>
      <c r="F143" s="4">
        <f>VLOOKUP($B143, Taxes!$B:$O, MATCH("SUM_REAL", Taxes!$B$1:$O$1, 0), FALSE)</f>
        <v>1936.269868323044</v>
      </c>
      <c r="H143" s="52">
        <f>MPCs!$B$12*C143+MPCs!$C$12*D143+FI_Q!$C$7*(MPCs!$D$12*E143+MPCs!$D$11*E142)+MPCs!$E$12*F143</f>
        <v>2701.4104905361878</v>
      </c>
      <c r="N143" s="75"/>
    </row>
    <row r="144" spans="1:14" x14ac:dyDescent="0.25">
      <c r="A144" s="50" t="str">
        <f t="shared" si="3"/>
        <v>1997</v>
      </c>
      <c r="B144" t="s">
        <v>503</v>
      </c>
      <c r="C144">
        <f>SUMIF('C&amp;I'!B:B, test!$B144, 'C&amp;I'!D:D)</f>
        <v>2329</v>
      </c>
      <c r="D144">
        <f>(SUMIF('M&amp;M'!B:B, test!B144, 'M&amp;M'!I:I))/3</f>
        <v>526.87681079285039</v>
      </c>
      <c r="E144">
        <f>((SUMIF(Transfers!B:B, test!B144, Transfers!J:J))/realGDP!D132)/3</f>
        <v>704.67051994005999</v>
      </c>
      <c r="F144" s="4">
        <f>VLOOKUP($B144, Taxes!$B:$O, MATCH("SUM_REAL", Taxes!$B$1:$O$1, 0), FALSE)</f>
        <v>1973.6063364940246</v>
      </c>
      <c r="H144" s="52">
        <f>MPCs!$B$12*C144+MPCs!$C$12*D144+FI_Q!$C$7*(MPCs!$D$12*E144+MPCs!$D$11*E143)+MPCs!$E$12*F144</f>
        <v>2700.9622153520404</v>
      </c>
      <c r="N144" s="75"/>
    </row>
    <row r="145" spans="1:14" x14ac:dyDescent="0.25">
      <c r="A145" s="50" t="str">
        <f t="shared" si="3"/>
        <v>1998</v>
      </c>
      <c r="B145" t="s">
        <v>504</v>
      </c>
      <c r="C145">
        <f>SUMIF('C&amp;I'!B:B, test!$B145, 'C&amp;I'!D:D)</f>
        <v>2332.5</v>
      </c>
      <c r="D145">
        <f>(SUMIF('M&amp;M'!B:B, test!B145, 'M&amp;M'!I:I))/3</f>
        <v>531.58743928392425</v>
      </c>
      <c r="E145">
        <f>((SUMIF(Transfers!B:B, test!B145, Transfers!J:J))/realGDP!D133)/3</f>
        <v>704.37740870460323</v>
      </c>
      <c r="F145" s="4">
        <f>VLOOKUP($B145, Taxes!$B:$O, MATCH("SUM_REAL", Taxes!$B$1:$O$1, 0), FALSE)</f>
        <v>2015.2148533122436</v>
      </c>
      <c r="H145" s="52">
        <f>MPCs!$B$12*C145+MPCs!$C$12*D145+FI_Q!$C$7*(MPCs!$D$12*E145+MPCs!$D$11*E144)+MPCs!$E$12*F145</f>
        <v>2698.4435043811641</v>
      </c>
      <c r="N145" s="75"/>
    </row>
    <row r="146" spans="1:14" x14ac:dyDescent="0.25">
      <c r="A146" s="50" t="str">
        <f t="shared" si="3"/>
        <v>1998</v>
      </c>
      <c r="B146" t="s">
        <v>505</v>
      </c>
      <c r="C146">
        <f>SUMIF('C&amp;I'!B:B, test!$B146, 'C&amp;I'!D:D)</f>
        <v>2319</v>
      </c>
      <c r="D146">
        <f>(SUMIF('M&amp;M'!B:B, test!B146, 'M&amp;M'!I:I))/3</f>
        <v>525.36907458794281</v>
      </c>
      <c r="E146">
        <f>((SUMIF(Transfers!B:B, test!B146, Transfers!J:J))/realGDP!D134)/3</f>
        <v>718.34787521185115</v>
      </c>
      <c r="F146" s="4">
        <f>VLOOKUP($B146, Taxes!$B:$O, MATCH("SUM_REAL", Taxes!$B$1:$O$1, 0), FALSE)</f>
        <v>2064.0261126106334</v>
      </c>
      <c r="H146" s="52">
        <f>MPCs!$B$12*C146+MPCs!$C$12*D146+FI_Q!$C$7*(MPCs!$D$12*E146+MPCs!$D$11*E145)+MPCs!$E$12*F146</f>
        <v>2670.3754332355238</v>
      </c>
      <c r="N146" s="75"/>
    </row>
    <row r="147" spans="1:14" x14ac:dyDescent="0.25">
      <c r="A147" s="50" t="str">
        <f t="shared" ref="A147:A210" si="4">RIGHT(B148, 4)</f>
        <v>1998</v>
      </c>
      <c r="B147" t="s">
        <v>506</v>
      </c>
      <c r="C147">
        <f>SUMIF('C&amp;I'!B:B, test!$B147, 'C&amp;I'!D:D)</f>
        <v>2366</v>
      </c>
      <c r="D147">
        <f>(SUMIF('M&amp;M'!B:B, test!B147, 'M&amp;M'!I:I))/3</f>
        <v>524.36907929808751</v>
      </c>
      <c r="E147">
        <f>((SUMIF(Transfers!B:B, test!B147, Transfers!J:J))/realGDP!D135)/3</f>
        <v>720.16976623723815</v>
      </c>
      <c r="F147" s="4">
        <f>VLOOKUP($B147, Taxes!$B:$O, MATCH("SUM_REAL", Taxes!$B$1:$O$1, 0), FALSE)</f>
        <v>2104.3661336407836</v>
      </c>
      <c r="H147" s="52">
        <f>MPCs!$B$12*C147+MPCs!$C$12*D147+FI_Q!$C$7*(MPCs!$D$12*E147+MPCs!$D$11*E146)+MPCs!$E$12*F147</f>
        <v>2709.5946554766883</v>
      </c>
      <c r="N147" s="75"/>
    </row>
    <row r="148" spans="1:14" x14ac:dyDescent="0.25">
      <c r="A148" s="50" t="str">
        <f t="shared" si="4"/>
        <v>1998</v>
      </c>
      <c r="B148" t="s">
        <v>507</v>
      </c>
      <c r="C148">
        <f>SUMIF('C&amp;I'!B:B, test!$B148, 'C&amp;I'!D:D)</f>
        <v>2387.6</v>
      </c>
      <c r="D148">
        <f>(SUMIF('M&amp;M'!B:B, test!B148, 'M&amp;M'!I:I))/3</f>
        <v>519.12302769531698</v>
      </c>
      <c r="E148">
        <f>((SUMIF(Transfers!B:B, test!B148, Transfers!J:J))/realGDP!D136)/3</f>
        <v>722.4575300590144</v>
      </c>
      <c r="F148" s="4">
        <f>VLOOKUP($B148, Taxes!$B:$O, MATCH("SUM_REAL", Taxes!$B$1:$O$1, 0), FALSE)</f>
        <v>2135.6372677636596</v>
      </c>
      <c r="H148" s="52">
        <f>MPCs!$B$12*C148+MPCs!$C$12*D148+FI_Q!$C$7*(MPCs!$D$12*E148+MPCs!$D$11*E147)+MPCs!$E$12*F148</f>
        <v>2719.135772418374</v>
      </c>
      <c r="N148" s="75"/>
    </row>
    <row r="149" spans="1:14" x14ac:dyDescent="0.25">
      <c r="A149" s="50" t="str">
        <f t="shared" si="4"/>
        <v>1999</v>
      </c>
      <c r="B149" t="s">
        <v>508</v>
      </c>
      <c r="C149">
        <f>SUMIF('C&amp;I'!B:B, test!$B149, 'C&amp;I'!D:D)</f>
        <v>2409.4</v>
      </c>
      <c r="D149">
        <f>(SUMIF('M&amp;M'!B:B, test!B149, 'M&amp;M'!I:I))/3</f>
        <v>526.94188077622073</v>
      </c>
      <c r="E149">
        <f>((SUMIF(Transfers!B:B, test!B149, Transfers!J:J))/realGDP!D137)/3</f>
        <v>722.29145895646388</v>
      </c>
      <c r="F149" s="4">
        <f>VLOOKUP($B149, Taxes!$B:$O, MATCH("SUM_REAL", Taxes!$B$1:$O$1, 0), FALSE)</f>
        <v>2172.9810568295111</v>
      </c>
      <c r="H149" s="52">
        <f>MPCs!$B$12*C149+MPCs!$C$12*D149+FI_Q!$C$7*(MPCs!$D$12*E149+MPCs!$D$11*E148)+MPCs!$E$12*F149</f>
        <v>2739.8297310884559</v>
      </c>
      <c r="N149" s="75"/>
    </row>
    <row r="150" spans="1:14" x14ac:dyDescent="0.25">
      <c r="A150" s="50" t="str">
        <f t="shared" si="4"/>
        <v>1999</v>
      </c>
      <c r="B150" t="s">
        <v>509</v>
      </c>
      <c r="C150">
        <f>SUMIF('C&amp;I'!B:B, test!$B150, 'C&amp;I'!D:D)</f>
        <v>2418.1</v>
      </c>
      <c r="D150">
        <f>(SUMIF('M&amp;M'!B:B, test!B150, 'M&amp;M'!I:I))/3</f>
        <v>533.21703758742308</v>
      </c>
      <c r="E150">
        <f>((SUMIF(Transfers!B:B, test!B150, Transfers!J:J))/realGDP!D138)/3</f>
        <v>734.64517011199916</v>
      </c>
      <c r="F150" s="4">
        <f>VLOOKUP($B150, Taxes!$B:$O, MATCH("SUM_REAL", Taxes!$B$1:$O$1, 0), FALSE)</f>
        <v>2201.9466232426316</v>
      </c>
      <c r="H150" s="52">
        <f>MPCs!$B$12*C150+MPCs!$C$12*D150+FI_Q!$C$7*(MPCs!$D$12*E150+MPCs!$D$11*E149)+MPCs!$E$12*F150</f>
        <v>2750.9893211994176</v>
      </c>
      <c r="N150" s="75"/>
    </row>
    <row r="151" spans="1:14" x14ac:dyDescent="0.25">
      <c r="A151" s="50" t="str">
        <f t="shared" si="4"/>
        <v>1999</v>
      </c>
      <c r="B151" t="s">
        <v>510</v>
      </c>
      <c r="C151">
        <f>SUMIF('C&amp;I'!B:B, test!$B151, 'C&amp;I'!D:D)</f>
        <v>2431.6999999999998</v>
      </c>
      <c r="D151">
        <f>(SUMIF('M&amp;M'!B:B, test!B151, 'M&amp;M'!I:I))/3</f>
        <v>529.79165410197163</v>
      </c>
      <c r="E151">
        <f>((SUMIF(Transfers!B:B, test!B151, Transfers!J:J))/realGDP!D139)/3</f>
        <v>733.71581186013145</v>
      </c>
      <c r="F151" s="4">
        <f>VLOOKUP($B151, Taxes!$B:$O, MATCH("SUM_REAL", Taxes!$B$1:$O$1, 0), FALSE)</f>
        <v>2218.2105939957464</v>
      </c>
      <c r="H151" s="52">
        <f>MPCs!$B$12*C151+MPCs!$C$12*D151+FI_Q!$C$7*(MPCs!$D$12*E151+MPCs!$D$11*E150)+MPCs!$E$12*F151</f>
        <v>2759.3084669462714</v>
      </c>
      <c r="N151" s="75"/>
    </row>
    <row r="152" spans="1:14" x14ac:dyDescent="0.25">
      <c r="A152" s="50" t="str">
        <f t="shared" si="4"/>
        <v>1999</v>
      </c>
      <c r="B152" t="s">
        <v>511</v>
      </c>
      <c r="C152">
        <f>SUMIF('C&amp;I'!B:B, test!$B152, 'C&amp;I'!D:D)</f>
        <v>2460.3000000000002</v>
      </c>
      <c r="D152">
        <f>(SUMIF('M&amp;M'!B:B, test!B152, 'M&amp;M'!I:I))/3</f>
        <v>539.24803343913902</v>
      </c>
      <c r="E152">
        <f>((SUMIF(Transfers!B:B, test!B152, Transfers!J:J))/realGDP!D140)/3</f>
        <v>732.37230736431241</v>
      </c>
      <c r="F152" s="4">
        <f>VLOOKUP($B152, Taxes!$B:$O, MATCH("SUM_REAL", Taxes!$B$1:$O$1, 0), FALSE)</f>
        <v>2246.5622001918769</v>
      </c>
      <c r="H152" s="52">
        <f>MPCs!$B$12*C152+MPCs!$C$12*D152+FI_Q!$C$7*(MPCs!$D$12*E152+MPCs!$D$11*E151)+MPCs!$E$12*F152</f>
        <v>2789.7148918252037</v>
      </c>
      <c r="N152" s="75"/>
    </row>
    <row r="153" spans="1:14" x14ac:dyDescent="0.25">
      <c r="A153" s="50" t="str">
        <f t="shared" si="4"/>
        <v>2000</v>
      </c>
      <c r="B153" t="s">
        <v>512</v>
      </c>
      <c r="C153">
        <f>SUMIF('C&amp;I'!B:B, test!$B153, 'C&amp;I'!D:D)</f>
        <v>2496.6999999999998</v>
      </c>
      <c r="D153">
        <f>(SUMIF('M&amp;M'!B:B, test!B153, 'M&amp;M'!I:I))/3</f>
        <v>544.26191379502313</v>
      </c>
      <c r="E153">
        <f>((SUMIF(Transfers!B:B, test!B153, Transfers!J:J))/realGDP!D141)/3</f>
        <v>730.41996804590951</v>
      </c>
      <c r="F153" s="4">
        <f>VLOOKUP($B153, Taxes!$B:$O, MATCH("SUM_REAL", Taxes!$B$1:$O$1, 0), FALSE)</f>
        <v>2289.9344615083633</v>
      </c>
      <c r="H153" s="52">
        <f>MPCs!$B$12*C153+MPCs!$C$12*D153+FI_Q!$C$7*(MPCs!$D$12*E153+MPCs!$D$11*E152)+MPCs!$E$12*F153</f>
        <v>2819.4703509436495</v>
      </c>
      <c r="N153" s="75"/>
    </row>
    <row r="154" spans="1:14" x14ac:dyDescent="0.25">
      <c r="A154" s="50" t="str">
        <f t="shared" si="4"/>
        <v>2000</v>
      </c>
      <c r="B154" t="s">
        <v>8</v>
      </c>
      <c r="C154">
        <f>SUMIF('C&amp;I'!B:B, test!$B154, 'C&amp;I'!D:D)</f>
        <v>2476.1999999999998</v>
      </c>
      <c r="D154">
        <f>(SUMIF('M&amp;M'!B:B, test!B154, 'M&amp;M'!I:I))/3</f>
        <v>541.06848107066048</v>
      </c>
      <c r="E154">
        <f>((SUMIF(Transfers!B:B, test!B154, Transfers!J:J))/realGDP!D142)/3</f>
        <v>739.06558828165726</v>
      </c>
      <c r="F154" s="4">
        <f>VLOOKUP($B154, Taxes!$B:$O, MATCH("SUM_REAL", Taxes!$B$1:$O$1, 0), FALSE)</f>
        <v>2367.5562938801249</v>
      </c>
      <c r="H154" s="52">
        <f>MPCs!$B$12*C154+MPCs!$C$12*D154+FI_Q!$C$7*(MPCs!$D$12*E154+MPCs!$D$11*E153)+MPCs!$E$12*F154</f>
        <v>2778.4017659286751</v>
      </c>
      <c r="N154" s="75"/>
    </row>
    <row r="155" spans="1:14" x14ac:dyDescent="0.25">
      <c r="A155" s="50" t="str">
        <f t="shared" si="4"/>
        <v>2000</v>
      </c>
      <c r="B155" t="s">
        <v>9</v>
      </c>
      <c r="C155">
        <f>SUMIF('C&amp;I'!B:B, test!$B155, 'C&amp;I'!D:D)</f>
        <v>2506.4</v>
      </c>
      <c r="D155">
        <f>(SUMIF('M&amp;M'!B:B, test!B155, 'M&amp;M'!I:I))/3</f>
        <v>553.42046069997764</v>
      </c>
      <c r="E155">
        <f>((SUMIF(Transfers!B:B, test!B155, Transfers!J:J))/realGDP!D143)/3</f>
        <v>752.71283208806597</v>
      </c>
      <c r="F155" s="4">
        <f>VLOOKUP($B155, Taxes!$B:$O, MATCH("SUM_REAL", Taxes!$B$1:$O$1, 0), FALSE)</f>
        <v>2385.8437843253223</v>
      </c>
      <c r="H155" s="52">
        <f>MPCs!$B$12*C155+MPCs!$C$12*D155+FI_Q!$C$7*(MPCs!$D$12*E155+MPCs!$D$11*E154)+MPCs!$E$12*F155</f>
        <v>2821.9322252596376</v>
      </c>
      <c r="N155" s="75"/>
    </row>
    <row r="156" spans="1:14" x14ac:dyDescent="0.25">
      <c r="A156" s="50" t="str">
        <f t="shared" si="4"/>
        <v>2000</v>
      </c>
      <c r="B156" t="s">
        <v>10</v>
      </c>
      <c r="C156">
        <f>SUMIF('C&amp;I'!B:B, test!$B156, 'C&amp;I'!D:D)</f>
        <v>2501.1999999999998</v>
      </c>
      <c r="D156">
        <f>(SUMIF('M&amp;M'!B:B, test!B156, 'M&amp;M'!I:I))/3</f>
        <v>561.82275257413426</v>
      </c>
      <c r="E156">
        <f>((SUMIF(Transfers!B:B, test!B156, Transfers!J:J))/realGDP!D144)/3</f>
        <v>749.69310925310583</v>
      </c>
      <c r="F156" s="4">
        <f>VLOOKUP($B156, Taxes!$B:$O, MATCH("SUM_REAL", Taxes!$B$1:$O$1, 0), FALSE)</f>
        <v>2408.3826157887793</v>
      </c>
      <c r="H156" s="52">
        <f>MPCs!$B$12*C156+MPCs!$C$12*D156+FI_Q!$C$7*(MPCs!$D$12*E156+MPCs!$D$11*E155)+MPCs!$E$12*F156</f>
        <v>2821.383735635422</v>
      </c>
      <c r="N156" s="75"/>
    </row>
    <row r="157" spans="1:14" x14ac:dyDescent="0.25">
      <c r="A157" s="50" t="str">
        <f t="shared" si="4"/>
        <v>2001</v>
      </c>
      <c r="B157" t="s">
        <v>11</v>
      </c>
      <c r="C157">
        <f>SUMIF('C&amp;I'!B:B, test!$B157, 'C&amp;I'!D:D)</f>
        <v>2509</v>
      </c>
      <c r="D157">
        <f>(SUMIF('M&amp;M'!B:B, test!B157, 'M&amp;M'!I:I))/3</f>
        <v>565.79082670506693</v>
      </c>
      <c r="E157">
        <f>((SUMIF(Transfers!B:B, test!B157, Transfers!J:J))/realGDP!D145)/3</f>
        <v>751.32716969877708</v>
      </c>
      <c r="F157" s="4">
        <f>VLOOKUP($B157, Taxes!$B:$O, MATCH("SUM_REAL", Taxes!$B$1:$O$1, 0), FALSE)</f>
        <v>2415.3892036981806</v>
      </c>
      <c r="H157" s="52">
        <f>MPCs!$B$12*C157+MPCs!$C$12*D157+FI_Q!$C$7*(MPCs!$D$12*E157+MPCs!$D$11*E156)+MPCs!$E$12*F157</f>
        <v>2831.2537551468004</v>
      </c>
      <c r="N157" s="75"/>
    </row>
    <row r="158" spans="1:14" x14ac:dyDescent="0.25">
      <c r="A158" s="50" t="str">
        <f t="shared" si="4"/>
        <v>2001</v>
      </c>
      <c r="B158" t="s">
        <v>12</v>
      </c>
      <c r="C158">
        <f>SUMIF('C&amp;I'!B:B, test!$B158, 'C&amp;I'!D:D)</f>
        <v>2546.3000000000002</v>
      </c>
      <c r="D158">
        <f>(SUMIF('M&amp;M'!B:B, test!B158, 'M&amp;M'!I:I))/3</f>
        <v>582.71296588463963</v>
      </c>
      <c r="E158">
        <f>((SUMIF(Transfers!B:B, test!B158, Transfers!J:J))/realGDP!D146)/3</f>
        <v>775.56308708395545</v>
      </c>
      <c r="F158" s="4">
        <f>VLOOKUP($B158, Taxes!$B:$O, MATCH("SUM_REAL", Taxes!$B$1:$O$1, 0), FALSE)</f>
        <v>2474.6995947195032</v>
      </c>
      <c r="H158" s="52">
        <f>MPCs!$B$12*C158+MPCs!$C$12*D158+FI_Q!$C$7*(MPCs!$D$12*E158+MPCs!$D$11*E157)+MPCs!$E$12*F158</f>
        <v>2877.761165528027</v>
      </c>
      <c r="N158" s="75"/>
    </row>
    <row r="159" spans="1:14" x14ac:dyDescent="0.25">
      <c r="A159" s="50" t="str">
        <f t="shared" si="4"/>
        <v>2001</v>
      </c>
      <c r="B159" t="s">
        <v>13</v>
      </c>
      <c r="C159">
        <f>SUMIF('C&amp;I'!B:B, test!$B159, 'C&amp;I'!D:D)</f>
        <v>2596.4</v>
      </c>
      <c r="D159">
        <f>(SUMIF('M&amp;M'!B:B, test!B159, 'M&amp;M'!I:I))/3</f>
        <v>605.88097740962155</v>
      </c>
      <c r="E159">
        <f>((SUMIF(Transfers!B:B, test!B159, Transfers!J:J))/realGDP!D147)/3</f>
        <v>783.3470928175492</v>
      </c>
      <c r="F159" s="4">
        <f>VLOOKUP($B159, Taxes!$B:$O, MATCH("SUM_REAL", Taxes!$B$1:$O$1, 0), FALSE)</f>
        <v>2470.5743601839831</v>
      </c>
      <c r="H159" s="52">
        <f>MPCs!$B$12*C159+MPCs!$C$12*D159+FI_Q!$C$7*(MPCs!$D$12*E159+MPCs!$D$11*E158)+MPCs!$E$12*F159</f>
        <v>2959.0871907693308</v>
      </c>
      <c r="N159" s="75"/>
    </row>
    <row r="160" spans="1:14" x14ac:dyDescent="0.25">
      <c r="A160" s="50" t="str">
        <f t="shared" si="4"/>
        <v>2001</v>
      </c>
      <c r="B160" t="s">
        <v>14</v>
      </c>
      <c r="C160">
        <f>SUMIF('C&amp;I'!B:B, test!$B160, 'C&amp;I'!D:D)</f>
        <v>2594.6</v>
      </c>
      <c r="D160">
        <f>(SUMIF('M&amp;M'!B:B, test!B160, 'M&amp;M'!I:I))/3</f>
        <v>592.75533423719878</v>
      </c>
      <c r="E160">
        <f>((SUMIF(Transfers!B:B, test!B160, Transfers!J:J))/realGDP!D148)/3</f>
        <v>798.4302448912249</v>
      </c>
      <c r="F160" s="4">
        <f>VLOOKUP($B160, Taxes!$B:$O, MATCH("SUM_REAL", Taxes!$B$1:$O$1, 0), FALSE)</f>
        <v>2237.0188794871192</v>
      </c>
      <c r="H160" s="52">
        <f>MPCs!$B$12*C160+MPCs!$C$12*D160+FI_Q!$C$7*(MPCs!$D$12*E160+MPCs!$D$11*E159)+MPCs!$E$12*F160</f>
        <v>3008.3305014984717</v>
      </c>
      <c r="N160" s="75"/>
    </row>
    <row r="161" spans="1:14" x14ac:dyDescent="0.25">
      <c r="A161" s="50" t="str">
        <f t="shared" si="4"/>
        <v>2002</v>
      </c>
      <c r="B161" t="s">
        <v>15</v>
      </c>
      <c r="C161">
        <f>SUMIF('C&amp;I'!B:B, test!$B161, 'C&amp;I'!D:D)</f>
        <v>2632.4</v>
      </c>
      <c r="D161">
        <f>(SUMIF('M&amp;M'!B:B, test!B161, 'M&amp;M'!I:I))/3</f>
        <v>631.51138796384623</v>
      </c>
      <c r="E161">
        <f>((SUMIF(Transfers!B:B, test!B161, Transfers!J:J))/realGDP!D149)/3</f>
        <v>812.58587524045072</v>
      </c>
      <c r="F161" s="4">
        <f>VLOOKUP($B161, Taxes!$B:$O, MATCH("SUM_REAL", Taxes!$B$1:$O$1, 0), FALSE)</f>
        <v>2376.0452243551999</v>
      </c>
      <c r="H161" s="52">
        <f>MPCs!$B$12*C161+MPCs!$C$12*D161+FI_Q!$C$7*(MPCs!$D$12*E161+MPCs!$D$11*E160)+MPCs!$E$12*F161</f>
        <v>3057.1101759206176</v>
      </c>
      <c r="N161" s="75"/>
    </row>
    <row r="162" spans="1:14" x14ac:dyDescent="0.25">
      <c r="A162" s="50" t="str">
        <f t="shared" si="4"/>
        <v>2002</v>
      </c>
      <c r="B162" t="s">
        <v>16</v>
      </c>
      <c r="C162">
        <f>SUMIF('C&amp;I'!B:B, test!$B162, 'C&amp;I'!D:D)</f>
        <v>2671.3</v>
      </c>
      <c r="D162">
        <f>(SUMIF('M&amp;M'!B:B, test!B162, 'M&amp;M'!I:I))/3</f>
        <v>632.07929492076084</v>
      </c>
      <c r="E162">
        <f>((SUMIF(Transfers!B:B, test!B162, Transfers!J:J))/realGDP!D150)/3</f>
        <v>843.83522994451243</v>
      </c>
      <c r="F162" s="4">
        <f>VLOOKUP($B162, Taxes!$B:$O, MATCH("SUM_REAL", Taxes!$B$1:$O$1, 0), FALSE)</f>
        <v>2197.756982977523</v>
      </c>
      <c r="H162" s="52">
        <f>MPCs!$B$12*C162+MPCs!$C$12*D162+FI_Q!$C$7*(MPCs!$D$12*E162+MPCs!$D$11*E161)+MPCs!$E$12*F162</f>
        <v>3152.7310886089335</v>
      </c>
      <c r="N162" s="75"/>
    </row>
    <row r="163" spans="1:14" x14ac:dyDescent="0.25">
      <c r="A163" s="50" t="str">
        <f t="shared" si="4"/>
        <v>2002</v>
      </c>
      <c r="B163" t="s">
        <v>17</v>
      </c>
      <c r="C163">
        <f>SUMIF('C&amp;I'!B:B, test!$B163, 'C&amp;I'!D:D)</f>
        <v>2696.9</v>
      </c>
      <c r="D163">
        <f>(SUMIF('M&amp;M'!B:B, test!B163, 'M&amp;M'!I:I))/3</f>
        <v>630.91172212037998</v>
      </c>
      <c r="E163">
        <f>((SUMIF(Transfers!B:B, test!B163, Transfers!J:J))/realGDP!D151)/3</f>
        <v>864.45245511496876</v>
      </c>
      <c r="F163" s="4">
        <f>VLOOKUP($B163, Taxes!$B:$O, MATCH("SUM_REAL", Taxes!$B$1:$O$1, 0), FALSE)</f>
        <v>2166.2641888029493</v>
      </c>
      <c r="H163" s="52">
        <f>MPCs!$B$12*C163+MPCs!$C$12*D163+FI_Q!$C$7*(MPCs!$D$12*E163+MPCs!$D$11*E162)+MPCs!$E$12*F163</f>
        <v>3197.0594083407368</v>
      </c>
      <c r="N163" s="75"/>
    </row>
    <row r="164" spans="1:14" x14ac:dyDescent="0.25">
      <c r="A164" s="50" t="str">
        <f t="shared" si="4"/>
        <v>2002</v>
      </c>
      <c r="B164" t="s">
        <v>18</v>
      </c>
      <c r="C164">
        <f>SUMIF('C&amp;I'!B:B, test!$B164, 'C&amp;I'!D:D)</f>
        <v>2717.8</v>
      </c>
      <c r="D164">
        <f>(SUMIF('M&amp;M'!B:B, test!B164, 'M&amp;M'!I:I))/3</f>
        <v>638.1802923948494</v>
      </c>
      <c r="E164">
        <f>((SUMIF(Transfers!B:B, test!B164, Transfers!J:J))/realGDP!D152)/3</f>
        <v>862.36182207209822</v>
      </c>
      <c r="F164" s="4">
        <f>VLOOKUP($B164, Taxes!$B:$O, MATCH("SUM_REAL", Taxes!$B$1:$O$1, 0), FALSE)</f>
        <v>2162.2500029018815</v>
      </c>
      <c r="H164" s="52">
        <f>MPCs!$B$12*C164+MPCs!$C$12*D164+FI_Q!$C$7*(MPCs!$D$12*E164+MPCs!$D$11*E163)+MPCs!$E$12*F164</f>
        <v>3229.7695928725607</v>
      </c>
      <c r="N164" s="75"/>
    </row>
    <row r="165" spans="1:14" x14ac:dyDescent="0.25">
      <c r="A165" s="50" t="str">
        <f t="shared" si="4"/>
        <v>2003</v>
      </c>
      <c r="B165" t="s">
        <v>19</v>
      </c>
      <c r="C165">
        <f>SUMIF('C&amp;I'!B:B, test!$B165, 'C&amp;I'!D:D)</f>
        <v>2737.1</v>
      </c>
      <c r="D165">
        <f>(SUMIF('M&amp;M'!B:B, test!B165, 'M&amp;M'!I:I))/3</f>
        <v>648.5615261369976</v>
      </c>
      <c r="E165">
        <f>((SUMIF(Transfers!B:B, test!B165, Transfers!J:J))/realGDP!D153)/3</f>
        <v>862.05634833516262</v>
      </c>
      <c r="F165" s="4">
        <f>VLOOKUP($B165, Taxes!$B:$O, MATCH("SUM_REAL", Taxes!$B$1:$O$1, 0), FALSE)</f>
        <v>2147.6688427985441</v>
      </c>
      <c r="H165" s="52">
        <f>MPCs!$B$12*C165+MPCs!$C$12*D165+FI_Q!$C$7*(MPCs!$D$12*E165+MPCs!$D$11*E164)+MPCs!$E$12*F165</f>
        <v>3262.5924573856269</v>
      </c>
      <c r="N165" s="75"/>
    </row>
    <row r="166" spans="1:14" x14ac:dyDescent="0.25">
      <c r="A166" s="50" t="str">
        <f t="shared" si="4"/>
        <v>2003</v>
      </c>
      <c r="B166" t="s">
        <v>20</v>
      </c>
      <c r="C166">
        <f>SUMIF('C&amp;I'!B:B, test!$B166, 'C&amp;I'!D:D)</f>
        <v>2728.3</v>
      </c>
      <c r="D166">
        <f>(SUMIF('M&amp;M'!B:B, test!B166, 'M&amp;M'!I:I))/3</f>
        <v>648.44002026287978</v>
      </c>
      <c r="E166">
        <f>((SUMIF(Transfers!B:B, test!B166, Transfers!J:J))/realGDP!D154)/3</f>
        <v>872.34384322364474</v>
      </c>
      <c r="F166" s="4">
        <f>VLOOKUP($B166, Taxes!$B:$O, MATCH("SUM_REAL", Taxes!$B$1:$O$1, 0), FALSE)</f>
        <v>2116.4348983432001</v>
      </c>
      <c r="H166" s="52">
        <f>MPCs!$B$12*C166+MPCs!$C$12*D166+FI_Q!$C$7*(MPCs!$D$12*E166+MPCs!$D$11*E165)+MPCs!$E$12*F166</f>
        <v>3264.2988414467336</v>
      </c>
      <c r="N166" s="75"/>
    </row>
    <row r="167" spans="1:14" x14ac:dyDescent="0.25">
      <c r="A167" s="50" t="str">
        <f t="shared" si="4"/>
        <v>2003</v>
      </c>
      <c r="B167" t="s">
        <v>21</v>
      </c>
      <c r="C167">
        <f>SUMIF('C&amp;I'!B:B, test!$B167, 'C&amp;I'!D:D)</f>
        <v>2771.2</v>
      </c>
      <c r="D167">
        <f>(SUMIF('M&amp;M'!B:B, test!B167, 'M&amp;M'!I:I))/3</f>
        <v>646.1302759707205</v>
      </c>
      <c r="E167">
        <f>((SUMIF(Transfers!B:B, test!B167, Transfers!J:J))/realGDP!D155)/3</f>
        <v>887.75779252788573</v>
      </c>
      <c r="F167" s="4">
        <f>VLOOKUP($B167, Taxes!$B:$O, MATCH("SUM_REAL", Taxes!$B$1:$O$1, 0), FALSE)</f>
        <v>2123.6716304983324</v>
      </c>
      <c r="H167" s="52">
        <f>MPCs!$B$12*C167+MPCs!$C$12*D167+FI_Q!$C$7*(MPCs!$D$12*E167+MPCs!$D$11*E166)+MPCs!$E$12*F167</f>
        <v>3309.4533188986738</v>
      </c>
      <c r="N167" s="75"/>
    </row>
    <row r="168" spans="1:14" x14ac:dyDescent="0.25">
      <c r="A168" s="50" t="str">
        <f t="shared" si="4"/>
        <v>2003</v>
      </c>
      <c r="B168" t="s">
        <v>22</v>
      </c>
      <c r="C168">
        <f>SUMIF('C&amp;I'!B:B, test!$B168, 'C&amp;I'!D:D)</f>
        <v>2771.2</v>
      </c>
      <c r="D168">
        <f>(SUMIF('M&amp;M'!B:B, test!B168, 'M&amp;M'!I:I))/3</f>
        <v>661.19538425633061</v>
      </c>
      <c r="E168">
        <f>((SUMIF(Transfers!B:B, test!B168, Transfers!J:J))/realGDP!D156)/3</f>
        <v>889.84853318748765</v>
      </c>
      <c r="F168" s="4">
        <f>VLOOKUP($B168, Taxes!$B:$O, MATCH("SUM_REAL", Taxes!$B$1:$O$1, 0), FALSE)</f>
        <v>2050.0432979353723</v>
      </c>
      <c r="H168" s="52">
        <f>MPCs!$B$12*C168+MPCs!$C$12*D168+FI_Q!$C$7*(MPCs!$D$12*E168+MPCs!$D$11*E167)+MPCs!$E$12*F168</f>
        <v>3346.5937075705615</v>
      </c>
      <c r="N168" s="75"/>
    </row>
    <row r="169" spans="1:14" x14ac:dyDescent="0.25">
      <c r="A169" s="50" t="str">
        <f t="shared" si="4"/>
        <v>2004</v>
      </c>
      <c r="B169" t="s">
        <v>23</v>
      </c>
      <c r="C169">
        <f>SUMIF('C&amp;I'!B:B, test!$B169, 'C&amp;I'!D:D)</f>
        <v>2786.3</v>
      </c>
      <c r="D169">
        <f>(SUMIF('M&amp;M'!B:B, test!B169, 'M&amp;M'!I:I))/3</f>
        <v>655.38160877147538</v>
      </c>
      <c r="E169">
        <f>((SUMIF(Transfers!B:B, test!B169, Transfers!J:J))/realGDP!D157)/3</f>
        <v>891.7108304300624</v>
      </c>
      <c r="F169" s="4">
        <f>VLOOKUP($B169, Taxes!$B:$O, MATCH("SUM_REAL", Taxes!$B$1:$O$1, 0), FALSE)</f>
        <v>2135.6347666224083</v>
      </c>
      <c r="H169" s="52">
        <f>MPCs!$B$12*C169+MPCs!$C$12*D169+FI_Q!$C$7*(MPCs!$D$12*E169+MPCs!$D$11*E168)+MPCs!$E$12*F169</f>
        <v>3335.4216562737888</v>
      </c>
      <c r="N169" s="75"/>
    </row>
    <row r="170" spans="1:14" x14ac:dyDescent="0.25">
      <c r="A170" s="50" t="str">
        <f t="shared" si="4"/>
        <v>2004</v>
      </c>
      <c r="B170" t="s">
        <v>24</v>
      </c>
      <c r="C170">
        <f>SUMIF('C&amp;I'!B:B, test!$B170, 'C&amp;I'!D:D)</f>
        <v>2793.9</v>
      </c>
      <c r="D170">
        <f>(SUMIF('M&amp;M'!B:B, test!B170, 'M&amp;M'!I:I))/3</f>
        <v>677.88322835741008</v>
      </c>
      <c r="E170">
        <f>((SUMIF(Transfers!B:B, test!B170, Transfers!J:J))/realGDP!D158)/3</f>
        <v>901.06730036452643</v>
      </c>
      <c r="F170" s="4">
        <f>VLOOKUP($B170, Taxes!$B:$O, MATCH("SUM_REAL", Taxes!$B$1:$O$1, 0), FALSE)</f>
        <v>2126.0037616425088</v>
      </c>
      <c r="H170" s="52">
        <f>MPCs!$B$12*C170+MPCs!$C$12*D170+FI_Q!$C$7*(MPCs!$D$12*E170+MPCs!$D$11*E169)+MPCs!$E$12*F170</f>
        <v>3370.9232981348628</v>
      </c>
      <c r="N170" s="75"/>
    </row>
    <row r="171" spans="1:14" x14ac:dyDescent="0.25">
      <c r="A171" s="50" t="str">
        <f t="shared" si="4"/>
        <v>2004</v>
      </c>
      <c r="B171" t="s">
        <v>25</v>
      </c>
      <c r="C171">
        <f>SUMIF('C&amp;I'!B:B, test!$B171, 'C&amp;I'!D:D)</f>
        <v>2809.9</v>
      </c>
      <c r="D171">
        <f>(SUMIF('M&amp;M'!B:B, test!B171, 'M&amp;M'!I:I))/3</f>
        <v>692.3414639160319</v>
      </c>
      <c r="E171">
        <f>((SUMIF(Transfers!B:B, test!B171, Transfers!J:J))/realGDP!D159)/3</f>
        <v>897.72409550970178</v>
      </c>
      <c r="F171" s="4">
        <f>VLOOKUP($B171, Taxes!$B:$O, MATCH("SUM_REAL", Taxes!$B$1:$O$1, 0), FALSE)</f>
        <v>2145.053961863222</v>
      </c>
      <c r="H171" s="52">
        <f>MPCs!$B$12*C171+MPCs!$C$12*D171+FI_Q!$C$7*(MPCs!$D$12*E171+MPCs!$D$11*E170)+MPCs!$E$12*F171</f>
        <v>3397.5541802658481</v>
      </c>
      <c r="N171" s="75"/>
    </row>
    <row r="172" spans="1:14" x14ac:dyDescent="0.25">
      <c r="A172" s="50" t="str">
        <f t="shared" si="4"/>
        <v>2004</v>
      </c>
      <c r="B172" t="s">
        <v>26</v>
      </c>
      <c r="C172">
        <f>SUMIF('C&amp;I'!B:B, test!$B172, 'C&amp;I'!D:D)</f>
        <v>2820.7</v>
      </c>
      <c r="D172">
        <f>(SUMIF('M&amp;M'!B:B, test!B172, 'M&amp;M'!I:I))/3</f>
        <v>691.80016839509153</v>
      </c>
      <c r="E172">
        <f>((SUMIF(Transfers!B:B, test!B172, Transfers!J:J))/realGDP!D160)/3</f>
        <v>897.68536535646115</v>
      </c>
      <c r="F172" s="4">
        <f>VLOOKUP($B172, Taxes!$B:$O, MATCH("SUM_REAL", Taxes!$B$1:$O$1, 0), FALSE)</f>
        <v>2194.5849780396952</v>
      </c>
      <c r="H172" s="52">
        <f>MPCs!$B$12*C172+MPCs!$C$12*D172+FI_Q!$C$7*(MPCs!$D$12*E172+MPCs!$D$11*E171)+MPCs!$E$12*F172</f>
        <v>3394.750645286917</v>
      </c>
      <c r="N172" s="75"/>
    </row>
    <row r="173" spans="1:14" x14ac:dyDescent="0.25">
      <c r="A173" s="50" t="str">
        <f t="shared" si="4"/>
        <v>2005</v>
      </c>
      <c r="B173" t="s">
        <v>27</v>
      </c>
      <c r="C173">
        <f>SUMIF('C&amp;I'!B:B, test!$B173, 'C&amp;I'!D:D)</f>
        <v>2808.2</v>
      </c>
      <c r="D173">
        <f>(SUMIF('M&amp;M'!B:B, test!B173, 'M&amp;M'!I:I))/3</f>
        <v>702.31842817640165</v>
      </c>
      <c r="E173">
        <f>((SUMIF(Transfers!B:B, test!B173, Transfers!J:J))/realGDP!D161)/3</f>
        <v>896.61132255869961</v>
      </c>
      <c r="F173" s="4">
        <f>VLOOKUP($B173, Taxes!$B:$O, MATCH("SUM_REAL", Taxes!$B$1:$O$1, 0), FALSE)</f>
        <v>2213.4701307297701</v>
      </c>
      <c r="H173" s="52">
        <f>MPCs!$B$12*C173+MPCs!$C$12*D173+FI_Q!$C$7*(MPCs!$D$12*E173+MPCs!$D$11*E172)+MPCs!$E$12*F173</f>
        <v>3387.7391388816868</v>
      </c>
      <c r="N173" s="75"/>
    </row>
    <row r="174" spans="1:14" x14ac:dyDescent="0.25">
      <c r="A174" s="50" t="str">
        <f t="shared" si="4"/>
        <v>2005</v>
      </c>
      <c r="B174" t="s">
        <v>28</v>
      </c>
      <c r="C174">
        <f>SUMIF('C&amp;I'!B:B, test!$B174, 'C&amp;I'!D:D)</f>
        <v>2814.1</v>
      </c>
      <c r="D174">
        <f>(SUMIF('M&amp;M'!B:B, test!B174, 'M&amp;M'!I:I))/3</f>
        <v>711.99554133814911</v>
      </c>
      <c r="E174">
        <f>((SUMIF(Transfers!B:B, test!B174, Transfers!J:J))/realGDP!D162)/3</f>
        <v>918.08064622341237</v>
      </c>
      <c r="F174" s="4">
        <f>VLOOKUP($B174, Taxes!$B:$O, MATCH("SUM_REAL", Taxes!$B$1:$O$1, 0), FALSE)</f>
        <v>2307.548785038523</v>
      </c>
      <c r="H174" s="52">
        <f>MPCs!$B$12*C174+MPCs!$C$12*D174+FI_Q!$C$7*(MPCs!$D$12*E174+MPCs!$D$11*E173)+MPCs!$E$12*F174</f>
        <v>3385.5931905328134</v>
      </c>
      <c r="N174" s="75"/>
    </row>
    <row r="175" spans="1:14" x14ac:dyDescent="0.25">
      <c r="A175" s="50" t="str">
        <f t="shared" si="4"/>
        <v>2005</v>
      </c>
      <c r="B175" t="s">
        <v>29</v>
      </c>
      <c r="C175">
        <f>SUMIF('C&amp;I'!B:B, test!$B175, 'C&amp;I'!D:D)</f>
        <v>2818.9</v>
      </c>
      <c r="D175">
        <f>(SUMIF('M&amp;M'!B:B, test!B175, 'M&amp;M'!I:I))/3</f>
        <v>724.41000903829354</v>
      </c>
      <c r="E175">
        <f>((SUMIF(Transfers!B:B, test!B175, Transfers!J:J))/realGDP!D163)/3</f>
        <v>917.86596889082728</v>
      </c>
      <c r="F175" s="4">
        <f>VLOOKUP($B175, Taxes!$B:$O, MATCH("SUM_REAL", Taxes!$B$1:$O$1, 0), FALSE)</f>
        <v>2328.8268643698211</v>
      </c>
      <c r="H175" s="52">
        <f>MPCs!$B$12*C175+MPCs!$C$12*D175+FI_Q!$C$7*(MPCs!$D$12*E175+MPCs!$D$11*E174)+MPCs!$E$12*F175</f>
        <v>3401.7218934799525</v>
      </c>
      <c r="N175" s="75"/>
    </row>
    <row r="176" spans="1:14" x14ac:dyDescent="0.25">
      <c r="A176" s="50" t="str">
        <f t="shared" si="4"/>
        <v>2005</v>
      </c>
      <c r="B176" t="s">
        <v>30</v>
      </c>
      <c r="C176">
        <f>SUMIF('C&amp;I'!B:B, test!$B176, 'C&amp;I'!D:D)</f>
        <v>2841</v>
      </c>
      <c r="D176">
        <f>(SUMIF('M&amp;M'!B:B, test!B176, 'M&amp;M'!I:I))/3</f>
        <v>714.27552523741542</v>
      </c>
      <c r="E176">
        <f>((SUMIF(Transfers!B:B, test!B176, Transfers!J:J))/realGDP!D164)/3</f>
        <v>927.82319234447004</v>
      </c>
      <c r="F176" s="4">
        <f>VLOOKUP($B176, Taxes!$B:$O, MATCH("SUM_REAL", Taxes!$B$1:$O$1, 0), FALSE)</f>
        <v>2348.7479239911136</v>
      </c>
      <c r="H176" s="52">
        <f>MPCs!$B$12*C176+MPCs!$C$12*D176+FI_Q!$C$7*(MPCs!$D$12*E176+MPCs!$D$11*E175)+MPCs!$E$12*F176</f>
        <v>3411.4522318742543</v>
      </c>
      <c r="N176" s="75"/>
    </row>
    <row r="177" spans="1:14" x14ac:dyDescent="0.25">
      <c r="A177" s="50" t="str">
        <f t="shared" si="4"/>
        <v>2006</v>
      </c>
      <c r="B177" t="s">
        <v>31</v>
      </c>
      <c r="C177">
        <f>SUMIF('C&amp;I'!B:B, test!$B177, 'C&amp;I'!D:D)</f>
        <v>2830.7</v>
      </c>
      <c r="D177">
        <f>(SUMIF('M&amp;M'!B:B, test!B177, 'M&amp;M'!I:I))/3</f>
        <v>719.70192759635938</v>
      </c>
      <c r="E177">
        <f>((SUMIF(Transfers!B:B, test!B177, Transfers!J:J))/realGDP!D165)/3</f>
        <v>920.57954885930747</v>
      </c>
      <c r="F177" s="4">
        <f>VLOOKUP($B177, Taxes!$B:$O, MATCH("SUM_REAL", Taxes!$B$1:$O$1, 0), FALSE)</f>
        <v>2371.6988400462269</v>
      </c>
      <c r="H177" s="52">
        <f>MPCs!$B$12*C177+MPCs!$C$12*D177+FI_Q!$C$7*(MPCs!$D$12*E177+MPCs!$D$11*E176)+MPCs!$E$12*F177</f>
        <v>3400.8041297343025</v>
      </c>
      <c r="N177" s="75"/>
    </row>
    <row r="178" spans="1:14" x14ac:dyDescent="0.25">
      <c r="A178" s="50" t="str">
        <f t="shared" si="4"/>
        <v>2006</v>
      </c>
      <c r="B178" t="s">
        <v>32</v>
      </c>
      <c r="C178">
        <f>SUMIF('C&amp;I'!B:B, test!$B178, 'C&amp;I'!D:D)</f>
        <v>2853.5</v>
      </c>
      <c r="D178">
        <f>(SUMIF('M&amp;M'!B:B, test!B178, 'M&amp;M'!I:I))/3</f>
        <v>754.32166987157723</v>
      </c>
      <c r="E178">
        <f>((SUMIF(Transfers!B:B, test!B178, Transfers!J:J))/realGDP!D166)/3</f>
        <v>938.80811631250981</v>
      </c>
      <c r="F178" s="4">
        <f>VLOOKUP($B178, Taxes!$B:$O, MATCH("SUM_REAL", Taxes!$B$1:$O$1, 0), FALSE)</f>
        <v>2461.3090483037754</v>
      </c>
      <c r="H178" s="52">
        <f>MPCs!$B$12*C178+MPCs!$C$12*D178+FI_Q!$C$7*(MPCs!$D$12*E178+MPCs!$D$11*E177)+MPCs!$E$12*F178</f>
        <v>3439.4765901349979</v>
      </c>
      <c r="N178" s="75"/>
    </row>
    <row r="179" spans="1:14" x14ac:dyDescent="0.25">
      <c r="A179" s="50" t="str">
        <f t="shared" si="4"/>
        <v>2006</v>
      </c>
      <c r="B179" t="s">
        <v>33</v>
      </c>
      <c r="C179">
        <f>SUMIF('C&amp;I'!B:B, test!$B179, 'C&amp;I'!D:D)</f>
        <v>2864.1</v>
      </c>
      <c r="D179">
        <f>(SUMIF('M&amp;M'!B:B, test!B179, 'M&amp;M'!I:I))/3</f>
        <v>758.36656109771047</v>
      </c>
      <c r="E179">
        <f>((SUMIF(Transfers!B:B, test!B179, Transfers!J:J))/realGDP!D167)/3</f>
        <v>939.1988781898832</v>
      </c>
      <c r="F179" s="4">
        <f>VLOOKUP($B179, Taxes!$B:$O, MATCH("SUM_REAL", Taxes!$B$1:$O$1, 0), FALSE)</f>
        <v>2477.2484647337988</v>
      </c>
      <c r="H179" s="52">
        <f>MPCs!$B$12*C179+MPCs!$C$12*D179+FI_Q!$C$7*(MPCs!$D$12*E179+MPCs!$D$11*E178)+MPCs!$E$12*F179</f>
        <v>3453.8917540699299</v>
      </c>
      <c r="N179" s="75"/>
    </row>
    <row r="180" spans="1:14" x14ac:dyDescent="0.25">
      <c r="A180" s="50" t="str">
        <f t="shared" si="4"/>
        <v>2006</v>
      </c>
      <c r="B180" t="s">
        <v>34</v>
      </c>
      <c r="C180">
        <f>SUMIF('C&amp;I'!B:B, test!$B180, 'C&amp;I'!D:D)</f>
        <v>2870.4</v>
      </c>
      <c r="D180">
        <f>(SUMIF('M&amp;M'!B:B, test!B180, 'M&amp;M'!I:I))/3</f>
        <v>773.77250129091726</v>
      </c>
      <c r="E180">
        <f>((SUMIF(Transfers!B:B, test!B180, Transfers!J:J))/realGDP!D168)/3</f>
        <v>936.72382791455891</v>
      </c>
      <c r="F180" s="4">
        <f>VLOOKUP($B180, Taxes!$B:$O, MATCH("SUM_REAL", Taxes!$B$1:$O$1, 0), FALSE)</f>
        <v>2474.3404067753922</v>
      </c>
      <c r="H180" s="52">
        <f>MPCs!$B$12*C180+MPCs!$C$12*D180+FI_Q!$C$7*(MPCs!$D$12*E180+MPCs!$D$11*E179)+MPCs!$E$12*F180</f>
        <v>3475.7098470511223</v>
      </c>
      <c r="N180" s="75"/>
    </row>
    <row r="181" spans="1:14" x14ac:dyDescent="0.25">
      <c r="A181" s="50" t="str">
        <f t="shared" si="4"/>
        <v>2007</v>
      </c>
      <c r="B181" t="s">
        <v>35</v>
      </c>
      <c r="C181">
        <f>SUMIF('C&amp;I'!B:B, test!$B181, 'C&amp;I'!D:D)</f>
        <v>2889.1</v>
      </c>
      <c r="D181">
        <f>(SUMIF('M&amp;M'!B:B, test!B181, 'M&amp;M'!I:I))/3</f>
        <v>769.04877300603766</v>
      </c>
      <c r="E181">
        <f>((SUMIF(Transfers!B:B, test!B181, Transfers!J:J))/realGDP!D169)/3</f>
        <v>942.96447369343241</v>
      </c>
      <c r="F181" s="4">
        <f>VLOOKUP($B181, Taxes!$B:$O, MATCH("SUM_REAL", Taxes!$B$1:$O$1, 0), FALSE)</f>
        <v>2535.1653665818631</v>
      </c>
      <c r="H181" s="52">
        <f>MPCs!$B$12*C181+MPCs!$C$12*D181+FI_Q!$C$7*(MPCs!$D$12*E181+MPCs!$D$11*E180)+MPCs!$E$12*F181</f>
        <v>3475.7322495776443</v>
      </c>
      <c r="N181" s="75"/>
    </row>
    <row r="182" spans="1:14" x14ac:dyDescent="0.25">
      <c r="A182" s="50" t="str">
        <f t="shared" si="4"/>
        <v>2007</v>
      </c>
      <c r="B182" t="s">
        <v>36</v>
      </c>
      <c r="C182">
        <f>SUMIF('C&amp;I'!B:B, test!$B182, 'C&amp;I'!D:D)</f>
        <v>2882.7</v>
      </c>
      <c r="D182">
        <f>(SUMIF('M&amp;M'!B:B, test!B182, 'M&amp;M'!I:I))/3</f>
        <v>799.4167146155047</v>
      </c>
      <c r="E182">
        <f>((SUMIF(Transfers!B:B, test!B182, Transfers!J:J))/realGDP!D170)/3</f>
        <v>963.53081687637166</v>
      </c>
      <c r="F182" s="4">
        <f>VLOOKUP($B182, Taxes!$B:$O, MATCH("SUM_REAL", Taxes!$B$1:$O$1, 0), FALSE)</f>
        <v>2603.3247229397552</v>
      </c>
      <c r="H182" s="52">
        <f>MPCs!$B$12*C182+MPCs!$C$12*D182+FI_Q!$C$7*(MPCs!$D$12*E182+MPCs!$D$11*E181)+MPCs!$E$12*F182</f>
        <v>3489.6670573446368</v>
      </c>
      <c r="N182" s="75"/>
    </row>
    <row r="183" spans="1:14" x14ac:dyDescent="0.25">
      <c r="A183" s="50" t="str">
        <f t="shared" si="4"/>
        <v>2007</v>
      </c>
      <c r="B183" t="s">
        <v>37</v>
      </c>
      <c r="C183">
        <f>SUMIF('C&amp;I'!B:B, test!$B183, 'C&amp;I'!D:D)</f>
        <v>2907</v>
      </c>
      <c r="D183">
        <f>(SUMIF('M&amp;M'!B:B, test!B183, 'M&amp;M'!I:I))/3</f>
        <v>783.3179756050414</v>
      </c>
      <c r="E183">
        <f>((SUMIF(Transfers!B:B, test!B183, Transfers!J:J))/realGDP!D171)/3</f>
        <v>965.54408517703314</v>
      </c>
      <c r="F183" s="4">
        <f>VLOOKUP($B183, Taxes!$B:$O, MATCH("SUM_REAL", Taxes!$B$1:$O$1, 0), FALSE)</f>
        <v>2610.3894761860479</v>
      </c>
      <c r="H183" s="52">
        <f>MPCs!$B$12*C183+MPCs!$C$12*D183+FI_Q!$C$7*(MPCs!$D$12*E183+MPCs!$D$11*E182)+MPCs!$E$12*F183</f>
        <v>3500.7791137833724</v>
      </c>
      <c r="N183" s="75"/>
    </row>
    <row r="184" spans="1:14" x14ac:dyDescent="0.25">
      <c r="A184" s="50" t="str">
        <f t="shared" si="4"/>
        <v>2007</v>
      </c>
      <c r="B184" t="s">
        <v>38</v>
      </c>
      <c r="C184">
        <f>SUMIF('C&amp;I'!B:B, test!$B184, 'C&amp;I'!D:D)</f>
        <v>2928</v>
      </c>
      <c r="D184">
        <f>(SUMIF('M&amp;M'!B:B, test!B184, 'M&amp;M'!I:I))/3</f>
        <v>792.36159350717026</v>
      </c>
      <c r="E184">
        <f>((SUMIF(Transfers!B:B, test!B184, Transfers!J:J))/realGDP!D172)/3</f>
        <v>968.53303739934302</v>
      </c>
      <c r="F184" s="4">
        <f>VLOOKUP($B184, Taxes!$B:$O, MATCH("SUM_REAL", Taxes!$B$1:$O$1, 0), FALSE)</f>
        <v>2610.7954253537337</v>
      </c>
      <c r="H184" s="52">
        <f>MPCs!$B$12*C184+MPCs!$C$12*D184+FI_Q!$C$7*(MPCs!$D$12*E184+MPCs!$D$11*E183)+MPCs!$E$12*F184</f>
        <v>3531.9608046759599</v>
      </c>
      <c r="N184" s="75"/>
    </row>
    <row r="185" spans="1:14" x14ac:dyDescent="0.25">
      <c r="A185" s="50" t="str">
        <f t="shared" si="4"/>
        <v>2008</v>
      </c>
      <c r="B185" t="s">
        <v>39</v>
      </c>
      <c r="C185">
        <f>SUMIF('C&amp;I'!B:B, test!$B185, 'C&amp;I'!D:D)</f>
        <v>2939.8</v>
      </c>
      <c r="D185">
        <f>(SUMIF('M&amp;M'!B:B, test!B185, 'M&amp;M'!I:I))/3</f>
        <v>803.41045950295063</v>
      </c>
      <c r="E185">
        <f>((SUMIF(Transfers!B:B, test!B185, Transfers!J:J))/realGDP!D173)/3</f>
        <v>970.30058869808192</v>
      </c>
      <c r="F185" s="4">
        <f>VLOOKUP($B185, Taxes!$B:$O, MATCH("SUM_REAL", Taxes!$B$1:$O$1, 0), FALSE)</f>
        <v>2618.2143729144623</v>
      </c>
      <c r="H185" s="52">
        <f>MPCs!$B$12*C185+MPCs!$C$12*D185+FI_Q!$C$7*(MPCs!$D$12*E185+MPCs!$D$11*E184)+MPCs!$E$12*F185</f>
        <v>3554.0476385896663</v>
      </c>
      <c r="N185" s="75"/>
    </row>
    <row r="186" spans="1:14" x14ac:dyDescent="0.25">
      <c r="A186" s="50" t="str">
        <f t="shared" si="4"/>
        <v>2008</v>
      </c>
      <c r="B186" t="s">
        <v>40</v>
      </c>
      <c r="C186">
        <f>SUMIF('C&amp;I'!B:B, test!$B186, 'C&amp;I'!D:D)</f>
        <v>2952</v>
      </c>
      <c r="D186">
        <f>(SUMIF('M&amp;M'!B:B, test!B186, 'M&amp;M'!I:I))/3</f>
        <v>810.25225316152557</v>
      </c>
      <c r="E186">
        <f>((SUMIF(Transfers!B:B, test!B186, Transfers!J:J))/realGDP!D174)/3</f>
        <v>989.14991409367997</v>
      </c>
      <c r="F186" s="4">
        <f>VLOOKUP($B186, Taxes!$B:$O, MATCH("SUM_REAL", Taxes!$B$1:$O$1, 0), FALSE)</f>
        <v>2625.6064717215227</v>
      </c>
      <c r="H186" s="52">
        <f>MPCs!$B$12*C186+MPCs!$C$12*D186+FI_Q!$C$7*(MPCs!$D$12*E186+MPCs!$D$11*E185)+MPCs!$E$12*F186</f>
        <v>3576.872728916991</v>
      </c>
      <c r="N186" s="75"/>
    </row>
    <row r="187" spans="1:14" x14ac:dyDescent="0.25">
      <c r="A187" s="50" t="str">
        <f t="shared" si="4"/>
        <v>2008</v>
      </c>
      <c r="B187" t="s">
        <v>41</v>
      </c>
      <c r="C187">
        <f>SUMIF('C&amp;I'!B:B, test!$B187, 'C&amp;I'!D:D)</f>
        <v>2975</v>
      </c>
      <c r="D187">
        <f>(SUMIF('M&amp;M'!B:B, test!B187, 'M&amp;M'!I:I))/3</f>
        <v>821.36460132471484</v>
      </c>
      <c r="E187">
        <f>((SUMIF(Transfers!B:B, test!B187, Transfers!J:J))/realGDP!D175)/3</f>
        <v>1104.7446020543637</v>
      </c>
      <c r="F187" s="4">
        <f>VLOOKUP($B187, Taxes!$B:$O, MATCH("SUM_REAL", Taxes!$B$1:$O$1, 0), FALSE)</f>
        <v>2407.4388332651206</v>
      </c>
      <c r="H187" s="52">
        <f>MPCs!$B$12*C187+MPCs!$C$12*D187+FI_Q!$C$7*(MPCs!$D$12*E187+MPCs!$D$11*E186)+MPCs!$E$12*F187</f>
        <v>3701.6633644023923</v>
      </c>
      <c r="N187" s="75"/>
    </row>
    <row r="188" spans="1:14" x14ac:dyDescent="0.25">
      <c r="A188" s="50" t="str">
        <f t="shared" si="4"/>
        <v>2008</v>
      </c>
      <c r="B188" t="s">
        <v>42</v>
      </c>
      <c r="C188">
        <f>SUMIF('C&amp;I'!B:B, test!$B188, 'C&amp;I'!D:D)</f>
        <v>3016.2</v>
      </c>
      <c r="D188">
        <f>(SUMIF('M&amp;M'!B:B, test!B188, 'M&amp;M'!I:I))/3</f>
        <v>827.44908269268751</v>
      </c>
      <c r="E188">
        <f>((SUMIF(Transfers!B:B, test!B188, Transfers!J:J))/realGDP!D176)/3</f>
        <v>1022.2964448880235</v>
      </c>
      <c r="F188" s="4">
        <f>VLOOKUP($B188, Taxes!$B:$O, MATCH("SUM_REAL", Taxes!$B$1:$O$1, 0), FALSE)</f>
        <v>2491.0817514353189</v>
      </c>
      <c r="H188" s="52">
        <f>MPCs!$B$12*C188+MPCs!$C$12*D188+FI_Q!$C$7*(MPCs!$D$12*E188+MPCs!$D$11*E187)+MPCs!$E$12*F188</f>
        <v>3728.070569813377</v>
      </c>
      <c r="N188" s="75"/>
    </row>
    <row r="189" spans="1:14" x14ac:dyDescent="0.25">
      <c r="A189" s="50" t="str">
        <f t="shared" si="4"/>
        <v>2009</v>
      </c>
      <c r="B189" t="s">
        <v>43</v>
      </c>
      <c r="C189">
        <f>SUMIF('C&amp;I'!B:B, test!$B189, 'C&amp;I'!D:D)</f>
        <v>3035.9</v>
      </c>
      <c r="D189">
        <f>(SUMIF('M&amp;M'!B:B, test!B189, 'M&amp;M'!I:I))/3</f>
        <v>832.94025861370437</v>
      </c>
      <c r="E189">
        <f>((SUMIF(Transfers!B:B, test!B189, Transfers!J:J))/realGDP!D177)/3</f>
        <v>1065.1722040649918</v>
      </c>
      <c r="F189" s="4">
        <f>VLOOKUP($B189, Taxes!$B:$O, MATCH("SUM_REAL", Taxes!$B$1:$O$1, 0), FALSE)</f>
        <v>2514.9880696970308</v>
      </c>
      <c r="H189" s="52">
        <f>MPCs!$B$12*C189+MPCs!$C$12*D189+FI_Q!$C$7*(MPCs!$D$12*E189+MPCs!$D$11*E188)+MPCs!$E$12*F189</f>
        <v>3742.8007473052489</v>
      </c>
      <c r="N189" s="75"/>
    </row>
    <row r="190" spans="1:14" x14ac:dyDescent="0.25">
      <c r="A190" s="50" t="str">
        <f t="shared" si="4"/>
        <v>2009</v>
      </c>
      <c r="B190" t="s">
        <v>44</v>
      </c>
      <c r="C190">
        <f>SUMIF('C&amp;I'!B:B, test!$B190, 'C&amp;I'!D:D)</f>
        <v>3040.5</v>
      </c>
      <c r="D190">
        <f>(SUMIF('M&amp;M'!B:B, test!B190, 'M&amp;M'!I:I))/3</f>
        <v>851.47087153486927</v>
      </c>
      <c r="E190">
        <f>((SUMIF(Transfers!B:B, test!B190, Transfers!J:J))/realGDP!D178)/3</f>
        <v>1161.5346870735953</v>
      </c>
      <c r="F190" s="4">
        <f>VLOOKUP($B190, Taxes!$B:$O, MATCH("SUM_REAL", Taxes!$B$1:$O$1, 0), FALSE)</f>
        <v>2263.5155572583735</v>
      </c>
      <c r="H190" s="52">
        <f>MPCs!$B$12*C190+MPCs!$C$12*D190+FI_Q!$C$7*(MPCs!$D$12*E190+MPCs!$D$11*E189)+MPCs!$E$12*F190</f>
        <v>3864.3561354138806</v>
      </c>
      <c r="N190" s="75"/>
    </row>
    <row r="191" spans="1:14" x14ac:dyDescent="0.25">
      <c r="A191" s="50" t="str">
        <f t="shared" si="4"/>
        <v>2009</v>
      </c>
      <c r="B191" t="s">
        <v>45</v>
      </c>
      <c r="C191">
        <f>SUMIF('C&amp;I'!B:B, test!$B191, 'C&amp;I'!D:D)</f>
        <v>3096</v>
      </c>
      <c r="D191">
        <f>(SUMIF('M&amp;M'!B:B, test!B191, 'M&amp;M'!I:I))/3</f>
        <v>864.38436159784453</v>
      </c>
      <c r="E191">
        <f>((SUMIF(Transfers!B:B, test!B191, Transfers!J:J))/realGDP!D179)/3</f>
        <v>1275.8048434478283</v>
      </c>
      <c r="F191" s="4">
        <f>VLOOKUP($B191, Taxes!$B:$O, MATCH("SUM_REAL", Taxes!$B$1:$O$1, 0), FALSE)</f>
        <v>2188.083432035814</v>
      </c>
      <c r="H191" s="52">
        <f>MPCs!$B$12*C191+MPCs!$C$12*D191+FI_Q!$C$7*(MPCs!$D$12*E191+MPCs!$D$11*E190)+MPCs!$E$12*F191</f>
        <v>4002.895797169002</v>
      </c>
      <c r="N191" s="75"/>
    </row>
    <row r="192" spans="1:14" x14ac:dyDescent="0.25">
      <c r="A192" s="50" t="str">
        <f t="shared" si="4"/>
        <v>2009</v>
      </c>
      <c r="B192" t="s">
        <v>46</v>
      </c>
      <c r="C192">
        <f>SUMIF('C&amp;I'!B:B, test!$B192, 'C&amp;I'!D:D)</f>
        <v>3113</v>
      </c>
      <c r="D192">
        <f>(SUMIF('M&amp;M'!B:B, test!B192, 'M&amp;M'!I:I))/3</f>
        <v>874.08966031974978</v>
      </c>
      <c r="E192">
        <f>((SUMIF(Transfers!B:B, test!B192, Transfers!J:J))/realGDP!D180)/3</f>
        <v>1252.4313486878198</v>
      </c>
      <c r="F192" s="4">
        <f>VLOOKUP($B192, Taxes!$B:$O, MATCH("SUM_REAL", Taxes!$B$1:$O$1, 0), FALSE)</f>
        <v>2172.9025565319744</v>
      </c>
      <c r="H192" s="52">
        <f>MPCs!$B$12*C192+MPCs!$C$12*D192+FI_Q!$C$7*(MPCs!$D$12*E192+MPCs!$D$11*E191)+MPCs!$E$12*F192</f>
        <v>4049.7057675089109</v>
      </c>
      <c r="N192" s="75"/>
    </row>
    <row r="193" spans="1:14" x14ac:dyDescent="0.25">
      <c r="A193" s="50" t="str">
        <f t="shared" si="4"/>
        <v>2010</v>
      </c>
      <c r="B193" t="s">
        <v>47</v>
      </c>
      <c r="C193">
        <f>SUMIF('C&amp;I'!B:B, test!$B193, 'C&amp;I'!D:D)</f>
        <v>3106.8</v>
      </c>
      <c r="D193">
        <f>(SUMIF('M&amp;M'!B:B, test!B193, 'M&amp;M'!I:I))/3</f>
        <v>865.32801732451833</v>
      </c>
      <c r="E193">
        <f>((SUMIF(Transfers!B:B, test!B193, Transfers!J:J))/realGDP!D181)/3</f>
        <v>1260.1714617843647</v>
      </c>
      <c r="F193" s="4">
        <f>VLOOKUP($B193, Taxes!$B:$O, MATCH("SUM_REAL", Taxes!$B$1:$O$1, 0), FALSE)</f>
        <v>2167.6111595466432</v>
      </c>
      <c r="H193" s="52">
        <f>MPCs!$B$12*C193+MPCs!$C$12*D193+FI_Q!$C$7*(MPCs!$D$12*E193+MPCs!$D$11*E192)+MPCs!$E$12*F193</f>
        <v>4033.5595064750441</v>
      </c>
      <c r="N193" s="75"/>
    </row>
    <row r="194" spans="1:14" x14ac:dyDescent="0.25">
      <c r="A194" s="50" t="str">
        <f t="shared" si="4"/>
        <v>2010</v>
      </c>
      <c r="B194" t="s">
        <v>48</v>
      </c>
      <c r="C194">
        <f>SUMIF('C&amp;I'!B:B, test!$B194, 'C&amp;I'!D:D)</f>
        <v>3084.3</v>
      </c>
      <c r="D194">
        <f>(SUMIF('M&amp;M'!B:B, test!B194, 'M&amp;M'!I:I))/3</f>
        <v>871.56297626358264</v>
      </c>
      <c r="E194">
        <f>((SUMIF(Transfers!B:B, test!B194, Transfers!J:J))/realGDP!D182)/3</f>
        <v>1309.1888084729644</v>
      </c>
      <c r="F194" s="4">
        <f>VLOOKUP($B194, Taxes!$B:$O, MATCH("SUM_REAL", Taxes!$B$1:$O$1, 0), FALSE)</f>
        <v>2178.6352550874321</v>
      </c>
      <c r="H194" s="52">
        <f>MPCs!$B$12*C194+MPCs!$C$12*D194+FI_Q!$C$7*(MPCs!$D$12*E194+MPCs!$D$11*E193)+MPCs!$E$12*F194</f>
        <v>4029.8113212210274</v>
      </c>
      <c r="N194" s="75"/>
    </row>
    <row r="195" spans="1:14" x14ac:dyDescent="0.25">
      <c r="A195" s="50" t="str">
        <f t="shared" si="4"/>
        <v>2010</v>
      </c>
      <c r="B195" t="s">
        <v>49</v>
      </c>
      <c r="C195">
        <f>SUMIF('C&amp;I'!B:B, test!$B195, 'C&amp;I'!D:D)</f>
        <v>3106.2</v>
      </c>
      <c r="D195">
        <f>(SUMIF('M&amp;M'!B:B, test!B195, 'M&amp;M'!I:I))/3</f>
        <v>875.74933089215892</v>
      </c>
      <c r="E195">
        <f>((SUMIF(Transfers!B:B, test!B195, Transfers!J:J))/realGDP!D183)/3</f>
        <v>1304.8238044046432</v>
      </c>
      <c r="F195" s="4">
        <f>VLOOKUP($B195, Taxes!$B:$O, MATCH("SUM_REAL", Taxes!$B$1:$O$1, 0), FALSE)</f>
        <v>2210.014498042271</v>
      </c>
      <c r="H195" s="52">
        <f>MPCs!$B$12*C195+MPCs!$C$12*D195+FI_Q!$C$7*(MPCs!$D$12*E195+MPCs!$D$11*E194)+MPCs!$E$12*F195</f>
        <v>4056.6341333094842</v>
      </c>
      <c r="N195" s="75"/>
    </row>
    <row r="196" spans="1:14" x14ac:dyDescent="0.25">
      <c r="A196" s="50" t="str">
        <f t="shared" si="4"/>
        <v>2010</v>
      </c>
      <c r="B196" t="s">
        <v>50</v>
      </c>
      <c r="C196">
        <f>SUMIF('C&amp;I'!B:B, test!$B196, 'C&amp;I'!D:D)</f>
        <v>3103.5</v>
      </c>
      <c r="D196">
        <f>(SUMIF('M&amp;M'!B:B, test!B196, 'M&amp;M'!I:I))/3</f>
        <v>897.15441430387943</v>
      </c>
      <c r="E196">
        <f>((SUMIF(Transfers!B:B, test!B196, Transfers!J:J))/realGDP!D184)/3</f>
        <v>1301.0728368717612</v>
      </c>
      <c r="F196" s="4">
        <f>VLOOKUP($B196, Taxes!$B:$O, MATCH("SUM_REAL", Taxes!$B$1:$O$1, 0), FALSE)</f>
        <v>2248.4340121738965</v>
      </c>
      <c r="H196" s="52">
        <f>MPCs!$B$12*C196+MPCs!$C$12*D196+FI_Q!$C$7*(MPCs!$D$12*E196+MPCs!$D$11*E195)+MPCs!$E$12*F196</f>
        <v>4063.8110664654268</v>
      </c>
      <c r="N196" s="75"/>
    </row>
    <row r="197" spans="1:14" x14ac:dyDescent="0.25">
      <c r="A197" s="50" t="str">
        <f t="shared" si="4"/>
        <v>2011</v>
      </c>
      <c r="B197" t="s">
        <v>51</v>
      </c>
      <c r="C197">
        <f>SUMIF('C&amp;I'!B:B, test!$B197, 'C&amp;I'!D:D)</f>
        <v>3071.5</v>
      </c>
      <c r="D197">
        <f>(SUMIF('M&amp;M'!B:B, test!B197, 'M&amp;M'!I:I))/3</f>
        <v>907.80411069999411</v>
      </c>
      <c r="E197">
        <f>((SUMIF(Transfers!B:B, test!B197, Transfers!J:J))/realGDP!D185)/3</f>
        <v>1293.1245292615886</v>
      </c>
      <c r="F197" s="4">
        <f>VLOOKUP($B197, Taxes!$B:$O, MATCH("SUM_REAL", Taxes!$B$1:$O$1, 0), FALSE)</f>
        <v>2272.7495035849488</v>
      </c>
      <c r="H197" s="52">
        <f>MPCs!$B$12*C197+MPCs!$C$12*D197+FI_Q!$C$7*(MPCs!$D$12*E197+MPCs!$D$11*E196)+MPCs!$E$12*F197</f>
        <v>4033.4061703713533</v>
      </c>
      <c r="N197" s="75"/>
    </row>
    <row r="198" spans="1:14" x14ac:dyDescent="0.25">
      <c r="A198" s="50" t="str">
        <f t="shared" si="4"/>
        <v>2011</v>
      </c>
      <c r="B198" t="s">
        <v>52</v>
      </c>
      <c r="C198">
        <f>SUMIF('C&amp;I'!B:B, test!$B198, 'C&amp;I'!D:D)</f>
        <v>3012.2</v>
      </c>
      <c r="D198">
        <f>(SUMIF('M&amp;M'!B:B, test!B198, 'M&amp;M'!I:I))/3</f>
        <v>914.99533898366224</v>
      </c>
      <c r="E198">
        <f>((SUMIF(Transfers!B:B, test!B198, Transfers!J:J))/realGDP!D186)/3</f>
        <v>1276.3230710977778</v>
      </c>
      <c r="F198" s="4">
        <f>VLOOKUP($B198, Taxes!$B:$O, MATCH("SUM_REAL", Taxes!$B$1:$O$1, 0), FALSE)</f>
        <v>2306.0418062311287</v>
      </c>
      <c r="H198" s="52">
        <f>MPCs!$B$12*C198+MPCs!$C$12*D198+FI_Q!$C$7*(MPCs!$D$12*E198+MPCs!$D$11*E197)+MPCs!$E$12*F198</f>
        <v>3966.6802531855756</v>
      </c>
      <c r="N198" s="75"/>
    </row>
    <row r="199" spans="1:14" x14ac:dyDescent="0.25">
      <c r="A199" s="50" t="str">
        <f t="shared" si="4"/>
        <v>2011</v>
      </c>
      <c r="B199" t="s">
        <v>53</v>
      </c>
      <c r="C199">
        <f>SUMIF('C&amp;I'!B:B, test!$B199, 'C&amp;I'!D:D)</f>
        <v>3009</v>
      </c>
      <c r="D199">
        <f>(SUMIF('M&amp;M'!B:B, test!B199, 'M&amp;M'!I:I))/3</f>
        <v>904.37900950849178</v>
      </c>
      <c r="E199">
        <f>((SUMIF(Transfers!B:B, test!B199, Transfers!J:J))/realGDP!D187)/3</f>
        <v>1264.4694559516602</v>
      </c>
      <c r="F199" s="4">
        <f>VLOOKUP($B199, Taxes!$B:$O, MATCH("SUM_REAL", Taxes!$B$1:$O$1, 0), FALSE)</f>
        <v>2303.0343806768487</v>
      </c>
      <c r="H199" s="52">
        <f>MPCs!$B$12*C199+MPCs!$C$12*D199+FI_Q!$C$7*(MPCs!$D$12*E199+MPCs!$D$11*E198)+MPCs!$E$12*F199</f>
        <v>3946.9364762253003</v>
      </c>
      <c r="N199" s="75"/>
    </row>
    <row r="200" spans="1:14" x14ac:dyDescent="0.25">
      <c r="A200" s="50" t="str">
        <f t="shared" si="4"/>
        <v>2011</v>
      </c>
      <c r="B200" t="s">
        <v>54</v>
      </c>
      <c r="C200">
        <f>SUMIF('C&amp;I'!B:B, test!$B200, 'C&amp;I'!D:D)</f>
        <v>2990</v>
      </c>
      <c r="D200">
        <f>(SUMIF('M&amp;M'!B:B, test!B200, 'M&amp;M'!I:I))/3</f>
        <v>892.80590983469972</v>
      </c>
      <c r="E200">
        <f>((SUMIF(Transfers!B:B, test!B200, Transfers!J:J))/realGDP!D188)/3</f>
        <v>1257.509266075805</v>
      </c>
      <c r="F200" s="4">
        <f>VLOOKUP($B200, Taxes!$B:$O, MATCH("SUM_REAL", Taxes!$B$1:$O$1, 0), FALSE)</f>
        <v>2325.5858422647784</v>
      </c>
      <c r="H200" s="52">
        <f>MPCs!$B$12*C200+MPCs!$C$12*D200+FI_Q!$C$7*(MPCs!$D$12*E200+MPCs!$D$11*E199)+MPCs!$E$12*F200</f>
        <v>3906.4059349600625</v>
      </c>
      <c r="N200" s="75"/>
    </row>
    <row r="201" spans="1:14" x14ac:dyDescent="0.25">
      <c r="A201" s="50" t="str">
        <f t="shared" si="4"/>
        <v>2012</v>
      </c>
      <c r="B201" t="s">
        <v>55</v>
      </c>
      <c r="C201">
        <f>SUMIF('C&amp;I'!B:B, test!$B201, 'C&amp;I'!D:D)</f>
        <v>2978.3</v>
      </c>
      <c r="D201">
        <f>(SUMIF('M&amp;M'!B:B, test!B201, 'M&amp;M'!I:I))/3</f>
        <v>896.09838810702001</v>
      </c>
      <c r="E201">
        <f>((SUMIF(Transfers!B:B, test!B201, Transfers!J:J))/realGDP!D189)/3</f>
        <v>1256.2646492749207</v>
      </c>
      <c r="F201" s="4">
        <f>VLOOKUP($B201, Taxes!$B:$O, MATCH("SUM_REAL", Taxes!$B$1:$O$1, 0), FALSE)</f>
        <v>2314.9189168588146</v>
      </c>
      <c r="H201" s="52">
        <f>MPCs!$B$12*C201+MPCs!$C$12*D201+FI_Q!$C$7*(MPCs!$D$12*E201+MPCs!$D$11*E200)+MPCs!$E$12*F201</f>
        <v>3898.9246139044558</v>
      </c>
      <c r="N201" s="75"/>
    </row>
    <row r="202" spans="1:14" x14ac:dyDescent="0.25">
      <c r="A202" s="50" t="str">
        <f t="shared" si="4"/>
        <v>2012</v>
      </c>
      <c r="B202" t="s">
        <v>56</v>
      </c>
      <c r="C202">
        <f>SUMIF('C&amp;I'!B:B, test!$B202, 'C&amp;I'!D:D)</f>
        <v>2957.8</v>
      </c>
      <c r="D202">
        <f>(SUMIF('M&amp;M'!B:B, test!B202, 'M&amp;M'!I:I))/3</f>
        <v>898.58609960998854</v>
      </c>
      <c r="E202">
        <f>((SUMIF(Transfers!B:B, test!B202, Transfers!J:J))/realGDP!D190)/3</f>
        <v>1264.3906939126259</v>
      </c>
      <c r="F202" s="4">
        <f>VLOOKUP($B202, Taxes!$B:$O, MATCH("SUM_REAL", Taxes!$B$1:$O$1, 0), FALSE)</f>
        <v>2371.2893809000266</v>
      </c>
      <c r="H202" s="52">
        <f>MPCs!$B$12*C202+MPCs!$C$12*D202+FI_Q!$C$7*(MPCs!$D$12*E202+MPCs!$D$11*E201)+MPCs!$E$12*F202</f>
        <v>3868.846078535501</v>
      </c>
      <c r="N202" s="75"/>
    </row>
    <row r="203" spans="1:14" x14ac:dyDescent="0.25">
      <c r="A203" s="50" t="str">
        <f t="shared" si="4"/>
        <v>2012</v>
      </c>
      <c r="B203" t="s">
        <v>57</v>
      </c>
      <c r="C203">
        <f>SUMIF('C&amp;I'!B:B, test!$B203, 'C&amp;I'!D:D)</f>
        <v>2954.9</v>
      </c>
      <c r="D203">
        <f>(SUMIF('M&amp;M'!B:B, test!B203, 'M&amp;M'!I:I))/3</f>
        <v>917.52373210855058</v>
      </c>
      <c r="E203">
        <f>((SUMIF(Transfers!B:B, test!B203, Transfers!J:J))/realGDP!D191)/3</f>
        <v>1258.4783389068373</v>
      </c>
      <c r="F203" s="4">
        <f>VLOOKUP($B203, Taxes!$B:$O, MATCH("SUM_REAL", Taxes!$B$1:$O$1, 0), FALSE)</f>
        <v>2379.3194656993328</v>
      </c>
      <c r="H203" s="52">
        <f>MPCs!$B$12*C203+MPCs!$C$12*D203+FI_Q!$C$7*(MPCs!$D$12*E203+MPCs!$D$11*E202)+MPCs!$E$12*F203</f>
        <v>3882.845939360157</v>
      </c>
      <c r="N203" s="75"/>
    </row>
    <row r="204" spans="1:14" x14ac:dyDescent="0.25">
      <c r="A204" s="50" t="str">
        <f t="shared" si="4"/>
        <v>2012</v>
      </c>
      <c r="B204" t="s">
        <v>58</v>
      </c>
      <c r="C204">
        <f>SUMIF('C&amp;I'!B:B, test!$B204, 'C&amp;I'!D:D)</f>
        <v>2974.4</v>
      </c>
      <c r="D204">
        <f>(SUMIF('M&amp;M'!B:B, test!B204, 'M&amp;M'!I:I))/3</f>
        <v>917.31015754795635</v>
      </c>
      <c r="E204">
        <f>((SUMIF(Transfers!B:B, test!B204, Transfers!J:J))/realGDP!D192)/3</f>
        <v>1256.5676729251804</v>
      </c>
      <c r="F204" s="4">
        <f>VLOOKUP($B204, Taxes!$B:$O, MATCH("SUM_REAL", Taxes!$B$1:$O$1, 0), FALSE)</f>
        <v>2398.3540799608295</v>
      </c>
      <c r="H204" s="52">
        <f>MPCs!$B$12*C204+MPCs!$C$12*D204+FI_Q!$C$7*(MPCs!$D$12*E204+MPCs!$D$11*E203)+MPCs!$E$12*F204</f>
        <v>3895.6562537581672</v>
      </c>
      <c r="N204" s="75"/>
    </row>
    <row r="205" spans="1:14" x14ac:dyDescent="0.25">
      <c r="A205" s="50" t="str">
        <f t="shared" si="4"/>
        <v>2013</v>
      </c>
      <c r="B205" t="s">
        <v>59</v>
      </c>
      <c r="C205">
        <f>SUMIF('C&amp;I'!B:B, test!$B205, 'C&amp;I'!D:D)</f>
        <v>2928.7</v>
      </c>
      <c r="D205">
        <f>(SUMIF('M&amp;M'!B:B, test!B205, 'M&amp;M'!I:I))/3</f>
        <v>926.42454075879766</v>
      </c>
      <c r="E205">
        <f>((SUMIF(Transfers!B:B, test!B205, Transfers!J:J))/realGDP!D193)/3</f>
        <v>1256.019173861552</v>
      </c>
      <c r="F205" s="4">
        <f>VLOOKUP($B205, Taxes!$B:$O, MATCH("SUM_REAL", Taxes!$B$1:$O$1, 0), FALSE)</f>
        <v>2465.4786122074006</v>
      </c>
      <c r="H205" s="52">
        <f>MPCs!$B$12*C205+MPCs!$C$12*D205+FI_Q!$C$7*(MPCs!$D$12*E205+MPCs!$D$11*E204)+MPCs!$E$12*F205</f>
        <v>3841.7537909732182</v>
      </c>
      <c r="N205" s="75"/>
    </row>
    <row r="206" spans="1:14" x14ac:dyDescent="0.25">
      <c r="A206" s="50" t="str">
        <f t="shared" si="4"/>
        <v>2013</v>
      </c>
      <c r="B206" t="s">
        <v>60</v>
      </c>
      <c r="C206">
        <f>SUMIF('C&amp;I'!B:B, test!$B206, 'C&amp;I'!D:D)</f>
        <v>2899.8</v>
      </c>
      <c r="D206">
        <f>(SUMIF('M&amp;M'!B:B, test!B206, 'M&amp;M'!I:I))/3</f>
        <v>929.88644815980388</v>
      </c>
      <c r="E206">
        <f>((SUMIF(Transfers!B:B, test!B206, Transfers!J:J))/realGDP!D194)/3</f>
        <v>1265.3694751704084</v>
      </c>
      <c r="F206" s="4">
        <f>VLOOKUP($B206, Taxes!$B:$O, MATCH("SUM_REAL", Taxes!$B$1:$O$1, 0), FALSE)</f>
        <v>2640.1368876754341</v>
      </c>
      <c r="H206" s="52">
        <f>MPCs!$B$12*C206+MPCs!$C$12*D206+FI_Q!$C$7*(MPCs!$D$12*E206+MPCs!$D$11*E205)+MPCs!$E$12*F206</f>
        <v>3775.1595140609697</v>
      </c>
      <c r="N206" s="75"/>
    </row>
    <row r="207" spans="1:14" x14ac:dyDescent="0.25">
      <c r="A207" s="50" t="str">
        <f t="shared" si="4"/>
        <v>2013</v>
      </c>
      <c r="B207" t="s">
        <v>61</v>
      </c>
      <c r="C207">
        <f>SUMIF('C&amp;I'!B:B, test!$B207, 'C&amp;I'!D:D)</f>
        <v>2901.2</v>
      </c>
      <c r="D207">
        <f>(SUMIF('M&amp;M'!B:B, test!B207, 'M&amp;M'!I:I))/3</f>
        <v>935.13856553439689</v>
      </c>
      <c r="E207">
        <f>((SUMIF(Transfers!B:B, test!B207, Transfers!J:J))/realGDP!D195)/3</f>
        <v>1267.3403566447498</v>
      </c>
      <c r="F207" s="4">
        <f>VLOOKUP($B207, Taxes!$B:$O, MATCH("SUM_REAL", Taxes!$B$1:$O$1, 0), FALSE)</f>
        <v>2670.2592647937831</v>
      </c>
      <c r="H207" s="52">
        <f>MPCs!$B$12*C207+MPCs!$C$12*D207+FI_Q!$C$7*(MPCs!$D$12*E207+MPCs!$D$11*E206)+MPCs!$E$12*F207</f>
        <v>3776.7029442305625</v>
      </c>
      <c r="N207" s="75"/>
    </row>
    <row r="208" spans="1:14" x14ac:dyDescent="0.25">
      <c r="A208" s="50" t="str">
        <f t="shared" si="4"/>
        <v>2013</v>
      </c>
      <c r="B208" t="s">
        <v>62</v>
      </c>
      <c r="C208">
        <f>SUMIF('C&amp;I'!B:B, test!$B208, 'C&amp;I'!D:D)</f>
        <v>2902.4</v>
      </c>
      <c r="D208">
        <f>(SUMIF('M&amp;M'!B:B, test!B208, 'M&amp;M'!I:I))/3</f>
        <v>948.29890027749627</v>
      </c>
      <c r="E208">
        <f>((SUMIF(Transfers!B:B, test!B208, Transfers!J:J))/realGDP!D196)/3</f>
        <v>1265.8463312778442</v>
      </c>
      <c r="F208" s="4">
        <f>VLOOKUP($B208, Taxes!$B:$O, MATCH("SUM_REAL", Taxes!$B$1:$O$1, 0), FALSE)</f>
        <v>2665.8109880297998</v>
      </c>
      <c r="H208" s="52">
        <f>MPCs!$B$12*C208+MPCs!$C$12*D208+FI_Q!$C$7*(MPCs!$D$12*E208+MPCs!$D$11*E207)+MPCs!$E$12*F208</f>
        <v>3792.1511973567922</v>
      </c>
      <c r="N208" s="75"/>
    </row>
    <row r="209" spans="1:14" x14ac:dyDescent="0.25">
      <c r="A209" s="50" t="str">
        <f t="shared" si="4"/>
        <v>2014</v>
      </c>
      <c r="B209" t="s">
        <v>63</v>
      </c>
      <c r="C209">
        <f>SUMIF('C&amp;I'!B:B, test!$B209, 'C&amp;I'!D:D)</f>
        <v>2874.5</v>
      </c>
      <c r="D209">
        <f>(SUMIF('M&amp;M'!B:B, test!B209, 'M&amp;M'!I:I))/3</f>
        <v>946.57625224474816</v>
      </c>
      <c r="E209">
        <f>((SUMIF(Transfers!B:B, test!B209, Transfers!J:J))/realGDP!D197)/3</f>
        <v>1265.1185517115543</v>
      </c>
      <c r="F209" s="4">
        <f>VLOOKUP($B209, Taxes!$B:$O, MATCH("SUM_REAL", Taxes!$B$1:$O$1, 0), FALSE)</f>
        <v>2693.4602503084789</v>
      </c>
      <c r="H209" s="52">
        <f>MPCs!$B$12*C209+MPCs!$C$12*D209+FI_Q!$C$7*(MPCs!$D$12*E209+MPCs!$D$11*E208)+MPCs!$E$12*F209</f>
        <v>3755.1136504024325</v>
      </c>
      <c r="N209" s="75"/>
    </row>
    <row r="210" spans="1:14" x14ac:dyDescent="0.25">
      <c r="A210" s="50" t="str">
        <f t="shared" si="4"/>
        <v>2014</v>
      </c>
      <c r="B210" t="s">
        <v>64</v>
      </c>
      <c r="C210">
        <f>SUMIF('C&amp;I'!B:B, test!$B210, 'C&amp;I'!D:D)</f>
        <v>2868.5</v>
      </c>
      <c r="D210">
        <f>(SUMIF('M&amp;M'!B:B, test!B210, 'M&amp;M'!I:I))/3</f>
        <v>967.74897743948293</v>
      </c>
      <c r="E210">
        <f>((SUMIF(Transfers!B:B, test!B210, Transfers!J:J))/realGDP!D198)/3</f>
        <v>1273.7510748661614</v>
      </c>
      <c r="F210" s="4">
        <f>VLOOKUP($B210, Taxes!$B:$O, MATCH("SUM_REAL", Taxes!$B$1:$O$1, 0), FALSE)</f>
        <v>2735.3841317392948</v>
      </c>
      <c r="H210" s="52">
        <f>MPCs!$B$12*C210+MPCs!$C$12*D210+FI_Q!$C$7*(MPCs!$D$12*E210+MPCs!$D$11*E209)+MPCs!$E$12*F210</f>
        <v>3762.0769558094953</v>
      </c>
      <c r="N210" s="75"/>
    </row>
    <row r="211" spans="1:14" x14ac:dyDescent="0.25">
      <c r="A211" s="50" t="str">
        <f t="shared" ref="A211" si="5">RIGHT(B212, 4)</f>
        <v/>
      </c>
      <c r="B211" t="s">
        <v>65</v>
      </c>
      <c r="C211">
        <f>SUMIF('C&amp;I'!B:B, test!$B211, 'C&amp;I'!D:D)</f>
        <v>2880</v>
      </c>
      <c r="D211">
        <f>(SUMIF('M&amp;M'!B:B, test!B211, 'M&amp;M'!I:I))/3</f>
        <v>973.39646514540584</v>
      </c>
      <c r="E211">
        <f>((SUMIF(Transfers!B:B, test!B211, Transfers!J:J))/realGDP!D199)/3</f>
        <v>1286.5394928368958</v>
      </c>
      <c r="F211" s="4">
        <f>VLOOKUP($B211, Taxes!$B:$O, MATCH("SUM_REAL", Taxes!$B$1:$O$1, 0), FALSE)</f>
        <v>2750.0804412778671</v>
      </c>
      <c r="H211" s="52">
        <f>MPCs!$B$12*C211+MPCs!$C$12*D211+FI_Q!$C$7*(MPCs!$D$12*E211+MPCs!$D$11*E210)+MPCs!$E$12*F211</f>
        <v>3780.8576277935017</v>
      </c>
      <c r="N211" s="7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4"/>
  <sheetViews>
    <sheetView tabSelected="1" workbookViewId="0">
      <selection activeCell="H24" sqref="H24"/>
    </sheetView>
  </sheetViews>
  <sheetFormatPr defaultRowHeight="15" x14ac:dyDescent="0.25"/>
  <sheetData>
    <row r="1" spans="1:3" x14ac:dyDescent="0.25">
      <c r="A1" t="s">
        <v>1020</v>
      </c>
      <c r="B1" t="s">
        <v>1021</v>
      </c>
      <c r="C1" t="s">
        <v>1022</v>
      </c>
    </row>
    <row r="2" spans="1:3" x14ac:dyDescent="0.25">
      <c r="A2" t="s">
        <v>1023</v>
      </c>
    </row>
    <row r="3" spans="1:3" x14ac:dyDescent="0.25">
      <c r="A3" t="s">
        <v>1024</v>
      </c>
    </row>
    <row r="4" spans="1:3" x14ac:dyDescent="0.25">
      <c r="A4" t="s">
        <v>1025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99"/>
  <sheetViews>
    <sheetView topLeftCell="A2" workbookViewId="0">
      <selection activeCell="N3" sqref="N3"/>
    </sheetView>
  </sheetViews>
  <sheetFormatPr defaultRowHeight="15" x14ac:dyDescent="0.25"/>
  <sheetData>
    <row r="1" spans="1:15" x14ac:dyDescent="0.25">
      <c r="F1" s="50"/>
    </row>
    <row r="2" spans="1:15" ht="30" x14ac:dyDescent="0.25">
      <c r="B2" s="2" t="s">
        <v>375</v>
      </c>
      <c r="C2" s="2" t="s">
        <v>7</v>
      </c>
      <c r="D2" s="1" t="s">
        <v>311</v>
      </c>
      <c r="E2" s="20" t="s">
        <v>336</v>
      </c>
      <c r="F2" s="17" t="s">
        <v>327</v>
      </c>
      <c r="K2" s="36" t="s">
        <v>967</v>
      </c>
      <c r="L2" t="s">
        <v>933</v>
      </c>
      <c r="M2" t="s">
        <v>7</v>
      </c>
      <c r="N2" s="17" t="s">
        <v>965</v>
      </c>
      <c r="O2" s="1" t="s">
        <v>964</v>
      </c>
    </row>
    <row r="3" spans="1:15" x14ac:dyDescent="0.25">
      <c r="B3" t="s">
        <v>68</v>
      </c>
      <c r="D3" t="s">
        <v>309</v>
      </c>
      <c r="E3" t="s">
        <v>335</v>
      </c>
      <c r="F3" s="50" t="s">
        <v>328</v>
      </c>
      <c r="L3" t="s">
        <v>68</v>
      </c>
      <c r="N3" t="s">
        <v>966</v>
      </c>
      <c r="O3" t="s">
        <v>930</v>
      </c>
    </row>
    <row r="4" spans="1:15" x14ac:dyDescent="0.25">
      <c r="B4" t="s">
        <v>368</v>
      </c>
      <c r="D4" t="s">
        <v>369</v>
      </c>
      <c r="E4" t="s">
        <v>369</v>
      </c>
      <c r="F4" s="50" t="s">
        <v>369</v>
      </c>
      <c r="L4" t="s">
        <v>368</v>
      </c>
      <c r="N4" t="s">
        <v>929</v>
      </c>
      <c r="O4" t="s">
        <v>929</v>
      </c>
    </row>
    <row r="5" spans="1:15" x14ac:dyDescent="0.25">
      <c r="B5" t="s">
        <v>67</v>
      </c>
      <c r="D5" t="s">
        <v>70</v>
      </c>
      <c r="E5" t="s">
        <v>70</v>
      </c>
      <c r="F5" s="50" t="s">
        <v>70</v>
      </c>
      <c r="L5" t="s">
        <v>67</v>
      </c>
      <c r="N5" t="s">
        <v>70</v>
      </c>
      <c r="O5" t="s">
        <v>70</v>
      </c>
    </row>
    <row r="6" spans="1:15" x14ac:dyDescent="0.25">
      <c r="A6">
        <f>YEAR(C6)</f>
        <v>1966</v>
      </c>
      <c r="B6" t="s">
        <v>377</v>
      </c>
      <c r="C6" s="3">
        <v>24197</v>
      </c>
      <c r="D6" s="21">
        <v>0.18914</v>
      </c>
      <c r="E6" s="21">
        <v>0.18975</v>
      </c>
      <c r="F6" s="51">
        <v>4201.8999999999996</v>
      </c>
      <c r="L6" s="50" t="s">
        <v>931</v>
      </c>
      <c r="N6" t="s">
        <v>932</v>
      </c>
      <c r="O6" t="s">
        <v>932</v>
      </c>
    </row>
    <row r="7" spans="1:15" x14ac:dyDescent="0.25">
      <c r="A7">
        <f t="shared" ref="A7:A63" si="0">YEAR(C7)</f>
        <v>1966</v>
      </c>
      <c r="B7" t="s">
        <v>378</v>
      </c>
      <c r="C7" s="3">
        <v>24288</v>
      </c>
      <c r="D7" s="21">
        <v>0.19070000000000001</v>
      </c>
      <c r="E7" s="21">
        <v>0.19131000000000001</v>
      </c>
      <c r="F7" s="51">
        <v>4219.1000000000004</v>
      </c>
      <c r="K7" s="49">
        <f>YEAR(M7)</f>
        <v>1966</v>
      </c>
      <c r="L7" t="s">
        <v>934</v>
      </c>
      <c r="M7" s="85">
        <v>24472</v>
      </c>
      <c r="N7" s="4">
        <v>4238.8999999999996</v>
      </c>
      <c r="O7" s="21">
        <v>0.19143000000000002</v>
      </c>
    </row>
    <row r="8" spans="1:15" x14ac:dyDescent="0.25">
      <c r="A8">
        <f t="shared" si="0"/>
        <v>1966</v>
      </c>
      <c r="B8" t="s">
        <v>379</v>
      </c>
      <c r="C8" s="3">
        <v>24380</v>
      </c>
      <c r="D8" s="21">
        <v>0.19216</v>
      </c>
      <c r="E8" s="21">
        <v>0.19317000000000001</v>
      </c>
      <c r="F8" s="4">
        <v>4249.2</v>
      </c>
      <c r="K8" s="49">
        <f t="shared" ref="K8:K54" si="1">YEAR(M8)</f>
        <v>1967</v>
      </c>
      <c r="L8" t="s">
        <v>935</v>
      </c>
      <c r="M8" s="85">
        <v>24837</v>
      </c>
      <c r="N8" s="4">
        <v>4355.2</v>
      </c>
      <c r="O8" s="21">
        <v>0.19625000000000001</v>
      </c>
    </row>
    <row r="9" spans="1:15" x14ac:dyDescent="0.25">
      <c r="A9">
        <f t="shared" si="0"/>
        <v>1966</v>
      </c>
      <c r="B9" t="s">
        <v>380</v>
      </c>
      <c r="C9" s="3">
        <v>24472</v>
      </c>
      <c r="D9" s="21">
        <v>0.19366</v>
      </c>
      <c r="E9" s="21">
        <v>0.19481000000000001</v>
      </c>
      <c r="F9" s="4">
        <v>4285.6000000000004</v>
      </c>
      <c r="K9" s="49">
        <f t="shared" si="1"/>
        <v>1968</v>
      </c>
      <c r="L9" t="s">
        <v>936</v>
      </c>
      <c r="M9" s="85">
        <v>25203</v>
      </c>
      <c r="N9" s="4">
        <v>4569</v>
      </c>
      <c r="O9" s="21">
        <v>0.20388999999999999</v>
      </c>
    </row>
    <row r="10" spans="1:15" x14ac:dyDescent="0.25">
      <c r="A10">
        <f t="shared" si="0"/>
        <v>1967</v>
      </c>
      <c r="B10" t="s">
        <v>381</v>
      </c>
      <c r="C10" s="3">
        <v>24562</v>
      </c>
      <c r="D10" s="21">
        <v>0.19422999999999999</v>
      </c>
      <c r="E10" s="21">
        <v>0.19562000000000002</v>
      </c>
      <c r="F10" s="4">
        <v>4324.8999999999996</v>
      </c>
      <c r="K10" s="49">
        <f t="shared" si="1"/>
        <v>1969</v>
      </c>
      <c r="L10" t="s">
        <v>937</v>
      </c>
      <c r="M10" s="85">
        <v>25568</v>
      </c>
      <c r="N10" s="4">
        <v>4712.5</v>
      </c>
      <c r="O10" s="21">
        <v>0.21312999999999999</v>
      </c>
    </row>
    <row r="11" spans="1:15" x14ac:dyDescent="0.25">
      <c r="A11">
        <f t="shared" si="0"/>
        <v>1967</v>
      </c>
      <c r="B11" t="s">
        <v>382</v>
      </c>
      <c r="C11" s="3">
        <v>24653</v>
      </c>
      <c r="D11" s="21">
        <v>0.19513999999999998</v>
      </c>
      <c r="E11" s="21">
        <v>0.19661000000000001</v>
      </c>
      <c r="F11" s="4">
        <v>4328.7</v>
      </c>
      <c r="K11" s="49">
        <f t="shared" si="1"/>
        <v>1970</v>
      </c>
      <c r="L11" t="s">
        <v>938</v>
      </c>
      <c r="M11" s="85">
        <v>25933</v>
      </c>
      <c r="N11" s="4">
        <v>4722</v>
      </c>
      <c r="O11" s="21">
        <v>0.22311</v>
      </c>
    </row>
    <row r="12" spans="1:15" x14ac:dyDescent="0.25">
      <c r="A12">
        <f t="shared" si="0"/>
        <v>1967</v>
      </c>
      <c r="B12" t="s">
        <v>383</v>
      </c>
      <c r="C12" s="3">
        <v>24745</v>
      </c>
      <c r="D12" s="21">
        <v>0.19694</v>
      </c>
      <c r="E12" s="21">
        <v>0.19849</v>
      </c>
      <c r="F12" s="4">
        <v>4366.1000000000004</v>
      </c>
      <c r="K12" s="49">
        <f t="shared" si="1"/>
        <v>1971</v>
      </c>
      <c r="L12" t="s">
        <v>939</v>
      </c>
      <c r="M12" s="85">
        <v>26298</v>
      </c>
      <c r="N12" s="4">
        <v>4877.6000000000004</v>
      </c>
      <c r="O12" s="21">
        <v>0.23258999999999999</v>
      </c>
    </row>
    <row r="13" spans="1:15" x14ac:dyDescent="0.25">
      <c r="A13">
        <f t="shared" si="0"/>
        <v>1967</v>
      </c>
      <c r="B13" s="3" t="s">
        <v>384</v>
      </c>
      <c r="C13" s="3">
        <v>24837</v>
      </c>
      <c r="D13" s="21">
        <v>0.19861999999999999</v>
      </c>
      <c r="E13" s="21">
        <v>0.20067000000000002</v>
      </c>
      <c r="F13" s="4">
        <v>4401.2</v>
      </c>
      <c r="K13" s="49">
        <f t="shared" si="1"/>
        <v>1972</v>
      </c>
      <c r="L13" s="85" t="s">
        <v>940</v>
      </c>
      <c r="M13" s="85">
        <v>26664</v>
      </c>
      <c r="N13" s="4">
        <v>5134.3</v>
      </c>
      <c r="O13" s="21">
        <v>0.24054999999999999</v>
      </c>
    </row>
    <row r="14" spans="1:15" x14ac:dyDescent="0.25">
      <c r="A14">
        <f t="shared" si="0"/>
        <v>1968</v>
      </c>
      <c r="B14" t="s">
        <v>385</v>
      </c>
      <c r="C14" s="3">
        <v>24928</v>
      </c>
      <c r="D14" s="21">
        <v>0.20071000000000003</v>
      </c>
      <c r="E14" s="21">
        <v>0.2029</v>
      </c>
      <c r="F14" s="4">
        <v>4490.6000000000004</v>
      </c>
      <c r="K14" s="49">
        <f t="shared" si="1"/>
        <v>1973</v>
      </c>
      <c r="L14" t="s">
        <v>941</v>
      </c>
      <c r="M14" s="85">
        <v>27029</v>
      </c>
      <c r="N14" s="4">
        <v>5424.1</v>
      </c>
      <c r="O14" s="21">
        <v>0.25352000000000002</v>
      </c>
    </row>
    <row r="15" spans="1:15" x14ac:dyDescent="0.25">
      <c r="A15">
        <f t="shared" si="0"/>
        <v>1968</v>
      </c>
      <c r="B15" t="s">
        <v>386</v>
      </c>
      <c r="C15" s="3">
        <v>25019</v>
      </c>
      <c r="D15" s="21">
        <v>0.20274999999999999</v>
      </c>
      <c r="E15" s="21">
        <v>0.20504</v>
      </c>
      <c r="F15" s="4">
        <v>4566.3999999999996</v>
      </c>
      <c r="K15" s="49">
        <f t="shared" si="1"/>
        <v>1974</v>
      </c>
      <c r="L15" t="s">
        <v>942</v>
      </c>
      <c r="M15" s="85">
        <v>27394</v>
      </c>
      <c r="N15" s="4">
        <v>5396</v>
      </c>
      <c r="O15" s="21">
        <v>0.27992</v>
      </c>
    </row>
    <row r="16" spans="1:15" x14ac:dyDescent="0.25">
      <c r="A16">
        <f t="shared" si="0"/>
        <v>1968</v>
      </c>
      <c r="B16" t="s">
        <v>387</v>
      </c>
      <c r="C16" s="3">
        <v>25111</v>
      </c>
      <c r="D16" s="21">
        <v>0.20485</v>
      </c>
      <c r="E16" s="21">
        <v>0.20705999999999999</v>
      </c>
      <c r="F16" s="4">
        <v>4599.3</v>
      </c>
      <c r="K16" s="49">
        <f t="shared" si="1"/>
        <v>1975</v>
      </c>
      <c r="L16" t="s">
        <v>943</v>
      </c>
      <c r="M16" s="85">
        <v>27759</v>
      </c>
      <c r="N16" s="4">
        <v>5385.4</v>
      </c>
      <c r="O16" s="21">
        <v>0.30329999999999996</v>
      </c>
    </row>
    <row r="17" spans="1:15" x14ac:dyDescent="0.25">
      <c r="A17">
        <f t="shared" si="0"/>
        <v>1968</v>
      </c>
      <c r="B17" t="s">
        <v>388</v>
      </c>
      <c r="C17" s="3">
        <v>25203</v>
      </c>
      <c r="D17" s="21">
        <v>0.20713000000000001</v>
      </c>
      <c r="E17" s="21">
        <v>0.20998999999999998</v>
      </c>
      <c r="F17" s="4">
        <v>4619.8</v>
      </c>
      <c r="K17" s="49">
        <f t="shared" si="1"/>
        <v>1976</v>
      </c>
      <c r="L17" t="s">
        <v>944</v>
      </c>
      <c r="M17" s="85">
        <v>28125</v>
      </c>
      <c r="N17" s="4">
        <v>5675.4</v>
      </c>
      <c r="O17" s="21">
        <v>0.31992999999999999</v>
      </c>
    </row>
    <row r="18" spans="1:15" x14ac:dyDescent="0.25">
      <c r="A18">
        <f t="shared" si="0"/>
        <v>1969</v>
      </c>
      <c r="B18" t="s">
        <v>389</v>
      </c>
      <c r="C18" s="3">
        <v>25293</v>
      </c>
      <c r="D18" s="21">
        <v>0.20917000000000002</v>
      </c>
      <c r="E18" s="21">
        <v>0.21217</v>
      </c>
      <c r="F18" s="4">
        <v>4691.6000000000004</v>
      </c>
      <c r="K18" s="49">
        <f t="shared" si="1"/>
        <v>1977</v>
      </c>
      <c r="L18" t="s">
        <v>945</v>
      </c>
      <c r="M18" s="85">
        <v>28490</v>
      </c>
      <c r="N18" s="4">
        <v>5937</v>
      </c>
      <c r="O18" s="21">
        <v>0.34076000000000001</v>
      </c>
    </row>
    <row r="19" spans="1:15" x14ac:dyDescent="0.25">
      <c r="A19">
        <f t="shared" si="0"/>
        <v>1969</v>
      </c>
      <c r="B19" t="s">
        <v>390</v>
      </c>
      <c r="C19" s="3">
        <v>25384</v>
      </c>
      <c r="D19" s="21">
        <v>0.21185999999999999</v>
      </c>
      <c r="E19" s="21">
        <v>0.21487999999999999</v>
      </c>
      <c r="F19" s="4">
        <v>4706.7</v>
      </c>
      <c r="K19" s="49">
        <f t="shared" si="1"/>
        <v>1978</v>
      </c>
      <c r="L19" t="s">
        <v>946</v>
      </c>
      <c r="M19" s="85">
        <v>28855</v>
      </c>
      <c r="N19" s="4">
        <v>6267.2</v>
      </c>
      <c r="O19" s="21">
        <v>0.36463000000000001</v>
      </c>
    </row>
    <row r="20" spans="1:15" x14ac:dyDescent="0.25">
      <c r="A20">
        <f t="shared" si="0"/>
        <v>1969</v>
      </c>
      <c r="B20" t="s">
        <v>391</v>
      </c>
      <c r="C20" s="3">
        <v>25476</v>
      </c>
      <c r="D20" s="21">
        <v>0.21446000000000001</v>
      </c>
      <c r="E20" s="21">
        <v>0.21789999999999998</v>
      </c>
      <c r="F20" s="4">
        <v>4736.1000000000004</v>
      </c>
      <c r="K20" s="49">
        <f t="shared" si="1"/>
        <v>1979</v>
      </c>
      <c r="L20" t="s">
        <v>947</v>
      </c>
      <c r="M20" s="85">
        <v>29220</v>
      </c>
      <c r="N20" s="4">
        <v>6466.2</v>
      </c>
      <c r="O20" s="21">
        <v>0.39695999999999998</v>
      </c>
    </row>
    <row r="21" spans="1:15" x14ac:dyDescent="0.25">
      <c r="A21">
        <f t="shared" si="0"/>
        <v>1969</v>
      </c>
      <c r="B21" t="s">
        <v>392</v>
      </c>
      <c r="C21" s="3">
        <v>25568</v>
      </c>
      <c r="D21" s="21">
        <v>0.21695</v>
      </c>
      <c r="E21" s="21">
        <v>0.22071000000000002</v>
      </c>
      <c r="F21" s="4">
        <v>4715.5</v>
      </c>
      <c r="K21" s="49">
        <f t="shared" si="1"/>
        <v>1980</v>
      </c>
      <c r="L21" t="s">
        <v>948</v>
      </c>
      <c r="M21" s="85">
        <v>29586</v>
      </c>
      <c r="N21" s="4">
        <v>6450.4</v>
      </c>
      <c r="O21" s="21">
        <v>0.43959000000000004</v>
      </c>
    </row>
    <row r="22" spans="1:15" x14ac:dyDescent="0.25">
      <c r="A22">
        <f t="shared" si="0"/>
        <v>1970</v>
      </c>
      <c r="B22" t="s">
        <v>393</v>
      </c>
      <c r="C22" s="3">
        <v>25658</v>
      </c>
      <c r="D22" s="21">
        <v>0.21947</v>
      </c>
      <c r="E22" s="21">
        <v>0.22382000000000002</v>
      </c>
      <c r="F22" s="4">
        <v>4707.1000000000004</v>
      </c>
      <c r="K22" s="49">
        <f t="shared" si="1"/>
        <v>1981</v>
      </c>
      <c r="L22" t="s">
        <v>949</v>
      </c>
      <c r="M22" s="85">
        <v>29951</v>
      </c>
      <c r="N22" s="4">
        <v>6617.7</v>
      </c>
      <c r="O22" s="21">
        <v>0.47831000000000001</v>
      </c>
    </row>
    <row r="23" spans="1:15" x14ac:dyDescent="0.25">
      <c r="A23">
        <f t="shared" si="0"/>
        <v>1970</v>
      </c>
      <c r="B23" t="s">
        <v>394</v>
      </c>
      <c r="C23" s="3">
        <v>25749</v>
      </c>
      <c r="D23" s="21">
        <v>0.22190000000000001</v>
      </c>
      <c r="E23" s="21">
        <v>0.22694</v>
      </c>
      <c r="F23" s="4">
        <v>4715.3999999999996</v>
      </c>
      <c r="K23" s="49">
        <f t="shared" si="1"/>
        <v>1982</v>
      </c>
      <c r="L23" t="s">
        <v>950</v>
      </c>
      <c r="M23" s="85">
        <v>30316</v>
      </c>
      <c r="N23" s="4">
        <v>6491.3</v>
      </c>
      <c r="O23" s="21">
        <v>0.50479999999999992</v>
      </c>
    </row>
    <row r="24" spans="1:15" x14ac:dyDescent="0.25">
      <c r="A24">
        <f t="shared" si="0"/>
        <v>1970</v>
      </c>
      <c r="B24" t="s">
        <v>395</v>
      </c>
      <c r="C24" s="3">
        <v>25841</v>
      </c>
      <c r="D24" s="21">
        <v>0.22405999999999998</v>
      </c>
      <c r="E24" s="21">
        <v>0.2288</v>
      </c>
      <c r="F24" s="4">
        <v>4757.2</v>
      </c>
      <c r="K24" s="49">
        <f t="shared" si="1"/>
        <v>1983</v>
      </c>
      <c r="L24" t="s">
        <v>951</v>
      </c>
      <c r="M24" s="85">
        <v>30681</v>
      </c>
      <c r="N24" s="4">
        <v>6792</v>
      </c>
      <c r="O24" s="21">
        <v>0.52652999999999994</v>
      </c>
    </row>
    <row r="25" spans="1:15" x14ac:dyDescent="0.25">
      <c r="A25">
        <f t="shared" si="0"/>
        <v>1970</v>
      </c>
      <c r="B25" t="s">
        <v>396</v>
      </c>
      <c r="C25" s="3">
        <v>25933</v>
      </c>
      <c r="D25" s="21">
        <v>0.22696000000000002</v>
      </c>
      <c r="E25" s="21">
        <v>0.23182</v>
      </c>
      <c r="F25" s="4">
        <v>4708.3</v>
      </c>
      <c r="K25" s="49">
        <f t="shared" si="1"/>
        <v>1984</v>
      </c>
      <c r="L25" t="s">
        <v>952</v>
      </c>
      <c r="M25" s="85">
        <v>31047</v>
      </c>
      <c r="N25" s="4">
        <v>7285</v>
      </c>
      <c r="O25" s="21">
        <v>0.54644999999999999</v>
      </c>
    </row>
    <row r="26" spans="1:15" x14ac:dyDescent="0.25">
      <c r="A26">
        <f t="shared" si="0"/>
        <v>1971</v>
      </c>
      <c r="B26" t="s">
        <v>397</v>
      </c>
      <c r="C26" s="3">
        <v>26023</v>
      </c>
      <c r="D26" s="21">
        <v>0.22911000000000001</v>
      </c>
      <c r="E26" s="21">
        <v>0.23536000000000001</v>
      </c>
      <c r="F26" s="4">
        <v>4834.3</v>
      </c>
      <c r="K26" s="49">
        <f t="shared" si="1"/>
        <v>1985</v>
      </c>
      <c r="L26" t="s">
        <v>953</v>
      </c>
      <c r="M26" s="85">
        <v>31412</v>
      </c>
      <c r="N26" s="4">
        <v>7593.8</v>
      </c>
      <c r="O26" s="21">
        <v>0.56581999999999999</v>
      </c>
    </row>
    <row r="27" spans="1:15" x14ac:dyDescent="0.25">
      <c r="A27">
        <f t="shared" si="0"/>
        <v>1971</v>
      </c>
      <c r="B27" t="s">
        <v>398</v>
      </c>
      <c r="C27" s="3">
        <v>26114</v>
      </c>
      <c r="D27" s="21">
        <v>0.23172000000000001</v>
      </c>
      <c r="E27" s="21">
        <v>0.23846000000000001</v>
      </c>
      <c r="F27" s="4">
        <v>4861.8999999999996</v>
      </c>
      <c r="K27" s="49">
        <f t="shared" si="1"/>
        <v>1986</v>
      </c>
      <c r="L27" t="s">
        <v>954</v>
      </c>
      <c r="M27" s="85">
        <v>31777</v>
      </c>
      <c r="N27" s="4">
        <v>7860.5</v>
      </c>
      <c r="O27" s="21">
        <v>0.57806000000000002</v>
      </c>
    </row>
    <row r="28" spans="1:15" x14ac:dyDescent="0.25">
      <c r="A28">
        <f t="shared" si="0"/>
        <v>1971</v>
      </c>
      <c r="B28" t="s">
        <v>399</v>
      </c>
      <c r="C28" s="3">
        <v>26206</v>
      </c>
      <c r="D28" s="21">
        <v>0.23399</v>
      </c>
      <c r="E28" s="21">
        <v>0.24088000000000001</v>
      </c>
      <c r="F28" s="4">
        <v>4900</v>
      </c>
      <c r="K28" s="49">
        <f t="shared" si="1"/>
        <v>1987</v>
      </c>
      <c r="L28" t="s">
        <v>955</v>
      </c>
      <c r="M28" s="85">
        <v>32142</v>
      </c>
      <c r="N28" s="4">
        <v>8132.6</v>
      </c>
      <c r="O28" s="21">
        <v>0.59650000000000003</v>
      </c>
    </row>
    <row r="29" spans="1:15" x14ac:dyDescent="0.25">
      <c r="A29">
        <f t="shared" si="0"/>
        <v>1971</v>
      </c>
      <c r="B29" t="s">
        <v>400</v>
      </c>
      <c r="C29" s="3">
        <v>26298</v>
      </c>
      <c r="D29" s="21">
        <v>0.23544000000000001</v>
      </c>
      <c r="E29" s="21">
        <v>0.24288000000000001</v>
      </c>
      <c r="F29" s="4">
        <v>4914.3</v>
      </c>
      <c r="K29" s="49">
        <f t="shared" si="1"/>
        <v>1988</v>
      </c>
      <c r="L29" t="s">
        <v>956</v>
      </c>
      <c r="M29" s="85">
        <v>32508</v>
      </c>
      <c r="N29" s="4">
        <v>8474.5</v>
      </c>
      <c r="O29" s="21">
        <v>0.61973999999999996</v>
      </c>
    </row>
    <row r="30" spans="1:15" x14ac:dyDescent="0.25">
      <c r="A30">
        <f t="shared" si="0"/>
        <v>1972</v>
      </c>
      <c r="B30" t="s">
        <v>401</v>
      </c>
      <c r="C30" s="3">
        <v>26389</v>
      </c>
      <c r="D30" s="21">
        <v>0.23792000000000002</v>
      </c>
      <c r="E30" s="21">
        <v>0.24664000000000003</v>
      </c>
      <c r="F30" s="4">
        <v>5002.3999999999996</v>
      </c>
      <c r="K30" s="49">
        <f t="shared" si="1"/>
        <v>1989</v>
      </c>
      <c r="L30" t="s">
        <v>957</v>
      </c>
      <c r="M30" s="85">
        <v>32873</v>
      </c>
      <c r="N30" s="4">
        <v>8786.4</v>
      </c>
      <c r="O30" s="21">
        <v>0.64641000000000004</v>
      </c>
    </row>
    <row r="31" spans="1:15" x14ac:dyDescent="0.25">
      <c r="A31">
        <f t="shared" si="0"/>
        <v>1972</v>
      </c>
      <c r="B31" t="s">
        <v>402</v>
      </c>
      <c r="C31" s="3">
        <v>26480</v>
      </c>
      <c r="D31" s="21">
        <v>0.23929999999999998</v>
      </c>
      <c r="E31" s="21">
        <v>0.24815000000000001</v>
      </c>
      <c r="F31" s="4">
        <v>5118.3</v>
      </c>
      <c r="K31" s="49">
        <f t="shared" si="1"/>
        <v>1990</v>
      </c>
      <c r="L31" t="s">
        <v>958</v>
      </c>
      <c r="M31" s="85">
        <v>33238</v>
      </c>
      <c r="N31" s="4">
        <v>8955</v>
      </c>
      <c r="O31" s="21">
        <v>0.6744</v>
      </c>
    </row>
    <row r="32" spans="1:15" x14ac:dyDescent="0.25">
      <c r="A32">
        <f t="shared" si="0"/>
        <v>1972</v>
      </c>
      <c r="B32" t="s">
        <v>403</v>
      </c>
      <c r="C32" s="3">
        <v>26572</v>
      </c>
      <c r="D32" s="21">
        <v>0.24140999999999999</v>
      </c>
      <c r="E32" s="21">
        <v>0.25047999999999998</v>
      </c>
      <c r="F32" s="4">
        <v>5165.3999999999996</v>
      </c>
      <c r="K32" s="49">
        <f t="shared" si="1"/>
        <v>1991</v>
      </c>
      <c r="L32" t="s">
        <v>959</v>
      </c>
      <c r="M32" s="85">
        <v>33603</v>
      </c>
      <c r="N32" s="4">
        <v>8948.4</v>
      </c>
      <c r="O32" s="21">
        <v>0.69652000000000003</v>
      </c>
    </row>
    <row r="33" spans="1:15" x14ac:dyDescent="0.25">
      <c r="A33">
        <f t="shared" si="0"/>
        <v>1972</v>
      </c>
      <c r="B33" t="s">
        <v>404</v>
      </c>
      <c r="C33" s="3">
        <v>26664</v>
      </c>
      <c r="D33" s="21">
        <v>0.24339</v>
      </c>
      <c r="E33" s="21">
        <v>0.25366</v>
      </c>
      <c r="F33" s="4">
        <v>5251.2</v>
      </c>
      <c r="K33" s="49">
        <f t="shared" si="1"/>
        <v>1992</v>
      </c>
      <c r="L33" t="s">
        <v>960</v>
      </c>
      <c r="M33" s="85">
        <v>33969</v>
      </c>
      <c r="N33" s="4">
        <v>9266.6</v>
      </c>
      <c r="O33" s="21">
        <v>0.71494000000000002</v>
      </c>
    </row>
    <row r="34" spans="1:15" x14ac:dyDescent="0.25">
      <c r="A34">
        <f t="shared" si="0"/>
        <v>1973</v>
      </c>
      <c r="B34" t="s">
        <v>405</v>
      </c>
      <c r="C34" s="3">
        <v>26754</v>
      </c>
      <c r="D34" s="21">
        <v>0.24635000000000001</v>
      </c>
      <c r="E34" s="21">
        <v>0.25661</v>
      </c>
      <c r="F34" s="4">
        <v>5380.5</v>
      </c>
      <c r="K34" s="49">
        <f t="shared" si="1"/>
        <v>1993</v>
      </c>
      <c r="L34" t="s">
        <v>961</v>
      </c>
      <c r="M34" s="85">
        <v>34334</v>
      </c>
      <c r="N34" s="4">
        <v>9521</v>
      </c>
      <c r="O34" s="21">
        <v>0.73278999999999994</v>
      </c>
    </row>
    <row r="35" spans="1:15" x14ac:dyDescent="0.25">
      <c r="A35">
        <f t="shared" si="0"/>
        <v>1973</v>
      </c>
      <c r="B35" t="s">
        <v>406</v>
      </c>
      <c r="C35" s="3">
        <v>26845</v>
      </c>
      <c r="D35" s="21">
        <v>0.25109999999999999</v>
      </c>
      <c r="E35" s="21">
        <v>0.26051999999999997</v>
      </c>
      <c r="F35" s="4">
        <v>5441.5</v>
      </c>
      <c r="K35" s="49">
        <f t="shared" si="1"/>
        <v>1994</v>
      </c>
      <c r="L35" t="s">
        <v>962</v>
      </c>
      <c r="M35" s="85">
        <v>34699</v>
      </c>
      <c r="N35" s="4">
        <v>9905.4</v>
      </c>
      <c r="O35" s="21">
        <v>0.74802999999999997</v>
      </c>
    </row>
    <row r="36" spans="1:15" x14ac:dyDescent="0.25">
      <c r="A36">
        <f t="shared" si="0"/>
        <v>1973</v>
      </c>
      <c r="B36" t="s">
        <v>407</v>
      </c>
      <c r="C36" s="3">
        <v>26937</v>
      </c>
      <c r="D36" s="21">
        <v>0.25568999999999997</v>
      </c>
      <c r="E36" s="21">
        <v>0.26549</v>
      </c>
      <c r="F36" s="4">
        <v>5411.9</v>
      </c>
      <c r="K36" s="49">
        <f t="shared" si="1"/>
        <v>1995</v>
      </c>
      <c r="L36" t="s">
        <v>963</v>
      </c>
      <c r="M36" s="85">
        <v>35064</v>
      </c>
      <c r="N36" s="4">
        <v>10174.799999999999</v>
      </c>
      <c r="O36" s="21">
        <v>0.76355999999999991</v>
      </c>
    </row>
    <row r="37" spans="1:15" x14ac:dyDescent="0.25">
      <c r="A37">
        <f t="shared" si="0"/>
        <v>1973</v>
      </c>
      <c r="B37" t="s">
        <v>408</v>
      </c>
      <c r="C37" s="3">
        <v>27029</v>
      </c>
      <c r="D37" s="21">
        <v>0.26094000000000001</v>
      </c>
      <c r="E37" s="21">
        <v>0.27077000000000001</v>
      </c>
      <c r="F37" s="4">
        <v>5462.4</v>
      </c>
      <c r="K37" s="49">
        <f t="shared" si="1"/>
        <v>1996</v>
      </c>
      <c r="L37" t="s">
        <v>921</v>
      </c>
      <c r="M37" s="85">
        <v>35430</v>
      </c>
      <c r="N37" s="4">
        <v>10561</v>
      </c>
      <c r="O37" s="21">
        <v>0.77980999999999989</v>
      </c>
    </row>
    <row r="38" spans="1:15" x14ac:dyDescent="0.25">
      <c r="A38">
        <f t="shared" si="0"/>
        <v>1974</v>
      </c>
      <c r="B38" t="s">
        <v>409</v>
      </c>
      <c r="C38" s="3">
        <v>27119</v>
      </c>
      <c r="D38" s="21">
        <v>0.26869999999999999</v>
      </c>
      <c r="E38" s="21">
        <v>0.27592</v>
      </c>
      <c r="F38" s="4">
        <v>5417</v>
      </c>
      <c r="K38" s="49">
        <f t="shared" si="1"/>
        <v>1997</v>
      </c>
      <c r="L38" t="s">
        <v>922</v>
      </c>
      <c r="M38" s="85">
        <v>35795</v>
      </c>
      <c r="N38" s="4">
        <v>11034.9</v>
      </c>
      <c r="O38" s="21">
        <v>0.79327000000000003</v>
      </c>
    </row>
    <row r="39" spans="1:15" x14ac:dyDescent="0.25">
      <c r="A39">
        <f t="shared" si="0"/>
        <v>1974</v>
      </c>
      <c r="B39" t="s">
        <v>410</v>
      </c>
      <c r="C39" s="3">
        <v>27210</v>
      </c>
      <c r="D39" s="21">
        <v>0.27631</v>
      </c>
      <c r="E39" s="21">
        <v>0.28248000000000001</v>
      </c>
      <c r="F39" s="4">
        <v>5431.3</v>
      </c>
      <c r="K39" s="49">
        <f t="shared" si="1"/>
        <v>1998</v>
      </c>
      <c r="L39" t="s">
        <v>923</v>
      </c>
      <c r="M39" s="85">
        <v>36160</v>
      </c>
      <c r="N39" s="4">
        <v>11525.9</v>
      </c>
      <c r="O39" s="21">
        <v>0.79936000000000007</v>
      </c>
    </row>
    <row r="40" spans="1:15" x14ac:dyDescent="0.25">
      <c r="A40">
        <f t="shared" si="0"/>
        <v>1974</v>
      </c>
      <c r="B40" t="s">
        <v>411</v>
      </c>
      <c r="C40" s="3">
        <v>27302</v>
      </c>
      <c r="D40" s="21">
        <v>0.28376000000000001</v>
      </c>
      <c r="E40" s="21">
        <v>0.29066999999999998</v>
      </c>
      <c r="F40" s="4">
        <v>5378.7</v>
      </c>
      <c r="K40" s="49">
        <f t="shared" si="1"/>
        <v>1999</v>
      </c>
      <c r="L40" t="s">
        <v>924</v>
      </c>
      <c r="M40" s="85">
        <v>36525</v>
      </c>
      <c r="N40" s="4">
        <v>12065.9</v>
      </c>
      <c r="O40" s="21">
        <v>0.81110000000000004</v>
      </c>
    </row>
    <row r="41" spans="1:15" x14ac:dyDescent="0.25">
      <c r="A41">
        <f t="shared" si="0"/>
        <v>1974</v>
      </c>
      <c r="B41" t="s">
        <v>412</v>
      </c>
      <c r="C41" s="3">
        <v>27394</v>
      </c>
      <c r="D41" s="21">
        <v>0.29094999999999999</v>
      </c>
      <c r="E41" s="21">
        <v>0.29923</v>
      </c>
      <c r="F41" s="4">
        <v>5357.2</v>
      </c>
      <c r="K41" s="49">
        <f t="shared" si="1"/>
        <v>2000</v>
      </c>
      <c r="L41" t="s">
        <v>292</v>
      </c>
      <c r="M41" s="85">
        <v>36891</v>
      </c>
      <c r="N41" s="4">
        <v>12559.7</v>
      </c>
      <c r="O41" s="21">
        <v>0.83130999999999999</v>
      </c>
    </row>
    <row r="42" spans="1:15" x14ac:dyDescent="0.25">
      <c r="A42">
        <f t="shared" si="0"/>
        <v>1975</v>
      </c>
      <c r="B42" t="s">
        <v>413</v>
      </c>
      <c r="C42" s="3">
        <v>27484</v>
      </c>
      <c r="D42" s="21">
        <v>0.29641000000000001</v>
      </c>
      <c r="E42" s="21">
        <v>0.30601</v>
      </c>
      <c r="F42" s="4">
        <v>5292.4</v>
      </c>
      <c r="K42" s="49">
        <f t="shared" si="1"/>
        <v>2001</v>
      </c>
      <c r="L42" t="s">
        <v>293</v>
      </c>
      <c r="M42" s="85">
        <v>37256</v>
      </c>
      <c r="N42" s="4">
        <v>12682.2</v>
      </c>
      <c r="O42" s="21">
        <v>0.84736</v>
      </c>
    </row>
    <row r="43" spans="1:15" x14ac:dyDescent="0.25">
      <c r="A43">
        <f t="shared" si="0"/>
        <v>1975</v>
      </c>
      <c r="B43" t="s">
        <v>414</v>
      </c>
      <c r="C43" s="3">
        <v>27575</v>
      </c>
      <c r="D43" s="21">
        <v>0.30003000000000002</v>
      </c>
      <c r="E43" s="21">
        <v>0.31059000000000003</v>
      </c>
      <c r="F43" s="4">
        <v>5333.2</v>
      </c>
      <c r="K43" s="49">
        <f t="shared" si="1"/>
        <v>2002</v>
      </c>
      <c r="L43" t="s">
        <v>294</v>
      </c>
      <c r="M43" s="85">
        <v>37621</v>
      </c>
      <c r="N43" s="4">
        <v>12908.8</v>
      </c>
      <c r="O43" s="21">
        <v>0.85872999999999999</v>
      </c>
    </row>
    <row r="44" spans="1:15" x14ac:dyDescent="0.25">
      <c r="A44">
        <f t="shared" si="0"/>
        <v>1975</v>
      </c>
      <c r="B44" t="s">
        <v>415</v>
      </c>
      <c r="C44" s="3">
        <v>27667</v>
      </c>
      <c r="D44" s="21">
        <v>0.30564000000000002</v>
      </c>
      <c r="E44" s="21">
        <v>0.31611999999999996</v>
      </c>
      <c r="F44" s="4">
        <v>5421.4</v>
      </c>
      <c r="K44" s="49">
        <f t="shared" si="1"/>
        <v>2003</v>
      </c>
      <c r="L44" t="s">
        <v>295</v>
      </c>
      <c r="M44" s="85">
        <v>37986</v>
      </c>
      <c r="N44" s="4">
        <v>13271.1</v>
      </c>
      <c r="O44" s="21">
        <v>0.87572000000000005</v>
      </c>
    </row>
    <row r="45" spans="1:15" x14ac:dyDescent="0.25">
      <c r="A45">
        <f t="shared" si="0"/>
        <v>1975</v>
      </c>
      <c r="B45" t="s">
        <v>416</v>
      </c>
      <c r="C45" s="3">
        <v>27759</v>
      </c>
      <c r="D45" s="21">
        <v>0.31076999999999999</v>
      </c>
      <c r="E45" s="21">
        <v>0.32139000000000001</v>
      </c>
      <c r="F45" s="4">
        <v>5494.4</v>
      </c>
      <c r="K45" s="49">
        <f t="shared" si="1"/>
        <v>2004</v>
      </c>
      <c r="L45" t="s">
        <v>296</v>
      </c>
      <c r="M45" s="85">
        <v>38352</v>
      </c>
      <c r="N45" s="4">
        <v>13773.5</v>
      </c>
      <c r="O45" s="21">
        <v>0.89702999999999999</v>
      </c>
    </row>
    <row r="46" spans="1:15" x14ac:dyDescent="0.25">
      <c r="A46">
        <f t="shared" si="0"/>
        <v>1976</v>
      </c>
      <c r="B46" t="s">
        <v>417</v>
      </c>
      <c r="C46" s="3">
        <v>27850</v>
      </c>
      <c r="D46" s="21">
        <v>0.31422</v>
      </c>
      <c r="E46" s="21">
        <v>0.32472999999999996</v>
      </c>
      <c r="F46" s="4">
        <v>5618.5</v>
      </c>
      <c r="K46" s="49">
        <f t="shared" si="1"/>
        <v>2005</v>
      </c>
      <c r="L46" t="s">
        <v>297</v>
      </c>
      <c r="M46" s="85">
        <v>38717</v>
      </c>
      <c r="N46" s="4">
        <v>14234.2</v>
      </c>
      <c r="O46" s="21">
        <v>0.92260999999999993</v>
      </c>
    </row>
    <row r="47" spans="1:15" x14ac:dyDescent="0.25">
      <c r="A47">
        <f t="shared" si="0"/>
        <v>1976</v>
      </c>
      <c r="B47" t="s">
        <v>418</v>
      </c>
      <c r="C47" s="3">
        <v>27941</v>
      </c>
      <c r="D47" s="21">
        <v>0.31685999999999998</v>
      </c>
      <c r="E47" s="21">
        <v>0.32802999999999999</v>
      </c>
      <c r="F47" s="4">
        <v>5661</v>
      </c>
      <c r="K47" s="49">
        <f t="shared" si="1"/>
        <v>2006</v>
      </c>
      <c r="L47" t="s">
        <v>298</v>
      </c>
      <c r="M47" s="85">
        <v>39082</v>
      </c>
      <c r="N47" s="4">
        <v>14613.8</v>
      </c>
      <c r="O47" s="21">
        <v>0.94728999999999997</v>
      </c>
    </row>
    <row r="48" spans="1:15" x14ac:dyDescent="0.25">
      <c r="A48">
        <f t="shared" si="0"/>
        <v>1976</v>
      </c>
      <c r="B48" t="s">
        <v>419</v>
      </c>
      <c r="C48" s="3">
        <v>28033</v>
      </c>
      <c r="D48" s="21">
        <v>0.32167000000000001</v>
      </c>
      <c r="E48" s="21">
        <v>0.33226</v>
      </c>
      <c r="F48" s="4">
        <v>5689.8</v>
      </c>
      <c r="K48" s="49">
        <f t="shared" si="1"/>
        <v>2007</v>
      </c>
      <c r="L48" t="s">
        <v>299</v>
      </c>
      <c r="M48" s="85">
        <v>39447</v>
      </c>
      <c r="N48" s="4">
        <v>14873.7</v>
      </c>
      <c r="O48" s="21">
        <v>0.97101999999999999</v>
      </c>
    </row>
    <row r="49" spans="1:15" x14ac:dyDescent="0.25">
      <c r="A49">
        <f t="shared" si="0"/>
        <v>1976</v>
      </c>
      <c r="B49" t="s">
        <v>420</v>
      </c>
      <c r="C49" s="3">
        <v>28125</v>
      </c>
      <c r="D49" s="21">
        <v>0.32674999999999998</v>
      </c>
      <c r="E49" s="21">
        <v>0.33814999999999995</v>
      </c>
      <c r="F49" s="4">
        <v>5732.5</v>
      </c>
      <c r="K49" s="49">
        <f t="shared" si="1"/>
        <v>2008</v>
      </c>
      <c r="L49" t="s">
        <v>300</v>
      </c>
      <c r="M49" s="85">
        <v>39813</v>
      </c>
      <c r="N49" s="4">
        <v>14830.4</v>
      </c>
      <c r="O49" s="21">
        <v>1.00065</v>
      </c>
    </row>
    <row r="50" spans="1:15" x14ac:dyDescent="0.25">
      <c r="A50">
        <f t="shared" si="0"/>
        <v>1977</v>
      </c>
      <c r="B50" t="s">
        <v>421</v>
      </c>
      <c r="C50" s="3">
        <v>28215</v>
      </c>
      <c r="D50" s="21">
        <v>0.33265</v>
      </c>
      <c r="E50" s="21">
        <v>0.34359000000000001</v>
      </c>
      <c r="F50" s="4">
        <v>5799.2</v>
      </c>
      <c r="K50" s="49">
        <f t="shared" si="1"/>
        <v>2009</v>
      </c>
      <c r="L50" t="s">
        <v>301</v>
      </c>
      <c r="M50" s="85">
        <v>40178</v>
      </c>
      <c r="N50" s="4">
        <v>14418.7</v>
      </c>
      <c r="O50" s="21">
        <v>1</v>
      </c>
    </row>
    <row r="51" spans="1:15" x14ac:dyDescent="0.25">
      <c r="A51">
        <f t="shared" si="0"/>
        <v>1977</v>
      </c>
      <c r="B51" t="s">
        <v>422</v>
      </c>
      <c r="C51" s="3">
        <v>28306</v>
      </c>
      <c r="D51" s="21">
        <v>0.33834000000000003</v>
      </c>
      <c r="E51" s="21">
        <v>0.34841</v>
      </c>
      <c r="F51" s="4">
        <v>5913</v>
      </c>
      <c r="K51" s="49">
        <f t="shared" si="1"/>
        <v>2010</v>
      </c>
      <c r="L51" t="s">
        <v>925</v>
      </c>
      <c r="M51" s="85">
        <v>40543</v>
      </c>
      <c r="N51" s="4">
        <v>14783.8</v>
      </c>
      <c r="O51" s="21">
        <v>1.0165300000000002</v>
      </c>
    </row>
    <row r="52" spans="1:15" x14ac:dyDescent="0.25">
      <c r="A52">
        <f t="shared" si="0"/>
        <v>1977</v>
      </c>
      <c r="B52" t="s">
        <v>423</v>
      </c>
      <c r="C52" s="3">
        <v>28398</v>
      </c>
      <c r="D52" s="21">
        <v>0.34344999999999998</v>
      </c>
      <c r="E52" s="21">
        <v>0.35270000000000001</v>
      </c>
      <c r="F52" s="4">
        <v>6017.6</v>
      </c>
      <c r="K52" s="49">
        <f t="shared" si="1"/>
        <v>2011</v>
      </c>
      <c r="L52" t="s">
        <v>926</v>
      </c>
      <c r="M52" s="85">
        <v>40908</v>
      </c>
      <c r="N52" s="4">
        <v>15020.6</v>
      </c>
      <c r="O52" s="21">
        <v>1.04149</v>
      </c>
    </row>
    <row r="53" spans="1:15" x14ac:dyDescent="0.25">
      <c r="A53">
        <f t="shared" si="0"/>
        <v>1977</v>
      </c>
      <c r="B53" t="s">
        <v>424</v>
      </c>
      <c r="C53" s="3">
        <v>28490</v>
      </c>
      <c r="D53" s="21">
        <v>0.34836</v>
      </c>
      <c r="E53" s="21">
        <v>0.36036000000000001</v>
      </c>
      <c r="F53" s="4">
        <v>6018.2</v>
      </c>
      <c r="K53" s="49">
        <f t="shared" si="1"/>
        <v>2012</v>
      </c>
      <c r="L53" t="s">
        <v>927</v>
      </c>
      <c r="M53" s="85">
        <v>41274</v>
      </c>
      <c r="N53" s="4">
        <v>15369.2</v>
      </c>
      <c r="O53" s="21">
        <v>1.0606199999999999</v>
      </c>
    </row>
    <row r="54" spans="1:15" x14ac:dyDescent="0.25">
      <c r="A54">
        <f t="shared" si="0"/>
        <v>1978</v>
      </c>
      <c r="B54" t="s">
        <v>425</v>
      </c>
      <c r="C54" s="3">
        <v>28580</v>
      </c>
      <c r="D54" s="21">
        <v>0.35414999999999996</v>
      </c>
      <c r="E54" s="21">
        <v>0.36573</v>
      </c>
      <c r="F54" s="4">
        <v>6039.2</v>
      </c>
      <c r="K54" s="49">
        <f t="shared" si="1"/>
        <v>2013</v>
      </c>
      <c r="L54" t="s">
        <v>928</v>
      </c>
      <c r="M54" s="85">
        <v>41639</v>
      </c>
      <c r="N54" s="4">
        <v>15710.3</v>
      </c>
      <c r="O54" s="21">
        <v>1.0733299999999999</v>
      </c>
    </row>
    <row r="55" spans="1:15" x14ac:dyDescent="0.25">
      <c r="A55">
        <f t="shared" si="0"/>
        <v>1978</v>
      </c>
      <c r="B55" t="s">
        <v>426</v>
      </c>
      <c r="C55" s="3">
        <v>28671</v>
      </c>
      <c r="D55" s="21">
        <v>0.36145000000000005</v>
      </c>
      <c r="E55" s="21">
        <v>0.37241999999999997</v>
      </c>
      <c r="F55" s="4">
        <v>6274</v>
      </c>
    </row>
    <row r="56" spans="1:15" x14ac:dyDescent="0.25">
      <c r="A56">
        <f t="shared" si="0"/>
        <v>1978</v>
      </c>
      <c r="B56" t="s">
        <v>427</v>
      </c>
      <c r="C56" s="3">
        <v>28763</v>
      </c>
      <c r="D56" s="21">
        <v>0.36780999999999997</v>
      </c>
      <c r="E56" s="21">
        <v>0.37865000000000004</v>
      </c>
      <c r="F56" s="4">
        <v>6335.3</v>
      </c>
    </row>
    <row r="57" spans="1:15" x14ac:dyDescent="0.25">
      <c r="A57">
        <f t="shared" si="0"/>
        <v>1978</v>
      </c>
      <c r="B57" t="s">
        <v>428</v>
      </c>
      <c r="C57" s="3">
        <v>28855</v>
      </c>
      <c r="D57" s="21">
        <v>0.37476999999999999</v>
      </c>
      <c r="E57" s="21">
        <v>0.38661000000000001</v>
      </c>
      <c r="F57" s="4">
        <v>6420.3</v>
      </c>
    </row>
    <row r="58" spans="1:15" x14ac:dyDescent="0.25">
      <c r="A58">
        <f t="shared" si="0"/>
        <v>1979</v>
      </c>
      <c r="B58" t="s">
        <v>429</v>
      </c>
      <c r="C58" s="3">
        <v>28945</v>
      </c>
      <c r="D58" s="21">
        <v>0.38180999999999998</v>
      </c>
      <c r="E58" s="21">
        <v>0.39351999999999998</v>
      </c>
      <c r="F58" s="4">
        <v>6433</v>
      </c>
    </row>
    <row r="59" spans="1:15" x14ac:dyDescent="0.25">
      <c r="A59">
        <f t="shared" si="0"/>
        <v>1979</v>
      </c>
      <c r="B59" t="s">
        <v>430</v>
      </c>
      <c r="C59" s="3">
        <v>29036</v>
      </c>
      <c r="D59" s="21">
        <v>0.39222000000000001</v>
      </c>
      <c r="E59" s="21">
        <v>0.40304000000000001</v>
      </c>
      <c r="F59" s="4">
        <v>6440.8</v>
      </c>
    </row>
    <row r="60" spans="1:15" x14ac:dyDescent="0.25">
      <c r="A60">
        <f t="shared" si="0"/>
        <v>1979</v>
      </c>
      <c r="B60" t="s">
        <v>431</v>
      </c>
      <c r="C60" s="3">
        <v>29128</v>
      </c>
      <c r="D60" s="21">
        <v>0.40194000000000002</v>
      </c>
      <c r="E60" s="21">
        <v>0.41165000000000002</v>
      </c>
      <c r="F60" s="4">
        <v>6487.1</v>
      </c>
    </row>
    <row r="61" spans="1:15" x14ac:dyDescent="0.25">
      <c r="A61">
        <f t="shared" si="0"/>
        <v>1979</v>
      </c>
      <c r="B61" t="s">
        <v>432</v>
      </c>
      <c r="C61" s="3">
        <v>29220</v>
      </c>
      <c r="D61" s="21">
        <v>0.41165000000000002</v>
      </c>
      <c r="E61" s="21">
        <v>0.41985999999999996</v>
      </c>
      <c r="F61" s="4">
        <v>6503.9</v>
      </c>
    </row>
    <row r="62" spans="1:15" x14ac:dyDescent="0.25">
      <c r="A62">
        <f t="shared" si="0"/>
        <v>1980</v>
      </c>
      <c r="B62" t="s">
        <v>433</v>
      </c>
      <c r="C62" s="3">
        <v>29311</v>
      </c>
      <c r="D62" s="21">
        <v>0.42398000000000002</v>
      </c>
      <c r="E62" s="21">
        <v>0.42859000000000003</v>
      </c>
      <c r="F62" s="4">
        <v>6524.9</v>
      </c>
    </row>
    <row r="63" spans="1:15" x14ac:dyDescent="0.25">
      <c r="A63">
        <f t="shared" si="0"/>
        <v>1980</v>
      </c>
      <c r="B63" t="s">
        <v>434</v>
      </c>
      <c r="C63" s="3">
        <v>29402</v>
      </c>
      <c r="D63" s="21">
        <v>0.43435000000000001</v>
      </c>
      <c r="E63" s="21">
        <v>0.43799999999999994</v>
      </c>
      <c r="F63" s="4">
        <v>6392.6</v>
      </c>
    </row>
    <row r="64" spans="1:15" x14ac:dyDescent="0.25">
      <c r="B64" t="s">
        <v>435</v>
      </c>
      <c r="C64" s="3">
        <v>29494</v>
      </c>
      <c r="D64" s="21">
        <v>0.44449</v>
      </c>
      <c r="E64" s="21">
        <v>0.44807999999999998</v>
      </c>
      <c r="F64" s="4">
        <v>6382.9</v>
      </c>
    </row>
    <row r="65" spans="2:6" x14ac:dyDescent="0.25">
      <c r="B65" t="s">
        <v>436</v>
      </c>
      <c r="C65" s="3">
        <v>29586</v>
      </c>
      <c r="D65" s="21">
        <v>0.45546999999999999</v>
      </c>
      <c r="E65" s="21">
        <v>0.46045999999999998</v>
      </c>
      <c r="F65" s="4">
        <v>6501.2</v>
      </c>
    </row>
    <row r="66" spans="2:6" x14ac:dyDescent="0.25">
      <c r="B66" t="s">
        <v>437</v>
      </c>
      <c r="C66" s="3">
        <v>29676</v>
      </c>
      <c r="D66" s="21">
        <v>0.46675</v>
      </c>
      <c r="E66" s="21">
        <v>0.47195999999999999</v>
      </c>
      <c r="F66" s="4">
        <v>6635.7</v>
      </c>
    </row>
    <row r="67" spans="2:6" x14ac:dyDescent="0.25">
      <c r="B67" t="s">
        <v>438</v>
      </c>
      <c r="C67" s="3">
        <v>29767</v>
      </c>
      <c r="D67" s="21">
        <v>0.47454000000000002</v>
      </c>
      <c r="E67" s="21">
        <v>0.48081000000000002</v>
      </c>
      <c r="F67" s="4">
        <v>6587.3</v>
      </c>
    </row>
    <row r="68" spans="2:6" x14ac:dyDescent="0.25">
      <c r="B68" t="s">
        <v>439</v>
      </c>
      <c r="C68" s="3">
        <v>29859</v>
      </c>
      <c r="D68" s="21">
        <v>0.48231000000000002</v>
      </c>
      <c r="E68" s="21">
        <v>0.48946000000000001</v>
      </c>
      <c r="F68" s="4">
        <v>6662.9</v>
      </c>
    </row>
    <row r="69" spans="2:6" x14ac:dyDescent="0.25">
      <c r="B69" t="s">
        <v>440</v>
      </c>
      <c r="C69" s="3">
        <v>29951</v>
      </c>
      <c r="D69" s="21">
        <v>0.48963999999999996</v>
      </c>
      <c r="E69" s="21">
        <v>0.49863000000000002</v>
      </c>
      <c r="F69" s="4">
        <v>6585.1</v>
      </c>
    </row>
    <row r="70" spans="2:6" x14ac:dyDescent="0.25">
      <c r="B70" t="s">
        <v>441</v>
      </c>
      <c r="C70" s="3">
        <v>30041</v>
      </c>
      <c r="D70" s="21">
        <v>0.49584000000000006</v>
      </c>
      <c r="E70" s="21">
        <v>0.50561</v>
      </c>
      <c r="F70" s="4">
        <v>6475</v>
      </c>
    </row>
    <row r="71" spans="2:6" x14ac:dyDescent="0.25">
      <c r="B71" t="s">
        <v>442</v>
      </c>
      <c r="C71" s="3">
        <v>30132</v>
      </c>
      <c r="D71" s="21">
        <v>0.50056</v>
      </c>
      <c r="E71" s="21">
        <v>0.51170000000000004</v>
      </c>
      <c r="F71" s="4">
        <v>6510.2</v>
      </c>
    </row>
    <row r="72" spans="2:6" x14ac:dyDescent="0.25">
      <c r="B72" t="s">
        <v>443</v>
      </c>
      <c r="C72" s="3">
        <v>30224</v>
      </c>
      <c r="D72" s="21">
        <v>0.50843000000000005</v>
      </c>
      <c r="E72" s="21">
        <v>0.51906999999999992</v>
      </c>
      <c r="F72" s="4">
        <v>6486.8</v>
      </c>
    </row>
    <row r="73" spans="2:6" x14ac:dyDescent="0.25">
      <c r="B73" t="s">
        <v>444</v>
      </c>
      <c r="C73" s="3">
        <v>30316</v>
      </c>
      <c r="D73" s="21">
        <v>0.51406999999999992</v>
      </c>
      <c r="E73" s="21">
        <v>0.52483000000000002</v>
      </c>
      <c r="F73" s="4">
        <v>6493.1</v>
      </c>
    </row>
    <row r="74" spans="2:6" x14ac:dyDescent="0.25">
      <c r="B74" t="s">
        <v>445</v>
      </c>
      <c r="C74" s="3">
        <v>30406</v>
      </c>
      <c r="D74" s="21">
        <v>0.51849999999999996</v>
      </c>
      <c r="E74" s="21">
        <v>0.52906999999999993</v>
      </c>
      <c r="F74" s="4">
        <v>6578.2</v>
      </c>
    </row>
    <row r="75" spans="2:6" x14ac:dyDescent="0.25">
      <c r="B75" t="s">
        <v>446</v>
      </c>
      <c r="C75" s="3">
        <v>30497</v>
      </c>
      <c r="D75" s="21">
        <v>0.52328000000000008</v>
      </c>
      <c r="E75" s="21">
        <v>0.53264999999999996</v>
      </c>
      <c r="F75" s="4">
        <v>6728.3</v>
      </c>
    </row>
    <row r="76" spans="2:6" x14ac:dyDescent="0.25">
      <c r="B76" t="s">
        <v>447</v>
      </c>
      <c r="C76" s="3">
        <v>30589</v>
      </c>
      <c r="D76" s="21">
        <v>0.53017999999999998</v>
      </c>
      <c r="E76" s="21">
        <v>0.53822999999999999</v>
      </c>
      <c r="F76" s="4">
        <v>6860</v>
      </c>
    </row>
    <row r="77" spans="2:6" x14ac:dyDescent="0.25">
      <c r="B77" t="s">
        <v>448</v>
      </c>
      <c r="C77" s="3">
        <v>30681</v>
      </c>
      <c r="D77" s="21">
        <v>0.53371000000000002</v>
      </c>
      <c r="E77" s="21">
        <v>0.54219000000000006</v>
      </c>
      <c r="F77" s="4">
        <v>7001.5</v>
      </c>
    </row>
    <row r="78" spans="2:6" x14ac:dyDescent="0.25">
      <c r="B78" t="s">
        <v>449</v>
      </c>
      <c r="C78" s="3">
        <v>30772</v>
      </c>
      <c r="D78" s="21">
        <v>0.53947999999999996</v>
      </c>
      <c r="E78" s="21">
        <v>0.54796</v>
      </c>
      <c r="F78" s="4">
        <v>7140.6</v>
      </c>
    </row>
    <row r="79" spans="2:6" x14ac:dyDescent="0.25">
      <c r="B79" t="s">
        <v>450</v>
      </c>
      <c r="C79" s="3">
        <v>30863</v>
      </c>
      <c r="D79" s="21">
        <v>0.54474</v>
      </c>
      <c r="E79" s="21">
        <v>0.55257000000000001</v>
      </c>
      <c r="F79" s="4">
        <v>7266</v>
      </c>
    </row>
    <row r="80" spans="2:6" x14ac:dyDescent="0.25">
      <c r="B80" t="s">
        <v>451</v>
      </c>
      <c r="C80" s="3">
        <v>30955</v>
      </c>
      <c r="D80" s="21">
        <v>0.54896999999999996</v>
      </c>
      <c r="E80" s="21">
        <v>0.55704999999999993</v>
      </c>
      <c r="F80" s="4">
        <v>7337.5</v>
      </c>
    </row>
    <row r="81" spans="2:6" x14ac:dyDescent="0.25">
      <c r="B81" t="s">
        <v>452</v>
      </c>
      <c r="C81" s="3">
        <v>31047</v>
      </c>
      <c r="D81" s="21">
        <v>0.55238999999999994</v>
      </c>
      <c r="E81" s="21">
        <v>0.56079000000000001</v>
      </c>
      <c r="F81" s="4">
        <v>7396</v>
      </c>
    </row>
    <row r="82" spans="2:6" x14ac:dyDescent="0.25">
      <c r="B82" t="s">
        <v>453</v>
      </c>
      <c r="C82" s="3">
        <v>31137</v>
      </c>
      <c r="D82" s="21">
        <v>0.55899999999999994</v>
      </c>
      <c r="E82" s="21">
        <v>0.56723999999999997</v>
      </c>
      <c r="F82" s="4">
        <v>7469.5</v>
      </c>
    </row>
    <row r="83" spans="2:6" x14ac:dyDescent="0.25">
      <c r="B83" t="s">
        <v>454</v>
      </c>
      <c r="C83" s="3">
        <v>31228</v>
      </c>
      <c r="D83" s="21">
        <v>0.56371000000000004</v>
      </c>
      <c r="E83" s="21">
        <v>0.57074999999999998</v>
      </c>
      <c r="F83" s="4">
        <v>7537.9</v>
      </c>
    </row>
    <row r="84" spans="2:6" x14ac:dyDescent="0.25">
      <c r="B84" t="s">
        <v>455</v>
      </c>
      <c r="C84" s="3">
        <v>31320</v>
      </c>
      <c r="D84" s="21">
        <v>0.56820000000000004</v>
      </c>
      <c r="E84" s="21">
        <v>0.57406000000000001</v>
      </c>
      <c r="F84" s="4">
        <v>7655.2</v>
      </c>
    </row>
    <row r="85" spans="2:6" x14ac:dyDescent="0.25">
      <c r="B85" t="s">
        <v>456</v>
      </c>
      <c r="C85" s="3">
        <v>31412</v>
      </c>
      <c r="D85" s="21">
        <v>0.57211000000000001</v>
      </c>
      <c r="E85" s="21">
        <v>0.57738</v>
      </c>
      <c r="F85" s="4">
        <v>7712.6</v>
      </c>
    </row>
    <row r="86" spans="2:6" x14ac:dyDescent="0.25">
      <c r="B86" t="s">
        <v>457</v>
      </c>
      <c r="C86" s="3">
        <v>31502</v>
      </c>
      <c r="D86" s="21">
        <v>0.57621</v>
      </c>
      <c r="E86" s="21">
        <v>0.58020000000000005</v>
      </c>
      <c r="F86" s="4">
        <v>7784.1</v>
      </c>
    </row>
    <row r="87" spans="2:6" x14ac:dyDescent="0.25">
      <c r="B87" t="s">
        <v>458</v>
      </c>
      <c r="C87" s="3">
        <v>31593</v>
      </c>
      <c r="D87" s="21">
        <v>0.57552999999999999</v>
      </c>
      <c r="E87" s="21">
        <v>0.58252000000000004</v>
      </c>
      <c r="F87" s="4">
        <v>7819.8</v>
      </c>
    </row>
    <row r="88" spans="2:6" x14ac:dyDescent="0.25">
      <c r="B88" t="s">
        <v>459</v>
      </c>
      <c r="C88" s="3">
        <v>31685</v>
      </c>
      <c r="D88" s="21">
        <v>0.57845999999999997</v>
      </c>
      <c r="E88" s="21">
        <v>0.58487</v>
      </c>
      <c r="F88" s="4">
        <v>7898.6</v>
      </c>
    </row>
    <row r="89" spans="2:6" x14ac:dyDescent="0.25">
      <c r="B89" t="s">
        <v>460</v>
      </c>
      <c r="C89" s="3">
        <v>31777</v>
      </c>
      <c r="D89" s="21">
        <v>0.58191999999999999</v>
      </c>
      <c r="E89" s="21">
        <v>0.58813000000000004</v>
      </c>
      <c r="F89" s="4">
        <v>7939.5</v>
      </c>
    </row>
    <row r="90" spans="2:6" x14ac:dyDescent="0.25">
      <c r="B90" t="s">
        <v>461</v>
      </c>
      <c r="C90" s="3">
        <v>31867</v>
      </c>
      <c r="D90" s="21">
        <v>0.58814</v>
      </c>
      <c r="E90" s="21">
        <v>0.59240000000000004</v>
      </c>
      <c r="F90" s="4">
        <v>7995</v>
      </c>
    </row>
    <row r="91" spans="2:6" x14ac:dyDescent="0.25">
      <c r="B91" t="s">
        <v>462</v>
      </c>
      <c r="C91" s="3">
        <v>31958</v>
      </c>
      <c r="D91" s="21">
        <v>0.59374000000000005</v>
      </c>
      <c r="E91" s="21">
        <v>0.59636999999999996</v>
      </c>
      <c r="F91" s="4">
        <v>8084.7</v>
      </c>
    </row>
    <row r="92" spans="2:6" x14ac:dyDescent="0.25">
      <c r="B92" t="s">
        <v>463</v>
      </c>
      <c r="C92" s="3">
        <v>32050</v>
      </c>
      <c r="D92" s="21">
        <v>0.59931000000000001</v>
      </c>
      <c r="E92" s="21">
        <v>0.60070000000000001</v>
      </c>
      <c r="F92" s="4">
        <v>8158</v>
      </c>
    </row>
    <row r="93" spans="2:6" x14ac:dyDescent="0.25">
      <c r="B93" t="s">
        <v>464</v>
      </c>
      <c r="C93" s="3">
        <v>32142</v>
      </c>
      <c r="D93" s="21">
        <v>0.60457000000000005</v>
      </c>
      <c r="E93" s="21">
        <v>0.60567000000000004</v>
      </c>
      <c r="F93" s="4">
        <v>8292.7000000000007</v>
      </c>
    </row>
    <row r="94" spans="2:6" x14ac:dyDescent="0.25">
      <c r="B94" t="s">
        <v>465</v>
      </c>
      <c r="C94" s="3">
        <v>32233</v>
      </c>
      <c r="D94" s="21">
        <v>0.60926000000000002</v>
      </c>
      <c r="E94" s="21">
        <v>0.61043000000000003</v>
      </c>
      <c r="F94" s="4">
        <v>8339.2999999999993</v>
      </c>
    </row>
    <row r="95" spans="2:6" x14ac:dyDescent="0.25">
      <c r="B95" t="s">
        <v>466</v>
      </c>
      <c r="C95" s="3">
        <v>32324</v>
      </c>
      <c r="D95" s="21">
        <v>0.61598999999999993</v>
      </c>
      <c r="E95" s="21">
        <v>0.61633000000000004</v>
      </c>
      <c r="F95" s="4">
        <v>8449.5</v>
      </c>
    </row>
    <row r="96" spans="2:6" x14ac:dyDescent="0.25">
      <c r="B96" t="s">
        <v>467</v>
      </c>
      <c r="C96" s="3">
        <v>32416</v>
      </c>
      <c r="D96" s="21">
        <v>0.62358000000000002</v>
      </c>
      <c r="E96" s="21">
        <v>0.62358999999999998</v>
      </c>
      <c r="F96" s="4">
        <v>8498.2999999999993</v>
      </c>
    </row>
    <row r="97" spans="2:6" x14ac:dyDescent="0.25">
      <c r="B97" t="s">
        <v>468</v>
      </c>
      <c r="C97" s="3">
        <v>32508</v>
      </c>
      <c r="D97" s="21">
        <v>0.62983</v>
      </c>
      <c r="E97" s="21">
        <v>0.62858999999999998</v>
      </c>
      <c r="F97" s="4">
        <v>8610.9</v>
      </c>
    </row>
    <row r="98" spans="2:6" x14ac:dyDescent="0.25">
      <c r="B98" t="s">
        <v>469</v>
      </c>
      <c r="C98" s="3">
        <v>32598</v>
      </c>
      <c r="D98" s="21">
        <v>0.63688999999999996</v>
      </c>
      <c r="E98" s="21">
        <v>0.63549999999999995</v>
      </c>
      <c r="F98" s="4">
        <v>8697.7000000000007</v>
      </c>
    </row>
    <row r="99" spans="2:6" x14ac:dyDescent="0.25">
      <c r="B99" t="s">
        <v>470</v>
      </c>
      <c r="C99" s="3">
        <v>32689</v>
      </c>
      <c r="D99" s="21">
        <v>0.64537999999999995</v>
      </c>
      <c r="E99" s="21">
        <v>0.64206999999999992</v>
      </c>
      <c r="F99" s="4">
        <v>8766.1</v>
      </c>
    </row>
    <row r="100" spans="2:6" x14ac:dyDescent="0.25">
      <c r="B100" t="s">
        <v>471</v>
      </c>
      <c r="C100" s="3">
        <v>32781</v>
      </c>
      <c r="D100" s="21">
        <v>0.64906000000000008</v>
      </c>
      <c r="E100" s="21">
        <v>0.64671999999999996</v>
      </c>
      <c r="F100" s="4">
        <v>8831.5</v>
      </c>
    </row>
    <row r="101" spans="2:6" x14ac:dyDescent="0.25">
      <c r="B101" t="s">
        <v>472</v>
      </c>
      <c r="C101" s="3">
        <v>32873</v>
      </c>
      <c r="D101" s="21">
        <v>0.65415000000000001</v>
      </c>
      <c r="E101" s="21">
        <v>0.65122000000000002</v>
      </c>
      <c r="F101" s="4">
        <v>8850.2000000000007</v>
      </c>
    </row>
    <row r="102" spans="2:6" x14ac:dyDescent="0.25">
      <c r="B102" t="s">
        <v>473</v>
      </c>
      <c r="C102" s="3">
        <v>32963</v>
      </c>
      <c r="D102" s="21">
        <v>0.66349000000000002</v>
      </c>
      <c r="E102" s="21">
        <v>0.65840999999999994</v>
      </c>
      <c r="F102" s="4">
        <v>8947.1</v>
      </c>
    </row>
    <row r="103" spans="2:6" x14ac:dyDescent="0.25">
      <c r="B103" t="s">
        <v>474</v>
      </c>
      <c r="C103" s="3">
        <v>33054</v>
      </c>
      <c r="D103" s="21">
        <v>0.66945999999999994</v>
      </c>
      <c r="E103" s="21">
        <v>0.66520000000000001</v>
      </c>
      <c r="F103" s="4">
        <v>8981.7000000000007</v>
      </c>
    </row>
    <row r="104" spans="2:6" x14ac:dyDescent="0.25">
      <c r="B104" t="s">
        <v>475</v>
      </c>
      <c r="C104" s="3">
        <v>33146</v>
      </c>
      <c r="D104" s="21">
        <v>0.67787000000000008</v>
      </c>
      <c r="E104" s="21">
        <v>0.67114000000000007</v>
      </c>
      <c r="F104" s="4">
        <v>8983.9</v>
      </c>
    </row>
    <row r="105" spans="2:6" x14ac:dyDescent="0.25">
      <c r="B105" t="s">
        <v>476</v>
      </c>
      <c r="C105" s="3">
        <v>33238</v>
      </c>
      <c r="D105" s="21">
        <v>0.68676000000000004</v>
      </c>
      <c r="E105" s="21">
        <v>0.67622000000000004</v>
      </c>
      <c r="F105" s="4">
        <v>8907.4</v>
      </c>
    </row>
    <row r="106" spans="2:6" x14ac:dyDescent="0.25">
      <c r="B106" t="s">
        <v>477</v>
      </c>
      <c r="C106" s="3">
        <v>33328</v>
      </c>
      <c r="D106" s="21">
        <v>0.69016000000000011</v>
      </c>
      <c r="E106" s="21">
        <v>0.68296000000000001</v>
      </c>
      <c r="F106" s="4">
        <v>8865.6</v>
      </c>
    </row>
    <row r="107" spans="2:6" x14ac:dyDescent="0.25">
      <c r="B107" t="s">
        <v>478</v>
      </c>
      <c r="C107" s="3">
        <v>33419</v>
      </c>
      <c r="D107" s="21">
        <v>0.6938200000000001</v>
      </c>
      <c r="E107" s="21">
        <v>0.68763999999999992</v>
      </c>
      <c r="F107" s="4">
        <v>8934.4</v>
      </c>
    </row>
    <row r="108" spans="2:6" x14ac:dyDescent="0.25">
      <c r="B108" t="s">
        <v>479</v>
      </c>
      <c r="C108" s="3">
        <v>33511</v>
      </c>
      <c r="D108" s="21">
        <v>0.69850999999999996</v>
      </c>
      <c r="E108" s="21">
        <v>0.69269000000000003</v>
      </c>
      <c r="F108" s="4">
        <v>8977.2999999999993</v>
      </c>
    </row>
    <row r="109" spans="2:6" x14ac:dyDescent="0.25">
      <c r="B109" t="s">
        <v>480</v>
      </c>
      <c r="C109" s="3">
        <v>33603</v>
      </c>
      <c r="D109" s="21">
        <v>0.70350999999999997</v>
      </c>
      <c r="E109" s="21">
        <v>0.69642999999999999</v>
      </c>
      <c r="F109" s="4">
        <v>9016.4</v>
      </c>
    </row>
    <row r="110" spans="2:6" x14ac:dyDescent="0.25">
      <c r="B110" t="s">
        <v>481</v>
      </c>
      <c r="C110" s="3">
        <v>33694</v>
      </c>
      <c r="D110" s="21">
        <v>0.70782999999999996</v>
      </c>
      <c r="E110" s="21">
        <v>0.69941999999999993</v>
      </c>
      <c r="F110" s="4">
        <v>9123</v>
      </c>
    </row>
    <row r="111" spans="2:6" x14ac:dyDescent="0.25">
      <c r="B111" t="s">
        <v>482</v>
      </c>
      <c r="C111" s="3">
        <v>33785</v>
      </c>
      <c r="D111" s="21">
        <v>0.71251999999999993</v>
      </c>
      <c r="E111" s="21">
        <v>0.70388000000000006</v>
      </c>
      <c r="F111" s="4">
        <v>9223.5</v>
      </c>
    </row>
    <row r="112" spans="2:6" x14ac:dyDescent="0.25">
      <c r="B112" t="s">
        <v>483</v>
      </c>
      <c r="C112" s="3">
        <v>33877</v>
      </c>
      <c r="D112" s="21">
        <v>0.71706000000000003</v>
      </c>
      <c r="E112" s="21">
        <v>0.70723000000000003</v>
      </c>
      <c r="F112" s="4">
        <v>9313.2000000000007</v>
      </c>
    </row>
    <row r="113" spans="2:6" x14ac:dyDescent="0.25">
      <c r="B113" t="s">
        <v>484</v>
      </c>
      <c r="C113" s="3">
        <v>33969</v>
      </c>
      <c r="D113" s="21">
        <v>0.72211000000000003</v>
      </c>
      <c r="E113" s="21">
        <v>0.71200999999999992</v>
      </c>
      <c r="F113" s="4">
        <v>9406.5</v>
      </c>
    </row>
    <row r="114" spans="2:6" x14ac:dyDescent="0.25">
      <c r="B114" t="s">
        <v>485</v>
      </c>
      <c r="C114" s="3">
        <v>34059</v>
      </c>
      <c r="D114" s="21">
        <v>0.72641</v>
      </c>
      <c r="E114" s="21">
        <v>0.71605999999999992</v>
      </c>
      <c r="F114" s="4">
        <v>9424.1</v>
      </c>
    </row>
    <row r="115" spans="2:6" x14ac:dyDescent="0.25">
      <c r="B115" t="s">
        <v>486</v>
      </c>
      <c r="C115" s="3">
        <v>34150</v>
      </c>
      <c r="D115" s="21">
        <v>0.73131000000000002</v>
      </c>
      <c r="E115" s="21">
        <v>0.72040999999999999</v>
      </c>
      <c r="F115" s="4">
        <v>9480.1</v>
      </c>
    </row>
    <row r="116" spans="2:6" x14ac:dyDescent="0.25">
      <c r="B116" t="s">
        <v>487</v>
      </c>
      <c r="C116" s="3">
        <v>34242</v>
      </c>
      <c r="D116" s="21">
        <v>0.73450999999999989</v>
      </c>
      <c r="E116" s="21">
        <v>0.72474999999999989</v>
      </c>
      <c r="F116" s="4">
        <v>9526.2999999999993</v>
      </c>
    </row>
    <row r="117" spans="2:6" x14ac:dyDescent="0.25">
      <c r="B117" t="s">
        <v>488</v>
      </c>
      <c r="C117" s="3">
        <v>34334</v>
      </c>
      <c r="D117" s="21">
        <v>0.73872000000000004</v>
      </c>
      <c r="E117" s="21">
        <v>0.7285299999999999</v>
      </c>
      <c r="F117" s="4">
        <v>9653.5</v>
      </c>
    </row>
    <row r="118" spans="2:6" x14ac:dyDescent="0.25">
      <c r="B118" t="s">
        <v>489</v>
      </c>
      <c r="C118" s="3">
        <v>34424</v>
      </c>
      <c r="D118" s="21">
        <v>0.74134</v>
      </c>
      <c r="E118" s="21">
        <v>0.73206000000000004</v>
      </c>
      <c r="F118" s="4">
        <v>9748.2000000000007</v>
      </c>
    </row>
    <row r="119" spans="2:6" x14ac:dyDescent="0.25">
      <c r="B119" t="s">
        <v>490</v>
      </c>
      <c r="C119" s="3">
        <v>34515</v>
      </c>
      <c r="D119" s="21">
        <v>0.74546999999999997</v>
      </c>
      <c r="E119" s="21">
        <v>0.73570999999999998</v>
      </c>
      <c r="F119" s="4">
        <v>9881.4</v>
      </c>
    </row>
    <row r="120" spans="2:6" x14ac:dyDescent="0.25">
      <c r="B120" t="s">
        <v>491</v>
      </c>
      <c r="C120" s="3">
        <v>34607</v>
      </c>
      <c r="D120" s="21">
        <v>0.75078999999999996</v>
      </c>
      <c r="E120" s="21">
        <v>0.73968999999999996</v>
      </c>
      <c r="F120" s="4">
        <v>9939.7000000000007</v>
      </c>
    </row>
    <row r="121" spans="2:6" x14ac:dyDescent="0.25">
      <c r="B121" t="s">
        <v>492</v>
      </c>
      <c r="C121" s="3">
        <v>34699</v>
      </c>
      <c r="D121" s="21">
        <v>0.75431999999999999</v>
      </c>
      <c r="E121" s="21">
        <v>0.74376000000000009</v>
      </c>
      <c r="F121" s="4">
        <v>10052.5</v>
      </c>
    </row>
    <row r="122" spans="2:6" x14ac:dyDescent="0.25">
      <c r="B122" t="s">
        <v>493</v>
      </c>
      <c r="C122" s="3">
        <v>34789</v>
      </c>
      <c r="D122" s="21">
        <v>0.75793999999999995</v>
      </c>
      <c r="E122" s="21">
        <v>0.74802999999999997</v>
      </c>
      <c r="F122" s="4">
        <v>10086.9</v>
      </c>
    </row>
    <row r="123" spans="2:6" x14ac:dyDescent="0.25">
      <c r="B123" t="s">
        <v>494</v>
      </c>
      <c r="C123" s="3">
        <v>34880</v>
      </c>
      <c r="D123" s="21">
        <v>0.7622199999999999</v>
      </c>
      <c r="E123" s="21">
        <v>0.7513200000000001</v>
      </c>
      <c r="F123" s="4">
        <v>10122.1</v>
      </c>
    </row>
    <row r="124" spans="2:6" x14ac:dyDescent="0.25">
      <c r="B124" t="s">
        <v>495</v>
      </c>
      <c r="C124" s="3">
        <v>34972</v>
      </c>
      <c r="D124" s="21">
        <v>0.76528000000000007</v>
      </c>
      <c r="E124" s="21">
        <v>0.75489000000000006</v>
      </c>
      <c r="F124" s="4">
        <v>10208.799999999999</v>
      </c>
    </row>
    <row r="125" spans="2:6" x14ac:dyDescent="0.25">
      <c r="B125" t="s">
        <v>496</v>
      </c>
      <c r="C125" s="3">
        <v>35064</v>
      </c>
      <c r="D125" s="21">
        <v>0.76863999999999999</v>
      </c>
      <c r="E125" s="21">
        <v>0.75861000000000001</v>
      </c>
      <c r="F125" s="4">
        <v>10281.200000000001</v>
      </c>
    </row>
    <row r="126" spans="2:6" x14ac:dyDescent="0.25">
      <c r="B126" t="s">
        <v>497</v>
      </c>
      <c r="C126" s="3">
        <v>35155</v>
      </c>
      <c r="D126" s="21">
        <v>0.77295000000000003</v>
      </c>
      <c r="E126" s="21">
        <v>0.76272000000000006</v>
      </c>
      <c r="F126" s="4">
        <v>10348.700000000001</v>
      </c>
    </row>
    <row r="127" spans="2:6" x14ac:dyDescent="0.25">
      <c r="B127" t="s">
        <v>498</v>
      </c>
      <c r="C127" s="3">
        <v>35246</v>
      </c>
      <c r="D127" s="21">
        <v>0.77805000000000002</v>
      </c>
      <c r="E127" s="21">
        <v>0.76561999999999997</v>
      </c>
      <c r="F127" s="4">
        <v>10529.4</v>
      </c>
    </row>
    <row r="128" spans="2:6" x14ac:dyDescent="0.25">
      <c r="B128" t="s">
        <v>499</v>
      </c>
      <c r="C128" s="3">
        <v>35338</v>
      </c>
      <c r="D128" s="21">
        <v>0.78138000000000007</v>
      </c>
      <c r="E128" s="21">
        <v>0.76778000000000002</v>
      </c>
      <c r="F128" s="4">
        <v>10626.8</v>
      </c>
    </row>
    <row r="129" spans="2:6" x14ac:dyDescent="0.25">
      <c r="B129" t="s">
        <v>500</v>
      </c>
      <c r="C129" s="3">
        <v>35430</v>
      </c>
      <c r="D129" s="21">
        <v>0.78666999999999998</v>
      </c>
      <c r="E129" s="21">
        <v>0.77168000000000003</v>
      </c>
      <c r="F129" s="4">
        <v>10739.1</v>
      </c>
    </row>
    <row r="130" spans="2:6" x14ac:dyDescent="0.25">
      <c r="B130" t="s">
        <v>501</v>
      </c>
      <c r="C130" s="3">
        <v>35520</v>
      </c>
      <c r="D130" s="21">
        <v>0.79013999999999995</v>
      </c>
      <c r="E130" s="21">
        <v>0.7764700000000001</v>
      </c>
      <c r="F130" s="4">
        <v>10820.9</v>
      </c>
    </row>
    <row r="131" spans="2:6" x14ac:dyDescent="0.25">
      <c r="B131" t="s">
        <v>502</v>
      </c>
      <c r="C131" s="3">
        <v>35611</v>
      </c>
      <c r="D131" s="21">
        <v>0.79209000000000007</v>
      </c>
      <c r="E131" s="21">
        <v>0.77856999999999998</v>
      </c>
      <c r="F131" s="4">
        <v>10984.2</v>
      </c>
    </row>
    <row r="132" spans="2:6" x14ac:dyDescent="0.25">
      <c r="B132" t="s">
        <v>503</v>
      </c>
      <c r="C132" s="3">
        <v>35703</v>
      </c>
      <c r="D132" s="21">
        <v>0.79413</v>
      </c>
      <c r="E132" s="21">
        <v>0.7813500000000001</v>
      </c>
      <c r="F132" s="4">
        <v>11124</v>
      </c>
    </row>
    <row r="133" spans="2:6" x14ac:dyDescent="0.25">
      <c r="B133" t="s">
        <v>504</v>
      </c>
      <c r="C133" s="3">
        <v>35795</v>
      </c>
      <c r="D133" s="21">
        <v>0.79659000000000002</v>
      </c>
      <c r="E133" s="21">
        <v>0.78394999999999992</v>
      </c>
      <c r="F133" s="4">
        <v>11210.3</v>
      </c>
    </row>
    <row r="134" spans="2:6" x14ac:dyDescent="0.25">
      <c r="B134" t="s">
        <v>505</v>
      </c>
      <c r="C134" s="3">
        <v>35885</v>
      </c>
      <c r="D134" s="21">
        <v>0.79654999999999998</v>
      </c>
      <c r="E134" s="21">
        <v>0.78522999999999998</v>
      </c>
      <c r="F134" s="4">
        <v>11321.2</v>
      </c>
    </row>
    <row r="135" spans="2:6" x14ac:dyDescent="0.25">
      <c r="B135" t="s">
        <v>506</v>
      </c>
      <c r="C135" s="3">
        <v>35976</v>
      </c>
      <c r="D135" s="21">
        <v>0.79796000000000011</v>
      </c>
      <c r="E135" s="21">
        <v>0.78686999999999996</v>
      </c>
      <c r="F135" s="4">
        <v>11431</v>
      </c>
    </row>
    <row r="136" spans="2:6" x14ac:dyDescent="0.25">
      <c r="B136" t="s">
        <v>507</v>
      </c>
      <c r="C136" s="3">
        <v>36068</v>
      </c>
      <c r="D136" s="21">
        <v>0.80037000000000003</v>
      </c>
      <c r="E136" s="21">
        <v>0.7898099999999999</v>
      </c>
      <c r="F136" s="4">
        <v>11580.6</v>
      </c>
    </row>
    <row r="137" spans="2:6" x14ac:dyDescent="0.25">
      <c r="B137" t="s">
        <v>508</v>
      </c>
      <c r="C137" s="3">
        <v>36160</v>
      </c>
      <c r="D137" s="21">
        <v>0.8024</v>
      </c>
      <c r="E137" s="21">
        <v>0.79227999999999998</v>
      </c>
      <c r="F137" s="4">
        <v>11770.7</v>
      </c>
    </row>
    <row r="138" spans="2:6" x14ac:dyDescent="0.25">
      <c r="B138" t="s">
        <v>509</v>
      </c>
      <c r="C138" s="3">
        <v>36250</v>
      </c>
      <c r="D138" s="21">
        <v>0.80447000000000002</v>
      </c>
      <c r="E138" s="21">
        <v>0.79623999999999995</v>
      </c>
      <c r="F138" s="4">
        <v>11864.7</v>
      </c>
    </row>
    <row r="139" spans="2:6" x14ac:dyDescent="0.25">
      <c r="B139" t="s">
        <v>510</v>
      </c>
      <c r="C139" s="3">
        <v>36341</v>
      </c>
      <c r="D139" s="21">
        <v>0.80876000000000003</v>
      </c>
      <c r="E139" s="21">
        <v>0.79891000000000001</v>
      </c>
      <c r="F139" s="4">
        <v>11962.5</v>
      </c>
    </row>
    <row r="140" spans="2:6" x14ac:dyDescent="0.25">
      <c r="B140" t="s">
        <v>511</v>
      </c>
      <c r="C140" s="3">
        <v>36433</v>
      </c>
      <c r="D140" s="21">
        <v>0.81302000000000008</v>
      </c>
      <c r="E140" s="21">
        <v>0.80180000000000007</v>
      </c>
      <c r="F140" s="4">
        <v>12113.1</v>
      </c>
    </row>
    <row r="141" spans="2:6" x14ac:dyDescent="0.25">
      <c r="B141" t="s">
        <v>512</v>
      </c>
      <c r="C141" s="3">
        <v>36525</v>
      </c>
      <c r="D141" s="21">
        <v>0.81784000000000001</v>
      </c>
      <c r="E141" s="21">
        <v>0.80547000000000002</v>
      </c>
      <c r="F141" s="4">
        <v>12323.3</v>
      </c>
    </row>
    <row r="142" spans="2:6" x14ac:dyDescent="0.25">
      <c r="B142" t="s">
        <v>8</v>
      </c>
      <c r="C142" s="3">
        <v>36616</v>
      </c>
      <c r="D142" s="21">
        <v>0.82468999999999992</v>
      </c>
      <c r="E142" s="21">
        <v>0.81162999999999996</v>
      </c>
      <c r="F142" s="4">
        <v>12359.1</v>
      </c>
    </row>
    <row r="143" spans="2:6" x14ac:dyDescent="0.25">
      <c r="B143" t="s">
        <v>9</v>
      </c>
      <c r="C143" s="3">
        <v>36707</v>
      </c>
      <c r="D143" s="21">
        <v>0.82846999999999993</v>
      </c>
      <c r="E143" s="21">
        <v>0.81623000000000001</v>
      </c>
      <c r="F143" s="4">
        <v>12592.5</v>
      </c>
    </row>
    <row r="144" spans="2:6" x14ac:dyDescent="0.25">
      <c r="B144" t="s">
        <v>10</v>
      </c>
      <c r="C144" s="3">
        <v>36799</v>
      </c>
      <c r="D144" s="21">
        <v>0.83362999999999998</v>
      </c>
      <c r="E144" s="21">
        <v>0.82152000000000003</v>
      </c>
      <c r="F144" s="4">
        <v>12607.7</v>
      </c>
    </row>
    <row r="145" spans="2:6" x14ac:dyDescent="0.25">
      <c r="B145" t="s">
        <v>11</v>
      </c>
      <c r="C145" s="3">
        <v>36891</v>
      </c>
      <c r="D145" s="21">
        <v>0.83825000000000005</v>
      </c>
      <c r="E145" s="21">
        <v>0.82593000000000005</v>
      </c>
      <c r="F145" s="4">
        <v>12679.3</v>
      </c>
    </row>
    <row r="146" spans="2:6" x14ac:dyDescent="0.25">
      <c r="B146" t="s">
        <v>12</v>
      </c>
      <c r="C146" s="3">
        <v>36981</v>
      </c>
      <c r="D146" s="21">
        <v>0.84385999999999994</v>
      </c>
      <c r="E146" s="21">
        <v>0.83111999999999997</v>
      </c>
      <c r="F146" s="4">
        <v>12643.3</v>
      </c>
    </row>
    <row r="147" spans="2:6" x14ac:dyDescent="0.25">
      <c r="B147" t="s">
        <v>13</v>
      </c>
      <c r="C147" s="3">
        <v>37072</v>
      </c>
      <c r="D147" s="21">
        <v>0.8479000000000001</v>
      </c>
      <c r="E147" s="21">
        <v>0.83699000000000001</v>
      </c>
      <c r="F147" s="4">
        <v>12710.3</v>
      </c>
    </row>
    <row r="148" spans="2:6" x14ac:dyDescent="0.25">
      <c r="B148" t="s">
        <v>14</v>
      </c>
      <c r="C148" s="3">
        <v>37164</v>
      </c>
      <c r="D148" s="21">
        <v>0.84853999999999996</v>
      </c>
      <c r="E148" s="21">
        <v>0.83972999999999998</v>
      </c>
      <c r="F148" s="4">
        <v>12670.1</v>
      </c>
    </row>
    <row r="149" spans="2:6" x14ac:dyDescent="0.25">
      <c r="B149" t="s">
        <v>15</v>
      </c>
      <c r="C149" s="3">
        <v>37256</v>
      </c>
      <c r="D149" s="21">
        <v>0.84909999999999997</v>
      </c>
      <c r="E149" s="21">
        <v>0.84227000000000007</v>
      </c>
      <c r="F149" s="4">
        <v>12705.3</v>
      </c>
    </row>
    <row r="150" spans="2:6" x14ac:dyDescent="0.25">
      <c r="B150" t="s">
        <v>16</v>
      </c>
      <c r="C150" s="3">
        <v>37346</v>
      </c>
      <c r="D150" s="21">
        <v>0.85063999999999995</v>
      </c>
      <c r="E150" s="21">
        <v>0.84497</v>
      </c>
      <c r="F150" s="4">
        <v>12822.3</v>
      </c>
    </row>
    <row r="151" spans="2:6" x14ac:dyDescent="0.25">
      <c r="B151" t="s">
        <v>17</v>
      </c>
      <c r="C151" s="3">
        <v>37437</v>
      </c>
      <c r="D151" s="21">
        <v>0.8571899999999999</v>
      </c>
      <c r="E151" s="21">
        <v>0.84811999999999999</v>
      </c>
      <c r="F151" s="4">
        <v>12893</v>
      </c>
    </row>
    <row r="152" spans="2:6" x14ac:dyDescent="0.25">
      <c r="B152" t="s">
        <v>18</v>
      </c>
      <c r="C152" s="3">
        <v>37529</v>
      </c>
      <c r="D152" s="21">
        <v>0.86151</v>
      </c>
      <c r="E152" s="21">
        <v>0.85189999999999999</v>
      </c>
      <c r="F152" s="4">
        <v>12955.8</v>
      </c>
    </row>
    <row r="153" spans="2:6" x14ac:dyDescent="0.25">
      <c r="B153" t="s">
        <v>19</v>
      </c>
      <c r="C153" s="3">
        <v>37621</v>
      </c>
      <c r="D153" s="21">
        <v>0.86545000000000005</v>
      </c>
      <c r="E153" s="21">
        <v>0.85650999999999999</v>
      </c>
      <c r="F153" s="4">
        <v>12964</v>
      </c>
    </row>
    <row r="154" spans="2:6" x14ac:dyDescent="0.25">
      <c r="B154" t="s">
        <v>20</v>
      </c>
      <c r="C154" s="3">
        <v>37711</v>
      </c>
      <c r="D154" s="21">
        <v>0.87156000000000011</v>
      </c>
      <c r="E154" s="21">
        <v>0.86179000000000006</v>
      </c>
      <c r="F154" s="4">
        <v>13031.2</v>
      </c>
    </row>
    <row r="155" spans="2:6" x14ac:dyDescent="0.25">
      <c r="B155" t="s">
        <v>21</v>
      </c>
      <c r="C155" s="3">
        <v>37802</v>
      </c>
      <c r="D155" s="21">
        <v>0.87230999999999992</v>
      </c>
      <c r="E155" s="21">
        <v>0.86454999999999993</v>
      </c>
      <c r="F155" s="4">
        <v>13152.1</v>
      </c>
    </row>
    <row r="156" spans="2:6" x14ac:dyDescent="0.25">
      <c r="B156" t="s">
        <v>22</v>
      </c>
      <c r="C156" s="3">
        <v>37894</v>
      </c>
      <c r="D156" s="21">
        <v>0.87763999999999998</v>
      </c>
      <c r="E156" s="21">
        <v>0.86934</v>
      </c>
      <c r="F156" s="4">
        <v>13372.4</v>
      </c>
    </row>
    <row r="157" spans="2:6" x14ac:dyDescent="0.25">
      <c r="B157" t="s">
        <v>23</v>
      </c>
      <c r="C157" s="3">
        <v>37986</v>
      </c>
      <c r="D157" s="21">
        <v>0.88119000000000003</v>
      </c>
      <c r="E157" s="21">
        <v>0.87346000000000001</v>
      </c>
      <c r="F157" s="4">
        <v>13528.7</v>
      </c>
    </row>
    <row r="158" spans="2:6" x14ac:dyDescent="0.25">
      <c r="B158" t="s">
        <v>24</v>
      </c>
      <c r="C158" s="3">
        <v>38077</v>
      </c>
      <c r="D158" s="21">
        <v>0.88790999999999998</v>
      </c>
      <c r="E158" s="21">
        <v>0.88108000000000009</v>
      </c>
      <c r="F158" s="4">
        <v>13606.5</v>
      </c>
    </row>
    <row r="159" spans="2:6" x14ac:dyDescent="0.25">
      <c r="B159" t="s">
        <v>25</v>
      </c>
      <c r="C159" s="3">
        <v>38168</v>
      </c>
      <c r="D159" s="21">
        <v>0.89415000000000011</v>
      </c>
      <c r="E159" s="21">
        <v>0.88875000000000004</v>
      </c>
      <c r="F159" s="4">
        <v>13706.2</v>
      </c>
    </row>
    <row r="160" spans="2:6" x14ac:dyDescent="0.25">
      <c r="B160" t="s">
        <v>26</v>
      </c>
      <c r="C160" s="3">
        <v>38260</v>
      </c>
      <c r="D160" s="21">
        <v>0.89934999999999998</v>
      </c>
      <c r="E160" s="21">
        <v>0.89422000000000001</v>
      </c>
      <c r="F160" s="4">
        <v>13830.8</v>
      </c>
    </row>
    <row r="161" spans="2:6" x14ac:dyDescent="0.25">
      <c r="B161" t="s">
        <v>27</v>
      </c>
      <c r="C161" s="3">
        <v>38352</v>
      </c>
      <c r="D161" s="21">
        <v>0.90644999999999998</v>
      </c>
      <c r="E161" s="21">
        <v>0.90049000000000001</v>
      </c>
      <c r="F161" s="4">
        <v>13950.4</v>
      </c>
    </row>
    <row r="162" spans="2:6" x14ac:dyDescent="0.25">
      <c r="B162" t="s">
        <v>28</v>
      </c>
      <c r="C162" s="3">
        <v>38442</v>
      </c>
      <c r="D162" s="21">
        <v>0.91114000000000006</v>
      </c>
      <c r="E162" s="21">
        <v>0.90882999999999992</v>
      </c>
      <c r="F162" s="4">
        <v>14099.1</v>
      </c>
    </row>
    <row r="163" spans="2:6" x14ac:dyDescent="0.25">
      <c r="B163" t="s">
        <v>29</v>
      </c>
      <c r="C163" s="3">
        <v>38533</v>
      </c>
      <c r="D163" s="21">
        <v>0.91720000000000002</v>
      </c>
      <c r="E163" s="21">
        <v>0.91543000000000008</v>
      </c>
      <c r="F163" s="4">
        <v>14172.7</v>
      </c>
    </row>
    <row r="164" spans="2:6" x14ac:dyDescent="0.25">
      <c r="B164" t="s">
        <v>30</v>
      </c>
      <c r="C164" s="3">
        <v>38625</v>
      </c>
      <c r="D164" s="21">
        <v>0.92725999999999997</v>
      </c>
      <c r="E164" s="21">
        <v>0.92398999999999998</v>
      </c>
      <c r="F164" s="4">
        <v>14291.8</v>
      </c>
    </row>
    <row r="165" spans="2:6" x14ac:dyDescent="0.25">
      <c r="B165" t="s">
        <v>31</v>
      </c>
      <c r="C165" s="3">
        <v>38717</v>
      </c>
      <c r="D165" s="21">
        <v>0.93452000000000002</v>
      </c>
      <c r="E165" s="21">
        <v>0.93099999999999994</v>
      </c>
      <c r="F165" s="4">
        <v>14373.4</v>
      </c>
    </row>
    <row r="166" spans="2:6" x14ac:dyDescent="0.25">
      <c r="B166" t="s">
        <v>32</v>
      </c>
      <c r="C166" s="3">
        <v>38807</v>
      </c>
      <c r="D166" s="21">
        <v>0.93885000000000007</v>
      </c>
      <c r="E166" s="21">
        <v>0.93831999999999993</v>
      </c>
      <c r="F166" s="4">
        <v>14546.1</v>
      </c>
    </row>
    <row r="167" spans="2:6" x14ac:dyDescent="0.25">
      <c r="B167" t="s">
        <v>33</v>
      </c>
      <c r="C167" s="3">
        <v>38898</v>
      </c>
      <c r="D167" s="21">
        <v>0.94608999999999999</v>
      </c>
      <c r="E167" s="21">
        <v>0.94586999999999999</v>
      </c>
      <c r="F167" s="4">
        <v>14589.6</v>
      </c>
    </row>
    <row r="168" spans="2:6" x14ac:dyDescent="0.25">
      <c r="B168" t="s">
        <v>34</v>
      </c>
      <c r="C168" s="3">
        <v>38990</v>
      </c>
      <c r="D168" s="21">
        <v>0.95286000000000004</v>
      </c>
      <c r="E168" s="21">
        <v>0.95247000000000004</v>
      </c>
      <c r="F168" s="4">
        <v>14602.6</v>
      </c>
    </row>
    <row r="169" spans="2:6" x14ac:dyDescent="0.25">
      <c r="B169" t="s">
        <v>35</v>
      </c>
      <c r="C169" s="3">
        <v>39082</v>
      </c>
      <c r="D169" s="21">
        <v>0.95121999999999995</v>
      </c>
      <c r="E169" s="21">
        <v>0.95579999999999998</v>
      </c>
      <c r="F169" s="4">
        <v>14716.9</v>
      </c>
    </row>
    <row r="170" spans="2:6" x14ac:dyDescent="0.25">
      <c r="B170" t="s">
        <v>36</v>
      </c>
      <c r="C170" s="3">
        <v>39172</v>
      </c>
      <c r="D170" s="21">
        <v>0.96007999999999993</v>
      </c>
      <c r="E170" s="21">
        <v>0.96653999999999995</v>
      </c>
      <c r="F170" s="4">
        <v>14726</v>
      </c>
    </row>
    <row r="171" spans="2:6" x14ac:dyDescent="0.25">
      <c r="B171" t="s">
        <v>37</v>
      </c>
      <c r="C171" s="3">
        <v>39263</v>
      </c>
      <c r="D171" s="21">
        <v>0.96770999999999996</v>
      </c>
      <c r="E171" s="21">
        <v>0.97194000000000003</v>
      </c>
      <c r="F171" s="4">
        <v>14838.7</v>
      </c>
    </row>
    <row r="172" spans="2:6" x14ac:dyDescent="0.25">
      <c r="B172" t="s">
        <v>38</v>
      </c>
      <c r="C172" s="3">
        <v>39355</v>
      </c>
      <c r="D172" s="21">
        <v>0.97319</v>
      </c>
      <c r="E172" s="21">
        <v>0.97531000000000001</v>
      </c>
      <c r="F172" s="4">
        <v>14938.5</v>
      </c>
    </row>
    <row r="173" spans="2:6" x14ac:dyDescent="0.25">
      <c r="B173" t="s">
        <v>39</v>
      </c>
      <c r="C173" s="3">
        <v>39447</v>
      </c>
      <c r="D173" s="21">
        <v>0.98296000000000006</v>
      </c>
      <c r="E173" s="21">
        <v>0.97955999999999999</v>
      </c>
      <c r="F173" s="4">
        <v>14991.8</v>
      </c>
    </row>
    <row r="174" spans="2:6" x14ac:dyDescent="0.25">
      <c r="B174" t="s">
        <v>40</v>
      </c>
      <c r="C174" s="3">
        <v>39538</v>
      </c>
      <c r="D174" s="21">
        <v>0.99138999999999999</v>
      </c>
      <c r="E174" s="21">
        <v>0.98516000000000004</v>
      </c>
      <c r="F174" s="4">
        <v>14889.5</v>
      </c>
    </row>
    <row r="175" spans="2:6" x14ac:dyDescent="0.25">
      <c r="B175" t="s">
        <v>41</v>
      </c>
      <c r="C175" s="3">
        <v>39629</v>
      </c>
      <c r="D175" s="21">
        <v>1.00177</v>
      </c>
      <c r="E175" s="21">
        <v>0.98995</v>
      </c>
      <c r="F175" s="4">
        <v>14963.4</v>
      </c>
    </row>
    <row r="176" spans="2:6" x14ac:dyDescent="0.25">
      <c r="B176" t="s">
        <v>42</v>
      </c>
      <c r="C176" s="3">
        <v>39721</v>
      </c>
      <c r="D176" s="21">
        <v>1.01197</v>
      </c>
      <c r="E176" s="21">
        <v>0.99673</v>
      </c>
      <c r="F176" s="4">
        <v>14891.6</v>
      </c>
    </row>
    <row r="177" spans="2:6" x14ac:dyDescent="0.25">
      <c r="B177" t="s">
        <v>43</v>
      </c>
      <c r="C177" s="3">
        <v>39813</v>
      </c>
      <c r="D177" s="21">
        <v>0.9974599999999999</v>
      </c>
      <c r="E177" s="21">
        <v>0.99814999999999998</v>
      </c>
      <c r="F177" s="4">
        <v>14577</v>
      </c>
    </row>
    <row r="178" spans="2:6" x14ac:dyDescent="0.25">
      <c r="B178" t="s">
        <v>44</v>
      </c>
      <c r="C178" s="3">
        <v>39903</v>
      </c>
      <c r="D178" s="21">
        <v>0.99182000000000003</v>
      </c>
      <c r="E178" s="21">
        <v>1.0006200000000001</v>
      </c>
      <c r="F178" s="4">
        <v>14375</v>
      </c>
    </row>
    <row r="179" spans="2:6" x14ac:dyDescent="0.25">
      <c r="B179" t="s">
        <v>45</v>
      </c>
      <c r="C179" s="3">
        <v>39994</v>
      </c>
      <c r="D179" s="21">
        <v>0.99626000000000003</v>
      </c>
      <c r="E179" s="21">
        <v>0.99895</v>
      </c>
      <c r="F179" s="4">
        <v>14355.6</v>
      </c>
    </row>
    <row r="180" spans="2:6" x14ac:dyDescent="0.25">
      <c r="B180" t="s">
        <v>46</v>
      </c>
      <c r="C180" s="3">
        <v>40086</v>
      </c>
      <c r="D180" s="21">
        <v>1.0025299999999999</v>
      </c>
      <c r="E180" s="21">
        <v>0.99873000000000001</v>
      </c>
      <c r="F180" s="4">
        <v>14402.5</v>
      </c>
    </row>
    <row r="181" spans="2:6" x14ac:dyDescent="0.25">
      <c r="B181" t="s">
        <v>47</v>
      </c>
      <c r="C181" s="3">
        <v>40178</v>
      </c>
      <c r="D181" s="21">
        <v>1.00936</v>
      </c>
      <c r="E181" s="21">
        <v>1.00169</v>
      </c>
      <c r="F181" s="4">
        <v>14541.9</v>
      </c>
    </row>
    <row r="182" spans="2:6" x14ac:dyDescent="0.25">
      <c r="B182" t="s">
        <v>48</v>
      </c>
      <c r="C182" s="3">
        <v>40268</v>
      </c>
      <c r="D182" s="21">
        <v>1.0127899999999999</v>
      </c>
      <c r="E182" s="21">
        <v>1.00522</v>
      </c>
      <c r="F182" s="4">
        <v>14604.8</v>
      </c>
    </row>
    <row r="183" spans="2:6" x14ac:dyDescent="0.25">
      <c r="B183" t="s">
        <v>49</v>
      </c>
      <c r="C183" s="3">
        <v>40359</v>
      </c>
      <c r="D183" s="21">
        <v>1.01393</v>
      </c>
      <c r="E183" s="21">
        <v>1.0096800000000001</v>
      </c>
      <c r="F183" s="4">
        <v>14745.9</v>
      </c>
    </row>
    <row r="184" spans="2:6" x14ac:dyDescent="0.25">
      <c r="B184" t="s">
        <v>50</v>
      </c>
      <c r="C184" s="3">
        <v>40451</v>
      </c>
      <c r="D184" s="21">
        <v>1.0169299999999999</v>
      </c>
      <c r="E184" s="21">
        <v>1.0142899999999999</v>
      </c>
      <c r="F184" s="4">
        <v>14845.5</v>
      </c>
    </row>
    <row r="185" spans="2:6" x14ac:dyDescent="0.25">
      <c r="B185" t="s">
        <v>51</v>
      </c>
      <c r="C185" s="3">
        <v>40543</v>
      </c>
      <c r="D185" s="21">
        <v>1.02233</v>
      </c>
      <c r="E185" s="21">
        <v>1.01949</v>
      </c>
      <c r="F185" s="4">
        <v>14939</v>
      </c>
    </row>
    <row r="186" spans="2:6" x14ac:dyDescent="0.25">
      <c r="B186" t="s">
        <v>52</v>
      </c>
      <c r="C186" s="3">
        <v>40633</v>
      </c>
      <c r="D186" s="21">
        <v>1.02999</v>
      </c>
      <c r="E186" s="21">
        <v>1.02399</v>
      </c>
      <c r="F186" s="4">
        <v>14881.3</v>
      </c>
    </row>
    <row r="187" spans="2:6" x14ac:dyDescent="0.25">
      <c r="B187" t="s">
        <v>53</v>
      </c>
      <c r="C187" s="3">
        <v>40724</v>
      </c>
      <c r="D187" s="21">
        <v>1.0404100000000001</v>
      </c>
      <c r="E187" s="21">
        <v>1.03145</v>
      </c>
      <c r="F187" s="4">
        <v>14989.6</v>
      </c>
    </row>
    <row r="188" spans="2:6" x14ac:dyDescent="0.25">
      <c r="B188" t="s">
        <v>54</v>
      </c>
      <c r="C188" s="3">
        <v>40816</v>
      </c>
      <c r="D188" s="21">
        <v>1.04593</v>
      </c>
      <c r="E188" s="21">
        <v>1.0376799999999999</v>
      </c>
      <c r="F188" s="4">
        <v>15021.1</v>
      </c>
    </row>
    <row r="189" spans="2:6" x14ac:dyDescent="0.25">
      <c r="B189" t="s">
        <v>55</v>
      </c>
      <c r="C189" s="3">
        <v>40908</v>
      </c>
      <c r="D189" s="21">
        <v>1.0495399999999999</v>
      </c>
      <c r="E189" s="21">
        <v>1.0391699999999999</v>
      </c>
      <c r="F189" s="4">
        <v>15190.3</v>
      </c>
    </row>
    <row r="190" spans="2:6" x14ac:dyDescent="0.25">
      <c r="B190" t="s">
        <v>56</v>
      </c>
      <c r="C190" s="3">
        <v>40999</v>
      </c>
      <c r="D190" s="21">
        <v>1.05508</v>
      </c>
      <c r="E190" s="21">
        <v>1.04461</v>
      </c>
      <c r="F190" s="4">
        <v>15275</v>
      </c>
    </row>
    <row r="191" spans="2:6" x14ac:dyDescent="0.25">
      <c r="B191" t="s">
        <v>57</v>
      </c>
      <c r="C191" s="3">
        <v>41090</v>
      </c>
      <c r="D191" s="21">
        <v>1.0585800000000001</v>
      </c>
      <c r="E191" s="21">
        <v>1.04942</v>
      </c>
      <c r="F191" s="4">
        <v>15336.7</v>
      </c>
    </row>
    <row r="192" spans="2:6" x14ac:dyDescent="0.25">
      <c r="B192" t="s">
        <v>58</v>
      </c>
      <c r="C192" s="3">
        <v>41182</v>
      </c>
      <c r="D192" s="21">
        <v>1.06202</v>
      </c>
      <c r="E192" s="21">
        <v>1.0542799999999999</v>
      </c>
      <c r="F192" s="4">
        <v>15431.3</v>
      </c>
    </row>
    <row r="193" spans="2:6" x14ac:dyDescent="0.25">
      <c r="B193" t="s">
        <v>59</v>
      </c>
      <c r="C193" s="3">
        <v>41274</v>
      </c>
      <c r="D193" s="21">
        <v>1.06673</v>
      </c>
      <c r="E193" s="21">
        <v>1.0582400000000001</v>
      </c>
      <c r="F193" s="4">
        <v>15433.7</v>
      </c>
    </row>
    <row r="194" spans="2:6" x14ac:dyDescent="0.25">
      <c r="B194" t="s">
        <v>60</v>
      </c>
      <c r="C194" s="3">
        <v>41364</v>
      </c>
      <c r="D194" s="21">
        <v>1.0694900000000001</v>
      </c>
      <c r="E194" s="21">
        <v>1.0620399999999999</v>
      </c>
      <c r="F194" s="4">
        <v>15538.4</v>
      </c>
    </row>
    <row r="195" spans="2:6" x14ac:dyDescent="0.25">
      <c r="B195" t="s">
        <v>61</v>
      </c>
      <c r="C195" s="3">
        <v>41455</v>
      </c>
      <c r="D195" s="21">
        <v>1.0707200000000001</v>
      </c>
      <c r="E195" s="21">
        <v>1.06488</v>
      </c>
      <c r="F195" s="4">
        <v>15606.6</v>
      </c>
    </row>
    <row r="196" spans="2:6" x14ac:dyDescent="0.25">
      <c r="B196" t="s">
        <v>62</v>
      </c>
      <c r="C196" s="3">
        <v>41547</v>
      </c>
      <c r="D196" s="21">
        <v>1.07517</v>
      </c>
      <c r="E196" s="21">
        <v>1.0692300000000001</v>
      </c>
      <c r="F196" s="4">
        <v>15779.9</v>
      </c>
    </row>
    <row r="197" spans="2:6" x14ac:dyDescent="0.25">
      <c r="B197" t="s">
        <v>63</v>
      </c>
      <c r="C197" s="3">
        <v>41639</v>
      </c>
      <c r="D197" s="21">
        <v>1.0778700000000001</v>
      </c>
      <c r="E197" s="21">
        <v>1.07301</v>
      </c>
      <c r="F197" s="4">
        <v>15916.2</v>
      </c>
    </row>
    <row r="198" spans="2:6" x14ac:dyDescent="0.25">
      <c r="B198" t="s">
        <v>64</v>
      </c>
      <c r="C198" s="3">
        <v>41729</v>
      </c>
      <c r="D198" s="21">
        <v>1.0815300000000001</v>
      </c>
      <c r="E198" s="21">
        <v>1.0765800000000001</v>
      </c>
      <c r="F198" s="4">
        <v>15831.7</v>
      </c>
    </row>
    <row r="199" spans="2:6" x14ac:dyDescent="0.25">
      <c r="B199" t="s">
        <v>65</v>
      </c>
      <c r="C199" s="3">
        <v>41820</v>
      </c>
      <c r="D199" s="21">
        <v>1.08775</v>
      </c>
      <c r="E199" s="21">
        <v>1.08188</v>
      </c>
      <c r="F199" s="4">
        <v>15985.7</v>
      </c>
    </row>
  </sheetData>
  <hyperlinks>
    <hyperlink ref="F2" r:id="rId1" display="GH@USNA"/>
    <hyperlink ref="E2" r:id="rId2" display="DGDP@USECON"/>
    <hyperlink ref="D2" r:id="rId3"/>
    <hyperlink ref="O2" r:id="rId4" display="DAC@USNA"/>
    <hyperlink ref="N2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01"/>
  <sheetViews>
    <sheetView workbookViewId="0">
      <selection activeCell="E4" sqref="E4"/>
    </sheetView>
  </sheetViews>
  <sheetFormatPr defaultRowHeight="15" x14ac:dyDescent="0.25"/>
  <cols>
    <col min="1" max="1" width="9.140625" style="34"/>
    <col min="4" max="4" width="9.140625" style="19"/>
    <col min="5" max="6" width="9.140625" style="55"/>
    <col min="7" max="7" width="9.140625" style="19"/>
  </cols>
  <sheetData>
    <row r="1" spans="1:12" x14ac:dyDescent="0.25">
      <c r="A1" s="34" t="s">
        <v>325</v>
      </c>
      <c r="C1" s="50"/>
      <c r="D1" s="18" t="s">
        <v>78</v>
      </c>
      <c r="G1" s="18" t="s">
        <v>331</v>
      </c>
    </row>
    <row r="2" spans="1:12" x14ac:dyDescent="0.25">
      <c r="D2" s="18" t="s">
        <v>0</v>
      </c>
      <c r="E2" s="56" t="s">
        <v>1</v>
      </c>
      <c r="F2" s="56" t="s">
        <v>2</v>
      </c>
      <c r="G2" s="18"/>
    </row>
    <row r="3" spans="1:12" x14ac:dyDescent="0.25">
      <c r="B3" s="2" t="s">
        <v>375</v>
      </c>
      <c r="C3" s="50" t="s">
        <v>358</v>
      </c>
      <c r="D3" s="22" t="s">
        <v>3</v>
      </c>
      <c r="E3" s="57" t="s">
        <v>4</v>
      </c>
      <c r="F3" s="57" t="s">
        <v>5</v>
      </c>
      <c r="G3" s="22" t="s">
        <v>329</v>
      </c>
      <c r="H3" s="1" t="s">
        <v>6</v>
      </c>
    </row>
    <row r="4" spans="1:12" x14ac:dyDescent="0.25">
      <c r="B4" t="s">
        <v>68</v>
      </c>
      <c r="C4" s="50"/>
      <c r="D4" s="19" t="s">
        <v>71</v>
      </c>
      <c r="E4" s="55" t="s">
        <v>73</v>
      </c>
      <c r="F4" s="55" t="s">
        <v>74</v>
      </c>
      <c r="G4" s="19" t="s">
        <v>330</v>
      </c>
      <c r="H4" t="s">
        <v>77</v>
      </c>
    </row>
    <row r="5" spans="1:12" x14ac:dyDescent="0.25">
      <c r="B5" t="s">
        <v>368</v>
      </c>
      <c r="C5" s="50"/>
      <c r="D5" s="19" t="s">
        <v>369</v>
      </c>
      <c r="E5" s="55" t="s">
        <v>369</v>
      </c>
      <c r="F5" s="55" t="s">
        <v>369</v>
      </c>
      <c r="G5" s="19" t="s">
        <v>369</v>
      </c>
      <c r="H5" t="s">
        <v>370</v>
      </c>
    </row>
    <row r="6" spans="1:12" x14ac:dyDescent="0.25">
      <c r="B6" s="3" t="s">
        <v>67</v>
      </c>
      <c r="C6" s="51"/>
      <c r="D6" s="19" t="s">
        <v>70</v>
      </c>
      <c r="E6" s="55" t="s">
        <v>70</v>
      </c>
      <c r="F6" s="55" t="s">
        <v>70</v>
      </c>
      <c r="G6" s="19" t="s">
        <v>70</v>
      </c>
      <c r="H6" t="s">
        <v>76</v>
      </c>
    </row>
    <row r="7" spans="1:12" x14ac:dyDescent="0.25">
      <c r="B7" s="3" t="s">
        <v>66</v>
      </c>
      <c r="C7" s="51"/>
      <c r="D7" s="19" t="s">
        <v>69</v>
      </c>
      <c r="E7" s="55" t="s">
        <v>72</v>
      </c>
      <c r="F7" s="55" t="s">
        <v>72</v>
      </c>
      <c r="G7" s="19" t="s">
        <v>69</v>
      </c>
      <c r="H7" t="s">
        <v>75</v>
      </c>
    </row>
    <row r="8" spans="1:12" x14ac:dyDescent="0.25">
      <c r="A8" s="34">
        <f t="shared" ref="A8:A39" si="0">YEAR(C8)</f>
        <v>1966</v>
      </c>
      <c r="B8" s="3" t="s">
        <v>377</v>
      </c>
      <c r="C8" s="3">
        <v>24197</v>
      </c>
      <c r="D8" s="23">
        <v>1289</v>
      </c>
      <c r="E8" s="58">
        <v>599.20000000000005</v>
      </c>
      <c r="F8" s="58">
        <v>657.1</v>
      </c>
      <c r="G8" s="23">
        <v>177.9</v>
      </c>
      <c r="H8" s="5">
        <v>-1</v>
      </c>
      <c r="J8" s="4"/>
      <c r="L8" s="4"/>
    </row>
    <row r="9" spans="1:12" x14ac:dyDescent="0.25">
      <c r="A9" s="34">
        <f t="shared" si="0"/>
        <v>1966</v>
      </c>
      <c r="B9" s="3" t="s">
        <v>378</v>
      </c>
      <c r="C9" s="3">
        <v>24288</v>
      </c>
      <c r="D9" s="23">
        <v>1313.4</v>
      </c>
      <c r="E9" s="58">
        <v>615.6</v>
      </c>
      <c r="F9" s="58">
        <v>662.2</v>
      </c>
      <c r="G9" s="23">
        <v>182.6</v>
      </c>
      <c r="H9" s="5">
        <v>-1</v>
      </c>
      <c r="J9" s="4"/>
      <c r="L9" s="4"/>
    </row>
    <row r="10" spans="1:12" x14ac:dyDescent="0.25">
      <c r="A10" s="34">
        <f t="shared" si="0"/>
        <v>1966</v>
      </c>
      <c r="B10" s="3" t="s">
        <v>379</v>
      </c>
      <c r="C10" s="3">
        <v>24380</v>
      </c>
      <c r="D10" s="23">
        <v>1349.1</v>
      </c>
      <c r="E10" s="58">
        <v>639.6</v>
      </c>
      <c r="F10" s="58">
        <v>669.9</v>
      </c>
      <c r="G10" s="23">
        <v>190.4</v>
      </c>
      <c r="H10" s="5">
        <v>-1</v>
      </c>
      <c r="J10" s="4"/>
      <c r="L10" s="4"/>
    </row>
    <row r="11" spans="1:12" x14ac:dyDescent="0.25">
      <c r="A11" s="34">
        <f t="shared" si="0"/>
        <v>1966</v>
      </c>
      <c r="B11" s="3" t="s">
        <v>380</v>
      </c>
      <c r="C11" s="3">
        <v>24472</v>
      </c>
      <c r="D11" s="23">
        <v>1372.4</v>
      </c>
      <c r="E11" s="58">
        <v>646.9</v>
      </c>
      <c r="F11" s="58">
        <v>686.9</v>
      </c>
      <c r="G11" s="23">
        <v>194.7</v>
      </c>
      <c r="H11" s="5">
        <v>-1</v>
      </c>
      <c r="J11" s="4"/>
      <c r="L11" s="4"/>
    </row>
    <row r="12" spans="1:12" x14ac:dyDescent="0.25">
      <c r="A12" s="34">
        <f t="shared" si="0"/>
        <v>1967</v>
      </c>
      <c r="B12" s="3" t="s">
        <v>381</v>
      </c>
      <c r="C12" s="3">
        <v>24562</v>
      </c>
      <c r="D12" s="23">
        <v>1429.8</v>
      </c>
      <c r="E12" s="58">
        <v>688.5</v>
      </c>
      <c r="F12" s="58">
        <v>695.2</v>
      </c>
      <c r="G12" s="23">
        <v>203.6</v>
      </c>
      <c r="H12" s="5">
        <v>-1</v>
      </c>
      <c r="J12" s="4"/>
      <c r="L12" s="4"/>
    </row>
    <row r="13" spans="1:12" x14ac:dyDescent="0.25">
      <c r="A13" s="34">
        <f t="shared" si="0"/>
        <v>1967</v>
      </c>
      <c r="B13" s="3" t="s">
        <v>382</v>
      </c>
      <c r="C13" s="3">
        <v>24653</v>
      </c>
      <c r="D13" s="23">
        <v>1424.2</v>
      </c>
      <c r="E13" s="58">
        <v>681.1</v>
      </c>
      <c r="F13" s="58">
        <v>699</v>
      </c>
      <c r="G13" s="23">
        <v>204.8</v>
      </c>
      <c r="H13" s="5">
        <v>-1</v>
      </c>
      <c r="J13" s="4"/>
      <c r="L13" s="4"/>
    </row>
    <row r="14" spans="1:12" x14ac:dyDescent="0.25">
      <c r="A14" s="34">
        <f t="shared" si="0"/>
        <v>1967</v>
      </c>
      <c r="B14" s="3" t="s">
        <v>383</v>
      </c>
      <c r="C14" s="3">
        <v>24745</v>
      </c>
      <c r="D14" s="23">
        <v>1440.2</v>
      </c>
      <c r="E14" s="58">
        <v>692.4</v>
      </c>
      <c r="F14" s="58">
        <v>701.7</v>
      </c>
      <c r="G14" s="23">
        <v>209.4</v>
      </c>
      <c r="H14" s="5">
        <v>-1</v>
      </c>
      <c r="J14" s="4"/>
      <c r="L14" s="4"/>
    </row>
    <row r="15" spans="1:12" x14ac:dyDescent="0.25">
      <c r="A15" s="34">
        <f t="shared" si="0"/>
        <v>1967</v>
      </c>
      <c r="B15" s="3" t="s">
        <v>384</v>
      </c>
      <c r="C15" s="3">
        <v>24837</v>
      </c>
      <c r="D15" s="23">
        <v>1451.4</v>
      </c>
      <c r="E15" s="58">
        <v>692.9</v>
      </c>
      <c r="F15" s="58">
        <v>714.1</v>
      </c>
      <c r="G15" s="23">
        <v>214.4</v>
      </c>
      <c r="H15" s="5">
        <v>-1</v>
      </c>
      <c r="J15" s="4"/>
      <c r="L15" s="4"/>
    </row>
    <row r="16" spans="1:12" x14ac:dyDescent="0.25">
      <c r="A16" s="34">
        <f t="shared" si="0"/>
        <v>1968</v>
      </c>
      <c r="B16" s="3" t="s">
        <v>385</v>
      </c>
      <c r="C16" s="3">
        <v>24928</v>
      </c>
      <c r="D16" s="23">
        <v>1477.2</v>
      </c>
      <c r="E16" s="58">
        <v>705</v>
      </c>
      <c r="F16" s="58">
        <v>727.1</v>
      </c>
      <c r="G16" s="23">
        <v>220.9</v>
      </c>
      <c r="H16" s="5">
        <v>-1</v>
      </c>
      <c r="J16" s="4"/>
      <c r="L16" s="4"/>
    </row>
    <row r="17" spans="1:12" x14ac:dyDescent="0.25">
      <c r="A17" s="34">
        <f t="shared" si="0"/>
        <v>1968</v>
      </c>
      <c r="B17" s="3" t="s">
        <v>386</v>
      </c>
      <c r="C17" s="3">
        <v>25019</v>
      </c>
      <c r="D17" s="23">
        <v>1485</v>
      </c>
      <c r="E17" s="58">
        <v>701.2</v>
      </c>
      <c r="F17" s="58">
        <v>741.2</v>
      </c>
      <c r="G17" s="23">
        <v>224.8</v>
      </c>
      <c r="H17" s="5">
        <v>-1</v>
      </c>
      <c r="J17" s="4"/>
      <c r="L17" s="4"/>
    </row>
    <row r="18" spans="1:12" x14ac:dyDescent="0.25">
      <c r="A18" s="34">
        <f t="shared" si="0"/>
        <v>1968</v>
      </c>
      <c r="B18" s="3" t="s">
        <v>387</v>
      </c>
      <c r="C18" s="3">
        <v>25111</v>
      </c>
      <c r="D18" s="23">
        <v>1489.7</v>
      </c>
      <c r="E18" s="58">
        <v>697.4</v>
      </c>
      <c r="F18" s="58">
        <v>751.9</v>
      </c>
      <c r="G18" s="23">
        <v>228.6</v>
      </c>
      <c r="H18" s="5">
        <v>-1</v>
      </c>
      <c r="J18" s="4"/>
      <c r="L18" s="4"/>
    </row>
    <row r="19" spans="1:12" x14ac:dyDescent="0.25">
      <c r="A19" s="34">
        <f t="shared" si="0"/>
        <v>1968</v>
      </c>
      <c r="B19" s="3" t="s">
        <v>388</v>
      </c>
      <c r="C19" s="3">
        <v>25203</v>
      </c>
      <c r="D19" s="23">
        <v>1491</v>
      </c>
      <c r="E19" s="58">
        <v>694</v>
      </c>
      <c r="F19" s="58">
        <v>758.1</v>
      </c>
      <c r="G19" s="23">
        <v>232.7</v>
      </c>
      <c r="H19" s="5">
        <v>-1</v>
      </c>
      <c r="J19" s="4"/>
      <c r="L19" s="4"/>
    </row>
    <row r="20" spans="1:12" x14ac:dyDescent="0.25">
      <c r="A20" s="34">
        <f t="shared" si="0"/>
        <v>1969</v>
      </c>
      <c r="B20" s="3" t="s">
        <v>389</v>
      </c>
      <c r="C20" s="3">
        <v>25293</v>
      </c>
      <c r="D20" s="23">
        <v>1494.7</v>
      </c>
      <c r="E20" s="58">
        <v>692</v>
      </c>
      <c r="F20" s="58">
        <v>765</v>
      </c>
      <c r="G20" s="23">
        <v>235</v>
      </c>
      <c r="H20" s="5">
        <v>-1</v>
      </c>
      <c r="J20" s="4"/>
      <c r="L20" s="4"/>
    </row>
    <row r="21" spans="1:12" x14ac:dyDescent="0.25">
      <c r="A21" s="34">
        <f t="shared" si="0"/>
        <v>1969</v>
      </c>
      <c r="B21" s="3" t="s">
        <v>390</v>
      </c>
      <c r="C21" s="3">
        <v>25384</v>
      </c>
      <c r="D21" s="23">
        <v>1490</v>
      </c>
      <c r="E21" s="58">
        <v>683.3</v>
      </c>
      <c r="F21" s="58">
        <v>771.5</v>
      </c>
      <c r="G21" s="23">
        <v>238.2</v>
      </c>
      <c r="H21" s="5">
        <v>-1</v>
      </c>
      <c r="J21" s="4"/>
      <c r="L21" s="4"/>
    </row>
    <row r="22" spans="1:12" x14ac:dyDescent="0.25">
      <c r="A22" s="34">
        <f t="shared" si="0"/>
        <v>1969</v>
      </c>
      <c r="B22" s="3" t="s">
        <v>391</v>
      </c>
      <c r="C22" s="3">
        <v>25476</v>
      </c>
      <c r="D22" s="23">
        <v>1493.5</v>
      </c>
      <c r="E22" s="58">
        <v>684.7</v>
      </c>
      <c r="F22" s="58">
        <v>773.5</v>
      </c>
      <c r="G22" s="23">
        <v>244</v>
      </c>
      <c r="H22" s="5">
        <v>-1</v>
      </c>
      <c r="J22" s="4"/>
      <c r="L22" s="4"/>
    </row>
    <row r="23" spans="1:12" x14ac:dyDescent="0.25">
      <c r="A23" s="34">
        <f t="shared" si="0"/>
        <v>1969</v>
      </c>
      <c r="B23" s="3" t="s">
        <v>392</v>
      </c>
      <c r="C23" s="3">
        <v>25568</v>
      </c>
      <c r="D23" s="23">
        <v>1473.9</v>
      </c>
      <c r="E23" s="58">
        <v>669.2</v>
      </c>
      <c r="F23" s="58">
        <v>772.2</v>
      </c>
      <c r="G23" s="23">
        <v>244.3</v>
      </c>
      <c r="H23" s="5">
        <v>1</v>
      </c>
      <c r="J23" s="4"/>
      <c r="L23" s="4"/>
    </row>
    <row r="24" spans="1:12" x14ac:dyDescent="0.25">
      <c r="A24" s="34">
        <f t="shared" si="0"/>
        <v>1970</v>
      </c>
      <c r="B24" s="3" t="s">
        <v>393</v>
      </c>
      <c r="C24" s="3">
        <v>25658</v>
      </c>
      <c r="D24" s="23">
        <v>1466.9</v>
      </c>
      <c r="E24" s="58">
        <v>657.9</v>
      </c>
      <c r="F24" s="58">
        <v>779.6</v>
      </c>
      <c r="G24" s="23">
        <v>249.4</v>
      </c>
      <c r="H24" s="5">
        <v>1</v>
      </c>
      <c r="J24" s="4"/>
      <c r="L24" s="4"/>
    </row>
    <row r="25" spans="1:12" x14ac:dyDescent="0.25">
      <c r="A25" s="34">
        <f t="shared" si="0"/>
        <v>1970</v>
      </c>
      <c r="B25" s="3" t="s">
        <v>394</v>
      </c>
      <c r="C25" s="3">
        <v>25749</v>
      </c>
      <c r="D25" s="23">
        <v>1450.2</v>
      </c>
      <c r="E25" s="58">
        <v>640.70000000000005</v>
      </c>
      <c r="F25" s="58">
        <v>783.8</v>
      </c>
      <c r="G25" s="23">
        <v>250.7</v>
      </c>
      <c r="H25" s="5">
        <v>1</v>
      </c>
      <c r="J25" s="4"/>
      <c r="L25" s="4"/>
    </row>
    <row r="26" spans="1:12" x14ac:dyDescent="0.25">
      <c r="A26" s="34">
        <f t="shared" si="0"/>
        <v>1970</v>
      </c>
      <c r="B26" s="3" t="s">
        <v>395</v>
      </c>
      <c r="C26" s="3">
        <v>25841</v>
      </c>
      <c r="D26" s="23">
        <v>1456.5</v>
      </c>
      <c r="E26" s="58">
        <v>632.9</v>
      </c>
      <c r="F26" s="58">
        <v>801.6</v>
      </c>
      <c r="G26" s="23">
        <v>256.2</v>
      </c>
      <c r="H26" s="5">
        <v>1</v>
      </c>
      <c r="J26" s="4"/>
      <c r="L26" s="4"/>
    </row>
    <row r="27" spans="1:12" x14ac:dyDescent="0.25">
      <c r="A27" s="34">
        <f t="shared" si="0"/>
        <v>1970</v>
      </c>
      <c r="B27" s="3" t="s">
        <v>396</v>
      </c>
      <c r="C27" s="3">
        <v>25933</v>
      </c>
      <c r="D27" s="23">
        <v>1457.2</v>
      </c>
      <c r="E27" s="58">
        <v>630.5</v>
      </c>
      <c r="F27" s="58">
        <v>805.7</v>
      </c>
      <c r="G27" s="23">
        <v>260.39999999999998</v>
      </c>
      <c r="H27" s="5">
        <v>1</v>
      </c>
      <c r="J27" s="4"/>
      <c r="L27" s="4"/>
    </row>
    <row r="28" spans="1:12" x14ac:dyDescent="0.25">
      <c r="A28" s="34">
        <f t="shared" si="0"/>
        <v>1971</v>
      </c>
      <c r="B28" s="3" t="s">
        <v>397</v>
      </c>
      <c r="C28" s="3">
        <v>26023</v>
      </c>
      <c r="D28" s="23">
        <v>1436.1</v>
      </c>
      <c r="E28" s="58">
        <v>610.20000000000005</v>
      </c>
      <c r="F28" s="58">
        <v>809.1</v>
      </c>
      <c r="G28" s="23">
        <v>263.7</v>
      </c>
      <c r="H28" s="5">
        <v>-1</v>
      </c>
      <c r="J28" s="4"/>
      <c r="L28" s="4"/>
    </row>
    <row r="29" spans="1:12" x14ac:dyDescent="0.25">
      <c r="A29" s="34">
        <f t="shared" si="0"/>
        <v>1971</v>
      </c>
      <c r="B29" s="3" t="s">
        <v>398</v>
      </c>
      <c r="C29" s="3">
        <v>26114</v>
      </c>
      <c r="D29" s="23">
        <v>1432.8</v>
      </c>
      <c r="E29" s="58">
        <v>603</v>
      </c>
      <c r="F29" s="58">
        <v>815.1</v>
      </c>
      <c r="G29" s="23">
        <v>268</v>
      </c>
      <c r="H29" s="5">
        <v>-1</v>
      </c>
      <c r="J29" s="4"/>
      <c r="L29" s="4"/>
    </row>
    <row r="30" spans="1:12" x14ac:dyDescent="0.25">
      <c r="A30" s="34">
        <f t="shared" si="0"/>
        <v>1971</v>
      </c>
      <c r="B30" s="3" t="s">
        <v>399</v>
      </c>
      <c r="C30" s="3">
        <v>26206</v>
      </c>
      <c r="D30" s="23">
        <v>1432.4</v>
      </c>
      <c r="E30" s="58">
        <v>600.6</v>
      </c>
      <c r="F30" s="58">
        <v>817.9</v>
      </c>
      <c r="G30" s="23">
        <v>271.7</v>
      </c>
      <c r="H30" s="5">
        <v>-1</v>
      </c>
      <c r="J30" s="4"/>
      <c r="L30" s="4"/>
    </row>
    <row r="31" spans="1:12" x14ac:dyDescent="0.25">
      <c r="A31" s="34">
        <f t="shared" si="0"/>
        <v>1971</v>
      </c>
      <c r="B31" s="3" t="s">
        <v>400</v>
      </c>
      <c r="C31" s="3">
        <v>26298</v>
      </c>
      <c r="D31" s="23">
        <v>1422.6</v>
      </c>
      <c r="E31" s="58">
        <v>584.79999999999995</v>
      </c>
      <c r="F31" s="58">
        <v>828.3</v>
      </c>
      <c r="G31" s="23">
        <v>274</v>
      </c>
      <c r="H31" s="5">
        <v>-1</v>
      </c>
      <c r="J31" s="4"/>
      <c r="L31" s="4"/>
    </row>
    <row r="32" spans="1:12" x14ac:dyDescent="0.25">
      <c r="A32" s="34">
        <f t="shared" si="0"/>
        <v>1972</v>
      </c>
      <c r="B32" s="3" t="s">
        <v>401</v>
      </c>
      <c r="C32" s="3">
        <v>26389</v>
      </c>
      <c r="D32" s="23">
        <v>1429.3</v>
      </c>
      <c r="E32" s="58">
        <v>588.79999999999995</v>
      </c>
      <c r="F32" s="58">
        <v>830.6</v>
      </c>
      <c r="G32" s="23">
        <v>284.3</v>
      </c>
      <c r="H32" s="5">
        <v>-1</v>
      </c>
      <c r="J32" s="4"/>
      <c r="L32" s="4"/>
    </row>
    <row r="33" spans="1:12" x14ac:dyDescent="0.25">
      <c r="A33" s="34">
        <f t="shared" si="0"/>
        <v>1972</v>
      </c>
      <c r="B33" s="3" t="s">
        <v>402</v>
      </c>
      <c r="C33" s="3">
        <v>26480</v>
      </c>
      <c r="D33" s="23">
        <v>1438</v>
      </c>
      <c r="E33" s="58">
        <v>596.9</v>
      </c>
      <c r="F33" s="58">
        <v>829.2</v>
      </c>
      <c r="G33" s="23">
        <v>289</v>
      </c>
      <c r="H33" s="5">
        <v>-1</v>
      </c>
      <c r="J33" s="4"/>
      <c r="L33" s="4"/>
    </row>
    <row r="34" spans="1:12" x14ac:dyDescent="0.25">
      <c r="A34" s="34">
        <f t="shared" si="0"/>
        <v>1972</v>
      </c>
      <c r="B34" s="3" t="s">
        <v>403</v>
      </c>
      <c r="C34" s="3">
        <v>26572</v>
      </c>
      <c r="D34" s="23">
        <v>1409.3</v>
      </c>
      <c r="E34" s="58">
        <v>568.29999999999995</v>
      </c>
      <c r="F34" s="58">
        <v>835.8</v>
      </c>
      <c r="G34" s="23">
        <v>286.3</v>
      </c>
      <c r="H34" s="5">
        <v>-1</v>
      </c>
      <c r="J34" s="4"/>
      <c r="L34" s="4"/>
    </row>
    <row r="35" spans="1:12" x14ac:dyDescent="0.25">
      <c r="A35" s="34">
        <f t="shared" si="0"/>
        <v>1972</v>
      </c>
      <c r="B35" s="3" t="s">
        <v>404</v>
      </c>
      <c r="C35" s="3">
        <v>26664</v>
      </c>
      <c r="D35" s="23">
        <v>1420.1</v>
      </c>
      <c r="E35" s="58">
        <v>569.1</v>
      </c>
      <c r="F35" s="58">
        <v>847.2</v>
      </c>
      <c r="G35" s="23">
        <v>293.5</v>
      </c>
      <c r="H35" s="5">
        <v>-1</v>
      </c>
      <c r="J35" s="4"/>
      <c r="L35" s="4"/>
    </row>
    <row r="36" spans="1:12" x14ac:dyDescent="0.25">
      <c r="A36" s="34">
        <f t="shared" si="0"/>
        <v>1973</v>
      </c>
      <c r="B36" s="3" t="s">
        <v>405</v>
      </c>
      <c r="C36" s="3">
        <v>26754</v>
      </c>
      <c r="D36" s="23">
        <v>1431.6</v>
      </c>
      <c r="E36" s="58">
        <v>575.9</v>
      </c>
      <c r="F36" s="58">
        <v>851.1</v>
      </c>
      <c r="G36" s="23">
        <v>301.3</v>
      </c>
      <c r="H36" s="5">
        <v>-1</v>
      </c>
      <c r="J36" s="4"/>
      <c r="L36" s="4"/>
    </row>
    <row r="37" spans="1:12" x14ac:dyDescent="0.25">
      <c r="A37" s="34">
        <f t="shared" si="0"/>
        <v>1973</v>
      </c>
      <c r="B37" s="3" t="s">
        <v>406</v>
      </c>
      <c r="C37" s="3">
        <v>26845</v>
      </c>
      <c r="D37" s="23">
        <v>1424.5</v>
      </c>
      <c r="E37" s="58">
        <v>569</v>
      </c>
      <c r="F37" s="58">
        <v>852.5</v>
      </c>
      <c r="G37" s="23">
        <v>304.89999999999998</v>
      </c>
      <c r="H37" s="5">
        <v>-1</v>
      </c>
      <c r="J37" s="4"/>
      <c r="L37" s="4"/>
    </row>
    <row r="38" spans="1:12" x14ac:dyDescent="0.25">
      <c r="A38" s="34">
        <f t="shared" si="0"/>
        <v>1973</v>
      </c>
      <c r="B38" s="3" t="s">
        <v>407</v>
      </c>
      <c r="C38" s="3">
        <v>26937</v>
      </c>
      <c r="D38" s="23">
        <v>1406.4</v>
      </c>
      <c r="E38" s="58">
        <v>547.5</v>
      </c>
      <c r="F38" s="58">
        <v>861.5</v>
      </c>
      <c r="G38" s="23">
        <v>305.60000000000002</v>
      </c>
      <c r="H38" s="5">
        <v>-1</v>
      </c>
      <c r="J38" s="4"/>
      <c r="L38" s="4"/>
    </row>
    <row r="39" spans="1:12" x14ac:dyDescent="0.25">
      <c r="A39" s="34">
        <f t="shared" si="0"/>
        <v>1973</v>
      </c>
      <c r="B39" s="3" t="s">
        <v>408</v>
      </c>
      <c r="C39" s="3">
        <v>27029</v>
      </c>
      <c r="D39" s="23">
        <v>1415.8</v>
      </c>
      <c r="E39" s="58">
        <v>547.6</v>
      </c>
      <c r="F39" s="58">
        <v>872.1</v>
      </c>
      <c r="G39" s="23">
        <v>313.7</v>
      </c>
      <c r="H39" s="5">
        <v>1</v>
      </c>
      <c r="J39" s="4"/>
      <c r="L39" s="4"/>
    </row>
    <row r="40" spans="1:12" x14ac:dyDescent="0.25">
      <c r="A40" s="34">
        <f t="shared" ref="A40:A103" si="1">YEAR(C40)</f>
        <v>1974</v>
      </c>
      <c r="B40" s="3" t="s">
        <v>409</v>
      </c>
      <c r="C40" s="3">
        <v>27119</v>
      </c>
      <c r="D40" s="23">
        <v>1442.4</v>
      </c>
      <c r="E40" s="58">
        <v>561.6</v>
      </c>
      <c r="F40" s="58">
        <v>883.2</v>
      </c>
      <c r="G40" s="23">
        <v>326.10000000000002</v>
      </c>
      <c r="H40" s="5">
        <v>1</v>
      </c>
      <c r="J40" s="4"/>
      <c r="L40" s="4"/>
    </row>
    <row r="41" spans="1:12" x14ac:dyDescent="0.25">
      <c r="A41" s="34">
        <f t="shared" si="1"/>
        <v>1974</v>
      </c>
      <c r="B41" s="3" t="s">
        <v>410</v>
      </c>
      <c r="C41" s="3">
        <v>27210</v>
      </c>
      <c r="D41" s="23">
        <v>1451.6</v>
      </c>
      <c r="E41" s="58">
        <v>561.29999999999995</v>
      </c>
      <c r="F41" s="58">
        <v>894.1</v>
      </c>
      <c r="G41" s="23">
        <v>337.3</v>
      </c>
      <c r="H41" s="5">
        <v>1</v>
      </c>
      <c r="J41" s="4"/>
      <c r="L41" s="4"/>
    </row>
    <row r="42" spans="1:12" x14ac:dyDescent="0.25">
      <c r="A42" s="34">
        <f t="shared" si="1"/>
        <v>1974</v>
      </c>
      <c r="B42" s="3" t="s">
        <v>411</v>
      </c>
      <c r="C42" s="3">
        <v>27302</v>
      </c>
      <c r="D42" s="23">
        <v>1453.5</v>
      </c>
      <c r="E42" s="58">
        <v>563.79999999999995</v>
      </c>
      <c r="F42" s="58">
        <v>892.9</v>
      </c>
      <c r="G42" s="23">
        <v>348.3</v>
      </c>
      <c r="H42" s="5">
        <v>1</v>
      </c>
      <c r="J42" s="4"/>
      <c r="L42" s="4"/>
    </row>
    <row r="43" spans="1:12" x14ac:dyDescent="0.25">
      <c r="A43" s="34">
        <f t="shared" si="1"/>
        <v>1974</v>
      </c>
      <c r="B43" s="3" t="s">
        <v>412</v>
      </c>
      <c r="C43" s="3">
        <v>27394</v>
      </c>
      <c r="D43" s="23">
        <v>1459.9</v>
      </c>
      <c r="E43" s="58">
        <v>568.79999999999995</v>
      </c>
      <c r="F43" s="58">
        <v>893.4</v>
      </c>
      <c r="G43" s="23">
        <v>360.8</v>
      </c>
      <c r="H43" s="5">
        <v>1</v>
      </c>
      <c r="J43" s="4"/>
      <c r="L43" s="4"/>
    </row>
    <row r="44" spans="1:12" x14ac:dyDescent="0.25">
      <c r="A44" s="34">
        <f t="shared" si="1"/>
        <v>1975</v>
      </c>
      <c r="B44" s="3" t="s">
        <v>413</v>
      </c>
      <c r="C44" s="3">
        <v>27484</v>
      </c>
      <c r="D44" s="23">
        <v>1476.1</v>
      </c>
      <c r="E44" s="58">
        <v>563.1</v>
      </c>
      <c r="F44" s="58">
        <v>919.5</v>
      </c>
      <c r="G44" s="23">
        <v>371.7</v>
      </c>
      <c r="H44" s="5">
        <v>1</v>
      </c>
      <c r="J44" s="4"/>
      <c r="L44" s="4"/>
    </row>
    <row r="45" spans="1:12" x14ac:dyDescent="0.25">
      <c r="A45" s="34">
        <f t="shared" si="1"/>
        <v>1975</v>
      </c>
      <c r="B45" s="3" t="s">
        <v>414</v>
      </c>
      <c r="C45" s="3">
        <v>27575</v>
      </c>
      <c r="D45" s="23">
        <v>1466.2</v>
      </c>
      <c r="E45" s="58">
        <v>559.79999999999995</v>
      </c>
      <c r="F45" s="58">
        <v>912.8</v>
      </c>
      <c r="G45" s="23">
        <v>375.8</v>
      </c>
      <c r="H45" s="5">
        <v>-1</v>
      </c>
      <c r="J45" s="4"/>
      <c r="L45" s="4"/>
    </row>
    <row r="46" spans="1:12" x14ac:dyDescent="0.25">
      <c r="A46" s="34">
        <f t="shared" si="1"/>
        <v>1975</v>
      </c>
      <c r="B46" s="3" t="s">
        <v>415</v>
      </c>
      <c r="C46" s="3">
        <v>27667</v>
      </c>
      <c r="D46" s="23">
        <v>1489.5</v>
      </c>
      <c r="E46" s="58">
        <v>571</v>
      </c>
      <c r="F46" s="58">
        <v>924.2</v>
      </c>
      <c r="G46" s="23">
        <v>387</v>
      </c>
      <c r="H46" s="5">
        <v>-1</v>
      </c>
      <c r="J46" s="4"/>
      <c r="L46" s="4"/>
    </row>
    <row r="47" spans="1:12" x14ac:dyDescent="0.25">
      <c r="A47" s="34">
        <f t="shared" si="1"/>
        <v>1975</v>
      </c>
      <c r="B47" s="3" t="s">
        <v>416</v>
      </c>
      <c r="C47" s="3">
        <v>27759</v>
      </c>
      <c r="D47" s="23">
        <v>1503.4</v>
      </c>
      <c r="E47" s="58">
        <v>573.70000000000005</v>
      </c>
      <c r="F47" s="58">
        <v>936.3</v>
      </c>
      <c r="G47" s="23">
        <v>397.3</v>
      </c>
      <c r="H47" s="5">
        <v>-1</v>
      </c>
      <c r="J47" s="4"/>
      <c r="L47" s="4"/>
    </row>
    <row r="48" spans="1:12" x14ac:dyDescent="0.25">
      <c r="A48" s="34">
        <f t="shared" si="1"/>
        <v>1976</v>
      </c>
      <c r="B48" s="3" t="s">
        <v>417</v>
      </c>
      <c r="C48" s="3">
        <v>27850</v>
      </c>
      <c r="D48" s="23">
        <v>1506.5</v>
      </c>
      <c r="E48" s="58">
        <v>568.70000000000005</v>
      </c>
      <c r="F48" s="58">
        <v>946.6</v>
      </c>
      <c r="G48" s="23">
        <v>402.9</v>
      </c>
      <c r="H48" s="5">
        <v>-1</v>
      </c>
      <c r="J48" s="4"/>
      <c r="L48" s="4"/>
    </row>
    <row r="49" spans="1:12" x14ac:dyDescent="0.25">
      <c r="A49" s="34">
        <f t="shared" si="1"/>
        <v>1976</v>
      </c>
      <c r="B49" s="3" t="s">
        <v>418</v>
      </c>
      <c r="C49" s="3">
        <v>27941</v>
      </c>
      <c r="D49" s="23">
        <v>1491.4</v>
      </c>
      <c r="E49" s="58">
        <v>568.1</v>
      </c>
      <c r="F49" s="58">
        <v>930.2</v>
      </c>
      <c r="G49" s="23">
        <v>403.2</v>
      </c>
      <c r="H49" s="5">
        <v>-1</v>
      </c>
      <c r="J49" s="4"/>
      <c r="L49" s="4"/>
    </row>
    <row r="50" spans="1:12" x14ac:dyDescent="0.25">
      <c r="A50" s="34">
        <f t="shared" si="1"/>
        <v>1976</v>
      </c>
      <c r="B50" s="3" t="s">
        <v>419</v>
      </c>
      <c r="C50" s="3">
        <v>28033</v>
      </c>
      <c r="D50" s="23">
        <v>1483.9</v>
      </c>
      <c r="E50" s="58">
        <v>566.4</v>
      </c>
      <c r="F50" s="58">
        <v>924.1</v>
      </c>
      <c r="G50" s="23">
        <v>404.9</v>
      </c>
      <c r="H50" s="5">
        <v>-1</v>
      </c>
      <c r="J50" s="4"/>
      <c r="L50" s="4"/>
    </row>
    <row r="51" spans="1:12" x14ac:dyDescent="0.25">
      <c r="A51" s="34">
        <f t="shared" si="1"/>
        <v>1976</v>
      </c>
      <c r="B51" s="3" t="s">
        <v>420</v>
      </c>
      <c r="C51" s="3">
        <v>28125</v>
      </c>
      <c r="D51" s="23">
        <v>1484.4</v>
      </c>
      <c r="E51" s="58">
        <v>568.79999999999995</v>
      </c>
      <c r="F51" s="58">
        <v>921.3</v>
      </c>
      <c r="G51" s="23">
        <v>412.3</v>
      </c>
      <c r="H51" s="5">
        <v>-1</v>
      </c>
      <c r="J51" s="4"/>
      <c r="L51" s="4"/>
    </row>
    <row r="52" spans="1:12" x14ac:dyDescent="0.25">
      <c r="A52" s="34">
        <f t="shared" si="1"/>
        <v>1977</v>
      </c>
      <c r="B52" s="3" t="s">
        <v>421</v>
      </c>
      <c r="C52" s="3">
        <v>28215</v>
      </c>
      <c r="D52" s="23">
        <v>1497.3</v>
      </c>
      <c r="E52" s="58">
        <v>573.29999999999995</v>
      </c>
      <c r="F52" s="58">
        <v>929.9</v>
      </c>
      <c r="G52" s="23">
        <v>422.7</v>
      </c>
      <c r="H52" s="5">
        <v>-1</v>
      </c>
      <c r="J52" s="4"/>
      <c r="L52" s="4"/>
    </row>
    <row r="53" spans="1:12" x14ac:dyDescent="0.25">
      <c r="A53" s="34">
        <f t="shared" si="1"/>
        <v>1977</v>
      </c>
      <c r="B53" s="3" t="s">
        <v>422</v>
      </c>
      <c r="C53" s="3">
        <v>28306</v>
      </c>
      <c r="D53" s="23">
        <v>1512</v>
      </c>
      <c r="E53" s="58">
        <v>581.6</v>
      </c>
      <c r="F53" s="58">
        <v>935.4</v>
      </c>
      <c r="G53" s="23">
        <v>433.1</v>
      </c>
      <c r="H53" s="5">
        <v>-1</v>
      </c>
      <c r="J53" s="4"/>
      <c r="L53" s="4"/>
    </row>
    <row r="54" spans="1:12" x14ac:dyDescent="0.25">
      <c r="A54" s="34">
        <f t="shared" si="1"/>
        <v>1977</v>
      </c>
      <c r="B54" s="3" t="s">
        <v>423</v>
      </c>
      <c r="C54" s="3">
        <v>28398</v>
      </c>
      <c r="D54" s="23">
        <v>1515.4</v>
      </c>
      <c r="E54" s="58">
        <v>585.20000000000005</v>
      </c>
      <c r="F54" s="58">
        <v>934.5</v>
      </c>
      <c r="G54" s="23">
        <v>439.1</v>
      </c>
      <c r="H54" s="5">
        <v>-1</v>
      </c>
      <c r="J54" s="4"/>
      <c r="L54" s="4"/>
    </row>
    <row r="55" spans="1:12" x14ac:dyDescent="0.25">
      <c r="A55" s="34">
        <f t="shared" si="1"/>
        <v>1977</v>
      </c>
      <c r="B55" s="3" t="s">
        <v>424</v>
      </c>
      <c r="C55" s="3">
        <v>28490</v>
      </c>
      <c r="D55" s="23">
        <v>1512.1</v>
      </c>
      <c r="E55" s="58">
        <v>581.29999999999995</v>
      </c>
      <c r="F55" s="58">
        <v>936</v>
      </c>
      <c r="G55" s="23">
        <v>448.1</v>
      </c>
      <c r="H55" s="5">
        <v>-1</v>
      </c>
      <c r="J55" s="4"/>
      <c r="L55" s="4"/>
    </row>
    <row r="56" spans="1:12" x14ac:dyDescent="0.25">
      <c r="A56" s="34">
        <f t="shared" si="1"/>
        <v>1978</v>
      </c>
      <c r="B56" s="3" t="s">
        <v>425</v>
      </c>
      <c r="C56" s="3">
        <v>28580</v>
      </c>
      <c r="D56" s="23">
        <v>1513.9</v>
      </c>
      <c r="E56" s="58">
        <v>582.70000000000005</v>
      </c>
      <c r="F56" s="58">
        <v>936.1</v>
      </c>
      <c r="G56" s="23">
        <v>454.8</v>
      </c>
      <c r="H56" s="5">
        <v>-1</v>
      </c>
      <c r="J56" s="4"/>
      <c r="L56" s="4"/>
    </row>
    <row r="57" spans="1:12" x14ac:dyDescent="0.25">
      <c r="A57" s="34">
        <f t="shared" si="1"/>
        <v>1978</v>
      </c>
      <c r="B57" s="3" t="s">
        <v>426</v>
      </c>
      <c r="C57" s="3">
        <v>28671</v>
      </c>
      <c r="D57" s="23">
        <v>1554.1</v>
      </c>
      <c r="E57" s="58">
        <v>595.9</v>
      </c>
      <c r="F57" s="58">
        <v>963.9</v>
      </c>
      <c r="G57" s="23">
        <v>473.3</v>
      </c>
      <c r="H57" s="5">
        <v>-1</v>
      </c>
      <c r="J57" s="4"/>
      <c r="L57" s="4"/>
    </row>
    <row r="58" spans="1:12" x14ac:dyDescent="0.25">
      <c r="A58" s="34">
        <f t="shared" si="1"/>
        <v>1978</v>
      </c>
      <c r="B58" s="3" t="s">
        <v>427</v>
      </c>
      <c r="C58" s="3">
        <v>28763</v>
      </c>
      <c r="D58" s="23">
        <v>1566.4</v>
      </c>
      <c r="E58" s="58">
        <v>598.1</v>
      </c>
      <c r="F58" s="58">
        <v>975</v>
      </c>
      <c r="G58" s="23">
        <v>484</v>
      </c>
      <c r="H58" s="5">
        <v>-1</v>
      </c>
      <c r="J58" s="4"/>
      <c r="L58" s="4"/>
    </row>
    <row r="59" spans="1:12" x14ac:dyDescent="0.25">
      <c r="A59" s="34">
        <f t="shared" si="1"/>
        <v>1978</v>
      </c>
      <c r="B59" s="3" t="s">
        <v>428</v>
      </c>
      <c r="C59" s="3">
        <v>28855</v>
      </c>
      <c r="D59" s="23">
        <v>1580.6</v>
      </c>
      <c r="E59" s="58">
        <v>603.20000000000005</v>
      </c>
      <c r="F59" s="58">
        <v>984.3</v>
      </c>
      <c r="G59" s="23">
        <v>497.4</v>
      </c>
      <c r="H59" s="5">
        <v>-1</v>
      </c>
      <c r="J59" s="4"/>
      <c r="L59" s="4"/>
    </row>
    <row r="60" spans="1:12" x14ac:dyDescent="0.25">
      <c r="A60" s="34">
        <f t="shared" si="1"/>
        <v>1979</v>
      </c>
      <c r="B60" s="3" t="s">
        <v>429</v>
      </c>
      <c r="C60" s="3">
        <v>28945</v>
      </c>
      <c r="D60" s="23">
        <v>1566.9</v>
      </c>
      <c r="E60" s="58">
        <v>603.9</v>
      </c>
      <c r="F60" s="58">
        <v>967.8</v>
      </c>
      <c r="G60" s="23">
        <v>502.9</v>
      </c>
      <c r="H60" s="5">
        <v>-1</v>
      </c>
      <c r="J60" s="4"/>
      <c r="L60" s="4"/>
    </row>
    <row r="61" spans="1:12" x14ac:dyDescent="0.25">
      <c r="A61" s="34">
        <f t="shared" si="1"/>
        <v>1979</v>
      </c>
      <c r="B61" s="3" t="s">
        <v>430</v>
      </c>
      <c r="C61" s="3">
        <v>29036</v>
      </c>
      <c r="D61" s="23">
        <v>1583</v>
      </c>
      <c r="E61" s="58">
        <v>610.79999999999995</v>
      </c>
      <c r="F61" s="58">
        <v>976.7</v>
      </c>
      <c r="G61" s="23">
        <v>517.29999999999995</v>
      </c>
      <c r="H61" s="5">
        <v>-1</v>
      </c>
      <c r="J61" s="4"/>
      <c r="L61" s="4"/>
    </row>
    <row r="62" spans="1:12" x14ac:dyDescent="0.25">
      <c r="A62" s="34">
        <f t="shared" si="1"/>
        <v>1979</v>
      </c>
      <c r="B62" s="3" t="s">
        <v>431</v>
      </c>
      <c r="C62" s="3">
        <v>29128</v>
      </c>
      <c r="D62" s="23">
        <v>1585.1</v>
      </c>
      <c r="E62" s="58">
        <v>610.20000000000005</v>
      </c>
      <c r="F62" s="58">
        <v>980</v>
      </c>
      <c r="G62" s="23">
        <v>531.79999999999995</v>
      </c>
      <c r="H62" s="5">
        <v>-1</v>
      </c>
      <c r="J62" s="4"/>
      <c r="L62" s="4"/>
    </row>
    <row r="63" spans="1:12" x14ac:dyDescent="0.25">
      <c r="A63" s="34">
        <f t="shared" si="1"/>
        <v>1979</v>
      </c>
      <c r="B63" s="3" t="s">
        <v>432</v>
      </c>
      <c r="C63" s="3">
        <v>29220</v>
      </c>
      <c r="D63" s="23">
        <v>1595.4</v>
      </c>
      <c r="E63" s="58">
        <v>610.6</v>
      </c>
      <c r="F63" s="58">
        <v>991.1</v>
      </c>
      <c r="G63" s="23">
        <v>550.20000000000005</v>
      </c>
      <c r="H63" s="5">
        <v>-1</v>
      </c>
      <c r="J63" s="4"/>
      <c r="L63" s="4"/>
    </row>
    <row r="64" spans="1:12" x14ac:dyDescent="0.25">
      <c r="A64" s="34">
        <f t="shared" si="1"/>
        <v>1980</v>
      </c>
      <c r="B64" t="s">
        <v>433</v>
      </c>
      <c r="C64" s="3">
        <v>29311</v>
      </c>
      <c r="D64" s="23">
        <v>1620.2</v>
      </c>
      <c r="E64" s="58">
        <v>628.1</v>
      </c>
      <c r="F64" s="58">
        <v>995.8</v>
      </c>
      <c r="G64" s="23">
        <v>571.20000000000005</v>
      </c>
      <c r="H64" s="5">
        <v>1</v>
      </c>
      <c r="J64" s="4"/>
      <c r="L64" s="4"/>
    </row>
    <row r="65" spans="1:12" x14ac:dyDescent="0.25">
      <c r="A65" s="34">
        <f t="shared" si="1"/>
        <v>1980</v>
      </c>
      <c r="B65" t="s">
        <v>434</v>
      </c>
      <c r="C65" s="3">
        <v>29402</v>
      </c>
      <c r="D65" s="23">
        <v>1625.9</v>
      </c>
      <c r="E65" s="58">
        <v>642.79999999999995</v>
      </c>
      <c r="F65" s="58">
        <v>982.9</v>
      </c>
      <c r="G65" s="23">
        <v>586.9</v>
      </c>
      <c r="H65" s="5">
        <v>1</v>
      </c>
      <c r="J65" s="4"/>
      <c r="L65" s="4"/>
    </row>
    <row r="66" spans="1:12" x14ac:dyDescent="0.25">
      <c r="A66" s="34">
        <f t="shared" si="1"/>
        <v>1980</v>
      </c>
      <c r="B66" t="s">
        <v>435</v>
      </c>
      <c r="C66" s="3">
        <v>29494</v>
      </c>
      <c r="D66" s="23">
        <v>1601.9</v>
      </c>
      <c r="E66" s="58">
        <v>633.70000000000005</v>
      </c>
      <c r="F66" s="58">
        <v>967.9</v>
      </c>
      <c r="G66" s="23">
        <v>591.79999999999995</v>
      </c>
      <c r="H66" s="5">
        <v>1</v>
      </c>
    </row>
    <row r="67" spans="1:12" x14ac:dyDescent="0.25">
      <c r="A67" s="34">
        <f t="shared" si="1"/>
        <v>1980</v>
      </c>
      <c r="B67" t="s">
        <v>436</v>
      </c>
      <c r="C67" s="3">
        <v>29586</v>
      </c>
      <c r="D67" s="23">
        <v>1601.8</v>
      </c>
      <c r="E67" s="58">
        <v>637.20000000000005</v>
      </c>
      <c r="F67" s="58">
        <v>963.2</v>
      </c>
      <c r="G67" s="23">
        <v>613.4</v>
      </c>
      <c r="H67" s="5">
        <v>-1</v>
      </c>
    </row>
    <row r="68" spans="1:12" x14ac:dyDescent="0.25">
      <c r="A68" s="34">
        <f t="shared" si="1"/>
        <v>1981</v>
      </c>
      <c r="B68" t="s">
        <v>437</v>
      </c>
      <c r="C68" s="3">
        <v>29676</v>
      </c>
      <c r="D68" s="23">
        <v>1622.8</v>
      </c>
      <c r="E68" s="58">
        <v>649.29999999999995</v>
      </c>
      <c r="F68" s="58">
        <v>970.7</v>
      </c>
      <c r="G68" s="23">
        <v>636</v>
      </c>
      <c r="H68" s="5">
        <v>-1</v>
      </c>
    </row>
    <row r="69" spans="1:12" x14ac:dyDescent="0.25">
      <c r="A69" s="34">
        <f t="shared" si="1"/>
        <v>1981</v>
      </c>
      <c r="B69" t="s">
        <v>438</v>
      </c>
      <c r="C69" s="3">
        <v>29767</v>
      </c>
      <c r="D69" s="23">
        <v>1627.9</v>
      </c>
      <c r="E69" s="58">
        <v>667.8</v>
      </c>
      <c r="F69" s="58">
        <v>952.4</v>
      </c>
      <c r="G69" s="23">
        <v>649</v>
      </c>
      <c r="H69" s="5">
        <v>-1</v>
      </c>
    </row>
    <row r="70" spans="1:12" x14ac:dyDescent="0.25">
      <c r="A70" s="34">
        <f t="shared" si="1"/>
        <v>1981</v>
      </c>
      <c r="B70" t="s">
        <v>439</v>
      </c>
      <c r="C70" s="3">
        <v>29859</v>
      </c>
      <c r="D70" s="23">
        <v>1621.6</v>
      </c>
      <c r="E70" s="58">
        <v>664.5</v>
      </c>
      <c r="F70" s="58">
        <v>949.7</v>
      </c>
      <c r="G70" s="23">
        <v>655.20000000000005</v>
      </c>
      <c r="H70" s="5">
        <v>1</v>
      </c>
    </row>
    <row r="71" spans="1:12" x14ac:dyDescent="0.25">
      <c r="A71" s="34">
        <f t="shared" si="1"/>
        <v>1981</v>
      </c>
      <c r="B71" t="s">
        <v>440</v>
      </c>
      <c r="C71" s="3">
        <v>29951</v>
      </c>
      <c r="D71" s="23">
        <v>1639.9</v>
      </c>
      <c r="E71" s="58">
        <v>674.4</v>
      </c>
      <c r="F71" s="58">
        <v>957.1</v>
      </c>
      <c r="G71" s="23">
        <v>678.8</v>
      </c>
      <c r="H71" s="5">
        <v>1</v>
      </c>
    </row>
    <row r="72" spans="1:12" x14ac:dyDescent="0.25">
      <c r="A72" s="34">
        <f t="shared" si="1"/>
        <v>1982</v>
      </c>
      <c r="B72" t="s">
        <v>441</v>
      </c>
      <c r="C72" s="3">
        <v>30041</v>
      </c>
      <c r="D72" s="23">
        <v>1638.2</v>
      </c>
      <c r="E72" s="58">
        <v>675</v>
      </c>
      <c r="F72" s="58">
        <v>954.4</v>
      </c>
      <c r="G72" s="23">
        <v>687.4</v>
      </c>
      <c r="H72" s="5">
        <v>1</v>
      </c>
    </row>
    <row r="73" spans="1:12" x14ac:dyDescent="0.25">
      <c r="A73" s="34">
        <f t="shared" si="1"/>
        <v>1982</v>
      </c>
      <c r="B73" t="s">
        <v>442</v>
      </c>
      <c r="C73" s="3">
        <v>30132</v>
      </c>
      <c r="D73" s="23">
        <v>1648.9</v>
      </c>
      <c r="E73" s="58">
        <v>681.6</v>
      </c>
      <c r="F73" s="58">
        <v>957.7</v>
      </c>
      <c r="G73" s="23">
        <v>701</v>
      </c>
      <c r="H73" s="5">
        <v>1</v>
      </c>
    </row>
    <row r="74" spans="1:12" x14ac:dyDescent="0.25">
      <c r="A74" s="34">
        <f t="shared" si="1"/>
        <v>1982</v>
      </c>
      <c r="B74" t="s">
        <v>443</v>
      </c>
      <c r="C74" s="3">
        <v>30224</v>
      </c>
      <c r="D74" s="23">
        <v>1659.3</v>
      </c>
      <c r="E74" s="58">
        <v>690.5</v>
      </c>
      <c r="F74" s="58">
        <v>957.7</v>
      </c>
      <c r="G74" s="23">
        <v>714.5</v>
      </c>
      <c r="H74" s="5">
        <v>1</v>
      </c>
    </row>
    <row r="75" spans="1:12" x14ac:dyDescent="0.25">
      <c r="A75" s="34">
        <f t="shared" si="1"/>
        <v>1982</v>
      </c>
      <c r="B75" t="s">
        <v>444</v>
      </c>
      <c r="C75" s="3">
        <v>30316</v>
      </c>
      <c r="D75" s="23">
        <v>1685.8</v>
      </c>
      <c r="E75" s="58">
        <v>707.7</v>
      </c>
      <c r="F75" s="58">
        <v>964.9</v>
      </c>
      <c r="G75" s="23">
        <v>737.2</v>
      </c>
      <c r="H75" s="5">
        <v>1</v>
      </c>
    </row>
    <row r="76" spans="1:12" x14ac:dyDescent="0.25">
      <c r="A76" s="34">
        <f t="shared" si="1"/>
        <v>1983</v>
      </c>
      <c r="B76" t="s">
        <v>445</v>
      </c>
      <c r="C76" s="3">
        <v>30406</v>
      </c>
      <c r="D76" s="23">
        <v>1701.9</v>
      </c>
      <c r="E76" s="58">
        <v>718.9</v>
      </c>
      <c r="F76" s="58">
        <v>968.3</v>
      </c>
      <c r="G76" s="23">
        <v>748.8</v>
      </c>
      <c r="H76" s="5">
        <v>-1</v>
      </c>
    </row>
    <row r="77" spans="1:12" x14ac:dyDescent="0.25">
      <c r="A77" s="34">
        <f t="shared" si="1"/>
        <v>1983</v>
      </c>
      <c r="B77" t="s">
        <v>446</v>
      </c>
      <c r="C77" s="3">
        <v>30497</v>
      </c>
      <c r="D77" s="23">
        <v>1719.1</v>
      </c>
      <c r="E77" s="58">
        <v>735.1</v>
      </c>
      <c r="F77" s="58">
        <v>966.4</v>
      </c>
      <c r="G77" s="23">
        <v>761</v>
      </c>
      <c r="H77" s="5">
        <v>-1</v>
      </c>
    </row>
    <row r="78" spans="1:12" x14ac:dyDescent="0.25">
      <c r="A78" s="34">
        <f t="shared" si="1"/>
        <v>1983</v>
      </c>
      <c r="B78" t="s">
        <v>447</v>
      </c>
      <c r="C78" s="3">
        <v>30589</v>
      </c>
      <c r="D78" s="23">
        <v>1747.3</v>
      </c>
      <c r="E78" s="58">
        <v>752.9</v>
      </c>
      <c r="F78" s="58">
        <v>974.7</v>
      </c>
      <c r="G78" s="23">
        <v>780.9</v>
      </c>
      <c r="H78" s="5">
        <v>-1</v>
      </c>
    </row>
    <row r="79" spans="1:12" x14ac:dyDescent="0.25">
      <c r="A79" s="34">
        <f t="shared" si="1"/>
        <v>1983</v>
      </c>
      <c r="B79" t="s">
        <v>448</v>
      </c>
      <c r="C79" s="3">
        <v>30681</v>
      </c>
      <c r="D79" s="23">
        <v>1718</v>
      </c>
      <c r="E79" s="58">
        <v>727.4</v>
      </c>
      <c r="F79" s="58">
        <v>975.3</v>
      </c>
      <c r="G79" s="23">
        <v>772.3</v>
      </c>
      <c r="H79" s="5">
        <v>-1</v>
      </c>
    </row>
    <row r="80" spans="1:12" x14ac:dyDescent="0.25">
      <c r="A80" s="34">
        <f t="shared" si="1"/>
        <v>1984</v>
      </c>
      <c r="B80" t="s">
        <v>449</v>
      </c>
      <c r="C80" s="3">
        <v>30772</v>
      </c>
      <c r="D80" s="23">
        <v>1738.1</v>
      </c>
      <c r="E80" s="58">
        <v>735.3</v>
      </c>
      <c r="F80" s="58">
        <v>987.5</v>
      </c>
      <c r="G80" s="23">
        <v>794.2</v>
      </c>
      <c r="H80" s="5">
        <v>-1</v>
      </c>
    </row>
    <row r="81" spans="1:8" x14ac:dyDescent="0.25">
      <c r="A81" s="34">
        <f t="shared" si="1"/>
        <v>1984</v>
      </c>
      <c r="B81" t="s">
        <v>450</v>
      </c>
      <c r="C81" s="3">
        <v>30863</v>
      </c>
      <c r="D81" s="23">
        <v>1777.1</v>
      </c>
      <c r="E81" s="58">
        <v>758.7</v>
      </c>
      <c r="F81" s="58">
        <v>1000.6</v>
      </c>
      <c r="G81" s="23">
        <v>819.2</v>
      </c>
      <c r="H81" s="5">
        <v>-1</v>
      </c>
    </row>
    <row r="82" spans="1:8" x14ac:dyDescent="0.25">
      <c r="A82" s="34">
        <f t="shared" si="1"/>
        <v>1984</v>
      </c>
      <c r="B82" t="s">
        <v>451</v>
      </c>
      <c r="C82" s="3">
        <v>30955</v>
      </c>
      <c r="D82" s="23">
        <v>1791.8</v>
      </c>
      <c r="E82" s="58">
        <v>758.2</v>
      </c>
      <c r="F82" s="58">
        <v>1017.6</v>
      </c>
      <c r="G82" s="23">
        <v>832.7</v>
      </c>
      <c r="H82" s="5">
        <v>-1</v>
      </c>
    </row>
    <row r="83" spans="1:8" x14ac:dyDescent="0.25">
      <c r="A83" s="34">
        <f t="shared" si="1"/>
        <v>1984</v>
      </c>
      <c r="B83" t="s">
        <v>452</v>
      </c>
      <c r="C83" s="3">
        <v>31047</v>
      </c>
      <c r="D83" s="23">
        <v>1826</v>
      </c>
      <c r="E83" s="58">
        <v>779.7</v>
      </c>
      <c r="F83" s="58">
        <v>1027.9000000000001</v>
      </c>
      <c r="G83" s="23">
        <v>854.7</v>
      </c>
      <c r="H83" s="5">
        <v>-1</v>
      </c>
    </row>
    <row r="84" spans="1:8" x14ac:dyDescent="0.25">
      <c r="A84" s="34">
        <f t="shared" si="1"/>
        <v>1985</v>
      </c>
      <c r="B84" t="s">
        <v>453</v>
      </c>
      <c r="C84" s="3">
        <v>31137</v>
      </c>
      <c r="D84" s="23">
        <v>1848</v>
      </c>
      <c r="E84" s="58">
        <v>788.7</v>
      </c>
      <c r="F84" s="58">
        <v>1040.9000000000001</v>
      </c>
      <c r="G84" s="23">
        <v>874.5</v>
      </c>
      <c r="H84" s="5">
        <v>-1</v>
      </c>
    </row>
    <row r="85" spans="1:8" x14ac:dyDescent="0.25">
      <c r="A85" s="34">
        <f t="shared" si="1"/>
        <v>1985</v>
      </c>
      <c r="B85" t="s">
        <v>454</v>
      </c>
      <c r="C85" s="3">
        <v>31228</v>
      </c>
      <c r="D85" s="23">
        <v>1891</v>
      </c>
      <c r="E85" s="58">
        <v>811.2</v>
      </c>
      <c r="F85" s="58">
        <v>1059.5999999999999</v>
      </c>
      <c r="G85" s="23">
        <v>898.5</v>
      </c>
      <c r="H85" s="5">
        <v>-1</v>
      </c>
    </row>
    <row r="86" spans="1:8" x14ac:dyDescent="0.25">
      <c r="A86" s="34">
        <f t="shared" si="1"/>
        <v>1985</v>
      </c>
      <c r="B86" t="s">
        <v>455</v>
      </c>
      <c r="C86" s="3">
        <v>31320</v>
      </c>
      <c r="D86" s="23">
        <v>1935.4</v>
      </c>
      <c r="E86" s="58">
        <v>836.7</v>
      </c>
      <c r="F86" s="58">
        <v>1076.4000000000001</v>
      </c>
      <c r="G86" s="23">
        <v>924.6</v>
      </c>
      <c r="H86" s="5">
        <v>-1</v>
      </c>
    </row>
    <row r="87" spans="1:8" x14ac:dyDescent="0.25">
      <c r="A87" s="34">
        <f t="shared" si="1"/>
        <v>1985</v>
      </c>
      <c r="B87" t="s">
        <v>456</v>
      </c>
      <c r="C87" s="3">
        <v>31412</v>
      </c>
      <c r="D87" s="23">
        <v>1941.8</v>
      </c>
      <c r="E87" s="58">
        <v>835.7</v>
      </c>
      <c r="F87" s="58">
        <v>1084.5999999999999</v>
      </c>
      <c r="G87" s="23">
        <v>936.1</v>
      </c>
      <c r="H87" s="5">
        <v>-1</v>
      </c>
    </row>
    <row r="88" spans="1:8" x14ac:dyDescent="0.25">
      <c r="A88" s="34">
        <f t="shared" si="1"/>
        <v>1986</v>
      </c>
      <c r="B88" t="s">
        <v>457</v>
      </c>
      <c r="C88" s="3">
        <v>31502</v>
      </c>
      <c r="D88" s="23">
        <v>1958</v>
      </c>
      <c r="E88" s="58">
        <v>834</v>
      </c>
      <c r="F88" s="58">
        <v>1104.5999999999999</v>
      </c>
      <c r="G88" s="23">
        <v>944.2</v>
      </c>
      <c r="H88" s="5">
        <v>-1</v>
      </c>
    </row>
    <row r="89" spans="1:8" x14ac:dyDescent="0.25">
      <c r="A89" s="34">
        <f t="shared" si="1"/>
        <v>1986</v>
      </c>
      <c r="B89" t="s">
        <v>458</v>
      </c>
      <c r="C89" s="3">
        <v>31593</v>
      </c>
      <c r="D89" s="23">
        <v>1997.8</v>
      </c>
      <c r="E89" s="58">
        <v>860.3</v>
      </c>
      <c r="F89" s="58">
        <v>1115.4000000000001</v>
      </c>
      <c r="G89" s="23">
        <v>965.8</v>
      </c>
      <c r="H89" s="5">
        <v>-1</v>
      </c>
    </row>
    <row r="90" spans="1:8" x14ac:dyDescent="0.25">
      <c r="A90" s="34">
        <f t="shared" si="1"/>
        <v>1986</v>
      </c>
      <c r="B90" t="s">
        <v>459</v>
      </c>
      <c r="C90" s="3">
        <v>31685</v>
      </c>
      <c r="D90" s="23">
        <v>2043.4</v>
      </c>
      <c r="E90" s="58">
        <v>892.1</v>
      </c>
      <c r="F90" s="58">
        <v>1125.7</v>
      </c>
      <c r="G90" s="23">
        <v>993</v>
      </c>
      <c r="H90" s="5">
        <v>-1</v>
      </c>
    </row>
    <row r="91" spans="1:8" x14ac:dyDescent="0.25">
      <c r="A91" s="34">
        <f t="shared" si="1"/>
        <v>1986</v>
      </c>
      <c r="B91" t="s">
        <v>460</v>
      </c>
      <c r="C91" s="3">
        <v>31777</v>
      </c>
      <c r="D91" s="23">
        <v>2031.5</v>
      </c>
      <c r="E91" s="58">
        <v>878.5</v>
      </c>
      <c r="F91" s="58">
        <v>1129.5</v>
      </c>
      <c r="G91" s="23">
        <v>994.8</v>
      </c>
      <c r="H91" s="5">
        <v>-1</v>
      </c>
    </row>
    <row r="92" spans="1:8" x14ac:dyDescent="0.25">
      <c r="A92" s="34">
        <f t="shared" si="1"/>
        <v>1987</v>
      </c>
      <c r="B92" t="s">
        <v>461</v>
      </c>
      <c r="C92" s="3">
        <v>31867</v>
      </c>
      <c r="D92" s="23">
        <v>2044.3</v>
      </c>
      <c r="E92" s="58">
        <v>885.1</v>
      </c>
      <c r="F92" s="58">
        <v>1135.4000000000001</v>
      </c>
      <c r="G92" s="23">
        <v>1008</v>
      </c>
      <c r="H92" s="5">
        <v>-1</v>
      </c>
    </row>
    <row r="93" spans="1:8" x14ac:dyDescent="0.25">
      <c r="A93" s="34">
        <f t="shared" si="1"/>
        <v>1987</v>
      </c>
      <c r="B93" t="s">
        <v>462</v>
      </c>
      <c r="C93" s="3">
        <v>31958</v>
      </c>
      <c r="D93" s="23">
        <v>2062.9</v>
      </c>
      <c r="E93" s="58">
        <v>899.5</v>
      </c>
      <c r="F93" s="58">
        <v>1138.0999999999999</v>
      </c>
      <c r="G93" s="23">
        <v>1025</v>
      </c>
      <c r="H93" s="5">
        <v>-1</v>
      </c>
    </row>
    <row r="94" spans="1:8" x14ac:dyDescent="0.25">
      <c r="A94" s="34">
        <f t="shared" si="1"/>
        <v>1987</v>
      </c>
      <c r="B94" t="s">
        <v>463</v>
      </c>
      <c r="C94" s="3">
        <v>32050</v>
      </c>
      <c r="D94" s="23">
        <v>2067.6999999999998</v>
      </c>
      <c r="E94" s="58">
        <v>900.5</v>
      </c>
      <c r="F94" s="58">
        <v>1141.9000000000001</v>
      </c>
      <c r="G94" s="23">
        <v>1036</v>
      </c>
      <c r="H94" s="5">
        <v>-1</v>
      </c>
    </row>
    <row r="95" spans="1:8" x14ac:dyDescent="0.25">
      <c r="A95" s="34">
        <f t="shared" si="1"/>
        <v>1987</v>
      </c>
      <c r="B95" t="s">
        <v>464</v>
      </c>
      <c r="C95" s="3">
        <v>32142</v>
      </c>
      <c r="D95" s="23">
        <v>2092.8000000000002</v>
      </c>
      <c r="E95" s="58">
        <v>910.2</v>
      </c>
      <c r="F95" s="58">
        <v>1157.3</v>
      </c>
      <c r="G95" s="23">
        <v>1054</v>
      </c>
      <c r="H95" s="5">
        <v>-1</v>
      </c>
    </row>
    <row r="96" spans="1:8" x14ac:dyDescent="0.25">
      <c r="A96" s="34">
        <f t="shared" si="1"/>
        <v>1988</v>
      </c>
      <c r="B96" t="s">
        <v>465</v>
      </c>
      <c r="C96" s="3">
        <v>32233</v>
      </c>
      <c r="D96" s="23">
        <v>2078.6</v>
      </c>
      <c r="E96" s="58">
        <v>887.1</v>
      </c>
      <c r="F96" s="58">
        <v>1169.8</v>
      </c>
      <c r="G96" s="23">
        <v>1057</v>
      </c>
      <c r="H96" s="5">
        <v>-1</v>
      </c>
    </row>
    <row r="97" spans="1:8" x14ac:dyDescent="0.25">
      <c r="A97" s="34">
        <f t="shared" si="1"/>
        <v>1988</v>
      </c>
      <c r="B97" t="s">
        <v>466</v>
      </c>
      <c r="C97" s="3">
        <v>32324</v>
      </c>
      <c r="D97" s="23">
        <v>2086.1</v>
      </c>
      <c r="E97" s="58">
        <v>881.5</v>
      </c>
      <c r="F97" s="58">
        <v>1184.5</v>
      </c>
      <c r="G97" s="23">
        <v>1070.8</v>
      </c>
      <c r="H97" s="5">
        <v>-1</v>
      </c>
    </row>
    <row r="98" spans="1:8" x14ac:dyDescent="0.25">
      <c r="A98" s="34">
        <f t="shared" si="1"/>
        <v>1988</v>
      </c>
      <c r="B98" t="s">
        <v>467</v>
      </c>
      <c r="C98" s="3">
        <v>32416</v>
      </c>
      <c r="D98" s="23">
        <v>2087.5</v>
      </c>
      <c r="E98" s="58">
        <v>878.2</v>
      </c>
      <c r="F98" s="58">
        <v>1190</v>
      </c>
      <c r="G98" s="23">
        <v>1078.4000000000001</v>
      </c>
      <c r="H98" s="5">
        <v>-1</v>
      </c>
    </row>
    <row r="99" spans="1:8" x14ac:dyDescent="0.25">
      <c r="A99" s="34">
        <f t="shared" si="1"/>
        <v>1988</v>
      </c>
      <c r="B99" t="s">
        <v>468</v>
      </c>
      <c r="C99" s="3">
        <v>32508</v>
      </c>
      <c r="D99" s="23">
        <v>2126.8000000000002</v>
      </c>
      <c r="E99" s="58">
        <v>901.4</v>
      </c>
      <c r="F99" s="58">
        <v>1204.5</v>
      </c>
      <c r="G99" s="23">
        <v>1106.4000000000001</v>
      </c>
      <c r="H99" s="5">
        <v>-1</v>
      </c>
    </row>
    <row r="100" spans="1:8" x14ac:dyDescent="0.25">
      <c r="A100" s="34">
        <f t="shared" si="1"/>
        <v>1989</v>
      </c>
      <c r="B100" t="s">
        <v>469</v>
      </c>
      <c r="C100" s="3">
        <v>32598</v>
      </c>
      <c r="D100" s="23">
        <v>2117.1999999999998</v>
      </c>
      <c r="E100" s="58">
        <v>884.6</v>
      </c>
      <c r="F100" s="58">
        <v>1214.0999999999999</v>
      </c>
      <c r="G100" s="23">
        <v>1116.9000000000001</v>
      </c>
      <c r="H100" s="5">
        <v>-1</v>
      </c>
    </row>
    <row r="101" spans="1:8" x14ac:dyDescent="0.25">
      <c r="A101" s="34">
        <f t="shared" si="1"/>
        <v>1989</v>
      </c>
      <c r="B101" t="s">
        <v>470</v>
      </c>
      <c r="C101" s="3">
        <v>32689</v>
      </c>
      <c r="D101" s="23">
        <v>2151.8000000000002</v>
      </c>
      <c r="E101" s="58">
        <v>904.5</v>
      </c>
      <c r="F101" s="58">
        <v>1227.5</v>
      </c>
      <c r="G101" s="23">
        <v>1146.0999999999999</v>
      </c>
      <c r="H101" s="5">
        <v>-1</v>
      </c>
    </row>
    <row r="102" spans="1:8" x14ac:dyDescent="0.25">
      <c r="A102" s="34">
        <f t="shared" si="1"/>
        <v>1989</v>
      </c>
      <c r="B102" t="s">
        <v>471</v>
      </c>
      <c r="C102" s="3">
        <v>32781</v>
      </c>
      <c r="D102" s="23">
        <v>2169.8000000000002</v>
      </c>
      <c r="E102" s="58">
        <v>910.8</v>
      </c>
      <c r="F102" s="58">
        <v>1239.3</v>
      </c>
      <c r="G102" s="23">
        <v>1164.5999999999999</v>
      </c>
      <c r="H102" s="5">
        <v>-1</v>
      </c>
    </row>
    <row r="103" spans="1:8" x14ac:dyDescent="0.25">
      <c r="A103" s="34">
        <f t="shared" si="1"/>
        <v>1989</v>
      </c>
      <c r="B103" t="s">
        <v>472</v>
      </c>
      <c r="C103" s="3">
        <v>32873</v>
      </c>
      <c r="D103" s="23">
        <v>2181.5</v>
      </c>
      <c r="E103" s="58">
        <v>907.1</v>
      </c>
      <c r="F103" s="58">
        <v>1256</v>
      </c>
      <c r="G103" s="23">
        <v>1180.2</v>
      </c>
      <c r="H103" s="5">
        <v>-1</v>
      </c>
    </row>
    <row r="104" spans="1:8" x14ac:dyDescent="0.25">
      <c r="A104" s="34">
        <f t="shared" ref="A104:A167" si="2">YEAR(C104)</f>
        <v>1990</v>
      </c>
      <c r="B104" t="s">
        <v>473</v>
      </c>
      <c r="C104" s="3">
        <v>32963</v>
      </c>
      <c r="D104" s="23">
        <v>2215.8000000000002</v>
      </c>
      <c r="E104" s="58">
        <v>921.8</v>
      </c>
      <c r="F104" s="58">
        <v>1275.2</v>
      </c>
      <c r="G104" s="23">
        <v>1214</v>
      </c>
      <c r="H104" s="5">
        <v>-1</v>
      </c>
    </row>
    <row r="105" spans="1:8" x14ac:dyDescent="0.25">
      <c r="A105" s="34">
        <f t="shared" si="2"/>
        <v>1990</v>
      </c>
      <c r="B105" t="s">
        <v>474</v>
      </c>
      <c r="C105" s="3">
        <v>33054</v>
      </c>
      <c r="D105" s="23">
        <v>2221.1999999999998</v>
      </c>
      <c r="E105" s="58">
        <v>924.6</v>
      </c>
      <c r="F105" s="58">
        <v>1277.7</v>
      </c>
      <c r="G105" s="23">
        <v>1228.5999999999999</v>
      </c>
      <c r="H105" s="5">
        <v>-1</v>
      </c>
    </row>
    <row r="106" spans="1:8" x14ac:dyDescent="0.25">
      <c r="A106" s="34">
        <f t="shared" si="2"/>
        <v>1990</v>
      </c>
      <c r="B106" t="s">
        <v>475</v>
      </c>
      <c r="C106" s="3">
        <v>33146</v>
      </c>
      <c r="D106" s="23">
        <v>2219.9</v>
      </c>
      <c r="E106" s="58">
        <v>915.9</v>
      </c>
      <c r="F106" s="58">
        <v>1286.4000000000001</v>
      </c>
      <c r="G106" s="23">
        <v>1240.4000000000001</v>
      </c>
      <c r="H106" s="5">
        <v>1</v>
      </c>
    </row>
    <row r="107" spans="1:8" x14ac:dyDescent="0.25">
      <c r="A107" s="34">
        <f t="shared" si="2"/>
        <v>1990</v>
      </c>
      <c r="B107" t="s">
        <v>476</v>
      </c>
      <c r="C107" s="3">
        <v>33238</v>
      </c>
      <c r="D107" s="23">
        <v>2240.1999999999998</v>
      </c>
      <c r="E107" s="58">
        <v>921.7</v>
      </c>
      <c r="F107" s="58">
        <v>1301.2</v>
      </c>
      <c r="G107" s="23">
        <v>1270.4000000000001</v>
      </c>
      <c r="H107" s="5">
        <v>1</v>
      </c>
    </row>
    <row r="108" spans="1:8" x14ac:dyDescent="0.25">
      <c r="A108" s="34">
        <f t="shared" si="2"/>
        <v>1991</v>
      </c>
      <c r="B108" t="s">
        <v>477</v>
      </c>
      <c r="C108" s="3">
        <v>33328</v>
      </c>
      <c r="D108" s="23">
        <v>2251.1999999999998</v>
      </c>
      <c r="E108" s="58">
        <v>930</v>
      </c>
      <c r="F108" s="58">
        <v>1303.2</v>
      </c>
      <c r="G108" s="23">
        <v>1287.2</v>
      </c>
      <c r="H108" s="5">
        <v>1</v>
      </c>
    </row>
    <row r="109" spans="1:8" x14ac:dyDescent="0.25">
      <c r="A109" s="34">
        <f t="shared" si="2"/>
        <v>1991</v>
      </c>
      <c r="B109" t="s">
        <v>478</v>
      </c>
      <c r="C109" s="3">
        <v>33419</v>
      </c>
      <c r="D109" s="23">
        <v>2259.1999999999998</v>
      </c>
      <c r="E109" s="58">
        <v>932.6</v>
      </c>
      <c r="F109" s="58">
        <v>1308.5999999999999</v>
      </c>
      <c r="G109" s="23">
        <v>1296.5999999999999</v>
      </c>
      <c r="H109" s="5">
        <v>-1</v>
      </c>
    </row>
    <row r="110" spans="1:8" x14ac:dyDescent="0.25">
      <c r="A110" s="34">
        <f t="shared" si="2"/>
        <v>1991</v>
      </c>
      <c r="B110" t="s">
        <v>479</v>
      </c>
      <c r="C110" s="3">
        <v>33511</v>
      </c>
      <c r="D110" s="23">
        <v>2250.8000000000002</v>
      </c>
      <c r="E110" s="58">
        <v>918.3</v>
      </c>
      <c r="F110" s="58">
        <v>1316.3</v>
      </c>
      <c r="G110" s="23">
        <v>1302.4000000000001</v>
      </c>
      <c r="H110" s="5">
        <v>-1</v>
      </c>
    </row>
    <row r="111" spans="1:8" x14ac:dyDescent="0.25">
      <c r="A111" s="34">
        <f t="shared" si="2"/>
        <v>1991</v>
      </c>
      <c r="B111" t="s">
        <v>480</v>
      </c>
      <c r="C111" s="3">
        <v>33603</v>
      </c>
      <c r="D111" s="23">
        <v>2242.3000000000002</v>
      </c>
      <c r="E111" s="58">
        <v>902.5</v>
      </c>
      <c r="F111" s="58">
        <v>1325.5</v>
      </c>
      <c r="G111" s="23">
        <v>1306.5</v>
      </c>
      <c r="H111" s="5">
        <v>-1</v>
      </c>
    </row>
    <row r="112" spans="1:8" x14ac:dyDescent="0.25">
      <c r="A112" s="34">
        <f t="shared" si="2"/>
        <v>1992</v>
      </c>
      <c r="B112" t="s">
        <v>481</v>
      </c>
      <c r="C112" s="3">
        <v>33694</v>
      </c>
      <c r="D112" s="23">
        <v>2259.6999999999998</v>
      </c>
      <c r="E112" s="58">
        <v>903.9</v>
      </c>
      <c r="F112" s="58">
        <v>1342.1</v>
      </c>
      <c r="G112" s="23">
        <v>1326.9</v>
      </c>
      <c r="H112" s="5">
        <v>-1</v>
      </c>
    </row>
    <row r="113" spans="1:8" x14ac:dyDescent="0.25">
      <c r="A113" s="34">
        <f t="shared" si="2"/>
        <v>1992</v>
      </c>
      <c r="B113" t="s">
        <v>482</v>
      </c>
      <c r="C113" s="3">
        <v>33785</v>
      </c>
      <c r="D113" s="23">
        <v>2256.8000000000002</v>
      </c>
      <c r="E113" s="58">
        <v>903</v>
      </c>
      <c r="F113" s="58">
        <v>1340.1</v>
      </c>
      <c r="G113" s="23">
        <v>1338.7</v>
      </c>
      <c r="H113" s="5">
        <v>-1</v>
      </c>
    </row>
    <row r="114" spans="1:8" x14ac:dyDescent="0.25">
      <c r="A114" s="34">
        <f t="shared" si="2"/>
        <v>1992</v>
      </c>
      <c r="B114" t="s">
        <v>483</v>
      </c>
      <c r="C114" s="3">
        <v>33877</v>
      </c>
      <c r="D114" s="23">
        <v>2268.4</v>
      </c>
      <c r="E114" s="58">
        <v>913.3</v>
      </c>
      <c r="F114" s="58">
        <v>1340.5</v>
      </c>
      <c r="G114" s="23">
        <v>1355.4</v>
      </c>
      <c r="H114" s="5">
        <v>-1</v>
      </c>
    </row>
    <row r="115" spans="1:8" x14ac:dyDescent="0.25">
      <c r="A115" s="34">
        <f t="shared" si="2"/>
        <v>1992</v>
      </c>
      <c r="B115" t="s">
        <v>484</v>
      </c>
      <c r="C115" s="3">
        <v>33969</v>
      </c>
      <c r="D115" s="23">
        <v>2263.5</v>
      </c>
      <c r="E115" s="58">
        <v>909.7</v>
      </c>
      <c r="F115" s="58">
        <v>1339.5</v>
      </c>
      <c r="G115" s="23">
        <v>1360.5</v>
      </c>
      <c r="H115" s="5">
        <v>-1</v>
      </c>
    </row>
    <row r="116" spans="1:8" x14ac:dyDescent="0.25">
      <c r="A116" s="34">
        <f t="shared" si="2"/>
        <v>1993</v>
      </c>
      <c r="B116" t="s">
        <v>485</v>
      </c>
      <c r="C116" s="3">
        <v>34059</v>
      </c>
      <c r="D116" s="23">
        <v>2237.8000000000002</v>
      </c>
      <c r="E116" s="58">
        <v>882.4</v>
      </c>
      <c r="F116" s="58">
        <v>1343.7</v>
      </c>
      <c r="G116" s="23">
        <v>1351.5</v>
      </c>
      <c r="H116" s="5">
        <v>-1</v>
      </c>
    </row>
    <row r="117" spans="1:8" x14ac:dyDescent="0.25">
      <c r="A117" s="34">
        <f t="shared" si="2"/>
        <v>1993</v>
      </c>
      <c r="B117" t="s">
        <v>486</v>
      </c>
      <c r="C117" s="3">
        <v>34150</v>
      </c>
      <c r="D117" s="23">
        <v>2240.3000000000002</v>
      </c>
      <c r="E117" s="58">
        <v>875.2</v>
      </c>
      <c r="F117" s="58">
        <v>1354.5</v>
      </c>
      <c r="G117" s="23">
        <v>1360.9</v>
      </c>
      <c r="H117" s="5">
        <v>-1</v>
      </c>
    </row>
    <row r="118" spans="1:8" x14ac:dyDescent="0.25">
      <c r="A118" s="34">
        <f t="shared" si="2"/>
        <v>1993</v>
      </c>
      <c r="B118" t="s">
        <v>487</v>
      </c>
      <c r="C118" s="3">
        <v>34242</v>
      </c>
      <c r="D118" s="23">
        <v>2245.1</v>
      </c>
      <c r="E118" s="58">
        <v>873.4</v>
      </c>
      <c r="F118" s="58">
        <v>1361.5</v>
      </c>
      <c r="G118" s="23">
        <v>1370.6</v>
      </c>
      <c r="H118" s="5">
        <v>-1</v>
      </c>
    </row>
    <row r="119" spans="1:8" x14ac:dyDescent="0.25">
      <c r="A119" s="34">
        <f t="shared" si="2"/>
        <v>1993</v>
      </c>
      <c r="B119" t="s">
        <v>488</v>
      </c>
      <c r="C119" s="3">
        <v>34334</v>
      </c>
      <c r="D119" s="23">
        <v>2250</v>
      </c>
      <c r="E119" s="58">
        <v>872.3</v>
      </c>
      <c r="F119" s="58">
        <v>1367.9</v>
      </c>
      <c r="G119" s="23">
        <v>1381.3</v>
      </c>
      <c r="H119" s="5">
        <v>-1</v>
      </c>
    </row>
    <row r="120" spans="1:8" x14ac:dyDescent="0.25">
      <c r="A120" s="34">
        <f t="shared" si="2"/>
        <v>1994</v>
      </c>
      <c r="B120" t="s">
        <v>489</v>
      </c>
      <c r="C120" s="3">
        <v>34424</v>
      </c>
      <c r="D120" s="23">
        <v>2222.1</v>
      </c>
      <c r="E120" s="58">
        <v>841.8</v>
      </c>
      <c r="F120" s="58">
        <v>1373.4</v>
      </c>
      <c r="G120" s="23">
        <v>1373.9</v>
      </c>
      <c r="H120" s="5">
        <v>-1</v>
      </c>
    </row>
    <row r="121" spans="1:8" x14ac:dyDescent="0.25">
      <c r="A121" s="34">
        <f t="shared" si="2"/>
        <v>1994</v>
      </c>
      <c r="B121" t="s">
        <v>490</v>
      </c>
      <c r="C121" s="3">
        <v>34515</v>
      </c>
      <c r="D121" s="23">
        <v>2235.1</v>
      </c>
      <c r="E121" s="58">
        <v>840.1</v>
      </c>
      <c r="F121" s="58">
        <v>1389</v>
      </c>
      <c r="G121" s="23">
        <v>1392.4</v>
      </c>
      <c r="H121" s="5">
        <v>-1</v>
      </c>
    </row>
    <row r="122" spans="1:8" x14ac:dyDescent="0.25">
      <c r="A122" s="34">
        <f t="shared" si="2"/>
        <v>1994</v>
      </c>
      <c r="B122" t="s">
        <v>491</v>
      </c>
      <c r="C122" s="3">
        <v>34607</v>
      </c>
      <c r="D122" s="23">
        <v>2272.6999999999998</v>
      </c>
      <c r="E122" s="58">
        <v>860.5</v>
      </c>
      <c r="F122" s="58">
        <v>1405.2</v>
      </c>
      <c r="G122" s="23">
        <v>1424.4</v>
      </c>
      <c r="H122" s="5">
        <v>-1</v>
      </c>
    </row>
    <row r="123" spans="1:8" x14ac:dyDescent="0.25">
      <c r="A123" s="34">
        <f t="shared" si="2"/>
        <v>1994</v>
      </c>
      <c r="B123" t="s">
        <v>492</v>
      </c>
      <c r="C123" s="3">
        <v>34699</v>
      </c>
      <c r="D123" s="23">
        <v>2252.1999999999998</v>
      </c>
      <c r="E123" s="58">
        <v>836.9</v>
      </c>
      <c r="F123" s="58">
        <v>1410.5</v>
      </c>
      <c r="G123" s="23">
        <v>1424.2</v>
      </c>
      <c r="H123" s="5">
        <v>-1</v>
      </c>
    </row>
    <row r="124" spans="1:8" x14ac:dyDescent="0.25">
      <c r="A124" s="34">
        <f t="shared" si="2"/>
        <v>1995</v>
      </c>
      <c r="B124" t="s">
        <v>493</v>
      </c>
      <c r="C124" s="3">
        <v>34789</v>
      </c>
      <c r="D124" s="23">
        <v>2256.8000000000002</v>
      </c>
      <c r="E124" s="58">
        <v>831.4</v>
      </c>
      <c r="F124" s="58">
        <v>1421.6</v>
      </c>
      <c r="G124" s="23">
        <v>1440</v>
      </c>
      <c r="H124" s="5">
        <v>-1</v>
      </c>
    </row>
    <row r="125" spans="1:8" x14ac:dyDescent="0.25">
      <c r="A125" s="34">
        <f t="shared" si="2"/>
        <v>1995</v>
      </c>
      <c r="B125" t="s">
        <v>494</v>
      </c>
      <c r="C125" s="3">
        <v>34880</v>
      </c>
      <c r="D125" s="23">
        <v>2268.6</v>
      </c>
      <c r="E125" s="58">
        <v>832.6</v>
      </c>
      <c r="F125" s="58">
        <v>1432.7</v>
      </c>
      <c r="G125" s="23">
        <v>1455.6</v>
      </c>
      <c r="H125" s="5">
        <v>-1</v>
      </c>
    </row>
    <row r="126" spans="1:8" x14ac:dyDescent="0.25">
      <c r="A126" s="34">
        <f t="shared" si="2"/>
        <v>1995</v>
      </c>
      <c r="B126" t="s">
        <v>495</v>
      </c>
      <c r="C126" s="3">
        <v>34972</v>
      </c>
      <c r="D126" s="23">
        <v>2262.4</v>
      </c>
      <c r="E126" s="58">
        <v>825.7</v>
      </c>
      <c r="F126" s="58">
        <v>1434</v>
      </c>
      <c r="G126" s="23">
        <v>1457.3</v>
      </c>
      <c r="H126" s="5">
        <v>-1</v>
      </c>
    </row>
    <row r="127" spans="1:8" x14ac:dyDescent="0.25">
      <c r="A127" s="34">
        <f t="shared" si="2"/>
        <v>1995</v>
      </c>
      <c r="B127" t="s">
        <v>496</v>
      </c>
      <c r="C127" s="3">
        <v>35064</v>
      </c>
      <c r="D127" s="23">
        <v>2242.1</v>
      </c>
      <c r="E127" s="58">
        <v>800.7</v>
      </c>
      <c r="F127" s="58">
        <v>1441.3</v>
      </c>
      <c r="G127" s="23">
        <v>1455.7</v>
      </c>
      <c r="H127" s="5">
        <v>-1</v>
      </c>
    </row>
    <row r="128" spans="1:8" x14ac:dyDescent="0.25">
      <c r="A128" s="34">
        <f t="shared" si="2"/>
        <v>1996</v>
      </c>
      <c r="B128" t="s">
        <v>497</v>
      </c>
      <c r="C128" s="3">
        <v>35155</v>
      </c>
      <c r="D128" s="23">
        <v>2246.8000000000002</v>
      </c>
      <c r="E128" s="58">
        <v>807.4</v>
      </c>
      <c r="F128" s="58">
        <v>1438.6</v>
      </c>
      <c r="G128" s="23">
        <v>1472.9</v>
      </c>
      <c r="H128" s="5">
        <v>-1</v>
      </c>
    </row>
    <row r="129" spans="1:8" x14ac:dyDescent="0.25">
      <c r="A129" s="34">
        <f t="shared" si="2"/>
        <v>1996</v>
      </c>
      <c r="B129" t="s">
        <v>498</v>
      </c>
      <c r="C129" s="3">
        <v>35246</v>
      </c>
      <c r="D129" s="23">
        <v>2282.8000000000002</v>
      </c>
      <c r="E129" s="58">
        <v>822.3</v>
      </c>
      <c r="F129" s="58">
        <v>1459.3</v>
      </c>
      <c r="G129" s="23">
        <v>1492.5</v>
      </c>
      <c r="H129" s="5">
        <v>-1</v>
      </c>
    </row>
    <row r="130" spans="1:8" x14ac:dyDescent="0.25">
      <c r="A130" s="34">
        <f t="shared" si="2"/>
        <v>1996</v>
      </c>
      <c r="B130" t="s">
        <v>499</v>
      </c>
      <c r="C130" s="3">
        <v>35338</v>
      </c>
      <c r="D130" s="23">
        <v>2285.1999999999998</v>
      </c>
      <c r="E130" s="58">
        <v>813</v>
      </c>
      <c r="F130" s="58">
        <v>1472.4</v>
      </c>
      <c r="G130" s="23">
        <v>1500.5</v>
      </c>
      <c r="H130" s="5">
        <v>-1</v>
      </c>
    </row>
    <row r="131" spans="1:8" x14ac:dyDescent="0.25">
      <c r="A131" s="34">
        <f t="shared" si="2"/>
        <v>1996</v>
      </c>
      <c r="B131" t="s">
        <v>500</v>
      </c>
      <c r="C131" s="3">
        <v>35430</v>
      </c>
      <c r="D131" s="23">
        <v>2301.9</v>
      </c>
      <c r="E131" s="58">
        <v>809</v>
      </c>
      <c r="F131" s="58">
        <v>1494.5</v>
      </c>
      <c r="G131" s="23">
        <v>1519.8</v>
      </c>
      <c r="H131" s="5">
        <v>-1</v>
      </c>
    </row>
    <row r="132" spans="1:8" x14ac:dyDescent="0.25">
      <c r="A132" s="34">
        <f t="shared" si="2"/>
        <v>1997</v>
      </c>
      <c r="B132" t="s">
        <v>501</v>
      </c>
      <c r="C132" s="3">
        <v>35520</v>
      </c>
      <c r="D132" s="23">
        <v>2301.3000000000002</v>
      </c>
      <c r="E132" s="58">
        <v>795.2</v>
      </c>
      <c r="F132" s="58">
        <v>1509.4</v>
      </c>
      <c r="G132" s="23">
        <v>1532.2</v>
      </c>
      <c r="H132" s="5">
        <v>-1</v>
      </c>
    </row>
    <row r="133" spans="1:8" x14ac:dyDescent="0.25">
      <c r="A133" s="34">
        <f t="shared" si="2"/>
        <v>1997</v>
      </c>
      <c r="B133" t="s">
        <v>502</v>
      </c>
      <c r="C133" s="3">
        <v>35611</v>
      </c>
      <c r="D133" s="23">
        <v>2325.3000000000002</v>
      </c>
      <c r="E133" s="58">
        <v>812</v>
      </c>
      <c r="F133" s="58">
        <v>1515.4</v>
      </c>
      <c r="G133" s="23">
        <v>1552.2</v>
      </c>
      <c r="H133" s="5">
        <v>-1</v>
      </c>
    </row>
    <row r="134" spans="1:8" x14ac:dyDescent="0.25">
      <c r="A134" s="34">
        <f t="shared" si="2"/>
        <v>1997</v>
      </c>
      <c r="B134" t="s">
        <v>503</v>
      </c>
      <c r="C134" s="3">
        <v>35703</v>
      </c>
      <c r="D134" s="23">
        <v>2329</v>
      </c>
      <c r="E134" s="58">
        <v>810.2</v>
      </c>
      <c r="F134" s="58">
        <v>1521.5</v>
      </c>
      <c r="G134" s="23">
        <v>1559.8</v>
      </c>
      <c r="H134" s="5">
        <v>-1</v>
      </c>
    </row>
    <row r="135" spans="1:8" x14ac:dyDescent="0.25">
      <c r="A135" s="34">
        <f t="shared" si="2"/>
        <v>1997</v>
      </c>
      <c r="B135" t="s">
        <v>504</v>
      </c>
      <c r="C135" s="3">
        <v>35795</v>
      </c>
      <c r="D135" s="23">
        <v>2332.5</v>
      </c>
      <c r="E135" s="58">
        <v>808.1</v>
      </c>
      <c r="F135" s="58">
        <v>1527.5</v>
      </c>
      <c r="G135" s="23">
        <v>1572.4</v>
      </c>
      <c r="H135" s="5">
        <v>-1</v>
      </c>
    </row>
    <row r="136" spans="1:8" x14ac:dyDescent="0.25">
      <c r="A136" s="34">
        <f t="shared" si="2"/>
        <v>1998</v>
      </c>
      <c r="B136" t="s">
        <v>505</v>
      </c>
      <c r="C136" s="3">
        <v>35885</v>
      </c>
      <c r="D136" s="23">
        <v>2319</v>
      </c>
      <c r="E136" s="58">
        <v>785.2</v>
      </c>
      <c r="F136" s="58">
        <v>1539.1</v>
      </c>
      <c r="G136" s="23">
        <v>1566.7</v>
      </c>
      <c r="H136" s="5">
        <v>-1</v>
      </c>
    </row>
    <row r="137" spans="1:8" x14ac:dyDescent="0.25">
      <c r="A137" s="34">
        <f t="shared" si="2"/>
        <v>1998</v>
      </c>
      <c r="B137" t="s">
        <v>506</v>
      </c>
      <c r="C137" s="3">
        <v>35976</v>
      </c>
      <c r="D137" s="23">
        <v>2366</v>
      </c>
      <c r="E137" s="58">
        <v>804.5</v>
      </c>
      <c r="F137" s="58">
        <v>1566.6</v>
      </c>
      <c r="G137" s="23">
        <v>1604.4</v>
      </c>
      <c r="H137" s="5">
        <v>-1</v>
      </c>
    </row>
    <row r="138" spans="1:8" x14ac:dyDescent="0.25">
      <c r="A138" s="34">
        <f t="shared" si="2"/>
        <v>1998</v>
      </c>
      <c r="B138" t="s">
        <v>507</v>
      </c>
      <c r="C138" s="3">
        <v>36068</v>
      </c>
      <c r="D138" s="23">
        <v>2387.6</v>
      </c>
      <c r="E138" s="58">
        <v>799.5</v>
      </c>
      <c r="F138" s="58">
        <v>1594.5</v>
      </c>
      <c r="G138" s="23">
        <v>1628.6</v>
      </c>
      <c r="H138" s="5">
        <v>-1</v>
      </c>
    </row>
    <row r="139" spans="1:8" x14ac:dyDescent="0.25">
      <c r="A139" s="34">
        <f t="shared" si="2"/>
        <v>1998</v>
      </c>
      <c r="B139" t="s">
        <v>508</v>
      </c>
      <c r="C139" s="3">
        <v>36160</v>
      </c>
      <c r="D139" s="23">
        <v>2409.4</v>
      </c>
      <c r="E139" s="58">
        <v>808.8</v>
      </c>
      <c r="F139" s="58">
        <v>1606.9</v>
      </c>
      <c r="G139" s="23">
        <v>1654.3</v>
      </c>
      <c r="H139" s="5">
        <v>-1</v>
      </c>
    </row>
    <row r="140" spans="1:8" x14ac:dyDescent="0.25">
      <c r="A140" s="34">
        <f t="shared" si="2"/>
        <v>1999</v>
      </c>
      <c r="B140" t="s">
        <v>509</v>
      </c>
      <c r="C140" s="3">
        <v>36250</v>
      </c>
      <c r="D140" s="23">
        <v>2418.1</v>
      </c>
      <c r="E140" s="58">
        <v>801.2</v>
      </c>
      <c r="F140" s="58">
        <v>1624.5</v>
      </c>
      <c r="G140" s="23">
        <v>1676</v>
      </c>
      <c r="H140" s="5">
        <v>-1</v>
      </c>
    </row>
    <row r="141" spans="1:8" x14ac:dyDescent="0.25">
      <c r="A141" s="34">
        <f t="shared" si="2"/>
        <v>1999</v>
      </c>
      <c r="B141" t="s">
        <v>510</v>
      </c>
      <c r="C141" s="3">
        <v>36341</v>
      </c>
      <c r="D141" s="23">
        <v>2431.6999999999998</v>
      </c>
      <c r="E141" s="58">
        <v>805.2</v>
      </c>
      <c r="F141" s="58">
        <v>1634</v>
      </c>
      <c r="G141" s="23">
        <v>1703.7</v>
      </c>
      <c r="H141" s="5">
        <v>-1</v>
      </c>
    </row>
    <row r="142" spans="1:8" x14ac:dyDescent="0.25">
      <c r="A142" s="34">
        <f t="shared" si="2"/>
        <v>1999</v>
      </c>
      <c r="B142" t="s">
        <v>511</v>
      </c>
      <c r="C142" s="3">
        <v>36433</v>
      </c>
      <c r="D142" s="23">
        <v>2460.3000000000002</v>
      </c>
      <c r="E142" s="58">
        <v>819.4</v>
      </c>
      <c r="F142" s="58">
        <v>1648</v>
      </c>
      <c r="G142" s="23">
        <v>1740.2</v>
      </c>
      <c r="H142" s="5">
        <v>-1</v>
      </c>
    </row>
    <row r="143" spans="1:8" x14ac:dyDescent="0.25">
      <c r="A143" s="34">
        <f t="shared" si="2"/>
        <v>1999</v>
      </c>
      <c r="B143" t="s">
        <v>512</v>
      </c>
      <c r="C143" s="3">
        <v>36525</v>
      </c>
      <c r="D143" s="23">
        <v>2496.6999999999998</v>
      </c>
      <c r="E143" s="58">
        <v>835.6</v>
      </c>
      <c r="F143" s="58">
        <v>1668.1</v>
      </c>
      <c r="G143" s="23">
        <v>1784.2</v>
      </c>
      <c r="H143" s="5">
        <v>-1</v>
      </c>
    </row>
    <row r="144" spans="1:8" x14ac:dyDescent="0.25">
      <c r="A144" s="34">
        <f t="shared" si="2"/>
        <v>2000</v>
      </c>
      <c r="B144" t="s">
        <v>8</v>
      </c>
      <c r="C144" s="3">
        <v>36616</v>
      </c>
      <c r="D144" s="23">
        <v>2476.1999999999998</v>
      </c>
      <c r="E144" s="58">
        <v>804.6</v>
      </c>
      <c r="F144" s="58">
        <v>1680.8</v>
      </c>
      <c r="G144" s="23">
        <v>1795.1</v>
      </c>
      <c r="H144" s="5">
        <v>-1</v>
      </c>
    </row>
    <row r="145" spans="1:8" x14ac:dyDescent="0.25">
      <c r="A145" s="34">
        <f t="shared" si="2"/>
        <v>2000</v>
      </c>
      <c r="B145" t="s">
        <v>9</v>
      </c>
      <c r="C145" s="3">
        <v>36707</v>
      </c>
      <c r="D145" s="23">
        <v>2506.4</v>
      </c>
      <c r="E145" s="58">
        <v>832.8</v>
      </c>
      <c r="F145" s="58">
        <v>1681.2</v>
      </c>
      <c r="G145" s="23">
        <v>1828.9</v>
      </c>
      <c r="H145" s="5">
        <v>-1</v>
      </c>
    </row>
    <row r="146" spans="1:8" x14ac:dyDescent="0.25">
      <c r="A146" s="34">
        <f t="shared" si="2"/>
        <v>2000</v>
      </c>
      <c r="B146" t="s">
        <v>10</v>
      </c>
      <c r="C146" s="3">
        <v>36799</v>
      </c>
      <c r="D146" s="23">
        <v>2501.1999999999998</v>
      </c>
      <c r="E146" s="58">
        <v>818.9</v>
      </c>
      <c r="F146" s="58">
        <v>1691</v>
      </c>
      <c r="G146" s="23">
        <v>1845</v>
      </c>
      <c r="H146" s="5">
        <v>-1</v>
      </c>
    </row>
    <row r="147" spans="1:8" x14ac:dyDescent="0.25">
      <c r="A147" s="34">
        <f t="shared" si="2"/>
        <v>2000</v>
      </c>
      <c r="B147" t="s">
        <v>11</v>
      </c>
      <c r="C147" s="3">
        <v>36891</v>
      </c>
      <c r="D147" s="23">
        <v>2509</v>
      </c>
      <c r="E147" s="58">
        <v>814.6</v>
      </c>
      <c r="F147" s="58">
        <v>1703.6</v>
      </c>
      <c r="G147" s="23">
        <v>1868.7</v>
      </c>
      <c r="H147" s="5">
        <v>-1</v>
      </c>
    </row>
    <row r="148" spans="1:8" x14ac:dyDescent="0.25">
      <c r="A148" s="34">
        <f t="shared" si="2"/>
        <v>2001</v>
      </c>
      <c r="B148" t="s">
        <v>12</v>
      </c>
      <c r="C148" s="3">
        <v>36981</v>
      </c>
      <c r="D148" s="23">
        <v>2546.3000000000002</v>
      </c>
      <c r="E148" s="58">
        <v>832.3</v>
      </c>
      <c r="F148" s="58">
        <v>1722.9</v>
      </c>
      <c r="G148" s="23">
        <v>1911.9</v>
      </c>
      <c r="H148" s="5">
        <v>1</v>
      </c>
    </row>
    <row r="149" spans="1:8" x14ac:dyDescent="0.25">
      <c r="A149" s="34">
        <f t="shared" si="2"/>
        <v>2001</v>
      </c>
      <c r="B149" t="s">
        <v>13</v>
      </c>
      <c r="C149" s="3">
        <v>37072</v>
      </c>
      <c r="D149" s="23">
        <v>2596.4</v>
      </c>
      <c r="E149" s="58">
        <v>848.7</v>
      </c>
      <c r="F149" s="58">
        <v>1756.8</v>
      </c>
      <c r="G149" s="23">
        <v>1958.6</v>
      </c>
      <c r="H149" s="5">
        <v>1</v>
      </c>
    </row>
    <row r="150" spans="1:8" x14ac:dyDescent="0.25">
      <c r="A150" s="34">
        <f t="shared" si="2"/>
        <v>2001</v>
      </c>
      <c r="B150" t="s">
        <v>14</v>
      </c>
      <c r="C150" s="3">
        <v>37164</v>
      </c>
      <c r="D150" s="23">
        <v>2594.6</v>
      </c>
      <c r="E150" s="58">
        <v>855.9</v>
      </c>
      <c r="F150" s="58">
        <v>1747.3</v>
      </c>
      <c r="G150" s="23">
        <v>1965.5</v>
      </c>
      <c r="H150" s="5">
        <v>1</v>
      </c>
    </row>
    <row r="151" spans="1:8" x14ac:dyDescent="0.25">
      <c r="A151" s="34">
        <f t="shared" si="2"/>
        <v>2001</v>
      </c>
      <c r="B151" t="s">
        <v>15</v>
      </c>
      <c r="C151" s="3">
        <v>37256</v>
      </c>
      <c r="D151" s="23">
        <v>2632.4</v>
      </c>
      <c r="E151" s="58">
        <v>862.6</v>
      </c>
      <c r="F151" s="58">
        <v>1778.9</v>
      </c>
      <c r="G151" s="23">
        <v>1999.1</v>
      </c>
      <c r="H151" s="5">
        <v>1</v>
      </c>
    </row>
    <row r="152" spans="1:8" x14ac:dyDescent="0.25">
      <c r="A152" s="34">
        <f t="shared" si="2"/>
        <v>2002</v>
      </c>
      <c r="B152" t="s">
        <v>16</v>
      </c>
      <c r="C152" s="3">
        <v>37346</v>
      </c>
      <c r="D152" s="23">
        <v>2671.3</v>
      </c>
      <c r="E152" s="58">
        <v>884</v>
      </c>
      <c r="F152" s="58">
        <v>1795.9</v>
      </c>
      <c r="G152" s="23">
        <v>2048.3000000000002</v>
      </c>
      <c r="H152" s="5">
        <v>-1</v>
      </c>
    </row>
    <row r="153" spans="1:8" x14ac:dyDescent="0.25">
      <c r="A153" s="34">
        <f t="shared" si="2"/>
        <v>2002</v>
      </c>
      <c r="B153" t="s">
        <v>17</v>
      </c>
      <c r="C153" s="3">
        <v>37437</v>
      </c>
      <c r="D153" s="23">
        <v>2696.9</v>
      </c>
      <c r="E153" s="58">
        <v>904.7</v>
      </c>
      <c r="F153" s="58">
        <v>1799.8</v>
      </c>
      <c r="G153" s="23">
        <v>2080.6</v>
      </c>
      <c r="H153" s="5">
        <v>-1</v>
      </c>
    </row>
    <row r="154" spans="1:8" x14ac:dyDescent="0.25">
      <c r="A154" s="34">
        <f t="shared" si="2"/>
        <v>2002</v>
      </c>
      <c r="B154" t="s">
        <v>18</v>
      </c>
      <c r="C154" s="3">
        <v>37529</v>
      </c>
      <c r="D154" s="23">
        <v>2717.8</v>
      </c>
      <c r="E154" s="58">
        <v>919</v>
      </c>
      <c r="F154" s="58">
        <v>1805.9</v>
      </c>
      <c r="G154" s="23">
        <v>2107.6999999999998</v>
      </c>
      <c r="H154" s="5">
        <v>-1</v>
      </c>
    </row>
    <row r="155" spans="1:8" x14ac:dyDescent="0.25">
      <c r="A155" s="34">
        <f t="shared" si="2"/>
        <v>2002</v>
      </c>
      <c r="B155" t="s">
        <v>19</v>
      </c>
      <c r="C155" s="3">
        <v>37621</v>
      </c>
      <c r="D155" s="23">
        <v>2737.1</v>
      </c>
      <c r="E155" s="58">
        <v>935.7</v>
      </c>
      <c r="F155" s="58">
        <v>1807.9</v>
      </c>
      <c r="G155" s="23">
        <v>2143.1</v>
      </c>
      <c r="H155" s="5">
        <v>-1</v>
      </c>
    </row>
    <row r="156" spans="1:8" x14ac:dyDescent="0.25">
      <c r="A156" s="34">
        <f t="shared" si="2"/>
        <v>2003</v>
      </c>
      <c r="B156" t="s">
        <v>20</v>
      </c>
      <c r="C156" s="3">
        <v>37711</v>
      </c>
      <c r="D156" s="23">
        <v>2728.3</v>
      </c>
      <c r="E156" s="58">
        <v>935.9</v>
      </c>
      <c r="F156" s="58">
        <v>1798.5</v>
      </c>
      <c r="G156" s="23">
        <v>2178</v>
      </c>
      <c r="H156" s="5">
        <v>-1</v>
      </c>
    </row>
    <row r="157" spans="1:8" x14ac:dyDescent="0.25">
      <c r="A157" s="34">
        <f t="shared" si="2"/>
        <v>2003</v>
      </c>
      <c r="B157" t="s">
        <v>21</v>
      </c>
      <c r="C157" s="3">
        <v>37802</v>
      </c>
      <c r="D157" s="23">
        <v>2771.2</v>
      </c>
      <c r="E157" s="58">
        <v>982.8</v>
      </c>
      <c r="F157" s="58">
        <v>1791.7</v>
      </c>
      <c r="G157" s="23">
        <v>2216.9</v>
      </c>
      <c r="H157" s="5">
        <v>-1</v>
      </c>
    </row>
    <row r="158" spans="1:8" x14ac:dyDescent="0.25">
      <c r="A158" s="34">
        <f t="shared" si="2"/>
        <v>2003</v>
      </c>
      <c r="B158" t="s">
        <v>22</v>
      </c>
      <c r="C158" s="3">
        <v>37894</v>
      </c>
      <c r="D158" s="23">
        <v>2771.2</v>
      </c>
      <c r="E158" s="58">
        <v>977.1</v>
      </c>
      <c r="F158" s="58">
        <v>1798</v>
      </c>
      <c r="G158" s="23">
        <v>2231.1999999999998</v>
      </c>
      <c r="H158" s="5">
        <v>-1</v>
      </c>
    </row>
    <row r="159" spans="1:8" x14ac:dyDescent="0.25">
      <c r="A159" s="34">
        <f t="shared" si="2"/>
        <v>2003</v>
      </c>
      <c r="B159" t="s">
        <v>23</v>
      </c>
      <c r="C159" s="3">
        <v>37986</v>
      </c>
      <c r="D159" s="23">
        <v>2786.3</v>
      </c>
      <c r="E159" s="58">
        <v>996</v>
      </c>
      <c r="F159" s="58">
        <v>1793</v>
      </c>
      <c r="G159" s="23">
        <v>2257.3000000000002</v>
      </c>
      <c r="H159" s="5">
        <v>-1</v>
      </c>
    </row>
    <row r="160" spans="1:8" x14ac:dyDescent="0.25">
      <c r="A160" s="34">
        <f t="shared" si="2"/>
        <v>2004</v>
      </c>
      <c r="B160" t="s">
        <v>24</v>
      </c>
      <c r="C160" s="3">
        <v>38077</v>
      </c>
      <c r="D160" s="23">
        <v>2793.9</v>
      </c>
      <c r="E160" s="58">
        <v>1003</v>
      </c>
      <c r="F160" s="58">
        <v>1793.3</v>
      </c>
      <c r="G160" s="23">
        <v>2303.1</v>
      </c>
      <c r="H160" s="5">
        <v>-1</v>
      </c>
    </row>
    <row r="161" spans="1:8" x14ac:dyDescent="0.25">
      <c r="A161" s="34">
        <f t="shared" si="2"/>
        <v>2004</v>
      </c>
      <c r="B161" t="s">
        <v>25</v>
      </c>
      <c r="C161" s="3">
        <v>38168</v>
      </c>
      <c r="D161" s="23">
        <v>2809.9</v>
      </c>
      <c r="E161" s="58">
        <v>1013</v>
      </c>
      <c r="F161" s="58">
        <v>1799</v>
      </c>
      <c r="G161" s="23">
        <v>2343.6</v>
      </c>
      <c r="H161" s="5">
        <v>-1</v>
      </c>
    </row>
    <row r="162" spans="1:8" x14ac:dyDescent="0.25">
      <c r="A162" s="34">
        <f t="shared" si="2"/>
        <v>2004</v>
      </c>
      <c r="B162" t="s">
        <v>26</v>
      </c>
      <c r="C162" s="3">
        <v>38260</v>
      </c>
      <c r="D162" s="23">
        <v>2820.7</v>
      </c>
      <c r="E162" s="58">
        <v>1030.7</v>
      </c>
      <c r="F162" s="58">
        <v>1791</v>
      </c>
      <c r="G162" s="23">
        <v>2381.8000000000002</v>
      </c>
      <c r="H162" s="5">
        <v>-1</v>
      </c>
    </row>
    <row r="163" spans="1:8" x14ac:dyDescent="0.25">
      <c r="A163" s="34">
        <f t="shared" si="2"/>
        <v>2004</v>
      </c>
      <c r="B163" t="s">
        <v>27</v>
      </c>
      <c r="C163" s="3">
        <v>38352</v>
      </c>
      <c r="D163" s="23">
        <v>2808.2</v>
      </c>
      <c r="E163" s="58">
        <v>1021.8</v>
      </c>
      <c r="F163" s="58">
        <v>1787.7</v>
      </c>
      <c r="G163" s="23">
        <v>2401.1999999999998</v>
      </c>
      <c r="H163" s="5">
        <v>-1</v>
      </c>
    </row>
    <row r="164" spans="1:8" x14ac:dyDescent="0.25">
      <c r="A164" s="34">
        <f t="shared" si="2"/>
        <v>2005</v>
      </c>
      <c r="B164" t="s">
        <v>28</v>
      </c>
      <c r="C164" s="3">
        <v>38442</v>
      </c>
      <c r="D164" s="23">
        <v>2814.1</v>
      </c>
      <c r="E164" s="58">
        <v>1027.5999999999999</v>
      </c>
      <c r="F164" s="58">
        <v>1787.6</v>
      </c>
      <c r="G164" s="23">
        <v>2442.1999999999998</v>
      </c>
      <c r="H164" s="5">
        <v>-1</v>
      </c>
    </row>
    <row r="165" spans="1:8" x14ac:dyDescent="0.25">
      <c r="A165" s="34">
        <f t="shared" si="2"/>
        <v>2005</v>
      </c>
      <c r="B165" t="s">
        <v>29</v>
      </c>
      <c r="C165" s="3">
        <v>38533</v>
      </c>
      <c r="D165" s="23">
        <v>2818.9</v>
      </c>
      <c r="E165" s="58">
        <v>1029.8</v>
      </c>
      <c r="F165" s="58">
        <v>1790.2</v>
      </c>
      <c r="G165" s="23">
        <v>2469.6999999999998</v>
      </c>
      <c r="H165" s="5">
        <v>-1</v>
      </c>
    </row>
    <row r="166" spans="1:8" x14ac:dyDescent="0.25">
      <c r="A166" s="34">
        <f t="shared" si="2"/>
        <v>2005</v>
      </c>
      <c r="B166" t="s">
        <v>30</v>
      </c>
      <c r="C166" s="3">
        <v>38625</v>
      </c>
      <c r="D166" s="23">
        <v>2841</v>
      </c>
      <c r="E166" s="58">
        <v>1048.5999999999999</v>
      </c>
      <c r="F166" s="58">
        <v>1792.9</v>
      </c>
      <c r="G166" s="23">
        <v>2521.6</v>
      </c>
      <c r="H166" s="5">
        <v>-1</v>
      </c>
    </row>
    <row r="167" spans="1:8" x14ac:dyDescent="0.25">
      <c r="A167" s="34">
        <f t="shared" si="2"/>
        <v>2005</v>
      </c>
      <c r="B167" t="s">
        <v>31</v>
      </c>
      <c r="C167" s="3">
        <v>38717</v>
      </c>
      <c r="D167" s="23">
        <v>2830.7</v>
      </c>
      <c r="E167" s="58">
        <v>1033.2</v>
      </c>
      <c r="F167" s="58">
        <v>1798.6</v>
      </c>
      <c r="G167" s="23">
        <v>2541.3000000000002</v>
      </c>
      <c r="H167" s="5">
        <v>-1</v>
      </c>
    </row>
    <row r="168" spans="1:8" x14ac:dyDescent="0.25">
      <c r="A168" s="34">
        <f t="shared" ref="A168:A201" si="3">YEAR(C168)</f>
        <v>2006</v>
      </c>
      <c r="B168" t="s">
        <v>32</v>
      </c>
      <c r="C168" s="3">
        <v>38807</v>
      </c>
      <c r="D168" s="23">
        <v>2853.5</v>
      </c>
      <c r="E168" s="58">
        <v>1058.9000000000001</v>
      </c>
      <c r="F168" s="58">
        <v>1794.9</v>
      </c>
      <c r="G168" s="23">
        <v>2592.1999999999998</v>
      </c>
      <c r="H168" s="5">
        <v>-1</v>
      </c>
    </row>
    <row r="169" spans="1:8" x14ac:dyDescent="0.25">
      <c r="A169" s="34">
        <f t="shared" si="3"/>
        <v>2006</v>
      </c>
      <c r="B169" t="s">
        <v>33</v>
      </c>
      <c r="C169" s="3">
        <v>38898</v>
      </c>
      <c r="D169" s="23">
        <v>2864.1</v>
      </c>
      <c r="E169" s="58">
        <v>1057.7</v>
      </c>
      <c r="F169" s="58">
        <v>1806.9</v>
      </c>
      <c r="G169" s="23">
        <v>2630.7</v>
      </c>
      <c r="H169" s="5">
        <v>-1</v>
      </c>
    </row>
    <row r="170" spans="1:8" x14ac:dyDescent="0.25">
      <c r="A170" s="34">
        <f t="shared" si="3"/>
        <v>2006</v>
      </c>
      <c r="B170" t="s">
        <v>34</v>
      </c>
      <c r="C170" s="3">
        <v>38990</v>
      </c>
      <c r="D170" s="23">
        <v>2870.4</v>
      </c>
      <c r="E170" s="58">
        <v>1058</v>
      </c>
      <c r="F170" s="58">
        <v>1813</v>
      </c>
      <c r="G170" s="23">
        <v>2655.4</v>
      </c>
      <c r="H170" s="5">
        <v>-1</v>
      </c>
    </row>
    <row r="171" spans="1:8" x14ac:dyDescent="0.25">
      <c r="A171" s="34">
        <f t="shared" si="3"/>
        <v>2006</v>
      </c>
      <c r="B171" t="s">
        <v>35</v>
      </c>
      <c r="C171" s="3">
        <v>39082</v>
      </c>
      <c r="D171" s="23">
        <v>2889.1</v>
      </c>
      <c r="E171" s="58">
        <v>1069</v>
      </c>
      <c r="F171" s="58">
        <v>1820.6</v>
      </c>
      <c r="G171" s="23">
        <v>2690.6</v>
      </c>
      <c r="H171" s="5">
        <v>-1</v>
      </c>
    </row>
    <row r="172" spans="1:8" x14ac:dyDescent="0.25">
      <c r="A172" s="34">
        <f t="shared" si="3"/>
        <v>2007</v>
      </c>
      <c r="B172" t="s">
        <v>36</v>
      </c>
      <c r="C172" s="3">
        <v>39172</v>
      </c>
      <c r="D172" s="23">
        <v>2882.7</v>
      </c>
      <c r="E172" s="58">
        <v>1054.5</v>
      </c>
      <c r="F172" s="58">
        <v>1829</v>
      </c>
      <c r="G172" s="23">
        <v>2735.6</v>
      </c>
      <c r="H172" s="5">
        <v>-1</v>
      </c>
    </row>
    <row r="173" spans="1:8" x14ac:dyDescent="0.25">
      <c r="A173" s="34">
        <f t="shared" si="3"/>
        <v>2007</v>
      </c>
      <c r="B173" t="s">
        <v>37</v>
      </c>
      <c r="C173" s="3">
        <v>39263</v>
      </c>
      <c r="D173" s="23">
        <v>2907</v>
      </c>
      <c r="E173" s="58">
        <v>1071.2</v>
      </c>
      <c r="F173" s="58">
        <v>1836.4</v>
      </c>
      <c r="G173" s="23">
        <v>2782.5</v>
      </c>
      <c r="H173" s="5">
        <v>-1</v>
      </c>
    </row>
    <row r="174" spans="1:8" x14ac:dyDescent="0.25">
      <c r="A174" s="34">
        <f t="shared" si="3"/>
        <v>2007</v>
      </c>
      <c r="B174" t="s">
        <v>38</v>
      </c>
      <c r="C174" s="3">
        <v>39355</v>
      </c>
      <c r="D174" s="23">
        <v>2928</v>
      </c>
      <c r="E174" s="58">
        <v>1091.5999999999999</v>
      </c>
      <c r="F174" s="58">
        <v>1836.7</v>
      </c>
      <c r="G174" s="23">
        <v>2824.3</v>
      </c>
      <c r="H174" s="5">
        <v>-1</v>
      </c>
    </row>
    <row r="175" spans="1:8" x14ac:dyDescent="0.25">
      <c r="A175" s="34">
        <f t="shared" si="3"/>
        <v>2007</v>
      </c>
      <c r="B175" t="s">
        <v>39</v>
      </c>
      <c r="C175" s="3">
        <v>39447</v>
      </c>
      <c r="D175" s="23">
        <v>2939.8</v>
      </c>
      <c r="E175" s="58">
        <v>1097.5</v>
      </c>
      <c r="F175" s="58">
        <v>1842.5</v>
      </c>
      <c r="G175" s="23">
        <v>2865.3</v>
      </c>
      <c r="H175" s="5">
        <v>1</v>
      </c>
    </row>
    <row r="176" spans="1:8" x14ac:dyDescent="0.25">
      <c r="A176" s="34">
        <f t="shared" si="3"/>
        <v>2008</v>
      </c>
      <c r="B176" t="s">
        <v>40</v>
      </c>
      <c r="C176" s="3">
        <v>39538</v>
      </c>
      <c r="D176" s="23">
        <v>2952</v>
      </c>
      <c r="E176" s="58">
        <v>1115.2</v>
      </c>
      <c r="F176" s="58">
        <v>1836.9</v>
      </c>
      <c r="G176" s="23">
        <v>2923.8</v>
      </c>
      <c r="H176" s="5">
        <v>1</v>
      </c>
    </row>
    <row r="177" spans="1:8" x14ac:dyDescent="0.25">
      <c r="A177" s="34">
        <f t="shared" si="3"/>
        <v>2008</v>
      </c>
      <c r="B177" t="s">
        <v>41</v>
      </c>
      <c r="C177" s="3">
        <v>39629</v>
      </c>
      <c r="D177" s="23">
        <v>2975</v>
      </c>
      <c r="E177" s="58">
        <v>1135.7</v>
      </c>
      <c r="F177" s="58">
        <v>1839.3</v>
      </c>
      <c r="G177" s="23">
        <v>2983.4</v>
      </c>
      <c r="H177" s="5">
        <v>1</v>
      </c>
    </row>
    <row r="178" spans="1:8" x14ac:dyDescent="0.25">
      <c r="A178" s="34">
        <f t="shared" si="3"/>
        <v>2008</v>
      </c>
      <c r="B178" t="s">
        <v>42</v>
      </c>
      <c r="C178" s="3">
        <v>39721</v>
      </c>
      <c r="D178" s="23">
        <v>3016.2</v>
      </c>
      <c r="E178" s="58">
        <v>1169.0999999999999</v>
      </c>
      <c r="F178" s="58">
        <v>1847.1</v>
      </c>
      <c r="G178" s="23">
        <v>3055.9</v>
      </c>
      <c r="H178" s="5">
        <v>1</v>
      </c>
    </row>
    <row r="179" spans="1:8" x14ac:dyDescent="0.25">
      <c r="A179" s="34">
        <f t="shared" si="3"/>
        <v>2008</v>
      </c>
      <c r="B179" t="s">
        <v>43</v>
      </c>
      <c r="C179" s="3">
        <v>39813</v>
      </c>
      <c r="D179" s="23">
        <v>3035.9</v>
      </c>
      <c r="E179" s="58">
        <v>1189.3</v>
      </c>
      <c r="F179" s="58">
        <v>1846.6</v>
      </c>
      <c r="G179" s="23">
        <v>3049.7</v>
      </c>
      <c r="H179" s="5">
        <v>1</v>
      </c>
    </row>
    <row r="180" spans="1:8" x14ac:dyDescent="0.25">
      <c r="A180" s="34">
        <f t="shared" si="3"/>
        <v>2009</v>
      </c>
      <c r="B180" t="s">
        <v>44</v>
      </c>
      <c r="C180" s="3">
        <v>39903</v>
      </c>
      <c r="D180" s="23">
        <v>3040.5</v>
      </c>
      <c r="E180" s="58">
        <v>1180.0999999999999</v>
      </c>
      <c r="F180" s="58">
        <v>1860.4</v>
      </c>
      <c r="G180" s="23">
        <v>3035.4</v>
      </c>
      <c r="H180" s="5">
        <v>1</v>
      </c>
    </row>
    <row r="181" spans="1:8" x14ac:dyDescent="0.25">
      <c r="A181" s="34">
        <f t="shared" si="3"/>
        <v>2009</v>
      </c>
      <c r="B181" t="s">
        <v>45</v>
      </c>
      <c r="C181" s="3">
        <v>39994</v>
      </c>
      <c r="D181" s="23">
        <v>3096</v>
      </c>
      <c r="E181" s="58">
        <v>1218.9000000000001</v>
      </c>
      <c r="F181" s="58">
        <v>1877.1</v>
      </c>
      <c r="G181" s="23">
        <v>3086.5</v>
      </c>
      <c r="H181" s="5">
        <v>1</v>
      </c>
    </row>
    <row r="182" spans="1:8" x14ac:dyDescent="0.25">
      <c r="A182" s="34">
        <f t="shared" si="3"/>
        <v>2009</v>
      </c>
      <c r="B182" t="s">
        <v>46</v>
      </c>
      <c r="C182" s="3">
        <v>40086</v>
      </c>
      <c r="D182" s="23">
        <v>3113</v>
      </c>
      <c r="E182" s="58">
        <v>1235.5999999999999</v>
      </c>
      <c r="F182" s="58">
        <v>1877.4</v>
      </c>
      <c r="G182" s="23">
        <v>3112.5</v>
      </c>
      <c r="H182" s="5">
        <v>-1</v>
      </c>
    </row>
    <row r="183" spans="1:8" x14ac:dyDescent="0.25">
      <c r="A183" s="34">
        <f t="shared" si="3"/>
        <v>2009</v>
      </c>
      <c r="B183" t="s">
        <v>47</v>
      </c>
      <c r="C183" s="3">
        <v>40178</v>
      </c>
      <c r="D183" s="23">
        <v>3106.8</v>
      </c>
      <c r="E183" s="58">
        <v>1236.2</v>
      </c>
      <c r="F183" s="58">
        <v>1870.6</v>
      </c>
      <c r="G183" s="23">
        <v>3122</v>
      </c>
      <c r="H183" s="5">
        <v>-1</v>
      </c>
    </row>
    <row r="184" spans="1:8" x14ac:dyDescent="0.25">
      <c r="A184" s="34">
        <f t="shared" si="3"/>
        <v>2010</v>
      </c>
      <c r="B184" t="s">
        <v>48</v>
      </c>
      <c r="C184" s="3">
        <v>40268</v>
      </c>
      <c r="D184" s="23">
        <v>3084.3</v>
      </c>
      <c r="E184" s="58">
        <v>1247.8</v>
      </c>
      <c r="F184" s="58">
        <v>1836.5</v>
      </c>
      <c r="G184" s="23">
        <v>3135.7</v>
      </c>
      <c r="H184" s="5">
        <v>-1</v>
      </c>
    </row>
    <row r="185" spans="1:8" x14ac:dyDescent="0.25">
      <c r="A185" s="34">
        <f t="shared" si="3"/>
        <v>2010</v>
      </c>
      <c r="B185" t="s">
        <v>49</v>
      </c>
      <c r="C185" s="3">
        <v>40359</v>
      </c>
      <c r="D185" s="23">
        <v>3106.2</v>
      </c>
      <c r="E185" s="58">
        <v>1273.4000000000001</v>
      </c>
      <c r="F185" s="58">
        <v>1832.8</v>
      </c>
      <c r="G185" s="23">
        <v>3181.5</v>
      </c>
      <c r="H185" s="5">
        <v>-1</v>
      </c>
    </row>
    <row r="186" spans="1:8" x14ac:dyDescent="0.25">
      <c r="A186" s="34">
        <f t="shared" si="3"/>
        <v>2010</v>
      </c>
      <c r="B186" t="s">
        <v>50</v>
      </c>
      <c r="C186" s="3">
        <v>40451</v>
      </c>
      <c r="D186" s="23">
        <v>3103.5</v>
      </c>
      <c r="E186" s="58">
        <v>1285</v>
      </c>
      <c r="F186" s="58">
        <v>1818.5</v>
      </c>
      <c r="G186" s="23">
        <v>3194.7</v>
      </c>
      <c r="H186" s="5">
        <v>-1</v>
      </c>
    </row>
    <row r="187" spans="1:8" x14ac:dyDescent="0.25">
      <c r="A187" s="34">
        <f t="shared" si="3"/>
        <v>2010</v>
      </c>
      <c r="B187" t="s">
        <v>51</v>
      </c>
      <c r="C187" s="3">
        <v>40543</v>
      </c>
      <c r="D187" s="23">
        <v>3071.5</v>
      </c>
      <c r="E187" s="58">
        <v>1276.4000000000001</v>
      </c>
      <c r="F187" s="58">
        <v>1795.2</v>
      </c>
      <c r="G187" s="23">
        <v>3184.2</v>
      </c>
      <c r="H187" s="5">
        <v>-1</v>
      </c>
    </row>
    <row r="188" spans="1:8" x14ac:dyDescent="0.25">
      <c r="A188" s="34">
        <f t="shared" si="3"/>
        <v>2011</v>
      </c>
      <c r="B188" t="s">
        <v>52</v>
      </c>
      <c r="C188" s="3">
        <v>40633</v>
      </c>
      <c r="D188" s="23">
        <v>3012.2</v>
      </c>
      <c r="E188" s="58">
        <v>1241.2</v>
      </c>
      <c r="F188" s="58">
        <v>1771.1</v>
      </c>
      <c r="G188" s="23">
        <v>3153.8</v>
      </c>
      <c r="H188" s="5">
        <v>-1</v>
      </c>
    </row>
    <row r="189" spans="1:8" x14ac:dyDescent="0.25">
      <c r="A189" s="34">
        <f t="shared" si="3"/>
        <v>2011</v>
      </c>
      <c r="B189" t="s">
        <v>53</v>
      </c>
      <c r="C189" s="3">
        <v>40724</v>
      </c>
      <c r="D189" s="23">
        <v>3009</v>
      </c>
      <c r="E189" s="58">
        <v>1246</v>
      </c>
      <c r="F189" s="58">
        <v>1763</v>
      </c>
      <c r="G189" s="23">
        <v>3183.8</v>
      </c>
      <c r="H189" s="5">
        <v>-1</v>
      </c>
    </row>
    <row r="190" spans="1:8" x14ac:dyDescent="0.25">
      <c r="A190" s="34">
        <f t="shared" si="3"/>
        <v>2011</v>
      </c>
      <c r="B190" t="s">
        <v>54</v>
      </c>
      <c r="C190" s="3">
        <v>40816</v>
      </c>
      <c r="D190" s="23">
        <v>2990</v>
      </c>
      <c r="E190" s="58">
        <v>1233.3</v>
      </c>
      <c r="F190" s="58">
        <v>1756.8</v>
      </c>
      <c r="G190" s="23">
        <v>3176.8</v>
      </c>
      <c r="H190" s="5">
        <v>-1</v>
      </c>
    </row>
    <row r="191" spans="1:8" x14ac:dyDescent="0.25">
      <c r="A191" s="34">
        <f t="shared" si="3"/>
        <v>2011</v>
      </c>
      <c r="B191" t="s">
        <v>55</v>
      </c>
      <c r="C191" s="3">
        <v>40908</v>
      </c>
      <c r="D191" s="23">
        <v>2978.3</v>
      </c>
      <c r="E191" s="58">
        <v>1225.2</v>
      </c>
      <c r="F191" s="58">
        <v>1753.1</v>
      </c>
      <c r="G191" s="23">
        <v>3160.4</v>
      </c>
      <c r="H191" s="5">
        <v>-1</v>
      </c>
    </row>
    <row r="192" spans="1:8" x14ac:dyDescent="0.25">
      <c r="A192" s="34">
        <f t="shared" si="3"/>
        <v>2012</v>
      </c>
      <c r="B192" t="s">
        <v>56</v>
      </c>
      <c r="C192" s="3">
        <v>40999</v>
      </c>
      <c r="D192" s="23">
        <v>2957.8</v>
      </c>
      <c r="E192" s="58">
        <v>1216</v>
      </c>
      <c r="F192" s="58">
        <v>1741.7</v>
      </c>
      <c r="G192" s="23">
        <v>3166.2</v>
      </c>
      <c r="H192" s="5">
        <v>-1</v>
      </c>
    </row>
    <row r="193" spans="1:8" x14ac:dyDescent="0.25">
      <c r="A193" s="34">
        <f t="shared" si="3"/>
        <v>2012</v>
      </c>
      <c r="B193" t="s">
        <v>57</v>
      </c>
      <c r="C193" s="3">
        <v>41090</v>
      </c>
      <c r="D193" s="23">
        <v>2954.9</v>
      </c>
      <c r="E193" s="58">
        <v>1213.0999999999999</v>
      </c>
      <c r="F193" s="58">
        <v>1741.7</v>
      </c>
      <c r="G193" s="23">
        <v>3163.3</v>
      </c>
      <c r="H193" s="5">
        <v>-1</v>
      </c>
    </row>
    <row r="194" spans="1:8" x14ac:dyDescent="0.25">
      <c r="A194" s="34">
        <f t="shared" si="3"/>
        <v>2012</v>
      </c>
      <c r="B194" t="s">
        <v>58</v>
      </c>
      <c r="C194" s="3">
        <v>41182</v>
      </c>
      <c r="D194" s="23">
        <v>2974.4</v>
      </c>
      <c r="E194" s="58">
        <v>1235.4000000000001</v>
      </c>
      <c r="F194" s="58">
        <v>1739.2</v>
      </c>
      <c r="G194" s="23">
        <v>3190.5</v>
      </c>
      <c r="H194" s="5">
        <v>-1</v>
      </c>
    </row>
    <row r="195" spans="1:8" x14ac:dyDescent="0.25">
      <c r="A195" s="34">
        <f t="shared" si="3"/>
        <v>2012</v>
      </c>
      <c r="B195" t="s">
        <v>59</v>
      </c>
      <c r="C195" s="3">
        <v>41274</v>
      </c>
      <c r="D195" s="23">
        <v>2928.7</v>
      </c>
      <c r="E195" s="58">
        <v>1193</v>
      </c>
      <c r="F195" s="58">
        <v>1735.5</v>
      </c>
      <c r="G195" s="23">
        <v>3156.6</v>
      </c>
      <c r="H195" s="5">
        <v>-1</v>
      </c>
    </row>
    <row r="196" spans="1:8" x14ac:dyDescent="0.25">
      <c r="A196" s="34">
        <f t="shared" si="3"/>
        <v>2013</v>
      </c>
      <c r="B196" t="s">
        <v>60</v>
      </c>
      <c r="C196" s="3">
        <v>41364</v>
      </c>
      <c r="D196" s="23">
        <v>2899.8</v>
      </c>
      <c r="E196" s="58">
        <v>1162.5</v>
      </c>
      <c r="F196" s="58">
        <v>1736.8</v>
      </c>
      <c r="G196" s="23">
        <v>3135.9</v>
      </c>
      <c r="H196" s="5">
        <v>-1</v>
      </c>
    </row>
    <row r="197" spans="1:8" x14ac:dyDescent="0.25">
      <c r="A197" s="34">
        <f t="shared" si="3"/>
        <v>2013</v>
      </c>
      <c r="B197" t="s">
        <v>61</v>
      </c>
      <c r="C197" s="3">
        <v>41455</v>
      </c>
      <c r="D197" s="23">
        <v>2901.2</v>
      </c>
      <c r="E197" s="58">
        <v>1152.2</v>
      </c>
      <c r="F197" s="58">
        <v>1748.3</v>
      </c>
      <c r="G197" s="23">
        <v>3142.4</v>
      </c>
      <c r="H197" s="5">
        <v>-1</v>
      </c>
    </row>
    <row r="198" spans="1:8" x14ac:dyDescent="0.25">
      <c r="A198" s="34">
        <f t="shared" si="3"/>
        <v>2013</v>
      </c>
      <c r="B198" t="s">
        <v>62</v>
      </c>
      <c r="C198" s="3">
        <v>41547</v>
      </c>
      <c r="D198" s="23">
        <v>2902.4</v>
      </c>
      <c r="E198" s="58">
        <v>1148.7</v>
      </c>
      <c r="F198" s="58">
        <v>1753</v>
      </c>
      <c r="G198" s="23">
        <v>3154.7</v>
      </c>
      <c r="H198" s="5">
        <v>-1</v>
      </c>
    </row>
    <row r="199" spans="1:8" x14ac:dyDescent="0.25">
      <c r="A199" s="34">
        <f t="shared" si="3"/>
        <v>2013</v>
      </c>
      <c r="B199" t="s">
        <v>63</v>
      </c>
      <c r="C199" s="3">
        <v>41639</v>
      </c>
      <c r="D199" s="23">
        <v>2874.5</v>
      </c>
      <c r="E199" s="58">
        <v>1117.8</v>
      </c>
      <c r="F199" s="58">
        <v>1755.7</v>
      </c>
      <c r="G199" s="23">
        <v>3142.7</v>
      </c>
      <c r="H199" s="5">
        <v>-1</v>
      </c>
    </row>
    <row r="200" spans="1:8" x14ac:dyDescent="0.25">
      <c r="A200" s="34">
        <f t="shared" si="3"/>
        <v>2014</v>
      </c>
      <c r="B200" t="s">
        <v>64</v>
      </c>
      <c r="C200" s="3">
        <v>41729</v>
      </c>
      <c r="D200" s="23">
        <v>2868.5</v>
      </c>
      <c r="E200" s="58">
        <v>1117.4000000000001</v>
      </c>
      <c r="F200" s="58">
        <v>1750.2</v>
      </c>
      <c r="G200" s="23">
        <v>3139.1</v>
      </c>
      <c r="H200" s="5">
        <v>-1</v>
      </c>
    </row>
    <row r="201" spans="1:8" x14ac:dyDescent="0.25">
      <c r="A201" s="34">
        <f t="shared" si="3"/>
        <v>2014</v>
      </c>
      <c r="B201" t="s">
        <v>65</v>
      </c>
      <c r="C201" s="3">
        <v>41820</v>
      </c>
      <c r="D201" s="23">
        <v>2880</v>
      </c>
      <c r="E201" s="58">
        <v>1115.3</v>
      </c>
      <c r="F201" s="58">
        <v>1763.7</v>
      </c>
      <c r="G201" s="23">
        <v>3161.5</v>
      </c>
      <c r="H201" s="5">
        <v>-1</v>
      </c>
    </row>
  </sheetData>
  <hyperlinks>
    <hyperlink ref="D3" r:id="rId1"/>
    <hyperlink ref="E3" r:id="rId2"/>
    <hyperlink ref="F3" r:id="rId3"/>
    <hyperlink ref="H3" r:id="rId4"/>
    <hyperlink ref="G3" r:id="rId5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591"/>
  <sheetViews>
    <sheetView zoomScale="85" zoomScaleNormal="85" workbookViewId="0"/>
  </sheetViews>
  <sheetFormatPr defaultRowHeight="15" x14ac:dyDescent="0.25"/>
  <cols>
    <col min="1" max="2" width="9.140625" style="34"/>
    <col min="4" max="4" width="9.42578125" bestFit="1" customWidth="1"/>
    <col min="5" max="5" width="11" customWidth="1"/>
    <col min="6" max="6" width="12" customWidth="1"/>
    <col min="7" max="7" width="16" style="19" bestFit="1" customWidth="1"/>
    <col min="8" max="8" width="16.85546875" style="19" customWidth="1"/>
    <col min="9" max="9" width="13.7109375" style="45" customWidth="1"/>
    <col min="10" max="10" width="16.28515625" style="45" customWidth="1"/>
    <col min="11" max="11" width="9.140625" style="66"/>
    <col min="12" max="12" width="10.5703125" bestFit="1" customWidth="1"/>
    <col min="16" max="16" width="9.42578125" bestFit="1" customWidth="1"/>
    <col min="19" max="19" width="16" customWidth="1"/>
  </cols>
  <sheetData>
    <row r="1" spans="1:20" x14ac:dyDescent="0.25">
      <c r="A1" s="34" t="s">
        <v>325</v>
      </c>
      <c r="B1" s="34" t="s">
        <v>323</v>
      </c>
      <c r="C1" t="s">
        <v>8</v>
      </c>
      <c r="D1" s="6" t="s">
        <v>111</v>
      </c>
      <c r="F1" s="6"/>
      <c r="G1" s="80"/>
      <c r="H1" s="80"/>
      <c r="I1" s="50"/>
      <c r="J1" s="50"/>
      <c r="K1" s="64"/>
      <c r="L1" s="6"/>
      <c r="M1" s="6"/>
      <c r="N1" s="6"/>
      <c r="O1" s="6"/>
      <c r="P1" s="6"/>
      <c r="Q1" s="6" t="s">
        <v>110</v>
      </c>
      <c r="R1" s="6"/>
      <c r="S1" s="6"/>
    </row>
    <row r="2" spans="1:20" x14ac:dyDescent="0.25">
      <c r="D2" s="6"/>
      <c r="F2" s="6"/>
      <c r="G2" s="18"/>
      <c r="H2" s="18"/>
      <c r="I2" s="43" t="s">
        <v>332</v>
      </c>
      <c r="J2" s="43" t="s">
        <v>333</v>
      </c>
      <c r="K2" s="64"/>
      <c r="L2" s="6"/>
      <c r="M2" s="6"/>
      <c r="N2" s="6"/>
      <c r="O2" s="6"/>
      <c r="P2" s="6"/>
      <c r="Q2" s="6"/>
      <c r="R2" s="6"/>
      <c r="S2" s="6"/>
    </row>
    <row r="3" spans="1:20" x14ac:dyDescent="0.25">
      <c r="E3" s="6" t="s">
        <v>79</v>
      </c>
      <c r="F3" s="6" t="s">
        <v>80</v>
      </c>
      <c r="G3" s="18" t="s">
        <v>366</v>
      </c>
      <c r="H3" s="18" t="s">
        <v>367</v>
      </c>
      <c r="I3" s="47"/>
      <c r="J3" s="47"/>
      <c r="K3" s="64"/>
      <c r="L3" s="6"/>
      <c r="M3" s="6"/>
      <c r="N3" s="6"/>
      <c r="O3" s="6"/>
      <c r="P3" s="6"/>
      <c r="Q3" s="6" t="s">
        <v>108</v>
      </c>
      <c r="R3" s="6" t="s">
        <v>109</v>
      </c>
      <c r="S3" s="18" t="s">
        <v>302</v>
      </c>
      <c r="T3" s="6" t="s">
        <v>365</v>
      </c>
    </row>
    <row r="4" spans="1:20" x14ac:dyDescent="0.25">
      <c r="C4" s="2" t="s">
        <v>376</v>
      </c>
      <c r="D4" s="2" t="s">
        <v>7</v>
      </c>
      <c r="E4" s="1" t="s">
        <v>81</v>
      </c>
      <c r="F4" s="1" t="s">
        <v>82</v>
      </c>
      <c r="G4" s="22"/>
      <c r="H4" s="22"/>
      <c r="I4" s="44"/>
      <c r="J4" s="44"/>
      <c r="K4" s="65" t="s">
        <v>112</v>
      </c>
      <c r="O4" s="2" t="s">
        <v>376</v>
      </c>
      <c r="P4" s="16" t="s">
        <v>7</v>
      </c>
      <c r="Q4" s="17" t="s">
        <v>360</v>
      </c>
      <c r="R4" s="17" t="s">
        <v>361</v>
      </c>
      <c r="S4" s="19"/>
    </row>
    <row r="5" spans="1:20" x14ac:dyDescent="0.25">
      <c r="C5" t="s">
        <v>68</v>
      </c>
      <c r="E5" t="s">
        <v>114</v>
      </c>
      <c r="F5" t="s">
        <v>115</v>
      </c>
      <c r="K5" s="66" t="s">
        <v>117</v>
      </c>
      <c r="O5" t="s">
        <v>68</v>
      </c>
      <c r="Q5" t="s">
        <v>362</v>
      </c>
      <c r="R5" t="s">
        <v>363</v>
      </c>
      <c r="S5" s="19"/>
    </row>
    <row r="6" spans="1:20" x14ac:dyDescent="0.25">
      <c r="C6" t="s">
        <v>67</v>
      </c>
      <c r="E6" t="s">
        <v>70</v>
      </c>
      <c r="F6" t="s">
        <v>70</v>
      </c>
      <c r="K6" s="66" t="s">
        <v>76</v>
      </c>
      <c r="O6" t="s">
        <v>67</v>
      </c>
      <c r="Q6" t="s">
        <v>70</v>
      </c>
      <c r="R6" t="s">
        <v>70</v>
      </c>
      <c r="S6" s="19"/>
    </row>
    <row r="7" spans="1:20" x14ac:dyDescent="0.25">
      <c r="C7" t="s">
        <v>368</v>
      </c>
      <c r="E7" t="s">
        <v>371</v>
      </c>
      <c r="F7" t="s">
        <v>372</v>
      </c>
      <c r="K7" s="66" t="s">
        <v>373</v>
      </c>
      <c r="O7" t="s">
        <v>368</v>
      </c>
      <c r="Q7" t="s">
        <v>374</v>
      </c>
      <c r="R7" t="s">
        <v>374</v>
      </c>
      <c r="S7" s="19"/>
    </row>
    <row r="8" spans="1:20" x14ac:dyDescent="0.25">
      <c r="C8" t="s">
        <v>66</v>
      </c>
      <c r="E8" t="s">
        <v>72</v>
      </c>
      <c r="F8" t="s">
        <v>72</v>
      </c>
      <c r="K8" s="66" t="s">
        <v>116</v>
      </c>
      <c r="O8" t="s">
        <v>66</v>
      </c>
      <c r="Q8" t="s">
        <v>364</v>
      </c>
      <c r="R8" t="s">
        <v>364</v>
      </c>
      <c r="S8" s="19"/>
    </row>
    <row r="9" spans="1:20" x14ac:dyDescent="0.25">
      <c r="A9" s="34">
        <f>YEAR(C9)</f>
        <v>1966</v>
      </c>
      <c r="B9" s="34" t="str">
        <f>"Q"&amp;ROUNDUP(MONTH(C9)/3, 0)&amp;"-"&amp;YEAR(C9)</f>
        <v>Q1-1966</v>
      </c>
      <c r="C9" t="s">
        <v>513</v>
      </c>
      <c r="D9" s="3">
        <v>24138</v>
      </c>
      <c r="E9" s="4" t="e">
        <v>#N/A</v>
      </c>
      <c r="F9" s="4">
        <v>1.5</v>
      </c>
      <c r="G9" s="23" t="e">
        <f>E9/$S9</f>
        <v>#N/A</v>
      </c>
      <c r="H9" s="23">
        <f>F9/S9</f>
        <v>19.287060515460013</v>
      </c>
      <c r="I9" s="46" t="e">
        <f>SUM(G9:H9)</f>
        <v>#N/A</v>
      </c>
      <c r="J9" s="46" t="e">
        <f>SUM(E9:F9)</f>
        <v>#N/A</v>
      </c>
      <c r="K9" s="67">
        <v>-1</v>
      </c>
      <c r="N9" t="str">
        <f>"Q"&amp;ROUNDUP(MONTH(O9)/3, 0)&amp;"-"&amp;YEAR(O9)</f>
        <v>Q1-1966</v>
      </c>
      <c r="O9" t="s">
        <v>513</v>
      </c>
      <c r="P9" s="3">
        <v>24138</v>
      </c>
      <c r="Q9" s="5">
        <v>26423</v>
      </c>
      <c r="R9" s="5">
        <v>339748</v>
      </c>
      <c r="S9" s="19">
        <f>Q9/R9</f>
        <v>7.7772348917432926E-2</v>
      </c>
    </row>
    <row r="10" spans="1:20" x14ac:dyDescent="0.25">
      <c r="A10" s="34">
        <f t="shared" ref="A10:A73" si="0">YEAR(C10)</f>
        <v>1966</v>
      </c>
      <c r="B10" s="34" t="str">
        <f t="shared" ref="B10:B73" si="1">"Q"&amp;ROUNDUP(MONTH(C10)/3, 0)&amp;"-"&amp;YEAR(C10)</f>
        <v>Q1-1966</v>
      </c>
      <c r="C10" t="s">
        <v>514</v>
      </c>
      <c r="D10" s="3">
        <v>24166</v>
      </c>
      <c r="E10" s="4" t="e">
        <v>#N/A</v>
      </c>
      <c r="F10" s="4">
        <v>1.5</v>
      </c>
      <c r="G10" s="23" t="e">
        <f t="shared" ref="G10:G73" si="2">E10/$S10</f>
        <v>#N/A</v>
      </c>
      <c r="H10" s="23">
        <f t="shared" ref="H10:H73" si="3">F10/S10</f>
        <v>19.166379116345361</v>
      </c>
      <c r="I10" s="46" t="e">
        <f t="shared" ref="I10:I73" si="4">SUM(G10:H10)</f>
        <v>#N/A</v>
      </c>
      <c r="J10" s="46" t="e">
        <f t="shared" ref="J10:J73" si="5">SUM(E10:F10)</f>
        <v>#N/A</v>
      </c>
      <c r="K10" s="67">
        <v>-1</v>
      </c>
      <c r="N10" t="str">
        <f t="shared" ref="N10:N73" si="6">"Q"&amp;ROUNDUP(MONTH(O10)/3, 0)&amp;"-"&amp;YEAR(O10)</f>
        <v>Q1-1966</v>
      </c>
      <c r="O10" t="s">
        <v>514</v>
      </c>
      <c r="P10" s="3">
        <v>24166</v>
      </c>
      <c r="Q10" s="5">
        <v>26662</v>
      </c>
      <c r="R10" s="5">
        <v>340676</v>
      </c>
      <c r="S10" s="19">
        <f t="shared" ref="S10:S73" si="7">Q10/R10</f>
        <v>7.8262043701346734E-2</v>
      </c>
    </row>
    <row r="11" spans="1:20" x14ac:dyDescent="0.25">
      <c r="A11" s="34">
        <f t="shared" si="0"/>
        <v>1966</v>
      </c>
      <c r="B11" s="34" t="str">
        <f t="shared" si="1"/>
        <v>Q1-1966</v>
      </c>
      <c r="C11" t="s">
        <v>515</v>
      </c>
      <c r="D11" s="3">
        <v>24197</v>
      </c>
      <c r="E11" s="4" t="e">
        <v>#N/A</v>
      </c>
      <c r="F11" s="4">
        <v>1.6</v>
      </c>
      <c r="G11" s="23" t="e">
        <f t="shared" si="2"/>
        <v>#N/A</v>
      </c>
      <c r="H11" s="23">
        <f t="shared" si="3"/>
        <v>20.424730706802421</v>
      </c>
      <c r="I11" s="46" t="e">
        <f t="shared" si="4"/>
        <v>#N/A</v>
      </c>
      <c r="J11" s="46" t="e">
        <f t="shared" si="5"/>
        <v>#N/A</v>
      </c>
      <c r="K11" s="67">
        <v>-1</v>
      </c>
      <c r="N11" t="str">
        <f t="shared" si="6"/>
        <v>Q1-1966</v>
      </c>
      <c r="O11" t="s">
        <v>515</v>
      </c>
      <c r="P11" s="3">
        <v>24197</v>
      </c>
      <c r="Q11" s="5">
        <v>27108</v>
      </c>
      <c r="R11" s="5">
        <v>346046</v>
      </c>
      <c r="S11" s="19">
        <f t="shared" si="7"/>
        <v>7.8336406142535966E-2</v>
      </c>
    </row>
    <row r="12" spans="1:20" x14ac:dyDescent="0.25">
      <c r="A12" s="34">
        <f t="shared" si="0"/>
        <v>1966</v>
      </c>
      <c r="B12" s="34" t="str">
        <f t="shared" si="1"/>
        <v>Q2-1966</v>
      </c>
      <c r="C12" t="s">
        <v>516</v>
      </c>
      <c r="D12" s="3">
        <v>24227</v>
      </c>
      <c r="E12" s="4" t="e">
        <v>#N/A</v>
      </c>
      <c r="F12" s="4">
        <v>1.5</v>
      </c>
      <c r="G12" s="23" t="e">
        <f t="shared" si="2"/>
        <v>#N/A</v>
      </c>
      <c r="H12" s="23">
        <f t="shared" si="3"/>
        <v>19.030767278265284</v>
      </c>
      <c r="I12" s="46" t="e">
        <f t="shared" si="4"/>
        <v>#N/A</v>
      </c>
      <c r="J12" s="46" t="e">
        <f t="shared" si="5"/>
        <v>#N/A</v>
      </c>
      <c r="K12" s="67">
        <v>-1</v>
      </c>
      <c r="N12" t="str">
        <f t="shared" si="6"/>
        <v>Q2-1966</v>
      </c>
      <c r="O12" t="s">
        <v>516</v>
      </c>
      <c r="P12" s="3">
        <v>24227</v>
      </c>
      <c r="Q12" s="5">
        <v>27578</v>
      </c>
      <c r="R12" s="5">
        <v>349887</v>
      </c>
      <c r="S12" s="19">
        <f t="shared" si="7"/>
        <v>7.8819733228156524E-2</v>
      </c>
    </row>
    <row r="13" spans="1:20" x14ac:dyDescent="0.25">
      <c r="A13" s="34">
        <f t="shared" si="0"/>
        <v>1966</v>
      </c>
      <c r="B13" s="34" t="str">
        <f t="shared" si="1"/>
        <v>Q2-1966</v>
      </c>
      <c r="C13" t="s">
        <v>517</v>
      </c>
      <c r="D13" s="3">
        <v>24258</v>
      </c>
      <c r="E13" s="4" t="e">
        <v>#N/A</v>
      </c>
      <c r="F13" s="4">
        <v>2</v>
      </c>
      <c r="G13" s="23" t="e">
        <f t="shared" si="2"/>
        <v>#N/A</v>
      </c>
      <c r="H13" s="23">
        <f t="shared" si="3"/>
        <v>25.288484848484849</v>
      </c>
      <c r="I13" s="46" t="e">
        <f t="shared" si="4"/>
        <v>#N/A</v>
      </c>
      <c r="J13" s="46" t="e">
        <f t="shared" si="5"/>
        <v>#N/A</v>
      </c>
      <c r="K13" s="67">
        <v>-1</v>
      </c>
      <c r="N13" t="str">
        <f t="shared" si="6"/>
        <v>Q2-1966</v>
      </c>
      <c r="O13" t="s">
        <v>517</v>
      </c>
      <c r="P13" s="3">
        <v>24258</v>
      </c>
      <c r="Q13" s="5">
        <v>28050</v>
      </c>
      <c r="R13" s="5">
        <v>354671</v>
      </c>
      <c r="S13" s="19">
        <f t="shared" si="7"/>
        <v>7.9087379571490202E-2</v>
      </c>
    </row>
    <row r="14" spans="1:20" x14ac:dyDescent="0.25">
      <c r="A14" s="34">
        <f t="shared" si="0"/>
        <v>1966</v>
      </c>
      <c r="B14" s="34" t="str">
        <f t="shared" si="1"/>
        <v>Q2-1966</v>
      </c>
      <c r="C14" t="s">
        <v>518</v>
      </c>
      <c r="D14" s="3">
        <v>24288</v>
      </c>
      <c r="E14" s="4" t="e">
        <v>#N/A</v>
      </c>
      <c r="F14" s="4">
        <v>2</v>
      </c>
      <c r="G14" s="23" t="e">
        <f t="shared" si="2"/>
        <v>#N/A</v>
      </c>
      <c r="H14" s="23">
        <f t="shared" si="3"/>
        <v>25.086718968898854</v>
      </c>
      <c r="I14" s="46" t="e">
        <f t="shared" si="4"/>
        <v>#N/A</v>
      </c>
      <c r="J14" s="46" t="e">
        <f t="shared" si="5"/>
        <v>#N/A</v>
      </c>
      <c r="K14" s="67">
        <v>-1</v>
      </c>
      <c r="N14" t="str">
        <f t="shared" si="6"/>
        <v>Q2-1966</v>
      </c>
      <c r="O14" t="s">
        <v>518</v>
      </c>
      <c r="P14" s="3">
        <v>24288</v>
      </c>
      <c r="Q14" s="5">
        <v>28552</v>
      </c>
      <c r="R14" s="5">
        <v>358138</v>
      </c>
      <c r="S14" s="19">
        <f t="shared" si="7"/>
        <v>7.9723458555082116E-2</v>
      </c>
    </row>
    <row r="15" spans="1:20" x14ac:dyDescent="0.25">
      <c r="A15" s="34">
        <f t="shared" si="0"/>
        <v>1966</v>
      </c>
      <c r="B15" s="34" t="str">
        <f t="shared" si="1"/>
        <v>Q3-1966</v>
      </c>
      <c r="C15" t="s">
        <v>519</v>
      </c>
      <c r="D15" s="3">
        <v>24319</v>
      </c>
      <c r="E15" s="4">
        <v>0.1</v>
      </c>
      <c r="F15" s="4">
        <v>1.8</v>
      </c>
      <c r="G15" s="23">
        <f t="shared" si="2"/>
        <v>1.2495309958118446</v>
      </c>
      <c r="H15" s="23">
        <f t="shared" si="3"/>
        <v>22.4915579246132</v>
      </c>
      <c r="I15" s="46">
        <f t="shared" si="4"/>
        <v>23.741088920425046</v>
      </c>
      <c r="J15" s="46">
        <f t="shared" si="5"/>
        <v>1.9000000000000001</v>
      </c>
      <c r="K15" s="67">
        <v>-1</v>
      </c>
      <c r="N15" t="str">
        <f t="shared" si="6"/>
        <v>Q3-1966</v>
      </c>
      <c r="O15" t="s">
        <v>519</v>
      </c>
      <c r="P15" s="3">
        <v>24319</v>
      </c>
      <c r="Q15" s="5">
        <v>28891</v>
      </c>
      <c r="R15" s="5">
        <v>361002</v>
      </c>
      <c r="S15" s="19">
        <f t="shared" si="7"/>
        <v>8.0030027534473497E-2</v>
      </c>
    </row>
    <row r="16" spans="1:20" x14ac:dyDescent="0.25">
      <c r="A16" s="34">
        <f t="shared" si="0"/>
        <v>1966</v>
      </c>
      <c r="B16" s="34" t="str">
        <f t="shared" si="1"/>
        <v>Q3-1966</v>
      </c>
      <c r="C16" t="s">
        <v>520</v>
      </c>
      <c r="D16" s="3">
        <v>24350</v>
      </c>
      <c r="E16" s="4">
        <v>1.3</v>
      </c>
      <c r="F16" s="4">
        <v>2</v>
      </c>
      <c r="G16" s="23">
        <f t="shared" si="2"/>
        <v>16.154658385093168</v>
      </c>
      <c r="H16" s="23">
        <f t="shared" si="3"/>
        <v>24.853320592451027</v>
      </c>
      <c r="I16" s="46">
        <f t="shared" si="4"/>
        <v>41.007978977544198</v>
      </c>
      <c r="J16" s="46">
        <f t="shared" si="5"/>
        <v>3.3</v>
      </c>
      <c r="K16" s="67">
        <v>-1</v>
      </c>
      <c r="N16" t="str">
        <f t="shared" si="6"/>
        <v>Q3-1966</v>
      </c>
      <c r="O16" t="s">
        <v>520</v>
      </c>
      <c r="P16" s="3">
        <v>24350</v>
      </c>
      <c r="Q16" s="5">
        <v>29302</v>
      </c>
      <c r="R16" s="5">
        <v>364126</v>
      </c>
      <c r="S16" s="19">
        <f t="shared" si="7"/>
        <v>8.0472144257756936E-2</v>
      </c>
    </row>
    <row r="17" spans="1:19" x14ac:dyDescent="0.25">
      <c r="A17" s="34">
        <f t="shared" si="0"/>
        <v>1966</v>
      </c>
      <c r="B17" s="34" t="str">
        <f t="shared" si="1"/>
        <v>Q3-1966</v>
      </c>
      <c r="C17" t="s">
        <v>521</v>
      </c>
      <c r="D17" s="3">
        <v>24380</v>
      </c>
      <c r="E17" s="4">
        <v>2.2000000000000002</v>
      </c>
      <c r="F17" s="4">
        <v>1.9</v>
      </c>
      <c r="G17" s="23">
        <f t="shared" si="2"/>
        <v>27.141153910849454</v>
      </c>
      <c r="H17" s="23">
        <f t="shared" si="3"/>
        <v>23.440087468460888</v>
      </c>
      <c r="I17" s="46">
        <f t="shared" si="4"/>
        <v>50.581241379310342</v>
      </c>
      <c r="J17" s="46">
        <f t="shared" si="5"/>
        <v>4.0999999999999996</v>
      </c>
      <c r="K17" s="67">
        <v>-1</v>
      </c>
      <c r="N17" t="str">
        <f t="shared" si="6"/>
        <v>Q3-1966</v>
      </c>
      <c r="O17" t="s">
        <v>521</v>
      </c>
      <c r="P17" s="3">
        <v>24380</v>
      </c>
      <c r="Q17" s="5">
        <v>29725</v>
      </c>
      <c r="R17" s="5">
        <v>366714</v>
      </c>
      <c r="S17" s="19">
        <f t="shared" si="7"/>
        <v>8.1057718003675894E-2</v>
      </c>
    </row>
    <row r="18" spans="1:19" x14ac:dyDescent="0.25">
      <c r="A18" s="34">
        <f t="shared" si="0"/>
        <v>1966</v>
      </c>
      <c r="B18" s="34" t="str">
        <f t="shared" si="1"/>
        <v>Q4-1966</v>
      </c>
      <c r="C18" t="s">
        <v>522</v>
      </c>
      <c r="D18" s="3">
        <v>24411</v>
      </c>
      <c r="E18" s="4">
        <v>2.6</v>
      </c>
      <c r="F18" s="4">
        <v>1.9</v>
      </c>
      <c r="G18" s="23">
        <f t="shared" si="2"/>
        <v>31.863146744347713</v>
      </c>
      <c r="H18" s="23">
        <f t="shared" si="3"/>
        <v>23.284607236254097</v>
      </c>
      <c r="I18" s="46">
        <f t="shared" si="4"/>
        <v>55.147753980601806</v>
      </c>
      <c r="J18" s="46">
        <f t="shared" si="5"/>
        <v>4.5</v>
      </c>
      <c r="K18" s="67">
        <v>-1</v>
      </c>
      <c r="N18" t="str">
        <f t="shared" si="6"/>
        <v>Q4-1966</v>
      </c>
      <c r="O18" t="s">
        <v>522</v>
      </c>
      <c r="P18" s="3">
        <v>24411</v>
      </c>
      <c r="Q18" s="5">
        <v>30209</v>
      </c>
      <c r="R18" s="5">
        <v>370213</v>
      </c>
      <c r="S18" s="19">
        <f t="shared" si="7"/>
        <v>8.1598971402949111E-2</v>
      </c>
    </row>
    <row r="19" spans="1:19" x14ac:dyDescent="0.25">
      <c r="A19" s="34">
        <f t="shared" si="0"/>
        <v>1966</v>
      </c>
      <c r="B19" s="34" t="str">
        <f t="shared" si="1"/>
        <v>Q4-1966</v>
      </c>
      <c r="C19" t="s">
        <v>523</v>
      </c>
      <c r="D19" s="3">
        <v>24441</v>
      </c>
      <c r="E19" s="4">
        <v>2.8</v>
      </c>
      <c r="F19" s="4">
        <v>2.4</v>
      </c>
      <c r="G19" s="23">
        <f t="shared" si="2"/>
        <v>34.147173622650115</v>
      </c>
      <c r="H19" s="23">
        <f t="shared" si="3"/>
        <v>29.269005962271528</v>
      </c>
      <c r="I19" s="46">
        <f t="shared" si="4"/>
        <v>63.416179584921643</v>
      </c>
      <c r="J19" s="46">
        <f t="shared" si="5"/>
        <v>5.1999999999999993</v>
      </c>
      <c r="K19" s="67">
        <v>-1</v>
      </c>
      <c r="N19" t="str">
        <f t="shared" si="6"/>
        <v>Q4-1966</v>
      </c>
      <c r="O19" t="s">
        <v>523</v>
      </c>
      <c r="P19" s="3">
        <v>24441</v>
      </c>
      <c r="Q19" s="5">
        <v>30693</v>
      </c>
      <c r="R19" s="5">
        <v>374314</v>
      </c>
      <c r="S19" s="19">
        <f t="shared" si="7"/>
        <v>8.1998001677735799E-2</v>
      </c>
    </row>
    <row r="20" spans="1:19" x14ac:dyDescent="0.25">
      <c r="A20" s="34">
        <f t="shared" si="0"/>
        <v>1966</v>
      </c>
      <c r="B20" s="34" t="str">
        <f t="shared" si="1"/>
        <v>Q4-1966</v>
      </c>
      <c r="C20" t="s">
        <v>524</v>
      </c>
      <c r="D20" s="3">
        <v>24472</v>
      </c>
      <c r="E20" s="4">
        <v>3.2</v>
      </c>
      <c r="F20" s="4">
        <v>2.2999999999999998</v>
      </c>
      <c r="G20" s="23">
        <f t="shared" si="2"/>
        <v>38.887972597427783</v>
      </c>
      <c r="H20" s="23">
        <f t="shared" si="3"/>
        <v>27.950730304401215</v>
      </c>
      <c r="I20" s="46">
        <f t="shared" si="4"/>
        <v>66.838702901828995</v>
      </c>
      <c r="J20" s="46">
        <f t="shared" si="5"/>
        <v>5.5</v>
      </c>
      <c r="K20" s="67">
        <v>-1</v>
      </c>
      <c r="N20" t="str">
        <f t="shared" si="6"/>
        <v>Q4-1966</v>
      </c>
      <c r="O20" t="s">
        <v>524</v>
      </c>
      <c r="P20" s="3">
        <v>24472</v>
      </c>
      <c r="Q20" s="5">
        <v>30946</v>
      </c>
      <c r="R20" s="5">
        <v>376071</v>
      </c>
      <c r="S20" s="19">
        <f t="shared" si="7"/>
        <v>8.22876531293293E-2</v>
      </c>
    </row>
    <row r="21" spans="1:19" x14ac:dyDescent="0.25">
      <c r="A21" s="34">
        <f t="shared" si="0"/>
        <v>1967</v>
      </c>
      <c r="B21" s="34" t="str">
        <f t="shared" si="1"/>
        <v>Q1-1967</v>
      </c>
      <c r="C21" t="s">
        <v>525</v>
      </c>
      <c r="D21" s="3">
        <v>24503</v>
      </c>
      <c r="E21" s="4">
        <v>3.5</v>
      </c>
      <c r="F21" s="4">
        <v>2.1</v>
      </c>
      <c r="G21" s="23">
        <f t="shared" si="2"/>
        <v>42.268225562457751</v>
      </c>
      <c r="H21" s="23">
        <f t="shared" si="3"/>
        <v>25.36093533747465</v>
      </c>
      <c r="I21" s="46">
        <f t="shared" si="4"/>
        <v>67.629160899932401</v>
      </c>
      <c r="J21" s="46">
        <f t="shared" si="5"/>
        <v>5.6</v>
      </c>
      <c r="K21" s="67">
        <v>-1</v>
      </c>
      <c r="N21" t="str">
        <f t="shared" si="6"/>
        <v>Q1-1967</v>
      </c>
      <c r="O21" t="s">
        <v>525</v>
      </c>
      <c r="P21" s="3">
        <v>24503</v>
      </c>
      <c r="Q21" s="5">
        <v>31069</v>
      </c>
      <c r="R21" s="5">
        <v>375209</v>
      </c>
      <c r="S21" s="19">
        <f t="shared" si="7"/>
        <v>8.2804516949220308E-2</v>
      </c>
    </row>
    <row r="22" spans="1:19" x14ac:dyDescent="0.25">
      <c r="A22" s="34">
        <f t="shared" si="0"/>
        <v>1967</v>
      </c>
      <c r="B22" s="34" t="str">
        <f t="shared" si="1"/>
        <v>Q1-1967</v>
      </c>
      <c r="C22" t="s">
        <v>526</v>
      </c>
      <c r="D22" s="3">
        <v>24531</v>
      </c>
      <c r="E22" s="4">
        <v>3.8</v>
      </c>
      <c r="F22" s="4">
        <v>2.1</v>
      </c>
      <c r="G22" s="23">
        <f t="shared" si="2"/>
        <v>45.633010642390047</v>
      </c>
      <c r="H22" s="23">
        <f t="shared" si="3"/>
        <v>25.21824272342608</v>
      </c>
      <c r="I22" s="46">
        <f t="shared" si="4"/>
        <v>70.85125336581612</v>
      </c>
      <c r="J22" s="46">
        <f t="shared" si="5"/>
        <v>5.9</v>
      </c>
      <c r="K22" s="67">
        <v>-1</v>
      </c>
      <c r="N22" t="str">
        <f t="shared" si="6"/>
        <v>Q1-1967</v>
      </c>
      <c r="O22" t="s">
        <v>526</v>
      </c>
      <c r="P22" s="3">
        <v>24531</v>
      </c>
      <c r="Q22" s="5">
        <v>31196</v>
      </c>
      <c r="R22" s="5">
        <v>374623</v>
      </c>
      <c r="S22" s="19">
        <f t="shared" si="7"/>
        <v>8.327305050677615E-2</v>
      </c>
    </row>
    <row r="23" spans="1:19" x14ac:dyDescent="0.25">
      <c r="A23" s="34">
        <f t="shared" si="0"/>
        <v>1967</v>
      </c>
      <c r="B23" s="34" t="str">
        <f t="shared" si="1"/>
        <v>Q1-1967</v>
      </c>
      <c r="C23" t="s">
        <v>527</v>
      </c>
      <c r="D23" s="3">
        <v>24562</v>
      </c>
      <c r="E23" s="4">
        <v>4.0999999999999996</v>
      </c>
      <c r="F23" s="4">
        <v>2.5</v>
      </c>
      <c r="G23" s="23">
        <f t="shared" si="2"/>
        <v>49.023891035672079</v>
      </c>
      <c r="H23" s="23">
        <f t="shared" si="3"/>
        <v>29.892616485165906</v>
      </c>
      <c r="I23" s="46">
        <f t="shared" si="4"/>
        <v>78.916507520837982</v>
      </c>
      <c r="J23" s="46">
        <f t="shared" si="5"/>
        <v>6.6</v>
      </c>
      <c r="K23" s="67">
        <v>-1</v>
      </c>
      <c r="N23" t="str">
        <f t="shared" si="6"/>
        <v>Q1-1967</v>
      </c>
      <c r="O23" t="s">
        <v>527</v>
      </c>
      <c r="P23" s="3">
        <v>24562</v>
      </c>
      <c r="Q23" s="5">
        <v>31313</v>
      </c>
      <c r="R23" s="5">
        <v>374411</v>
      </c>
      <c r="S23" s="19">
        <f t="shared" si="7"/>
        <v>8.363269241555403E-2</v>
      </c>
    </row>
    <row r="24" spans="1:19" x14ac:dyDescent="0.25">
      <c r="A24" s="34">
        <f t="shared" si="0"/>
        <v>1967</v>
      </c>
      <c r="B24" s="34" t="str">
        <f t="shared" si="1"/>
        <v>Q2-1967</v>
      </c>
      <c r="C24" t="s">
        <v>528</v>
      </c>
      <c r="D24" s="3">
        <v>24592</v>
      </c>
      <c r="E24" s="4">
        <v>4.3</v>
      </c>
      <c r="F24" s="4">
        <v>2.5</v>
      </c>
      <c r="G24" s="23">
        <f t="shared" si="2"/>
        <v>51.194138577373955</v>
      </c>
      <c r="H24" s="23">
        <f t="shared" si="3"/>
        <v>29.764034056612765</v>
      </c>
      <c r="I24" s="46">
        <f t="shared" si="4"/>
        <v>80.95817263398672</v>
      </c>
      <c r="J24" s="46">
        <f t="shared" si="5"/>
        <v>6.8</v>
      </c>
      <c r="K24" s="67">
        <v>-1</v>
      </c>
      <c r="N24" t="str">
        <f t="shared" si="6"/>
        <v>Q2-1967</v>
      </c>
      <c r="O24" t="s">
        <v>528</v>
      </c>
      <c r="P24" s="3">
        <v>24592</v>
      </c>
      <c r="Q24" s="5">
        <v>31477</v>
      </c>
      <c r="R24" s="5">
        <v>374753</v>
      </c>
      <c r="S24" s="19">
        <f t="shared" si="7"/>
        <v>8.3993990708546698E-2</v>
      </c>
    </row>
    <row r="25" spans="1:19" x14ac:dyDescent="0.25">
      <c r="A25" s="34">
        <f t="shared" si="0"/>
        <v>1967</v>
      </c>
      <c r="B25" s="34" t="str">
        <f t="shared" si="1"/>
        <v>Q2-1967</v>
      </c>
      <c r="C25" t="s">
        <v>529</v>
      </c>
      <c r="D25" s="3">
        <v>24623</v>
      </c>
      <c r="E25" s="4">
        <v>4.5</v>
      </c>
      <c r="F25" s="4">
        <v>2.5</v>
      </c>
      <c r="G25" s="23">
        <f t="shared" si="2"/>
        <v>53.394192509315985</v>
      </c>
      <c r="H25" s="23">
        <f t="shared" si="3"/>
        <v>29.663440282953328</v>
      </c>
      <c r="I25" s="46">
        <f t="shared" si="4"/>
        <v>83.057632792269317</v>
      </c>
      <c r="J25" s="46">
        <f t="shared" si="5"/>
        <v>7</v>
      </c>
      <c r="K25" s="67">
        <v>-1</v>
      </c>
      <c r="N25" t="str">
        <f t="shared" si="6"/>
        <v>Q2-1967</v>
      </c>
      <c r="O25" t="s">
        <v>529</v>
      </c>
      <c r="P25" s="3">
        <v>24623</v>
      </c>
      <c r="Q25" s="5">
        <v>31666</v>
      </c>
      <c r="R25" s="5">
        <v>375729</v>
      </c>
      <c r="S25" s="19">
        <f t="shared" si="7"/>
        <v>8.4278828623821953E-2</v>
      </c>
    </row>
    <row r="26" spans="1:19" x14ac:dyDescent="0.25">
      <c r="A26" s="34">
        <f t="shared" si="0"/>
        <v>1967</v>
      </c>
      <c r="B26" s="34" t="str">
        <f t="shared" si="1"/>
        <v>Q2-1967</v>
      </c>
      <c r="C26" t="s">
        <v>530</v>
      </c>
      <c r="D26" s="3">
        <v>24653</v>
      </c>
      <c r="E26" s="4">
        <v>4.7</v>
      </c>
      <c r="F26" s="4">
        <v>2.6</v>
      </c>
      <c r="G26" s="23">
        <f t="shared" si="2"/>
        <v>55.409858403189851</v>
      </c>
      <c r="H26" s="23">
        <f t="shared" si="3"/>
        <v>30.652262095381619</v>
      </c>
      <c r="I26" s="46">
        <f t="shared" si="4"/>
        <v>86.062120498571474</v>
      </c>
      <c r="J26" s="46">
        <f t="shared" si="5"/>
        <v>7.3000000000000007</v>
      </c>
      <c r="K26" s="67">
        <v>-1</v>
      </c>
      <c r="N26" t="str">
        <f t="shared" si="6"/>
        <v>Q2-1967</v>
      </c>
      <c r="O26" t="s">
        <v>530</v>
      </c>
      <c r="P26" s="3">
        <v>24653</v>
      </c>
      <c r="Q26" s="5">
        <v>31851</v>
      </c>
      <c r="R26" s="5">
        <v>375502</v>
      </c>
      <c r="S26" s="19">
        <f t="shared" si="7"/>
        <v>8.4822451012244948E-2</v>
      </c>
    </row>
    <row r="27" spans="1:19" x14ac:dyDescent="0.25">
      <c r="A27" s="34">
        <f t="shared" si="0"/>
        <v>1967</v>
      </c>
      <c r="B27" s="34" t="str">
        <f t="shared" si="1"/>
        <v>Q3-1967</v>
      </c>
      <c r="C27" t="s">
        <v>531</v>
      </c>
      <c r="D27" s="3">
        <v>24684</v>
      </c>
      <c r="E27" s="4">
        <v>4.9000000000000004</v>
      </c>
      <c r="F27" s="4">
        <v>2.6</v>
      </c>
      <c r="G27" s="23">
        <f t="shared" si="2"/>
        <v>57.522971789579039</v>
      </c>
      <c r="H27" s="23">
        <f t="shared" si="3"/>
        <v>30.52239319447051</v>
      </c>
      <c r="I27" s="46">
        <f t="shared" si="4"/>
        <v>88.045364984049542</v>
      </c>
      <c r="J27" s="46">
        <f t="shared" si="5"/>
        <v>7.5</v>
      </c>
      <c r="K27" s="67">
        <v>-1</v>
      </c>
      <c r="N27" t="str">
        <f t="shared" si="6"/>
        <v>Q3-1967</v>
      </c>
      <c r="O27" t="s">
        <v>531</v>
      </c>
      <c r="P27" s="3">
        <v>24684</v>
      </c>
      <c r="Q27" s="5">
        <v>31974</v>
      </c>
      <c r="R27" s="5">
        <v>375355</v>
      </c>
      <c r="S27" s="19">
        <f t="shared" si="7"/>
        <v>8.5183359752767376E-2</v>
      </c>
    </row>
    <row r="28" spans="1:19" x14ac:dyDescent="0.25">
      <c r="A28" s="34">
        <f t="shared" si="0"/>
        <v>1967</v>
      </c>
      <c r="B28" s="34" t="str">
        <f t="shared" si="1"/>
        <v>Q3-1967</v>
      </c>
      <c r="C28" t="s">
        <v>532</v>
      </c>
      <c r="D28" s="3">
        <v>24715</v>
      </c>
      <c r="E28" s="4">
        <v>5.0999999999999996</v>
      </c>
      <c r="F28" s="4">
        <v>3.1</v>
      </c>
      <c r="G28" s="23">
        <f t="shared" si="2"/>
        <v>59.42641838450519</v>
      </c>
      <c r="H28" s="23">
        <f t="shared" si="3"/>
        <v>36.121940586660024</v>
      </c>
      <c r="I28" s="46">
        <f t="shared" si="4"/>
        <v>95.548358971165214</v>
      </c>
      <c r="J28" s="46">
        <f t="shared" si="5"/>
        <v>8.1999999999999993</v>
      </c>
      <c r="K28" s="67">
        <v>-1</v>
      </c>
      <c r="N28" t="str">
        <f t="shared" si="6"/>
        <v>Q3-1967</v>
      </c>
      <c r="O28" t="s">
        <v>532</v>
      </c>
      <c r="P28" s="3">
        <v>24715</v>
      </c>
      <c r="Q28" s="5">
        <v>32114</v>
      </c>
      <c r="R28" s="5">
        <v>374200</v>
      </c>
      <c r="S28" s="19">
        <f t="shared" si="7"/>
        <v>8.5820416889363982E-2</v>
      </c>
    </row>
    <row r="29" spans="1:19" x14ac:dyDescent="0.25">
      <c r="A29" s="34">
        <f t="shared" si="0"/>
        <v>1967</v>
      </c>
      <c r="B29" s="34" t="str">
        <f t="shared" si="1"/>
        <v>Q3-1967</v>
      </c>
      <c r="C29" t="s">
        <v>533</v>
      </c>
      <c r="D29" s="3">
        <v>24745</v>
      </c>
      <c r="E29" s="4">
        <v>5.2</v>
      </c>
      <c r="F29" s="4">
        <v>3</v>
      </c>
      <c r="G29" s="23">
        <f t="shared" si="2"/>
        <v>60.347160936968166</v>
      </c>
      <c r="H29" s="23">
        <f t="shared" si="3"/>
        <v>34.815669771327784</v>
      </c>
      <c r="I29" s="46">
        <f t="shared" si="4"/>
        <v>95.162830708295957</v>
      </c>
      <c r="J29" s="46">
        <f t="shared" si="5"/>
        <v>8.1999999999999993</v>
      </c>
      <c r="K29" s="67">
        <v>-1</v>
      </c>
      <c r="N29" t="str">
        <f t="shared" si="6"/>
        <v>Q3-1967</v>
      </c>
      <c r="O29" t="s">
        <v>533</v>
      </c>
      <c r="P29" s="3">
        <v>24745</v>
      </c>
      <c r="Q29" s="5">
        <v>32317</v>
      </c>
      <c r="R29" s="5">
        <v>375046</v>
      </c>
      <c r="S29" s="19">
        <f t="shared" si="7"/>
        <v>8.6168096713469811E-2</v>
      </c>
    </row>
    <row r="30" spans="1:19" x14ac:dyDescent="0.25">
      <c r="A30" s="34">
        <f t="shared" si="0"/>
        <v>1967</v>
      </c>
      <c r="B30" s="34" t="str">
        <f t="shared" si="1"/>
        <v>Q4-1967</v>
      </c>
      <c r="C30" t="s">
        <v>534</v>
      </c>
      <c r="D30" s="3">
        <v>24776</v>
      </c>
      <c r="E30" s="4">
        <v>5.3</v>
      </c>
      <c r="F30" s="4">
        <v>3.2</v>
      </c>
      <c r="G30" s="23">
        <f t="shared" si="2"/>
        <v>61.207757956681142</v>
      </c>
      <c r="H30" s="23">
        <f t="shared" si="3"/>
        <v>36.955627445543335</v>
      </c>
      <c r="I30" s="46">
        <f t="shared" si="4"/>
        <v>98.163385402224478</v>
      </c>
      <c r="J30" s="46">
        <f t="shared" si="5"/>
        <v>8.5</v>
      </c>
      <c r="K30" s="67">
        <v>-1</v>
      </c>
      <c r="N30" t="str">
        <f t="shared" si="6"/>
        <v>Q4-1967</v>
      </c>
      <c r="O30" t="s">
        <v>534</v>
      </c>
      <c r="P30" s="3">
        <v>24776</v>
      </c>
      <c r="Q30" s="5">
        <v>32457</v>
      </c>
      <c r="R30" s="5">
        <v>374834</v>
      </c>
      <c r="S30" s="19">
        <f t="shared" si="7"/>
        <v>8.6590330653035744E-2</v>
      </c>
    </row>
    <row r="31" spans="1:19" x14ac:dyDescent="0.25">
      <c r="A31" s="34">
        <f t="shared" si="0"/>
        <v>1967</v>
      </c>
      <c r="B31" s="34" t="str">
        <f t="shared" si="1"/>
        <v>Q4-1967</v>
      </c>
      <c r="C31" t="s">
        <v>535</v>
      </c>
      <c r="D31" s="3">
        <v>24806</v>
      </c>
      <c r="E31" s="4">
        <v>5.4</v>
      </c>
      <c r="F31" s="4">
        <v>3.2</v>
      </c>
      <c r="G31" s="23">
        <f t="shared" si="2"/>
        <v>61.996421130040446</v>
      </c>
      <c r="H31" s="23">
        <f t="shared" si="3"/>
        <v>36.738619928912861</v>
      </c>
      <c r="I31" s="46">
        <f t="shared" si="4"/>
        <v>98.7350410589533</v>
      </c>
      <c r="J31" s="46">
        <f t="shared" si="5"/>
        <v>8.6000000000000014</v>
      </c>
      <c r="K31" s="67">
        <v>-1</v>
      </c>
      <c r="N31" t="str">
        <f t="shared" si="6"/>
        <v>Q4-1967</v>
      </c>
      <c r="O31" t="s">
        <v>535</v>
      </c>
      <c r="P31" s="3">
        <v>24806</v>
      </c>
      <c r="Q31" s="5">
        <v>32636</v>
      </c>
      <c r="R31" s="5">
        <v>374688</v>
      </c>
      <c r="S31" s="19">
        <f t="shared" si="7"/>
        <v>8.7101802032624479E-2</v>
      </c>
    </row>
    <row r="32" spans="1:19" x14ac:dyDescent="0.25">
      <c r="A32" s="34">
        <f t="shared" si="0"/>
        <v>1967</v>
      </c>
      <c r="B32" s="34" t="str">
        <f t="shared" si="1"/>
        <v>Q4-1967</v>
      </c>
      <c r="C32" t="s">
        <v>536</v>
      </c>
      <c r="D32" s="3">
        <v>24837</v>
      </c>
      <c r="E32" s="4">
        <v>5.5</v>
      </c>
      <c r="F32" s="4">
        <v>3.2</v>
      </c>
      <c r="G32" s="23">
        <f t="shared" si="2"/>
        <v>62.865315996371329</v>
      </c>
      <c r="H32" s="23">
        <f t="shared" si="3"/>
        <v>36.576183852434234</v>
      </c>
      <c r="I32" s="46">
        <f t="shared" si="4"/>
        <v>99.441499848805563</v>
      </c>
      <c r="J32" s="46">
        <f t="shared" si="5"/>
        <v>8.6999999999999993</v>
      </c>
      <c r="K32" s="67">
        <v>-1</v>
      </c>
      <c r="N32" t="str">
        <f t="shared" si="6"/>
        <v>Q4-1967</v>
      </c>
      <c r="O32" t="s">
        <v>536</v>
      </c>
      <c r="P32" s="3">
        <v>24837</v>
      </c>
      <c r="Q32" s="5">
        <v>33070</v>
      </c>
      <c r="R32" s="5">
        <v>377992</v>
      </c>
      <c r="S32" s="19">
        <f t="shared" si="7"/>
        <v>8.7488624097864509E-2</v>
      </c>
    </row>
    <row r="33" spans="1:19" x14ac:dyDescent="0.25">
      <c r="A33" s="34">
        <f t="shared" si="0"/>
        <v>1968</v>
      </c>
      <c r="B33" s="34" t="str">
        <f t="shared" si="1"/>
        <v>Q1-1968</v>
      </c>
      <c r="C33" t="s">
        <v>537</v>
      </c>
      <c r="D33" s="3">
        <v>24868</v>
      </c>
      <c r="E33" s="4">
        <v>5.5</v>
      </c>
      <c r="F33" s="4">
        <v>3.6</v>
      </c>
      <c r="G33" s="23">
        <f t="shared" si="2"/>
        <v>62.524389880064447</v>
      </c>
      <c r="H33" s="23">
        <f t="shared" si="3"/>
        <v>40.925055194224001</v>
      </c>
      <c r="I33" s="46">
        <f t="shared" si="4"/>
        <v>103.44944507428845</v>
      </c>
      <c r="J33" s="46">
        <f t="shared" si="5"/>
        <v>9.1</v>
      </c>
      <c r="K33" s="67">
        <v>-1</v>
      </c>
      <c r="N33" t="str">
        <f t="shared" si="6"/>
        <v>Q1-1968</v>
      </c>
      <c r="O33" t="s">
        <v>537</v>
      </c>
      <c r="P33" s="3">
        <v>24868</v>
      </c>
      <c r="Q33" s="5">
        <v>33518</v>
      </c>
      <c r="R33" s="5">
        <v>381035</v>
      </c>
      <c r="S33" s="19">
        <f t="shared" si="7"/>
        <v>8.7965672444788534E-2</v>
      </c>
    </row>
    <row r="34" spans="1:19" x14ac:dyDescent="0.25">
      <c r="A34" s="34">
        <f t="shared" si="0"/>
        <v>1968</v>
      </c>
      <c r="B34" s="34" t="str">
        <f t="shared" si="1"/>
        <v>Q1-1968</v>
      </c>
      <c r="C34" t="s">
        <v>538</v>
      </c>
      <c r="D34" s="3">
        <v>24897</v>
      </c>
      <c r="E34" s="4">
        <v>5.6</v>
      </c>
      <c r="F34" s="4">
        <v>3.4</v>
      </c>
      <c r="G34" s="23">
        <f t="shared" si="2"/>
        <v>63.403233582221176</v>
      </c>
      <c r="H34" s="23">
        <f t="shared" si="3"/>
        <v>38.494820389205714</v>
      </c>
      <c r="I34" s="46">
        <f t="shared" si="4"/>
        <v>101.89805397142689</v>
      </c>
      <c r="J34" s="46">
        <f t="shared" si="5"/>
        <v>9</v>
      </c>
      <c r="K34" s="67">
        <v>-1</v>
      </c>
      <c r="N34" t="str">
        <f t="shared" si="6"/>
        <v>Q1-1968</v>
      </c>
      <c r="O34" t="s">
        <v>538</v>
      </c>
      <c r="P34" s="3">
        <v>24897</v>
      </c>
      <c r="Q34" s="5">
        <v>34018</v>
      </c>
      <c r="R34" s="5">
        <v>385152</v>
      </c>
      <c r="S34" s="19">
        <f t="shared" si="7"/>
        <v>8.8323570953805247E-2</v>
      </c>
    </row>
    <row r="35" spans="1:19" x14ac:dyDescent="0.25">
      <c r="A35" s="34">
        <f t="shared" si="0"/>
        <v>1968</v>
      </c>
      <c r="B35" s="34" t="str">
        <f t="shared" si="1"/>
        <v>Q1-1968</v>
      </c>
      <c r="C35" t="s">
        <v>539</v>
      </c>
      <c r="D35" s="3">
        <v>24928</v>
      </c>
      <c r="E35" s="4">
        <v>5.7</v>
      </c>
      <c r="F35" s="4">
        <v>3.7</v>
      </c>
      <c r="G35" s="23">
        <f t="shared" si="2"/>
        <v>64.016026284828826</v>
      </c>
      <c r="H35" s="23">
        <f t="shared" si="3"/>
        <v>41.554262676116963</v>
      </c>
      <c r="I35" s="46">
        <f t="shared" si="4"/>
        <v>105.57028896094579</v>
      </c>
      <c r="J35" s="46">
        <f t="shared" si="5"/>
        <v>9.4</v>
      </c>
      <c r="K35" s="67">
        <v>-1</v>
      </c>
      <c r="N35" t="str">
        <f t="shared" si="6"/>
        <v>Q1-1968</v>
      </c>
      <c r="O35" t="s">
        <v>539</v>
      </c>
      <c r="P35" s="3">
        <v>24928</v>
      </c>
      <c r="Q35" s="5">
        <v>34849</v>
      </c>
      <c r="R35" s="5">
        <v>391385</v>
      </c>
      <c r="S35" s="19">
        <f t="shared" si="7"/>
        <v>8.9040203380303287E-2</v>
      </c>
    </row>
    <row r="36" spans="1:19" x14ac:dyDescent="0.25">
      <c r="A36" s="34">
        <f t="shared" si="0"/>
        <v>1968</v>
      </c>
      <c r="B36" s="34" t="str">
        <f t="shared" si="1"/>
        <v>Q2-1968</v>
      </c>
      <c r="C36" t="s">
        <v>540</v>
      </c>
      <c r="D36" s="3">
        <v>24958</v>
      </c>
      <c r="E36" s="4">
        <v>5.7</v>
      </c>
      <c r="F36" s="4">
        <v>4.3</v>
      </c>
      <c r="G36" s="23">
        <f t="shared" si="2"/>
        <v>63.818016795317675</v>
      </c>
      <c r="H36" s="23">
        <f t="shared" si="3"/>
        <v>48.143416178923857</v>
      </c>
      <c r="I36" s="46">
        <f t="shared" si="4"/>
        <v>111.96143297424153</v>
      </c>
      <c r="J36" s="46">
        <f t="shared" si="5"/>
        <v>10</v>
      </c>
      <c r="K36" s="67">
        <v>-1</v>
      </c>
      <c r="N36" t="str">
        <f t="shared" si="6"/>
        <v>Q2-1968</v>
      </c>
      <c r="O36" t="s">
        <v>540</v>
      </c>
      <c r="P36" s="3">
        <v>24958</v>
      </c>
      <c r="Q36" s="5">
        <v>35367</v>
      </c>
      <c r="R36" s="5">
        <v>395974</v>
      </c>
      <c r="S36" s="19">
        <f t="shared" si="7"/>
        <v>8.9316470273300766E-2</v>
      </c>
    </row>
    <row r="37" spans="1:19" x14ac:dyDescent="0.25">
      <c r="A37" s="34">
        <f t="shared" si="0"/>
        <v>1968</v>
      </c>
      <c r="B37" s="34" t="str">
        <f t="shared" si="1"/>
        <v>Q2-1968</v>
      </c>
      <c r="C37" t="s">
        <v>541</v>
      </c>
      <c r="D37" s="3">
        <v>24989</v>
      </c>
      <c r="E37" s="4">
        <v>5.8</v>
      </c>
      <c r="F37" s="4">
        <v>3.9</v>
      </c>
      <c r="G37" s="23">
        <f t="shared" si="2"/>
        <v>64.739059859837681</v>
      </c>
      <c r="H37" s="23">
        <f t="shared" si="3"/>
        <v>43.531436802304647</v>
      </c>
      <c r="I37" s="46">
        <f t="shared" si="4"/>
        <v>108.27049666214234</v>
      </c>
      <c r="J37" s="46">
        <f t="shared" si="5"/>
        <v>9.6999999999999993</v>
      </c>
      <c r="K37" s="67">
        <v>-1</v>
      </c>
      <c r="N37" t="str">
        <f t="shared" si="6"/>
        <v>Q2-1968</v>
      </c>
      <c r="O37" t="s">
        <v>541</v>
      </c>
      <c r="P37" s="3">
        <v>24989</v>
      </c>
      <c r="Q37" s="5">
        <v>36101</v>
      </c>
      <c r="R37" s="5">
        <v>402956</v>
      </c>
      <c r="S37" s="19">
        <f t="shared" si="7"/>
        <v>8.9590426746344515E-2</v>
      </c>
    </row>
    <row r="38" spans="1:19" x14ac:dyDescent="0.25">
      <c r="A38" s="34">
        <f t="shared" si="0"/>
        <v>1968</v>
      </c>
      <c r="B38" s="34" t="str">
        <f t="shared" si="1"/>
        <v>Q2-1968</v>
      </c>
      <c r="C38" t="s">
        <v>542</v>
      </c>
      <c r="D38" s="3">
        <v>25019</v>
      </c>
      <c r="E38" s="4">
        <v>5.8</v>
      </c>
      <c r="F38" s="4">
        <v>4</v>
      </c>
      <c r="G38" s="23">
        <f t="shared" si="2"/>
        <v>64.266124109867746</v>
      </c>
      <c r="H38" s="23">
        <f t="shared" si="3"/>
        <v>44.321464903357068</v>
      </c>
      <c r="I38" s="46">
        <f t="shared" si="4"/>
        <v>108.58758901322481</v>
      </c>
      <c r="J38" s="46">
        <f t="shared" si="5"/>
        <v>9.8000000000000007</v>
      </c>
      <c r="K38" s="67">
        <v>-1</v>
      </c>
      <c r="N38" t="str">
        <f t="shared" si="6"/>
        <v>Q2-1968</v>
      </c>
      <c r="O38" t="s">
        <v>542</v>
      </c>
      <c r="P38" s="3">
        <v>25019</v>
      </c>
      <c r="Q38" s="5">
        <v>36371</v>
      </c>
      <c r="R38" s="5">
        <v>403004</v>
      </c>
      <c r="S38" s="19">
        <f t="shared" si="7"/>
        <v>9.0249724568490633E-2</v>
      </c>
    </row>
    <row r="39" spans="1:19" x14ac:dyDescent="0.25">
      <c r="A39" s="34">
        <f t="shared" si="0"/>
        <v>1968</v>
      </c>
      <c r="B39" s="34" t="str">
        <f t="shared" si="1"/>
        <v>Q3-1968</v>
      </c>
      <c r="C39" t="s">
        <v>543</v>
      </c>
      <c r="D39" s="3">
        <v>25050</v>
      </c>
      <c r="E39" s="4">
        <v>5.9</v>
      </c>
      <c r="F39" s="4">
        <v>3.9</v>
      </c>
      <c r="G39" s="23">
        <f t="shared" si="2"/>
        <v>65.218558916331205</v>
      </c>
      <c r="H39" s="23">
        <f t="shared" si="3"/>
        <v>43.110572842998586</v>
      </c>
      <c r="I39" s="46">
        <f t="shared" si="4"/>
        <v>108.32913175932978</v>
      </c>
      <c r="J39" s="46">
        <f t="shared" si="5"/>
        <v>9.8000000000000007</v>
      </c>
      <c r="K39" s="67">
        <v>-1</v>
      </c>
      <c r="N39" t="str">
        <f t="shared" si="6"/>
        <v>Q3-1968</v>
      </c>
      <c r="O39" t="s">
        <v>543</v>
      </c>
      <c r="P39" s="3">
        <v>25050</v>
      </c>
      <c r="Q39" s="5">
        <v>36764</v>
      </c>
      <c r="R39" s="5">
        <v>406389</v>
      </c>
      <c r="S39" s="19">
        <f t="shared" si="7"/>
        <v>9.0465047036214066E-2</v>
      </c>
    </row>
    <row r="40" spans="1:19" x14ac:dyDescent="0.25">
      <c r="A40" s="34">
        <f t="shared" si="0"/>
        <v>1968</v>
      </c>
      <c r="B40" s="34" t="str">
        <f t="shared" si="1"/>
        <v>Q3-1968</v>
      </c>
      <c r="C40" t="s">
        <v>544</v>
      </c>
      <c r="D40" s="3">
        <v>25081</v>
      </c>
      <c r="E40" s="4">
        <v>6</v>
      </c>
      <c r="F40" s="4">
        <v>4.0999999999999996</v>
      </c>
      <c r="G40" s="23">
        <f t="shared" si="2"/>
        <v>65.918205875277323</v>
      </c>
      <c r="H40" s="23">
        <f t="shared" si="3"/>
        <v>45.044107348106166</v>
      </c>
      <c r="I40" s="46">
        <f t="shared" si="4"/>
        <v>110.96231322338349</v>
      </c>
      <c r="J40" s="46">
        <f t="shared" si="5"/>
        <v>10.1</v>
      </c>
      <c r="K40" s="67">
        <v>-1</v>
      </c>
      <c r="N40" t="str">
        <f t="shared" si="6"/>
        <v>Q3-1968</v>
      </c>
      <c r="O40" t="s">
        <v>544</v>
      </c>
      <c r="P40" s="3">
        <v>25081</v>
      </c>
      <c r="Q40" s="5">
        <v>37411</v>
      </c>
      <c r="R40" s="5">
        <v>411011</v>
      </c>
      <c r="S40" s="19">
        <f t="shared" si="7"/>
        <v>9.1021894791136981E-2</v>
      </c>
    </row>
    <row r="41" spans="1:19" x14ac:dyDescent="0.25">
      <c r="A41" s="34">
        <f t="shared" si="0"/>
        <v>1968</v>
      </c>
      <c r="B41" s="34" t="str">
        <f t="shared" si="1"/>
        <v>Q3-1968</v>
      </c>
      <c r="C41" t="s">
        <v>545</v>
      </c>
      <c r="D41" s="3">
        <v>25111</v>
      </c>
      <c r="E41" s="4">
        <v>6</v>
      </c>
      <c r="F41" s="4">
        <v>4.0999999999999996</v>
      </c>
      <c r="G41" s="23">
        <f t="shared" si="2"/>
        <v>65.560193635425762</v>
      </c>
      <c r="H41" s="23">
        <f t="shared" si="3"/>
        <v>44.799465650874268</v>
      </c>
      <c r="I41" s="46">
        <f t="shared" si="4"/>
        <v>110.35965928630003</v>
      </c>
      <c r="J41" s="46">
        <f t="shared" si="5"/>
        <v>10.1</v>
      </c>
      <c r="K41" s="67">
        <v>-1</v>
      </c>
      <c r="N41" t="str">
        <f t="shared" si="6"/>
        <v>Q3-1968</v>
      </c>
      <c r="O41" t="s">
        <v>545</v>
      </c>
      <c r="P41" s="3">
        <v>25111</v>
      </c>
      <c r="Q41" s="5">
        <v>37803</v>
      </c>
      <c r="R41" s="5">
        <v>413062</v>
      </c>
      <c r="S41" s="19">
        <f t="shared" si="7"/>
        <v>9.1518948729246458E-2</v>
      </c>
    </row>
    <row r="42" spans="1:19" x14ac:dyDescent="0.25">
      <c r="A42" s="34">
        <f t="shared" si="0"/>
        <v>1968</v>
      </c>
      <c r="B42" s="34" t="str">
        <f t="shared" si="1"/>
        <v>Q4-1968</v>
      </c>
      <c r="C42" t="s">
        <v>546</v>
      </c>
      <c r="D42" s="3">
        <v>25142</v>
      </c>
      <c r="E42" s="4">
        <v>6.1</v>
      </c>
      <c r="F42" s="4">
        <v>4.3</v>
      </c>
      <c r="G42" s="23">
        <f t="shared" si="2"/>
        <v>66.242319226055429</v>
      </c>
      <c r="H42" s="23">
        <f t="shared" si="3"/>
        <v>46.695405356071866</v>
      </c>
      <c r="I42" s="46">
        <f t="shared" si="4"/>
        <v>112.93772458212729</v>
      </c>
      <c r="J42" s="46">
        <f t="shared" si="5"/>
        <v>10.399999999999999</v>
      </c>
      <c r="K42" s="67">
        <v>-1</v>
      </c>
      <c r="N42" t="str">
        <f t="shared" si="6"/>
        <v>Q4-1968</v>
      </c>
      <c r="O42" t="s">
        <v>546</v>
      </c>
      <c r="P42" s="3">
        <v>25142</v>
      </c>
      <c r="Q42" s="5">
        <v>38349</v>
      </c>
      <c r="R42" s="5">
        <v>416447</v>
      </c>
      <c r="S42" s="19">
        <f t="shared" si="7"/>
        <v>9.2086147817129191E-2</v>
      </c>
    </row>
    <row r="43" spans="1:19" x14ac:dyDescent="0.25">
      <c r="A43" s="34">
        <f t="shared" si="0"/>
        <v>1968</v>
      </c>
      <c r="B43" s="34" t="str">
        <f t="shared" si="1"/>
        <v>Q4-1968</v>
      </c>
      <c r="C43" t="s">
        <v>547</v>
      </c>
      <c r="D43" s="3">
        <v>25172</v>
      </c>
      <c r="E43" s="4">
        <v>6.2</v>
      </c>
      <c r="F43" s="4">
        <v>4.3</v>
      </c>
      <c r="G43" s="23">
        <f t="shared" si="2"/>
        <v>67.029630769230764</v>
      </c>
      <c r="H43" s="23">
        <f t="shared" si="3"/>
        <v>46.488292307692305</v>
      </c>
      <c r="I43" s="46">
        <f t="shared" si="4"/>
        <v>113.51792307692307</v>
      </c>
      <c r="J43" s="46">
        <f t="shared" si="5"/>
        <v>10.5</v>
      </c>
      <c r="K43" s="67">
        <v>-1</v>
      </c>
      <c r="N43" t="str">
        <f t="shared" si="6"/>
        <v>Q4-1968</v>
      </c>
      <c r="O43" t="s">
        <v>547</v>
      </c>
      <c r="P43" s="3">
        <v>25172</v>
      </c>
      <c r="Q43" s="5">
        <v>39000</v>
      </c>
      <c r="R43" s="5">
        <v>421638</v>
      </c>
      <c r="S43" s="19">
        <f t="shared" si="7"/>
        <v>9.2496406870348505E-2</v>
      </c>
    </row>
    <row r="44" spans="1:19" x14ac:dyDescent="0.25">
      <c r="A44" s="34">
        <f t="shared" si="0"/>
        <v>1968</v>
      </c>
      <c r="B44" s="34" t="str">
        <f t="shared" si="1"/>
        <v>Q4-1968</v>
      </c>
      <c r="C44" t="s">
        <v>548</v>
      </c>
      <c r="D44" s="3">
        <v>25203</v>
      </c>
      <c r="E44" s="4">
        <v>6.3</v>
      </c>
      <c r="F44" s="4">
        <v>4.3</v>
      </c>
      <c r="G44" s="23">
        <f t="shared" si="2"/>
        <v>67.820358748951946</v>
      </c>
      <c r="H44" s="23">
        <f t="shared" si="3"/>
        <v>46.290086130237043</v>
      </c>
      <c r="I44" s="46">
        <f t="shared" si="4"/>
        <v>114.11044487918899</v>
      </c>
      <c r="J44" s="46">
        <f t="shared" si="5"/>
        <v>10.6</v>
      </c>
      <c r="K44" s="67">
        <v>-1</v>
      </c>
      <c r="N44" t="str">
        <f t="shared" si="6"/>
        <v>Q4-1968</v>
      </c>
      <c r="O44" t="s">
        <v>548</v>
      </c>
      <c r="P44" s="3">
        <v>25203</v>
      </c>
      <c r="Q44" s="5">
        <v>39359</v>
      </c>
      <c r="R44" s="5">
        <v>423705</v>
      </c>
      <c r="S44" s="19">
        <f t="shared" si="7"/>
        <v>9.2892460556283266E-2</v>
      </c>
    </row>
    <row r="45" spans="1:19" x14ac:dyDescent="0.25">
      <c r="A45" s="34">
        <f t="shared" si="0"/>
        <v>1969</v>
      </c>
      <c r="B45" s="34" t="str">
        <f t="shared" si="1"/>
        <v>Q1-1969</v>
      </c>
      <c r="C45" t="s">
        <v>549</v>
      </c>
      <c r="D45" s="3">
        <v>25234</v>
      </c>
      <c r="E45" s="4">
        <v>6.3</v>
      </c>
      <c r="F45" s="4">
        <v>4.4000000000000004</v>
      </c>
      <c r="G45" s="23">
        <f t="shared" si="2"/>
        <v>67.435428128438531</v>
      </c>
      <c r="H45" s="23">
        <f t="shared" si="3"/>
        <v>47.097759327798343</v>
      </c>
      <c r="I45" s="46">
        <f t="shared" si="4"/>
        <v>114.53318745623687</v>
      </c>
      <c r="J45" s="46">
        <f t="shared" si="5"/>
        <v>10.7</v>
      </c>
      <c r="K45" s="67">
        <v>-1</v>
      </c>
      <c r="N45" t="str">
        <f t="shared" si="6"/>
        <v>Q1-1969</v>
      </c>
      <c r="O45" t="s">
        <v>549</v>
      </c>
      <c r="P45" s="3">
        <v>25234</v>
      </c>
      <c r="Q45" s="5">
        <v>39988</v>
      </c>
      <c r="R45" s="5">
        <v>428033</v>
      </c>
      <c r="S45" s="19">
        <f t="shared" si="7"/>
        <v>9.3422703389691913E-2</v>
      </c>
    </row>
    <row r="46" spans="1:19" x14ac:dyDescent="0.25">
      <c r="A46" s="34">
        <f t="shared" si="0"/>
        <v>1969</v>
      </c>
      <c r="B46" s="34" t="str">
        <f t="shared" si="1"/>
        <v>Q1-1969</v>
      </c>
      <c r="C46" t="s">
        <v>550</v>
      </c>
      <c r="D46" s="3">
        <v>25262</v>
      </c>
      <c r="E46" s="4">
        <v>6.4</v>
      </c>
      <c r="F46" s="4">
        <v>4.5</v>
      </c>
      <c r="G46" s="23">
        <f t="shared" si="2"/>
        <v>68.023139098211843</v>
      </c>
      <c r="H46" s="23">
        <f t="shared" si="3"/>
        <v>47.828769678430199</v>
      </c>
      <c r="I46" s="46">
        <f t="shared" si="4"/>
        <v>115.85190877664203</v>
      </c>
      <c r="J46" s="46">
        <f t="shared" si="5"/>
        <v>10.9</v>
      </c>
      <c r="K46" s="67">
        <v>-1</v>
      </c>
      <c r="N46" t="str">
        <f t="shared" si="6"/>
        <v>Q1-1969</v>
      </c>
      <c r="O46" t="s">
        <v>550</v>
      </c>
      <c r="P46" s="3">
        <v>25262</v>
      </c>
      <c r="Q46" s="5">
        <v>40209</v>
      </c>
      <c r="R46" s="5">
        <v>427366</v>
      </c>
      <c r="S46" s="19">
        <f t="shared" si="7"/>
        <v>9.4085631519587432E-2</v>
      </c>
    </row>
    <row r="47" spans="1:19" x14ac:dyDescent="0.25">
      <c r="A47" s="34">
        <f t="shared" si="0"/>
        <v>1969</v>
      </c>
      <c r="B47" s="34" t="str">
        <f t="shared" si="1"/>
        <v>Q1-1969</v>
      </c>
      <c r="C47" t="s">
        <v>551</v>
      </c>
      <c r="D47" s="3">
        <v>25293</v>
      </c>
      <c r="E47" s="4">
        <v>6.5</v>
      </c>
      <c r="F47" s="4">
        <v>4.4000000000000004</v>
      </c>
      <c r="G47" s="23">
        <f t="shared" si="2"/>
        <v>68.522361579971914</v>
      </c>
      <c r="H47" s="23">
        <f t="shared" si="3"/>
        <v>46.384367838750222</v>
      </c>
      <c r="I47" s="46">
        <f t="shared" si="4"/>
        <v>114.90672941872214</v>
      </c>
      <c r="J47" s="46">
        <f t="shared" si="5"/>
        <v>10.9</v>
      </c>
      <c r="K47" s="67">
        <v>-1</v>
      </c>
      <c r="N47" t="str">
        <f t="shared" si="6"/>
        <v>Q1-1969</v>
      </c>
      <c r="O47" t="s">
        <v>551</v>
      </c>
      <c r="P47" s="3">
        <v>25293</v>
      </c>
      <c r="Q47" s="5">
        <v>40583</v>
      </c>
      <c r="R47" s="5">
        <v>427822</v>
      </c>
      <c r="S47" s="19">
        <f t="shared" si="7"/>
        <v>9.4859544389956571E-2</v>
      </c>
    </row>
    <row r="48" spans="1:19" x14ac:dyDescent="0.25">
      <c r="A48" s="34">
        <f t="shared" si="0"/>
        <v>1969</v>
      </c>
      <c r="B48" s="34" t="str">
        <f t="shared" si="1"/>
        <v>Q2-1969</v>
      </c>
      <c r="C48" t="s">
        <v>552</v>
      </c>
      <c r="D48" s="3">
        <v>25323</v>
      </c>
      <c r="E48" s="4">
        <v>6.6</v>
      </c>
      <c r="F48" s="4">
        <v>4.3</v>
      </c>
      <c r="G48" s="23">
        <f t="shared" si="2"/>
        <v>69.069722486636891</v>
      </c>
      <c r="H48" s="23">
        <f t="shared" si="3"/>
        <v>44.999970710990702</v>
      </c>
      <c r="I48" s="46">
        <f t="shared" si="4"/>
        <v>114.0696931976276</v>
      </c>
      <c r="J48" s="46">
        <f t="shared" si="5"/>
        <v>10.899999999999999</v>
      </c>
      <c r="K48" s="67">
        <v>-1</v>
      </c>
      <c r="N48" t="str">
        <f t="shared" si="6"/>
        <v>Q2-1969</v>
      </c>
      <c r="O48" t="s">
        <v>552</v>
      </c>
      <c r="P48" s="3">
        <v>25323</v>
      </c>
      <c r="Q48" s="5">
        <v>40971</v>
      </c>
      <c r="R48" s="5">
        <v>428766</v>
      </c>
      <c r="S48" s="19">
        <f t="shared" si="7"/>
        <v>9.5555617749541702E-2</v>
      </c>
    </row>
    <row r="49" spans="1:19" x14ac:dyDescent="0.25">
      <c r="A49" s="34">
        <f t="shared" si="0"/>
        <v>1969</v>
      </c>
      <c r="B49" s="34" t="str">
        <f t="shared" si="1"/>
        <v>Q2-1969</v>
      </c>
      <c r="C49" t="s">
        <v>553</v>
      </c>
      <c r="D49" s="3">
        <v>25354</v>
      </c>
      <c r="E49" s="4">
        <v>6.6</v>
      </c>
      <c r="F49" s="4">
        <v>4.4000000000000004</v>
      </c>
      <c r="G49" s="23">
        <f t="shared" si="2"/>
        <v>68.714759273875288</v>
      </c>
      <c r="H49" s="23">
        <f t="shared" si="3"/>
        <v>45.80983951591687</v>
      </c>
      <c r="I49" s="46">
        <f t="shared" si="4"/>
        <v>114.52459878979215</v>
      </c>
      <c r="J49" s="46">
        <f t="shared" si="5"/>
        <v>11</v>
      </c>
      <c r="K49" s="67">
        <v>-1</v>
      </c>
      <c r="N49" t="str">
        <f t="shared" si="6"/>
        <v>Q2-1969</v>
      </c>
      <c r="O49" t="s">
        <v>553</v>
      </c>
      <c r="P49" s="3">
        <v>25354</v>
      </c>
      <c r="Q49" s="5">
        <v>41811</v>
      </c>
      <c r="R49" s="5">
        <v>435308</v>
      </c>
      <c r="S49" s="19">
        <f t="shared" si="7"/>
        <v>9.6049234105506906E-2</v>
      </c>
    </row>
    <row r="50" spans="1:19" x14ac:dyDescent="0.25">
      <c r="A50" s="34">
        <f t="shared" si="0"/>
        <v>1969</v>
      </c>
      <c r="B50" s="34" t="str">
        <f t="shared" si="1"/>
        <v>Q2-1969</v>
      </c>
      <c r="C50" t="s">
        <v>554</v>
      </c>
      <c r="D50" s="3">
        <v>25384</v>
      </c>
      <c r="E50" s="4">
        <v>6.7</v>
      </c>
      <c r="F50" s="4">
        <v>4.4000000000000004</v>
      </c>
      <c r="G50" s="23">
        <f t="shared" si="2"/>
        <v>69.404882924043406</v>
      </c>
      <c r="H50" s="23">
        <f t="shared" si="3"/>
        <v>45.579326099371791</v>
      </c>
      <c r="I50" s="46">
        <f t="shared" si="4"/>
        <v>114.98420902341519</v>
      </c>
      <c r="J50" s="46">
        <f t="shared" si="5"/>
        <v>11.100000000000001</v>
      </c>
      <c r="K50" s="67">
        <v>-1</v>
      </c>
      <c r="N50" t="str">
        <f t="shared" si="6"/>
        <v>Q2-1969</v>
      </c>
      <c r="O50" t="s">
        <v>554</v>
      </c>
      <c r="P50" s="3">
        <v>25384</v>
      </c>
      <c r="Q50" s="5">
        <v>42024</v>
      </c>
      <c r="R50" s="5">
        <v>435324</v>
      </c>
      <c r="S50" s="19">
        <f t="shared" si="7"/>
        <v>9.6534994624693338E-2</v>
      </c>
    </row>
    <row r="51" spans="1:19" x14ac:dyDescent="0.25">
      <c r="A51" s="34">
        <f t="shared" si="0"/>
        <v>1969</v>
      </c>
      <c r="B51" s="34" t="str">
        <f t="shared" si="1"/>
        <v>Q3-1969</v>
      </c>
      <c r="C51" t="s">
        <v>555</v>
      </c>
      <c r="D51" s="3">
        <v>25415</v>
      </c>
      <c r="E51" s="4">
        <v>6.7</v>
      </c>
      <c r="F51" s="4">
        <v>4.5</v>
      </c>
      <c r="G51" s="23">
        <f t="shared" si="2"/>
        <v>69.047989854454087</v>
      </c>
      <c r="H51" s="23">
        <f t="shared" si="3"/>
        <v>46.375515573887071</v>
      </c>
      <c r="I51" s="46">
        <f t="shared" si="4"/>
        <v>115.42350542834116</v>
      </c>
      <c r="J51" s="46">
        <f t="shared" si="5"/>
        <v>11.2</v>
      </c>
      <c r="K51" s="67">
        <v>-1</v>
      </c>
      <c r="N51" t="str">
        <f t="shared" si="6"/>
        <v>Q3-1969</v>
      </c>
      <c r="O51" t="s">
        <v>555</v>
      </c>
      <c r="P51" s="3">
        <v>25415</v>
      </c>
      <c r="Q51" s="5">
        <v>42186</v>
      </c>
      <c r="R51" s="5">
        <v>434755</v>
      </c>
      <c r="S51" s="19">
        <f t="shared" si="7"/>
        <v>9.7033961656565193E-2</v>
      </c>
    </row>
    <row r="52" spans="1:19" x14ac:dyDescent="0.25">
      <c r="A52" s="34">
        <f t="shared" si="0"/>
        <v>1969</v>
      </c>
      <c r="B52" s="34" t="str">
        <f t="shared" si="1"/>
        <v>Q3-1969</v>
      </c>
      <c r="C52" t="s">
        <v>556</v>
      </c>
      <c r="D52" s="3">
        <v>25446</v>
      </c>
      <c r="E52" s="4">
        <v>6.8</v>
      </c>
      <c r="F52" s="4">
        <v>4.5999999999999996</v>
      </c>
      <c r="G52" s="23">
        <f t="shared" si="2"/>
        <v>69.708234962140807</v>
      </c>
      <c r="H52" s="23">
        <f t="shared" si="3"/>
        <v>47.155570709683488</v>
      </c>
      <c r="I52" s="46">
        <f t="shared" si="4"/>
        <v>116.8638056718243</v>
      </c>
      <c r="J52" s="46">
        <f t="shared" si="5"/>
        <v>11.399999999999999</v>
      </c>
      <c r="K52" s="67">
        <v>-1</v>
      </c>
      <c r="N52" t="str">
        <f t="shared" si="6"/>
        <v>Q3-1969</v>
      </c>
      <c r="O52" t="s">
        <v>556</v>
      </c>
      <c r="P52" s="3">
        <v>25446</v>
      </c>
      <c r="Q52" s="5">
        <v>42526</v>
      </c>
      <c r="R52" s="5">
        <v>435943</v>
      </c>
      <c r="S52" s="19">
        <f t="shared" si="7"/>
        <v>9.7549450272168603E-2</v>
      </c>
    </row>
    <row r="53" spans="1:19" x14ac:dyDescent="0.25">
      <c r="A53" s="34">
        <f t="shared" si="0"/>
        <v>1969</v>
      </c>
      <c r="B53" s="34" t="str">
        <f t="shared" si="1"/>
        <v>Q3-1969</v>
      </c>
      <c r="C53" t="s">
        <v>557</v>
      </c>
      <c r="D53" s="3">
        <v>25476</v>
      </c>
      <c r="E53" s="4">
        <v>6.9</v>
      </c>
      <c r="F53" s="4">
        <v>4.7</v>
      </c>
      <c r="G53" s="23">
        <f t="shared" si="2"/>
        <v>70.207620601258455</v>
      </c>
      <c r="H53" s="23">
        <f t="shared" si="3"/>
        <v>47.822582148683288</v>
      </c>
      <c r="I53" s="46">
        <f t="shared" si="4"/>
        <v>118.03020274994174</v>
      </c>
      <c r="J53" s="46">
        <f t="shared" si="5"/>
        <v>11.600000000000001</v>
      </c>
      <c r="K53" s="67">
        <v>-1</v>
      </c>
      <c r="N53" t="str">
        <f t="shared" si="6"/>
        <v>Q3-1969</v>
      </c>
      <c r="O53" t="s">
        <v>557</v>
      </c>
      <c r="P53" s="3">
        <v>25476</v>
      </c>
      <c r="Q53" s="5">
        <v>42910</v>
      </c>
      <c r="R53" s="5">
        <v>436610</v>
      </c>
      <c r="S53" s="19">
        <f t="shared" si="7"/>
        <v>9.8279929456494358E-2</v>
      </c>
    </row>
    <row r="54" spans="1:19" x14ac:dyDescent="0.25">
      <c r="A54" s="34">
        <f t="shared" si="0"/>
        <v>1969</v>
      </c>
      <c r="B54" s="34" t="str">
        <f t="shared" si="1"/>
        <v>Q4-1969</v>
      </c>
      <c r="C54" t="s">
        <v>558</v>
      </c>
      <c r="D54" s="3">
        <v>25507</v>
      </c>
      <c r="E54" s="4">
        <v>6.9</v>
      </c>
      <c r="F54" s="4">
        <v>4.5999999999999996</v>
      </c>
      <c r="G54" s="23">
        <f t="shared" si="2"/>
        <v>69.742203269040672</v>
      </c>
      <c r="H54" s="23">
        <f t="shared" si="3"/>
        <v>46.494802179360441</v>
      </c>
      <c r="I54" s="46">
        <f t="shared" si="4"/>
        <v>116.23700544840111</v>
      </c>
      <c r="J54" s="46">
        <f t="shared" si="5"/>
        <v>11.5</v>
      </c>
      <c r="K54" s="67">
        <v>-1</v>
      </c>
      <c r="N54" t="str">
        <f t="shared" si="6"/>
        <v>Q4-1969</v>
      </c>
      <c r="O54" t="s">
        <v>558</v>
      </c>
      <c r="P54" s="3">
        <v>25507</v>
      </c>
      <c r="Q54" s="5">
        <v>43499</v>
      </c>
      <c r="R54" s="5">
        <v>439669</v>
      </c>
      <c r="S54" s="19">
        <f t="shared" si="7"/>
        <v>9.8935790333182463E-2</v>
      </c>
    </row>
    <row r="55" spans="1:19" x14ac:dyDescent="0.25">
      <c r="A55" s="34">
        <f t="shared" si="0"/>
        <v>1969</v>
      </c>
      <c r="B55" s="34" t="str">
        <f t="shared" si="1"/>
        <v>Q4-1969</v>
      </c>
      <c r="C55" t="s">
        <v>559</v>
      </c>
      <c r="D55" s="3">
        <v>25537</v>
      </c>
      <c r="E55" s="4">
        <v>6.9</v>
      </c>
      <c r="F55" s="4">
        <v>4.8</v>
      </c>
      <c r="G55" s="23">
        <f t="shared" si="2"/>
        <v>69.34267610457816</v>
      </c>
      <c r="H55" s="23">
        <f t="shared" si="3"/>
        <v>48.23838337709784</v>
      </c>
      <c r="I55" s="46">
        <f t="shared" si="4"/>
        <v>117.58105948167599</v>
      </c>
      <c r="J55" s="46">
        <f t="shared" si="5"/>
        <v>11.7</v>
      </c>
      <c r="K55" s="67">
        <v>-1</v>
      </c>
      <c r="N55" t="str">
        <f t="shared" si="6"/>
        <v>Q4-1969</v>
      </c>
      <c r="O55" t="s">
        <v>559</v>
      </c>
      <c r="P55" s="3">
        <v>25537</v>
      </c>
      <c r="Q55" s="5">
        <v>43795</v>
      </c>
      <c r="R55" s="5">
        <v>440125</v>
      </c>
      <c r="S55" s="19">
        <f t="shared" si="7"/>
        <v>9.950582220959954E-2</v>
      </c>
    </row>
    <row r="56" spans="1:19" x14ac:dyDescent="0.25">
      <c r="A56" s="34">
        <f t="shared" si="0"/>
        <v>1969</v>
      </c>
      <c r="B56" s="34" t="str">
        <f t="shared" si="1"/>
        <v>Q4-1969</v>
      </c>
      <c r="C56" t="s">
        <v>560</v>
      </c>
      <c r="D56" s="3">
        <v>25568</v>
      </c>
      <c r="E56" s="4">
        <v>7</v>
      </c>
      <c r="F56" s="4">
        <v>5</v>
      </c>
      <c r="G56" s="23">
        <f t="shared" si="2"/>
        <v>69.954546482952097</v>
      </c>
      <c r="H56" s="23">
        <f t="shared" si="3"/>
        <v>49.96753320210864</v>
      </c>
      <c r="I56" s="46">
        <f t="shared" si="4"/>
        <v>119.92207968506074</v>
      </c>
      <c r="J56" s="46">
        <f t="shared" si="5"/>
        <v>12</v>
      </c>
      <c r="K56" s="67">
        <v>1</v>
      </c>
      <c r="N56" t="str">
        <f t="shared" si="6"/>
        <v>Q4-1969</v>
      </c>
      <c r="O56" t="s">
        <v>560</v>
      </c>
      <c r="P56" s="3">
        <v>25568</v>
      </c>
      <c r="Q56" s="5">
        <v>44199</v>
      </c>
      <c r="R56" s="5">
        <v>441703</v>
      </c>
      <c r="S56" s="19">
        <f t="shared" si="7"/>
        <v>0.10006497578689753</v>
      </c>
    </row>
    <row r="57" spans="1:19" x14ac:dyDescent="0.25">
      <c r="A57" s="34">
        <f t="shared" si="0"/>
        <v>1970</v>
      </c>
      <c r="B57" s="34" t="str">
        <f t="shared" si="1"/>
        <v>Q1-1970</v>
      </c>
      <c r="C57" t="s">
        <v>561</v>
      </c>
      <c r="D57" s="3">
        <v>25599</v>
      </c>
      <c r="E57" s="4">
        <v>7</v>
      </c>
      <c r="F57" s="4">
        <v>4.9000000000000004</v>
      </c>
      <c r="G57" s="23">
        <f t="shared" si="2"/>
        <v>69.403003754693373</v>
      </c>
      <c r="H57" s="23">
        <f t="shared" si="3"/>
        <v>48.582102628285362</v>
      </c>
      <c r="I57" s="46">
        <f t="shared" si="4"/>
        <v>117.98510638297873</v>
      </c>
      <c r="J57" s="46">
        <f t="shared" si="5"/>
        <v>11.9</v>
      </c>
      <c r="K57" s="67">
        <v>1</v>
      </c>
      <c r="N57" t="str">
        <f t="shared" si="6"/>
        <v>Q1-1970</v>
      </c>
      <c r="O57" t="s">
        <v>561</v>
      </c>
      <c r="P57" s="3">
        <v>25599</v>
      </c>
      <c r="Q57" s="5">
        <v>44744</v>
      </c>
      <c r="R57" s="5">
        <v>443624</v>
      </c>
      <c r="S57" s="19">
        <f t="shared" si="7"/>
        <v>0.10086018790687609</v>
      </c>
    </row>
    <row r="58" spans="1:19" x14ac:dyDescent="0.25">
      <c r="A58" s="34">
        <f t="shared" si="0"/>
        <v>1970</v>
      </c>
      <c r="B58" s="34" t="str">
        <f t="shared" si="1"/>
        <v>Q1-1970</v>
      </c>
      <c r="C58" t="s">
        <v>562</v>
      </c>
      <c r="D58" s="3">
        <v>25627</v>
      </c>
      <c r="E58" s="4">
        <v>7</v>
      </c>
      <c r="F58" s="4">
        <v>5</v>
      </c>
      <c r="G58" s="23">
        <f t="shared" si="2"/>
        <v>69.088218060287772</v>
      </c>
      <c r="H58" s="23">
        <f t="shared" si="3"/>
        <v>49.348727185919834</v>
      </c>
      <c r="I58" s="46">
        <f t="shared" si="4"/>
        <v>118.43694524620761</v>
      </c>
      <c r="J58" s="46">
        <f t="shared" si="5"/>
        <v>12</v>
      </c>
      <c r="K58" s="67">
        <v>1</v>
      </c>
      <c r="N58" t="str">
        <f t="shared" si="6"/>
        <v>Q1-1970</v>
      </c>
      <c r="O58" t="s">
        <v>562</v>
      </c>
      <c r="P58" s="3">
        <v>25627</v>
      </c>
      <c r="Q58" s="5">
        <v>46079</v>
      </c>
      <c r="R58" s="5">
        <v>454788</v>
      </c>
      <c r="S58" s="19">
        <f t="shared" si="7"/>
        <v>0.101319735788983</v>
      </c>
    </row>
    <row r="59" spans="1:19" x14ac:dyDescent="0.25">
      <c r="A59" s="34">
        <f t="shared" si="0"/>
        <v>1970</v>
      </c>
      <c r="B59" s="34" t="str">
        <f t="shared" si="1"/>
        <v>Q1-1970</v>
      </c>
      <c r="C59" t="s">
        <v>563</v>
      </c>
      <c r="D59" s="3">
        <v>25658</v>
      </c>
      <c r="E59" s="4">
        <v>7.1</v>
      </c>
      <c r="F59" s="4">
        <v>5</v>
      </c>
      <c r="G59" s="23">
        <f t="shared" si="2"/>
        <v>69.549885959910512</v>
      </c>
      <c r="H59" s="23">
        <f t="shared" si="3"/>
        <v>48.978792929514448</v>
      </c>
      <c r="I59" s="46">
        <f t="shared" si="4"/>
        <v>118.52867888942495</v>
      </c>
      <c r="J59" s="46">
        <f t="shared" si="5"/>
        <v>12.1</v>
      </c>
      <c r="K59" s="67">
        <v>1</v>
      </c>
      <c r="N59" t="str">
        <f t="shared" si="6"/>
        <v>Q1-1970</v>
      </c>
      <c r="O59" t="s">
        <v>563</v>
      </c>
      <c r="P59" s="3">
        <v>25658</v>
      </c>
      <c r="Q59" s="5">
        <v>45598</v>
      </c>
      <c r="R59" s="5">
        <v>446667</v>
      </c>
      <c r="S59" s="19">
        <f t="shared" si="7"/>
        <v>0.10208499844403102</v>
      </c>
    </row>
    <row r="60" spans="1:19" x14ac:dyDescent="0.25">
      <c r="A60" s="34">
        <f t="shared" si="0"/>
        <v>1970</v>
      </c>
      <c r="B60" s="34" t="str">
        <f t="shared" si="1"/>
        <v>Q2-1970</v>
      </c>
      <c r="C60" t="s">
        <v>564</v>
      </c>
      <c r="D60" s="3">
        <v>25688</v>
      </c>
      <c r="E60" s="4">
        <v>7.1</v>
      </c>
      <c r="F60" s="4">
        <v>5.2</v>
      </c>
      <c r="G60" s="23">
        <f t="shared" si="2"/>
        <v>69.085281216914055</v>
      </c>
      <c r="H60" s="23">
        <f t="shared" si="3"/>
        <v>50.597670750415936</v>
      </c>
      <c r="I60" s="46">
        <f t="shared" si="4"/>
        <v>119.68295196732998</v>
      </c>
      <c r="J60" s="46">
        <f t="shared" si="5"/>
        <v>12.3</v>
      </c>
      <c r="K60" s="67">
        <v>1</v>
      </c>
      <c r="N60" t="str">
        <f t="shared" si="6"/>
        <v>Q2-1970</v>
      </c>
      <c r="O60" t="s">
        <v>564</v>
      </c>
      <c r="P60" s="3">
        <v>25688</v>
      </c>
      <c r="Q60" s="5">
        <v>46281</v>
      </c>
      <c r="R60" s="5">
        <v>450329</v>
      </c>
      <c r="S60" s="19">
        <f t="shared" si="7"/>
        <v>0.10277152925971901</v>
      </c>
    </row>
    <row r="61" spans="1:19" x14ac:dyDescent="0.25">
      <c r="A61" s="34">
        <f t="shared" si="0"/>
        <v>1970</v>
      </c>
      <c r="B61" s="34" t="str">
        <f t="shared" si="1"/>
        <v>Q2-1970</v>
      </c>
      <c r="C61" t="s">
        <v>565</v>
      </c>
      <c r="D61" s="3">
        <v>25719</v>
      </c>
      <c r="E61" s="4">
        <v>7.2</v>
      </c>
      <c r="F61" s="4">
        <v>5.4</v>
      </c>
      <c r="G61" s="23">
        <f t="shared" si="2"/>
        <v>69.562912654745531</v>
      </c>
      <c r="H61" s="23">
        <f t="shared" si="3"/>
        <v>52.172184491059149</v>
      </c>
      <c r="I61" s="46">
        <f t="shared" si="4"/>
        <v>121.73509714580467</v>
      </c>
      <c r="J61" s="46">
        <f t="shared" si="5"/>
        <v>12.600000000000001</v>
      </c>
      <c r="K61" s="67">
        <v>1</v>
      </c>
      <c r="N61" t="str">
        <f t="shared" si="6"/>
        <v>Q2-1970</v>
      </c>
      <c r="O61" t="s">
        <v>565</v>
      </c>
      <c r="P61" s="3">
        <v>25719</v>
      </c>
      <c r="Q61" s="5">
        <v>46528</v>
      </c>
      <c r="R61" s="5">
        <v>449531</v>
      </c>
      <c r="S61" s="19">
        <f t="shared" si="7"/>
        <v>0.1035034291294705</v>
      </c>
    </row>
    <row r="62" spans="1:19" x14ac:dyDescent="0.25">
      <c r="A62" s="34">
        <f t="shared" si="0"/>
        <v>1970</v>
      </c>
      <c r="B62" s="34" t="str">
        <f t="shared" si="1"/>
        <v>Q2-1970</v>
      </c>
      <c r="C62" t="s">
        <v>566</v>
      </c>
      <c r="D62" s="3">
        <v>25749</v>
      </c>
      <c r="E62" s="4">
        <v>7.2</v>
      </c>
      <c r="F62" s="4">
        <v>5.4</v>
      </c>
      <c r="G62" s="23">
        <f t="shared" si="2"/>
        <v>69.098530253865235</v>
      </c>
      <c r="H62" s="23">
        <f t="shared" si="3"/>
        <v>51.823897690398937</v>
      </c>
      <c r="I62" s="46">
        <f t="shared" si="4"/>
        <v>120.92242794426417</v>
      </c>
      <c r="J62" s="46">
        <f t="shared" si="5"/>
        <v>12.600000000000001</v>
      </c>
      <c r="K62" s="67">
        <v>1</v>
      </c>
      <c r="N62" t="str">
        <f t="shared" si="6"/>
        <v>Q2-1970</v>
      </c>
      <c r="O62" t="s">
        <v>566</v>
      </c>
      <c r="P62" s="3">
        <v>25749</v>
      </c>
      <c r="Q62" s="5">
        <v>47151</v>
      </c>
      <c r="R62" s="5">
        <v>452509</v>
      </c>
      <c r="S62" s="19">
        <f t="shared" si="7"/>
        <v>0.10419903250543083</v>
      </c>
    </row>
    <row r="63" spans="1:19" x14ac:dyDescent="0.25">
      <c r="A63" s="34">
        <f t="shared" si="0"/>
        <v>1970</v>
      </c>
      <c r="B63" s="34" t="str">
        <f t="shared" si="1"/>
        <v>Q3-1970</v>
      </c>
      <c r="C63" t="s">
        <v>567</v>
      </c>
      <c r="D63" s="3">
        <v>25780</v>
      </c>
      <c r="E63" s="4">
        <v>7.3</v>
      </c>
      <c r="F63" s="4">
        <v>5.6</v>
      </c>
      <c r="G63" s="23">
        <f t="shared" si="2"/>
        <v>69.757729023614132</v>
      </c>
      <c r="H63" s="23">
        <f t="shared" si="3"/>
        <v>53.512778429073855</v>
      </c>
      <c r="I63" s="46">
        <f t="shared" si="4"/>
        <v>123.27050745268798</v>
      </c>
      <c r="J63" s="46">
        <f t="shared" si="5"/>
        <v>12.899999999999999</v>
      </c>
      <c r="K63" s="67">
        <v>1</v>
      </c>
      <c r="N63" t="str">
        <f t="shared" si="6"/>
        <v>Q3-1970</v>
      </c>
      <c r="O63" t="s">
        <v>567</v>
      </c>
      <c r="P63" s="3">
        <v>25780</v>
      </c>
      <c r="Q63" s="5">
        <v>47768</v>
      </c>
      <c r="R63" s="5">
        <v>456464</v>
      </c>
      <c r="S63" s="19">
        <f t="shared" si="7"/>
        <v>0.10464790213466998</v>
      </c>
    </row>
    <row r="64" spans="1:19" x14ac:dyDescent="0.25">
      <c r="A64" s="34">
        <f t="shared" si="0"/>
        <v>1970</v>
      </c>
      <c r="B64" s="34" t="str">
        <f t="shared" si="1"/>
        <v>Q3-1970</v>
      </c>
      <c r="C64" t="s">
        <v>568</v>
      </c>
      <c r="D64" s="3">
        <v>25811</v>
      </c>
      <c r="E64" s="4">
        <v>7.3</v>
      </c>
      <c r="F64" s="4">
        <v>5.6</v>
      </c>
      <c r="G64" s="23">
        <f t="shared" si="2"/>
        <v>69.514267040149392</v>
      </c>
      <c r="H64" s="23">
        <f t="shared" si="3"/>
        <v>53.326013071895417</v>
      </c>
      <c r="I64" s="46">
        <f t="shared" si="4"/>
        <v>122.84028011204481</v>
      </c>
      <c r="J64" s="46">
        <f t="shared" si="5"/>
        <v>12.899999999999999</v>
      </c>
      <c r="K64" s="67">
        <v>1</v>
      </c>
      <c r="N64" t="str">
        <f t="shared" si="6"/>
        <v>Q3-1970</v>
      </c>
      <c r="O64" t="s">
        <v>568</v>
      </c>
      <c r="P64" s="3">
        <v>25811</v>
      </c>
      <c r="Q64" s="5">
        <v>48195</v>
      </c>
      <c r="R64" s="5">
        <v>458937</v>
      </c>
      <c r="S64" s="19">
        <f t="shared" si="7"/>
        <v>0.10501441374306278</v>
      </c>
    </row>
    <row r="65" spans="1:19" x14ac:dyDescent="0.25">
      <c r="A65" s="34">
        <f t="shared" si="0"/>
        <v>1970</v>
      </c>
      <c r="B65" s="34" t="str">
        <f t="shared" si="1"/>
        <v>Q3-1970</v>
      </c>
      <c r="C65" t="s">
        <v>569</v>
      </c>
      <c r="D65" s="3">
        <v>25841</v>
      </c>
      <c r="E65" s="4">
        <v>7.4</v>
      </c>
      <c r="F65" s="4">
        <v>5.7</v>
      </c>
      <c r="G65" s="23">
        <f t="shared" si="2"/>
        <v>70.111489570753079</v>
      </c>
      <c r="H65" s="23">
        <f t="shared" si="3"/>
        <v>54.004796020715212</v>
      </c>
      <c r="I65" s="46">
        <f t="shared" si="4"/>
        <v>124.11628559146828</v>
      </c>
      <c r="J65" s="46">
        <f t="shared" si="5"/>
        <v>13.100000000000001</v>
      </c>
      <c r="K65" s="67">
        <v>1</v>
      </c>
      <c r="N65" t="str">
        <f t="shared" si="6"/>
        <v>Q3-1970</v>
      </c>
      <c r="O65" t="s">
        <v>569</v>
      </c>
      <c r="P65" s="3">
        <v>25841</v>
      </c>
      <c r="Q65" s="5">
        <v>48853</v>
      </c>
      <c r="R65" s="5">
        <v>462859</v>
      </c>
      <c r="S65" s="19">
        <f t="shared" si="7"/>
        <v>0.10554618145050652</v>
      </c>
    </row>
    <row r="66" spans="1:19" x14ac:dyDescent="0.25">
      <c r="A66" s="34">
        <f t="shared" si="0"/>
        <v>1970</v>
      </c>
      <c r="B66" s="34" t="str">
        <f t="shared" si="1"/>
        <v>Q4-1970</v>
      </c>
      <c r="C66" t="s">
        <v>570</v>
      </c>
      <c r="D66" s="3">
        <v>25872</v>
      </c>
      <c r="E66" s="4">
        <v>7.4</v>
      </c>
      <c r="F66" s="4">
        <v>5.8</v>
      </c>
      <c r="G66" s="23">
        <f t="shared" si="2"/>
        <v>69.812976883284847</v>
      </c>
      <c r="H66" s="23">
        <f t="shared" si="3"/>
        <v>54.718279178790816</v>
      </c>
      <c r="I66" s="46">
        <f t="shared" si="4"/>
        <v>124.53125606207567</v>
      </c>
      <c r="J66" s="46">
        <f t="shared" si="5"/>
        <v>13.2</v>
      </c>
      <c r="K66" s="67">
        <v>1</v>
      </c>
      <c r="N66" t="str">
        <f t="shared" si="6"/>
        <v>Q4-1970</v>
      </c>
      <c r="O66" t="s">
        <v>570</v>
      </c>
      <c r="P66" s="3">
        <v>25872</v>
      </c>
      <c r="Q66" s="5">
        <v>49488</v>
      </c>
      <c r="R66" s="5">
        <v>466879</v>
      </c>
      <c r="S66" s="19">
        <f t="shared" si="7"/>
        <v>0.1059974854298437</v>
      </c>
    </row>
    <row r="67" spans="1:19" x14ac:dyDescent="0.25">
      <c r="A67" s="34">
        <f t="shared" si="0"/>
        <v>1970</v>
      </c>
      <c r="B67" s="34" t="str">
        <f t="shared" si="1"/>
        <v>Q4-1970</v>
      </c>
      <c r="C67" t="s">
        <v>571</v>
      </c>
      <c r="D67" s="3">
        <v>25902</v>
      </c>
      <c r="E67" s="4">
        <v>7.5</v>
      </c>
      <c r="F67" s="4">
        <v>5.9</v>
      </c>
      <c r="G67" s="23">
        <f t="shared" si="2"/>
        <v>70.492221030042927</v>
      </c>
      <c r="H67" s="23">
        <f t="shared" si="3"/>
        <v>55.453880543633765</v>
      </c>
      <c r="I67" s="46">
        <f t="shared" si="4"/>
        <v>125.94610157367669</v>
      </c>
      <c r="J67" s="46">
        <f t="shared" si="5"/>
        <v>13.4</v>
      </c>
      <c r="K67" s="67">
        <v>1</v>
      </c>
      <c r="N67" t="str">
        <f t="shared" si="6"/>
        <v>Q4-1970</v>
      </c>
      <c r="O67" t="s">
        <v>571</v>
      </c>
      <c r="P67" s="3">
        <v>25902</v>
      </c>
      <c r="Q67" s="5">
        <v>50328</v>
      </c>
      <c r="R67" s="5">
        <v>473031</v>
      </c>
      <c r="S67" s="19">
        <f t="shared" si="7"/>
        <v>0.10639471831655853</v>
      </c>
    </row>
    <row r="68" spans="1:19" x14ac:dyDescent="0.25">
      <c r="A68" s="34">
        <f t="shared" si="0"/>
        <v>1970</v>
      </c>
      <c r="B68" s="34" t="str">
        <f t="shared" si="1"/>
        <v>Q4-1970</v>
      </c>
      <c r="C68" t="s">
        <v>572</v>
      </c>
      <c r="D68" s="3">
        <v>25933</v>
      </c>
      <c r="E68" s="4">
        <v>7.6</v>
      </c>
      <c r="F68" s="4">
        <v>6.1</v>
      </c>
      <c r="G68" s="23">
        <f t="shared" si="2"/>
        <v>70.938653581943072</v>
      </c>
      <c r="H68" s="23">
        <f t="shared" si="3"/>
        <v>56.937603532875364</v>
      </c>
      <c r="I68" s="46">
        <f t="shared" si="4"/>
        <v>127.87625711481843</v>
      </c>
      <c r="J68" s="46">
        <f t="shared" si="5"/>
        <v>13.7</v>
      </c>
      <c r="K68" s="67">
        <v>-1</v>
      </c>
      <c r="N68" t="str">
        <f t="shared" si="6"/>
        <v>Q4-1970</v>
      </c>
      <c r="O68" t="s">
        <v>572</v>
      </c>
      <c r="P68" s="3">
        <v>25933</v>
      </c>
      <c r="Q68" s="5">
        <v>50950</v>
      </c>
      <c r="R68" s="5">
        <v>475569</v>
      </c>
      <c r="S68" s="19">
        <f t="shared" si="7"/>
        <v>0.10713482165574291</v>
      </c>
    </row>
    <row r="69" spans="1:19" x14ac:dyDescent="0.25">
      <c r="A69" s="34">
        <f t="shared" si="0"/>
        <v>1971</v>
      </c>
      <c r="B69" s="34" t="str">
        <f t="shared" si="1"/>
        <v>Q1-1971</v>
      </c>
      <c r="C69" t="s">
        <v>573</v>
      </c>
      <c r="D69" s="3">
        <v>25964</v>
      </c>
      <c r="E69" s="4">
        <v>7.7</v>
      </c>
      <c r="F69" s="4">
        <v>6.1</v>
      </c>
      <c r="G69" s="23">
        <f t="shared" si="2"/>
        <v>71.777178840316921</v>
      </c>
      <c r="H69" s="23">
        <f t="shared" si="3"/>
        <v>56.862440379991327</v>
      </c>
      <c r="I69" s="46">
        <f t="shared" si="4"/>
        <v>128.63961922030825</v>
      </c>
      <c r="J69" s="46">
        <f t="shared" si="5"/>
        <v>13.8</v>
      </c>
      <c r="K69" s="67">
        <v>-1</v>
      </c>
      <c r="N69" t="str">
        <f t="shared" si="6"/>
        <v>Q1-1971</v>
      </c>
      <c r="O69" t="s">
        <v>573</v>
      </c>
      <c r="P69" s="3">
        <v>25964</v>
      </c>
      <c r="Q69" s="5">
        <v>50738</v>
      </c>
      <c r="R69" s="5">
        <v>472965</v>
      </c>
      <c r="S69" s="19">
        <f t="shared" si="7"/>
        <v>0.10727643694565137</v>
      </c>
    </row>
    <row r="70" spans="1:19" x14ac:dyDescent="0.25">
      <c r="A70" s="34">
        <f t="shared" si="0"/>
        <v>1971</v>
      </c>
      <c r="B70" s="34" t="str">
        <f t="shared" si="1"/>
        <v>Q1-1971</v>
      </c>
      <c r="C70" t="s">
        <v>574</v>
      </c>
      <c r="D70" s="3">
        <v>25992</v>
      </c>
      <c r="E70" s="4">
        <v>7.8</v>
      </c>
      <c r="F70" s="4">
        <v>6.3</v>
      </c>
      <c r="G70" s="23">
        <f t="shared" si="2"/>
        <v>72.527621947648882</v>
      </c>
      <c r="H70" s="23">
        <f t="shared" si="3"/>
        <v>58.580002342331795</v>
      </c>
      <c r="I70" s="46">
        <f t="shared" si="4"/>
        <v>131.10762428998066</v>
      </c>
      <c r="J70" s="46">
        <f t="shared" si="5"/>
        <v>14.1</v>
      </c>
      <c r="K70" s="67">
        <v>-1</v>
      </c>
      <c r="N70" t="str">
        <f t="shared" si="6"/>
        <v>Q1-1971</v>
      </c>
      <c r="O70" t="s">
        <v>574</v>
      </c>
      <c r="P70" s="3">
        <v>25992</v>
      </c>
      <c r="Q70" s="5">
        <v>51231</v>
      </c>
      <c r="R70" s="5">
        <v>476367</v>
      </c>
      <c r="S70" s="19">
        <f t="shared" si="7"/>
        <v>0.10754523298213352</v>
      </c>
    </row>
    <row r="71" spans="1:19" x14ac:dyDescent="0.25">
      <c r="A71" s="34">
        <f t="shared" si="0"/>
        <v>1971</v>
      </c>
      <c r="B71" s="34" t="str">
        <f t="shared" si="1"/>
        <v>Q1-1971</v>
      </c>
      <c r="C71" t="s">
        <v>575</v>
      </c>
      <c r="D71" s="3">
        <v>26023</v>
      </c>
      <c r="E71" s="4">
        <v>7.8</v>
      </c>
      <c r="F71" s="4">
        <v>6.2</v>
      </c>
      <c r="G71" s="23">
        <f t="shared" si="2"/>
        <v>72.324931951120632</v>
      </c>
      <c r="H71" s="23">
        <f t="shared" si="3"/>
        <v>57.489048473967692</v>
      </c>
      <c r="I71" s="46">
        <f t="shared" si="4"/>
        <v>129.81398042508832</v>
      </c>
      <c r="J71" s="46">
        <f t="shared" si="5"/>
        <v>14</v>
      </c>
      <c r="K71" s="67">
        <v>-1</v>
      </c>
      <c r="N71" t="str">
        <f t="shared" si="6"/>
        <v>Q1-1971</v>
      </c>
      <c r="O71" t="s">
        <v>575</v>
      </c>
      <c r="P71" s="3">
        <v>26023</v>
      </c>
      <c r="Q71" s="5">
        <v>51801</v>
      </c>
      <c r="R71" s="5">
        <v>480321</v>
      </c>
      <c r="S71" s="19">
        <f t="shared" si="7"/>
        <v>0.10784662756781402</v>
      </c>
    </row>
    <row r="72" spans="1:19" x14ac:dyDescent="0.25">
      <c r="A72" s="34">
        <f t="shared" si="0"/>
        <v>1971</v>
      </c>
      <c r="B72" s="34" t="str">
        <f t="shared" si="1"/>
        <v>Q2-1971</v>
      </c>
      <c r="C72" t="s">
        <v>576</v>
      </c>
      <c r="D72" s="3">
        <v>26053</v>
      </c>
      <c r="E72" s="4">
        <v>7.9</v>
      </c>
      <c r="F72" s="4">
        <v>6.4</v>
      </c>
      <c r="G72" s="23">
        <f t="shared" si="2"/>
        <v>72.837066451810927</v>
      </c>
      <c r="H72" s="23">
        <f t="shared" si="3"/>
        <v>59.007243707796199</v>
      </c>
      <c r="I72" s="46">
        <f t="shared" si="4"/>
        <v>131.84431015960712</v>
      </c>
      <c r="J72" s="46">
        <f t="shared" si="5"/>
        <v>14.3</v>
      </c>
      <c r="K72" s="67">
        <v>-1</v>
      </c>
      <c r="N72" t="str">
        <f t="shared" si="6"/>
        <v>Q2-1971</v>
      </c>
      <c r="O72" t="s">
        <v>576</v>
      </c>
      <c r="P72" s="3">
        <v>26053</v>
      </c>
      <c r="Q72" s="5">
        <v>52128</v>
      </c>
      <c r="R72" s="5">
        <v>480614</v>
      </c>
      <c r="S72" s="19">
        <f t="shared" si="7"/>
        <v>0.10846125997161964</v>
      </c>
    </row>
    <row r="73" spans="1:19" x14ac:dyDescent="0.25">
      <c r="A73" s="34">
        <f t="shared" si="0"/>
        <v>1971</v>
      </c>
      <c r="B73" s="34" t="str">
        <f t="shared" si="1"/>
        <v>Q2-1971</v>
      </c>
      <c r="C73" t="s">
        <v>577</v>
      </c>
      <c r="D73" s="3">
        <v>26084</v>
      </c>
      <c r="E73" s="4">
        <v>8</v>
      </c>
      <c r="F73" s="4">
        <v>6.6</v>
      </c>
      <c r="G73" s="23">
        <f t="shared" si="2"/>
        <v>73.460181318888004</v>
      </c>
      <c r="H73" s="23">
        <f t="shared" si="3"/>
        <v>60.604649588082609</v>
      </c>
      <c r="I73" s="46">
        <f t="shared" si="4"/>
        <v>134.0648309069706</v>
      </c>
      <c r="J73" s="46">
        <f t="shared" si="5"/>
        <v>14.6</v>
      </c>
      <c r="K73" s="67">
        <v>-1</v>
      </c>
      <c r="N73" t="str">
        <f t="shared" si="6"/>
        <v>Q2-1971</v>
      </c>
      <c r="O73" t="s">
        <v>577</v>
      </c>
      <c r="P73" s="3">
        <v>26084</v>
      </c>
      <c r="Q73" s="5">
        <v>53166</v>
      </c>
      <c r="R73" s="5">
        <v>488198</v>
      </c>
      <c r="S73" s="19">
        <f t="shared" si="7"/>
        <v>0.10890253544668352</v>
      </c>
    </row>
    <row r="74" spans="1:19" x14ac:dyDescent="0.25">
      <c r="A74" s="34">
        <f t="shared" ref="A74:A137" si="8">YEAR(C74)</f>
        <v>1971</v>
      </c>
      <c r="B74" s="34" t="str">
        <f t="shared" ref="B74:B137" si="9">"Q"&amp;ROUNDUP(MONTH(C74)/3, 0)&amp;"-"&amp;YEAR(C74)</f>
        <v>Q2-1971</v>
      </c>
      <c r="C74" t="s">
        <v>578</v>
      </c>
      <c r="D74" s="3">
        <v>26114</v>
      </c>
      <c r="E74" s="4">
        <v>8</v>
      </c>
      <c r="F74" s="4">
        <v>6.8</v>
      </c>
      <c r="G74" s="23">
        <f t="shared" ref="G74:G137" si="10">E74/$S74</f>
        <v>73.140650772229719</v>
      </c>
      <c r="H74" s="23">
        <f t="shared" ref="H74:H137" si="11">F74/S74</f>
        <v>62.16955315639526</v>
      </c>
      <c r="I74" s="46">
        <f t="shared" ref="I74:I137" si="12">SUM(G74:H74)</f>
        <v>135.31020392862499</v>
      </c>
      <c r="J74" s="46">
        <f t="shared" ref="J74:J137" si="13">SUM(E74:F74)</f>
        <v>14.8</v>
      </c>
      <c r="K74" s="67">
        <v>-1</v>
      </c>
      <c r="N74" t="str">
        <f t="shared" ref="N74:N137" si="14">"Q"&amp;ROUNDUP(MONTH(O74)/3, 0)&amp;"-"&amp;YEAR(O74)</f>
        <v>Q2-1971</v>
      </c>
      <c r="O74" t="s">
        <v>578</v>
      </c>
      <c r="P74" s="3">
        <v>26114</v>
      </c>
      <c r="Q74" s="5">
        <v>53352</v>
      </c>
      <c r="R74" s="5">
        <v>487775</v>
      </c>
      <c r="S74" s="19">
        <f t="shared" ref="S74:S137" si="15">Q74/R74</f>
        <v>0.10937829942083953</v>
      </c>
    </row>
    <row r="75" spans="1:19" x14ac:dyDescent="0.25">
      <c r="A75" s="34">
        <f t="shared" si="8"/>
        <v>1971</v>
      </c>
      <c r="B75" s="34" t="str">
        <f t="shared" si="9"/>
        <v>Q3-1971</v>
      </c>
      <c r="C75" t="s">
        <v>579</v>
      </c>
      <c r="D75" s="3">
        <v>26145</v>
      </c>
      <c r="E75" s="4">
        <v>8.1</v>
      </c>
      <c r="F75" s="4">
        <v>6.9</v>
      </c>
      <c r="G75" s="23">
        <f t="shared" si="10"/>
        <v>73.787097250960684</v>
      </c>
      <c r="H75" s="23">
        <f t="shared" si="11"/>
        <v>62.855675436003551</v>
      </c>
      <c r="I75" s="46">
        <f t="shared" si="12"/>
        <v>136.64277268696424</v>
      </c>
      <c r="J75" s="46">
        <f t="shared" si="13"/>
        <v>15</v>
      </c>
      <c r="K75" s="67">
        <v>-1</v>
      </c>
      <c r="N75" t="str">
        <f t="shared" si="14"/>
        <v>Q3-1971</v>
      </c>
      <c r="O75" t="s">
        <v>579</v>
      </c>
      <c r="P75" s="3">
        <v>26145</v>
      </c>
      <c r="Q75" s="5">
        <v>54128</v>
      </c>
      <c r="R75" s="5">
        <v>493080</v>
      </c>
      <c r="S75" s="19">
        <f t="shared" si="15"/>
        <v>0.10977529001379087</v>
      </c>
    </row>
    <row r="76" spans="1:19" x14ac:dyDescent="0.25">
      <c r="A76" s="34">
        <f t="shared" si="8"/>
        <v>1971</v>
      </c>
      <c r="B76" s="34" t="str">
        <f t="shared" si="9"/>
        <v>Q3-1971</v>
      </c>
      <c r="C76" t="s">
        <v>580</v>
      </c>
      <c r="D76" s="3">
        <v>26176</v>
      </c>
      <c r="E76" s="4">
        <v>8.1</v>
      </c>
      <c r="F76" s="4">
        <v>6.9</v>
      </c>
      <c r="G76" s="23">
        <f t="shared" si="10"/>
        <v>73.482510890654169</v>
      </c>
      <c r="H76" s="23">
        <f t="shared" si="11"/>
        <v>62.596212980927632</v>
      </c>
      <c r="I76" s="46">
        <f t="shared" si="12"/>
        <v>136.07872387158181</v>
      </c>
      <c r="J76" s="46">
        <f t="shared" si="13"/>
        <v>15</v>
      </c>
      <c r="K76" s="67">
        <v>-1</v>
      </c>
      <c r="N76" t="str">
        <f t="shared" si="14"/>
        <v>Q3-1971</v>
      </c>
      <c r="O76" t="s">
        <v>580</v>
      </c>
      <c r="P76" s="3">
        <v>26176</v>
      </c>
      <c r="Q76" s="5">
        <v>54634</v>
      </c>
      <c r="R76" s="5">
        <v>495635</v>
      </c>
      <c r="S76" s="19">
        <f t="shared" si="15"/>
        <v>0.11023031061163961</v>
      </c>
    </row>
    <row r="77" spans="1:19" x14ac:dyDescent="0.25">
      <c r="A77" s="34">
        <f t="shared" si="8"/>
        <v>1971</v>
      </c>
      <c r="B77" s="34" t="str">
        <f t="shared" si="9"/>
        <v>Q3-1971</v>
      </c>
      <c r="C77" t="s">
        <v>581</v>
      </c>
      <c r="D77" s="3">
        <v>26206</v>
      </c>
      <c r="E77" s="4">
        <v>8.1999999999999993</v>
      </c>
      <c r="F77" s="4">
        <v>7</v>
      </c>
      <c r="G77" s="23">
        <f t="shared" si="10"/>
        <v>74.200533255944706</v>
      </c>
      <c r="H77" s="23">
        <f t="shared" si="11"/>
        <v>63.341918633123541</v>
      </c>
      <c r="I77" s="46">
        <f t="shared" si="12"/>
        <v>137.54245188906825</v>
      </c>
      <c r="J77" s="46">
        <f t="shared" si="13"/>
        <v>15.2</v>
      </c>
      <c r="K77" s="67">
        <v>-1</v>
      </c>
      <c r="N77" t="str">
        <f t="shared" si="14"/>
        <v>Q3-1971</v>
      </c>
      <c r="O77" t="s">
        <v>581</v>
      </c>
      <c r="P77" s="3">
        <v>26206</v>
      </c>
      <c r="Q77" s="5">
        <v>55133</v>
      </c>
      <c r="R77" s="5">
        <v>498890</v>
      </c>
      <c r="S77" s="19">
        <f t="shared" si="15"/>
        <v>0.11051133516406422</v>
      </c>
    </row>
    <row r="78" spans="1:19" x14ac:dyDescent="0.25">
      <c r="A78" s="34">
        <f t="shared" si="8"/>
        <v>1971</v>
      </c>
      <c r="B78" s="34" t="str">
        <f t="shared" si="9"/>
        <v>Q4-1971</v>
      </c>
      <c r="C78" t="s">
        <v>582</v>
      </c>
      <c r="D78" s="3">
        <v>26237</v>
      </c>
      <c r="E78" s="4">
        <v>8.3000000000000007</v>
      </c>
      <c r="F78" s="4">
        <v>7.1</v>
      </c>
      <c r="G78" s="23">
        <f t="shared" si="10"/>
        <v>74.87492460224297</v>
      </c>
      <c r="H78" s="23">
        <f t="shared" si="11"/>
        <v>64.049634298304227</v>
      </c>
      <c r="I78" s="46">
        <f t="shared" si="12"/>
        <v>138.9245589005472</v>
      </c>
      <c r="J78" s="46">
        <f t="shared" si="13"/>
        <v>15.4</v>
      </c>
      <c r="K78" s="67">
        <v>-1</v>
      </c>
      <c r="N78" t="str">
        <f t="shared" si="14"/>
        <v>Q4-1971</v>
      </c>
      <c r="O78" t="s">
        <v>582</v>
      </c>
      <c r="P78" s="3">
        <v>26237</v>
      </c>
      <c r="Q78" s="5">
        <v>55373</v>
      </c>
      <c r="R78" s="5">
        <v>499524</v>
      </c>
      <c r="S78" s="19">
        <f t="shared" si="15"/>
        <v>0.11085153065718564</v>
      </c>
    </row>
    <row r="79" spans="1:19" x14ac:dyDescent="0.25">
      <c r="A79" s="34">
        <f t="shared" si="8"/>
        <v>1971</v>
      </c>
      <c r="B79" s="34" t="str">
        <f t="shared" si="9"/>
        <v>Q4-1971</v>
      </c>
      <c r="C79" t="s">
        <v>583</v>
      </c>
      <c r="D79" s="3">
        <v>26267</v>
      </c>
      <c r="E79" s="4">
        <v>8.3000000000000007</v>
      </c>
      <c r="F79" s="4">
        <v>7.3</v>
      </c>
      <c r="G79" s="23">
        <f t="shared" si="10"/>
        <v>74.560069798657722</v>
      </c>
      <c r="H79" s="23">
        <f t="shared" si="11"/>
        <v>65.576928859060402</v>
      </c>
      <c r="I79" s="46">
        <f t="shared" si="12"/>
        <v>140.13699865771812</v>
      </c>
      <c r="J79" s="46">
        <f t="shared" si="13"/>
        <v>15.600000000000001</v>
      </c>
      <c r="K79" s="67">
        <v>-1</v>
      </c>
      <c r="N79" t="str">
        <f t="shared" si="14"/>
        <v>Q4-1971</v>
      </c>
      <c r="O79" t="s">
        <v>583</v>
      </c>
      <c r="P79" s="3">
        <v>26267</v>
      </c>
      <c r="Q79" s="5">
        <v>55875</v>
      </c>
      <c r="R79" s="5">
        <v>501933</v>
      </c>
      <c r="S79" s="19">
        <f t="shared" si="15"/>
        <v>0.11131963827841565</v>
      </c>
    </row>
    <row r="80" spans="1:19" x14ac:dyDescent="0.25">
      <c r="A80" s="34">
        <f t="shared" si="8"/>
        <v>1971</v>
      </c>
      <c r="B80" s="34" t="str">
        <f t="shared" si="9"/>
        <v>Q4-1971</v>
      </c>
      <c r="C80" t="s">
        <v>584</v>
      </c>
      <c r="D80" s="3">
        <v>26298</v>
      </c>
      <c r="E80" s="4">
        <v>8.4</v>
      </c>
      <c r="F80" s="4">
        <v>7.4</v>
      </c>
      <c r="G80" s="23">
        <f t="shared" si="10"/>
        <v>75.110482657239857</v>
      </c>
      <c r="H80" s="23">
        <f t="shared" si="11"/>
        <v>66.168758531377975</v>
      </c>
      <c r="I80" s="46">
        <f t="shared" si="12"/>
        <v>141.27924118861785</v>
      </c>
      <c r="J80" s="46">
        <f t="shared" si="13"/>
        <v>15.8</v>
      </c>
      <c r="K80" s="67">
        <v>-1</v>
      </c>
      <c r="N80" t="str">
        <f t="shared" si="14"/>
        <v>Q4-1971</v>
      </c>
      <c r="O80" t="s">
        <v>584</v>
      </c>
      <c r="P80" s="3">
        <v>26298</v>
      </c>
      <c r="Q80" s="5">
        <v>57142</v>
      </c>
      <c r="R80" s="5">
        <v>510948</v>
      </c>
      <c r="S80" s="19">
        <f t="shared" si="15"/>
        <v>0.11183525525102359</v>
      </c>
    </row>
    <row r="81" spans="1:19" x14ac:dyDescent="0.25">
      <c r="A81" s="34">
        <f t="shared" si="8"/>
        <v>1972</v>
      </c>
      <c r="B81" s="34" t="str">
        <f t="shared" si="9"/>
        <v>Q1-1972</v>
      </c>
      <c r="C81" t="s">
        <v>585</v>
      </c>
      <c r="D81" s="3">
        <v>26329</v>
      </c>
      <c r="E81" s="4">
        <v>8.4</v>
      </c>
      <c r="F81" s="4">
        <v>7.6</v>
      </c>
      <c r="G81" s="23">
        <f t="shared" si="10"/>
        <v>74.88983623784921</v>
      </c>
      <c r="H81" s="23">
        <f t="shared" si="11"/>
        <v>67.757470881863554</v>
      </c>
      <c r="I81" s="46">
        <f t="shared" si="12"/>
        <v>142.64730711971276</v>
      </c>
      <c r="J81" s="46">
        <f t="shared" si="13"/>
        <v>16</v>
      </c>
      <c r="K81" s="67">
        <v>-1</v>
      </c>
      <c r="N81" t="str">
        <f t="shared" si="14"/>
        <v>Q1-1972</v>
      </c>
      <c r="O81" t="s">
        <v>585</v>
      </c>
      <c r="P81" s="3">
        <v>26329</v>
      </c>
      <c r="Q81" s="5">
        <v>57095</v>
      </c>
      <c r="R81" s="5">
        <v>509028</v>
      </c>
      <c r="S81" s="19">
        <f t="shared" si="15"/>
        <v>0.11216475321593311</v>
      </c>
    </row>
    <row r="82" spans="1:19" x14ac:dyDescent="0.25">
      <c r="A82" s="34">
        <f t="shared" si="8"/>
        <v>1972</v>
      </c>
      <c r="B82" s="34" t="str">
        <f t="shared" si="9"/>
        <v>Q1-1972</v>
      </c>
      <c r="C82" t="s">
        <v>586</v>
      </c>
      <c r="D82" s="3">
        <v>26358</v>
      </c>
      <c r="E82" s="4">
        <v>8.5</v>
      </c>
      <c r="F82" s="4">
        <v>7.8</v>
      </c>
      <c r="G82" s="23">
        <f t="shared" si="10"/>
        <v>75.478154199509319</v>
      </c>
      <c r="H82" s="23">
        <f t="shared" si="11"/>
        <v>69.262306206608542</v>
      </c>
      <c r="I82" s="46">
        <f t="shared" si="12"/>
        <v>144.74046040611785</v>
      </c>
      <c r="J82" s="46">
        <f t="shared" si="13"/>
        <v>16.3</v>
      </c>
      <c r="K82" s="67">
        <v>-1</v>
      </c>
      <c r="N82" t="str">
        <f t="shared" si="14"/>
        <v>Q1-1972</v>
      </c>
      <c r="O82" t="s">
        <v>586</v>
      </c>
      <c r="P82" s="3">
        <v>26358</v>
      </c>
      <c r="Q82" s="5">
        <v>57471</v>
      </c>
      <c r="R82" s="5">
        <v>510330</v>
      </c>
      <c r="S82" s="19">
        <f t="shared" si="15"/>
        <v>0.11261536652754101</v>
      </c>
    </row>
    <row r="83" spans="1:19" x14ac:dyDescent="0.25">
      <c r="A83" s="34">
        <f t="shared" si="8"/>
        <v>1972</v>
      </c>
      <c r="B83" s="34" t="str">
        <f t="shared" si="9"/>
        <v>Q1-1972</v>
      </c>
      <c r="C83" t="s">
        <v>587</v>
      </c>
      <c r="D83" s="3">
        <v>26389</v>
      </c>
      <c r="E83" s="4">
        <v>8.5</v>
      </c>
      <c r="F83" s="4">
        <v>8.1</v>
      </c>
      <c r="G83" s="23">
        <f t="shared" si="10"/>
        <v>75.300212722157411</v>
      </c>
      <c r="H83" s="23">
        <f t="shared" si="11"/>
        <v>71.756673299938242</v>
      </c>
      <c r="I83" s="46">
        <f t="shared" si="12"/>
        <v>147.05688602209565</v>
      </c>
      <c r="J83" s="46">
        <f t="shared" si="13"/>
        <v>16.600000000000001</v>
      </c>
      <c r="K83" s="67">
        <v>-1</v>
      </c>
      <c r="N83" t="str">
        <f t="shared" si="14"/>
        <v>Q1-1972</v>
      </c>
      <c r="O83" t="s">
        <v>587</v>
      </c>
      <c r="P83" s="3">
        <v>26389</v>
      </c>
      <c r="Q83" s="5">
        <v>58292</v>
      </c>
      <c r="R83" s="5">
        <v>516400</v>
      </c>
      <c r="S83" s="19">
        <f t="shared" si="15"/>
        <v>0.11288148721920992</v>
      </c>
    </row>
    <row r="84" spans="1:19" x14ac:dyDescent="0.25">
      <c r="A84" s="34">
        <f t="shared" si="8"/>
        <v>1972</v>
      </c>
      <c r="B84" s="34" t="str">
        <f t="shared" si="9"/>
        <v>Q2-1972</v>
      </c>
      <c r="C84" t="s">
        <v>588</v>
      </c>
      <c r="D84" s="3">
        <v>26419</v>
      </c>
      <c r="E84" s="4">
        <v>8.6</v>
      </c>
      <c r="F84" s="4">
        <v>7.9</v>
      </c>
      <c r="G84" s="23">
        <f t="shared" si="10"/>
        <v>75.998705710500388</v>
      </c>
      <c r="H84" s="23">
        <f t="shared" si="11"/>
        <v>69.81276454801781</v>
      </c>
      <c r="I84" s="46">
        <f t="shared" si="12"/>
        <v>145.8114702585182</v>
      </c>
      <c r="J84" s="46">
        <f t="shared" si="13"/>
        <v>16.5</v>
      </c>
      <c r="K84" s="67">
        <v>-1</v>
      </c>
      <c r="N84" t="str">
        <f t="shared" si="14"/>
        <v>Q2-1972</v>
      </c>
      <c r="O84" t="s">
        <v>588</v>
      </c>
      <c r="P84" s="3">
        <v>26419</v>
      </c>
      <c r="Q84" s="5">
        <v>58874</v>
      </c>
      <c r="R84" s="5">
        <v>520273</v>
      </c>
      <c r="S84" s="19">
        <f t="shared" si="15"/>
        <v>0.11315982186275282</v>
      </c>
    </row>
    <row r="85" spans="1:19" x14ac:dyDescent="0.25">
      <c r="A85" s="34">
        <f t="shared" si="8"/>
        <v>1972</v>
      </c>
      <c r="B85" s="34" t="str">
        <f t="shared" si="9"/>
        <v>Q2-1972</v>
      </c>
      <c r="C85" t="s">
        <v>589</v>
      </c>
      <c r="D85" s="3">
        <v>26450</v>
      </c>
      <c r="E85" s="4">
        <v>8.6999999999999993</v>
      </c>
      <c r="F85" s="4">
        <v>8</v>
      </c>
      <c r="G85" s="23">
        <f t="shared" si="10"/>
        <v>76.776868623423354</v>
      </c>
      <c r="H85" s="23">
        <f t="shared" si="11"/>
        <v>70.599419423837574</v>
      </c>
      <c r="I85" s="46">
        <f t="shared" si="12"/>
        <v>147.37628804726091</v>
      </c>
      <c r="J85" s="46">
        <f t="shared" si="13"/>
        <v>16.7</v>
      </c>
      <c r="K85" s="67">
        <v>-1</v>
      </c>
      <c r="N85" t="str">
        <f t="shared" si="14"/>
        <v>Q2-1972</v>
      </c>
      <c r="O85" t="s">
        <v>589</v>
      </c>
      <c r="P85" s="3">
        <v>26450</v>
      </c>
      <c r="Q85" s="5">
        <v>58907</v>
      </c>
      <c r="R85" s="5">
        <v>519850</v>
      </c>
      <c r="S85" s="19">
        <f t="shared" si="15"/>
        <v>0.11331537943637587</v>
      </c>
    </row>
    <row r="86" spans="1:19" x14ac:dyDescent="0.25">
      <c r="A86" s="34">
        <f t="shared" si="8"/>
        <v>1972</v>
      </c>
      <c r="B86" s="34" t="str">
        <f t="shared" si="9"/>
        <v>Q2-1972</v>
      </c>
      <c r="C86" t="s">
        <v>590</v>
      </c>
      <c r="D86" s="3">
        <v>26480</v>
      </c>
      <c r="E86" s="4">
        <v>8.8000000000000007</v>
      </c>
      <c r="F86" s="4">
        <v>8</v>
      </c>
      <c r="G86" s="23">
        <f t="shared" si="10"/>
        <v>77.395354795213223</v>
      </c>
      <c r="H86" s="23">
        <f t="shared" si="11"/>
        <v>70.359413450193827</v>
      </c>
      <c r="I86" s="46">
        <f t="shared" si="12"/>
        <v>147.75476824540704</v>
      </c>
      <c r="J86" s="46">
        <f t="shared" si="13"/>
        <v>16.8</v>
      </c>
      <c r="K86" s="67">
        <v>-1</v>
      </c>
      <c r="N86" t="str">
        <f t="shared" si="14"/>
        <v>Q2-1972</v>
      </c>
      <c r="O86" t="s">
        <v>590</v>
      </c>
      <c r="P86" s="3">
        <v>26480</v>
      </c>
      <c r="Q86" s="5">
        <v>59330</v>
      </c>
      <c r="R86" s="5">
        <v>521803</v>
      </c>
      <c r="S86" s="19">
        <f t="shared" si="15"/>
        <v>0.11370191432398817</v>
      </c>
    </row>
    <row r="87" spans="1:19" x14ac:dyDescent="0.25">
      <c r="A87" s="34">
        <f t="shared" si="8"/>
        <v>1972</v>
      </c>
      <c r="B87" s="34" t="str">
        <f t="shared" si="9"/>
        <v>Q3-1972</v>
      </c>
      <c r="C87" t="s">
        <v>591</v>
      </c>
      <c r="D87" s="3">
        <v>26511</v>
      </c>
      <c r="E87" s="4">
        <v>8.9</v>
      </c>
      <c r="F87" s="4">
        <v>8.3000000000000007</v>
      </c>
      <c r="G87" s="23">
        <f t="shared" si="10"/>
        <v>77.737435683956377</v>
      </c>
      <c r="H87" s="23">
        <f t="shared" si="11"/>
        <v>72.49670968279078</v>
      </c>
      <c r="I87" s="46">
        <f t="shared" si="12"/>
        <v>150.23414536674716</v>
      </c>
      <c r="J87" s="46">
        <f t="shared" si="13"/>
        <v>17.200000000000003</v>
      </c>
      <c r="K87" s="67">
        <v>-1</v>
      </c>
      <c r="N87" t="str">
        <f t="shared" si="14"/>
        <v>Q3-1972</v>
      </c>
      <c r="O87" t="s">
        <v>591</v>
      </c>
      <c r="P87" s="3">
        <v>26511</v>
      </c>
      <c r="Q87" s="5">
        <v>60055</v>
      </c>
      <c r="R87" s="5">
        <v>524553</v>
      </c>
      <c r="S87" s="19">
        <f t="shared" si="15"/>
        <v>0.11448795450602704</v>
      </c>
    </row>
    <row r="88" spans="1:19" x14ac:dyDescent="0.25">
      <c r="A88" s="34">
        <f t="shared" si="8"/>
        <v>1972</v>
      </c>
      <c r="B88" s="34" t="str">
        <f t="shared" si="9"/>
        <v>Q3-1972</v>
      </c>
      <c r="C88" t="s">
        <v>592</v>
      </c>
      <c r="D88" s="3">
        <v>26542</v>
      </c>
      <c r="E88" s="4">
        <v>8.9</v>
      </c>
      <c r="F88" s="4">
        <v>9</v>
      </c>
      <c r="G88" s="23">
        <f t="shared" si="10"/>
        <v>77.451575846348817</v>
      </c>
      <c r="H88" s="23">
        <f t="shared" si="11"/>
        <v>78.321818271588683</v>
      </c>
      <c r="I88" s="46">
        <f t="shared" si="12"/>
        <v>155.7733941179375</v>
      </c>
      <c r="J88" s="46">
        <f t="shared" si="13"/>
        <v>17.899999999999999</v>
      </c>
      <c r="K88" s="67">
        <v>-1</v>
      </c>
      <c r="N88" t="str">
        <f t="shared" si="14"/>
        <v>Q3-1972</v>
      </c>
      <c r="O88" t="s">
        <v>592</v>
      </c>
      <c r="P88" s="3">
        <v>26542</v>
      </c>
      <c r="Q88" s="5">
        <v>60761</v>
      </c>
      <c r="R88" s="5">
        <v>528768</v>
      </c>
      <c r="S88" s="19">
        <f t="shared" si="15"/>
        <v>0.11491050895666909</v>
      </c>
    </row>
    <row r="89" spans="1:19" x14ac:dyDescent="0.25">
      <c r="A89" s="34">
        <f t="shared" si="8"/>
        <v>1972</v>
      </c>
      <c r="B89" s="34" t="str">
        <f t="shared" si="9"/>
        <v>Q3-1972</v>
      </c>
      <c r="C89" t="s">
        <v>593</v>
      </c>
      <c r="D89" s="3">
        <v>26572</v>
      </c>
      <c r="E89" s="4">
        <v>9</v>
      </c>
      <c r="F89" s="4">
        <v>8.5</v>
      </c>
      <c r="G89" s="23">
        <f t="shared" si="10"/>
        <v>78.139658220388924</v>
      </c>
      <c r="H89" s="23">
        <f t="shared" si="11"/>
        <v>73.798566097033984</v>
      </c>
      <c r="I89" s="46">
        <f t="shared" si="12"/>
        <v>151.93822431742291</v>
      </c>
      <c r="J89" s="46">
        <f t="shared" si="13"/>
        <v>17.5</v>
      </c>
      <c r="K89" s="67">
        <v>-1</v>
      </c>
      <c r="N89" t="str">
        <f t="shared" si="14"/>
        <v>Q3-1972</v>
      </c>
      <c r="O89" t="s">
        <v>593</v>
      </c>
      <c r="P89" s="3">
        <v>26572</v>
      </c>
      <c r="Q89" s="5">
        <v>61092</v>
      </c>
      <c r="R89" s="5">
        <v>530412</v>
      </c>
      <c r="S89" s="19">
        <f t="shared" si="15"/>
        <v>0.11517838962919391</v>
      </c>
    </row>
    <row r="90" spans="1:19" x14ac:dyDescent="0.25">
      <c r="A90" s="34">
        <f t="shared" si="8"/>
        <v>1972</v>
      </c>
      <c r="B90" s="34" t="str">
        <f t="shared" si="9"/>
        <v>Q4-1972</v>
      </c>
      <c r="C90" t="s">
        <v>594</v>
      </c>
      <c r="D90" s="3">
        <v>26603</v>
      </c>
      <c r="E90" s="4">
        <v>9.1</v>
      </c>
      <c r="F90" s="4">
        <v>8.6</v>
      </c>
      <c r="G90" s="23">
        <f t="shared" si="10"/>
        <v>78.791585618880887</v>
      </c>
      <c r="H90" s="23">
        <f t="shared" si="11"/>
        <v>74.462377617843472</v>
      </c>
      <c r="I90" s="46">
        <f t="shared" si="12"/>
        <v>153.25396323672436</v>
      </c>
      <c r="J90" s="46">
        <f t="shared" si="13"/>
        <v>17.7</v>
      </c>
      <c r="K90" s="67">
        <v>-1</v>
      </c>
      <c r="N90" t="str">
        <f t="shared" si="14"/>
        <v>Q4-1972</v>
      </c>
      <c r="O90" t="s">
        <v>594</v>
      </c>
      <c r="P90" s="3">
        <v>26603</v>
      </c>
      <c r="Q90" s="5">
        <v>61692</v>
      </c>
      <c r="R90" s="5">
        <v>534155</v>
      </c>
      <c r="S90" s="19">
        <f t="shared" si="15"/>
        <v>0.11549456618397282</v>
      </c>
    </row>
    <row r="91" spans="1:19" x14ac:dyDescent="0.25">
      <c r="A91" s="34">
        <f t="shared" si="8"/>
        <v>1972</v>
      </c>
      <c r="B91" s="34" t="str">
        <f t="shared" si="9"/>
        <v>Q4-1972</v>
      </c>
      <c r="C91" t="s">
        <v>595</v>
      </c>
      <c r="D91" s="3">
        <v>26633</v>
      </c>
      <c r="E91" s="4">
        <v>9.1999999999999993</v>
      </c>
      <c r="F91" s="4">
        <v>8.5</v>
      </c>
      <c r="G91" s="23">
        <f t="shared" si="10"/>
        <v>79.396578057032372</v>
      </c>
      <c r="H91" s="23">
        <f t="shared" si="11"/>
        <v>73.355534074432086</v>
      </c>
      <c r="I91" s="46">
        <f t="shared" si="12"/>
        <v>152.75211213146446</v>
      </c>
      <c r="J91" s="46">
        <f t="shared" si="13"/>
        <v>17.7</v>
      </c>
      <c r="K91" s="67">
        <v>-1</v>
      </c>
      <c r="N91" t="str">
        <f t="shared" si="14"/>
        <v>Q4-1972</v>
      </c>
      <c r="O91" t="s">
        <v>595</v>
      </c>
      <c r="P91" s="3">
        <v>26633</v>
      </c>
      <c r="Q91" s="5">
        <v>62070</v>
      </c>
      <c r="R91" s="5">
        <v>535668</v>
      </c>
      <c r="S91" s="19">
        <f t="shared" si="15"/>
        <v>0.11587401151459487</v>
      </c>
    </row>
    <row r="92" spans="1:19" x14ac:dyDescent="0.25">
      <c r="A92" s="34">
        <f t="shared" si="8"/>
        <v>1972</v>
      </c>
      <c r="B92" s="34" t="str">
        <f t="shared" si="9"/>
        <v>Q4-1972</v>
      </c>
      <c r="C92" t="s">
        <v>596</v>
      </c>
      <c r="D92" s="3">
        <v>26664</v>
      </c>
      <c r="E92" s="4">
        <v>9.3000000000000007</v>
      </c>
      <c r="F92" s="4">
        <v>8.1999999999999993</v>
      </c>
      <c r="G92" s="23">
        <f t="shared" si="10"/>
        <v>80.10046099915165</v>
      </c>
      <c r="H92" s="23">
        <f t="shared" si="11"/>
        <v>70.626212923983161</v>
      </c>
      <c r="I92" s="46">
        <f t="shared" si="12"/>
        <v>150.7266739231348</v>
      </c>
      <c r="J92" s="46">
        <f t="shared" si="13"/>
        <v>17.5</v>
      </c>
      <c r="K92" s="67">
        <v>-1</v>
      </c>
      <c r="N92" t="str">
        <f t="shared" si="14"/>
        <v>Q4-1972</v>
      </c>
      <c r="O92" t="s">
        <v>596</v>
      </c>
      <c r="P92" s="3">
        <v>26664</v>
      </c>
      <c r="Q92" s="5">
        <v>62473</v>
      </c>
      <c r="R92" s="5">
        <v>538077</v>
      </c>
      <c r="S92" s="19">
        <f t="shared" si="15"/>
        <v>0.11610420069989982</v>
      </c>
    </row>
    <row r="93" spans="1:19" x14ac:dyDescent="0.25">
      <c r="A93" s="34">
        <f t="shared" si="8"/>
        <v>1973</v>
      </c>
      <c r="B93" s="34" t="str">
        <f t="shared" si="9"/>
        <v>Q1-1973</v>
      </c>
      <c r="C93" t="s">
        <v>597</v>
      </c>
      <c r="D93" s="3">
        <v>26695</v>
      </c>
      <c r="E93" s="4">
        <v>9.4</v>
      </c>
      <c r="F93" s="4">
        <v>8.6999999999999993</v>
      </c>
      <c r="G93" s="23">
        <f t="shared" si="10"/>
        <v>80.753395154053251</v>
      </c>
      <c r="H93" s="23">
        <f t="shared" si="11"/>
        <v>74.739844451091827</v>
      </c>
      <c r="I93" s="46">
        <f t="shared" si="12"/>
        <v>155.49323960514508</v>
      </c>
      <c r="J93" s="46">
        <f t="shared" si="13"/>
        <v>18.100000000000001</v>
      </c>
      <c r="K93" s="67">
        <v>-1</v>
      </c>
      <c r="N93" t="str">
        <f t="shared" si="14"/>
        <v>Q1-1973</v>
      </c>
      <c r="O93" t="s">
        <v>597</v>
      </c>
      <c r="P93" s="3">
        <v>26695</v>
      </c>
      <c r="Q93" s="5">
        <v>63517</v>
      </c>
      <c r="R93" s="5">
        <v>545661</v>
      </c>
      <c r="S93" s="19">
        <f t="shared" si="15"/>
        <v>0.11640377450468331</v>
      </c>
    </row>
    <row r="94" spans="1:19" x14ac:dyDescent="0.25">
      <c r="A94" s="34">
        <f t="shared" si="8"/>
        <v>1973</v>
      </c>
      <c r="B94" s="34" t="str">
        <f t="shared" si="9"/>
        <v>Q1-1973</v>
      </c>
      <c r="C94" t="s">
        <v>598</v>
      </c>
      <c r="D94" s="3">
        <v>26723</v>
      </c>
      <c r="E94" s="4">
        <v>9.5</v>
      </c>
      <c r="F94" s="4">
        <v>8.6999999999999993</v>
      </c>
      <c r="G94" s="23">
        <f t="shared" si="10"/>
        <v>81.166651138957477</v>
      </c>
      <c r="H94" s="23">
        <f t="shared" si="11"/>
        <v>74.331564727255781</v>
      </c>
      <c r="I94" s="46">
        <f t="shared" si="12"/>
        <v>155.49821586621326</v>
      </c>
      <c r="J94" s="46">
        <f t="shared" si="13"/>
        <v>18.2</v>
      </c>
      <c r="K94" s="67">
        <v>-1</v>
      </c>
      <c r="N94" t="str">
        <f t="shared" si="14"/>
        <v>Q1-1973</v>
      </c>
      <c r="O94" t="s">
        <v>598</v>
      </c>
      <c r="P94" s="3">
        <v>26723</v>
      </c>
      <c r="Q94" s="5">
        <v>64401</v>
      </c>
      <c r="R94" s="5">
        <v>550233</v>
      </c>
      <c r="S94" s="19">
        <f t="shared" si="15"/>
        <v>0.11704314354100899</v>
      </c>
    </row>
    <row r="95" spans="1:19" x14ac:dyDescent="0.25">
      <c r="A95" s="34">
        <f t="shared" si="8"/>
        <v>1973</v>
      </c>
      <c r="B95" s="34" t="str">
        <f t="shared" si="9"/>
        <v>Q1-1973</v>
      </c>
      <c r="C95" t="s">
        <v>599</v>
      </c>
      <c r="D95" s="3">
        <v>26754</v>
      </c>
      <c r="E95" s="4">
        <v>9.6999999999999993</v>
      </c>
      <c r="F95" s="4">
        <v>9.6999999999999993</v>
      </c>
      <c r="G95" s="23">
        <f t="shared" si="10"/>
        <v>82.511238497049732</v>
      </c>
      <c r="H95" s="23">
        <f t="shared" si="11"/>
        <v>82.511238497049732</v>
      </c>
      <c r="I95" s="46">
        <f t="shared" si="12"/>
        <v>165.02247699409946</v>
      </c>
      <c r="J95" s="46">
        <f t="shared" si="13"/>
        <v>19.399999999999999</v>
      </c>
      <c r="K95" s="67">
        <v>-1</v>
      </c>
      <c r="N95" t="str">
        <f t="shared" si="14"/>
        <v>Q1-1973</v>
      </c>
      <c r="O95" t="s">
        <v>599</v>
      </c>
      <c r="P95" s="3">
        <v>26754</v>
      </c>
      <c r="Q95" s="5">
        <v>65418</v>
      </c>
      <c r="R95" s="5">
        <v>556466</v>
      </c>
      <c r="S95" s="19">
        <f t="shared" si="15"/>
        <v>0.11755974309301916</v>
      </c>
    </row>
    <row r="96" spans="1:19" x14ac:dyDescent="0.25">
      <c r="A96" s="34">
        <f t="shared" si="8"/>
        <v>1973</v>
      </c>
      <c r="B96" s="34" t="str">
        <f t="shared" si="9"/>
        <v>Q2-1973</v>
      </c>
      <c r="C96" t="s">
        <v>600</v>
      </c>
      <c r="D96" s="3">
        <v>26784</v>
      </c>
      <c r="E96" s="4">
        <v>9.8000000000000007</v>
      </c>
      <c r="F96" s="4">
        <v>9.1</v>
      </c>
      <c r="G96" s="23">
        <f t="shared" si="10"/>
        <v>82.949872565082842</v>
      </c>
      <c r="H96" s="23">
        <f t="shared" si="11"/>
        <v>77.024881667576921</v>
      </c>
      <c r="I96" s="46">
        <f t="shared" si="12"/>
        <v>159.97475423265976</v>
      </c>
      <c r="J96" s="46">
        <f t="shared" si="13"/>
        <v>18.899999999999999</v>
      </c>
      <c r="K96" s="67">
        <v>-1</v>
      </c>
      <c r="N96" t="str">
        <f t="shared" si="14"/>
        <v>Q2-1973</v>
      </c>
      <c r="O96" t="s">
        <v>600</v>
      </c>
      <c r="P96" s="3">
        <v>26784</v>
      </c>
      <c r="Q96" s="5">
        <v>65916</v>
      </c>
      <c r="R96" s="5">
        <v>557931</v>
      </c>
      <c r="S96" s="19">
        <f t="shared" si="15"/>
        <v>0.1181436414180248</v>
      </c>
    </row>
    <row r="97" spans="1:19" x14ac:dyDescent="0.25">
      <c r="A97" s="34">
        <f t="shared" si="8"/>
        <v>1973</v>
      </c>
      <c r="B97" s="34" t="str">
        <f t="shared" si="9"/>
        <v>Q2-1973</v>
      </c>
      <c r="C97" t="s">
        <v>601</v>
      </c>
      <c r="D97" s="3">
        <v>26815</v>
      </c>
      <c r="E97" s="4">
        <v>10</v>
      </c>
      <c r="F97" s="4">
        <v>10.199999999999999</v>
      </c>
      <c r="G97" s="23">
        <f t="shared" si="10"/>
        <v>84.365809238549645</v>
      </c>
      <c r="H97" s="23">
        <f t="shared" si="11"/>
        <v>86.053125423320637</v>
      </c>
      <c r="I97" s="46">
        <f t="shared" si="12"/>
        <v>170.41893466187028</v>
      </c>
      <c r="J97" s="46">
        <f t="shared" si="13"/>
        <v>20.2</v>
      </c>
      <c r="K97" s="67">
        <v>-1</v>
      </c>
      <c r="N97" t="str">
        <f t="shared" si="14"/>
        <v>Q2-1973</v>
      </c>
      <c r="O97" t="s">
        <v>601</v>
      </c>
      <c r="P97" s="3">
        <v>26815</v>
      </c>
      <c r="Q97" s="5">
        <v>66439</v>
      </c>
      <c r="R97" s="5">
        <v>560518</v>
      </c>
      <c r="S97" s="19">
        <f t="shared" si="15"/>
        <v>0.11853142985595468</v>
      </c>
    </row>
    <row r="98" spans="1:19" x14ac:dyDescent="0.25">
      <c r="A98" s="34">
        <f t="shared" si="8"/>
        <v>1973</v>
      </c>
      <c r="B98" s="34" t="str">
        <f t="shared" si="9"/>
        <v>Q2-1973</v>
      </c>
      <c r="C98" t="s">
        <v>602</v>
      </c>
      <c r="D98" s="3">
        <v>26845</v>
      </c>
      <c r="E98" s="4">
        <v>10.1</v>
      </c>
      <c r="F98" s="4">
        <v>9.5</v>
      </c>
      <c r="G98" s="23">
        <f t="shared" si="10"/>
        <v>84.848461584329627</v>
      </c>
      <c r="H98" s="23">
        <f t="shared" si="11"/>
        <v>79.80795891595362</v>
      </c>
      <c r="I98" s="46">
        <f t="shared" si="12"/>
        <v>164.65642050028325</v>
      </c>
      <c r="J98" s="46">
        <f t="shared" si="13"/>
        <v>19.600000000000001</v>
      </c>
      <c r="K98" s="67">
        <v>-1</v>
      </c>
      <c r="N98" t="str">
        <f t="shared" si="14"/>
        <v>Q2-1973</v>
      </c>
      <c r="O98" t="s">
        <v>602</v>
      </c>
      <c r="P98" s="3">
        <v>26845</v>
      </c>
      <c r="Q98" s="5">
        <v>67082</v>
      </c>
      <c r="R98" s="5">
        <v>563545</v>
      </c>
      <c r="S98" s="19">
        <f t="shared" si="15"/>
        <v>0.11903574692349324</v>
      </c>
    </row>
    <row r="99" spans="1:19" x14ac:dyDescent="0.25">
      <c r="A99" s="34">
        <f t="shared" si="8"/>
        <v>1973</v>
      </c>
      <c r="B99" s="34" t="str">
        <f t="shared" si="9"/>
        <v>Q3-1973</v>
      </c>
      <c r="C99" t="s">
        <v>603</v>
      </c>
      <c r="D99" s="3">
        <v>26876</v>
      </c>
      <c r="E99" s="4">
        <v>10.3</v>
      </c>
      <c r="F99" s="4">
        <v>9.1999999999999993</v>
      </c>
      <c r="G99" s="23">
        <f t="shared" si="10"/>
        <v>86.314479162036832</v>
      </c>
      <c r="H99" s="23">
        <f t="shared" si="11"/>
        <v>77.096427989392112</v>
      </c>
      <c r="I99" s="46">
        <f t="shared" si="12"/>
        <v>163.41090715142894</v>
      </c>
      <c r="J99" s="46">
        <f t="shared" si="13"/>
        <v>19.5</v>
      </c>
      <c r="K99" s="67">
        <v>-1</v>
      </c>
      <c r="N99" t="str">
        <f t="shared" si="14"/>
        <v>Q3-1973</v>
      </c>
      <c r="O99" t="s">
        <v>603</v>
      </c>
      <c r="P99" s="3">
        <v>26876</v>
      </c>
      <c r="Q99" s="5">
        <v>67497</v>
      </c>
      <c r="R99" s="5">
        <v>565628</v>
      </c>
      <c r="S99" s="19">
        <f t="shared" si="15"/>
        <v>0.11933107979095801</v>
      </c>
    </row>
    <row r="100" spans="1:19" x14ac:dyDescent="0.25">
      <c r="A100" s="34">
        <f t="shared" si="8"/>
        <v>1973</v>
      </c>
      <c r="B100" s="34" t="str">
        <f t="shared" si="9"/>
        <v>Q3-1973</v>
      </c>
      <c r="C100" t="s">
        <v>604</v>
      </c>
      <c r="D100" s="3">
        <v>26907</v>
      </c>
      <c r="E100" s="4">
        <v>10.5</v>
      </c>
      <c r="F100" s="4">
        <v>10.1</v>
      </c>
      <c r="G100" s="23">
        <f t="shared" si="10"/>
        <v>87.182974185482095</v>
      </c>
      <c r="H100" s="23">
        <f t="shared" si="11"/>
        <v>83.861718026035149</v>
      </c>
      <c r="I100" s="46">
        <f t="shared" si="12"/>
        <v>171.04469221151726</v>
      </c>
      <c r="J100" s="46">
        <f t="shared" si="13"/>
        <v>20.6</v>
      </c>
      <c r="K100" s="67">
        <v>-1</v>
      </c>
      <c r="N100" t="str">
        <f t="shared" si="14"/>
        <v>Q3-1973</v>
      </c>
      <c r="O100" t="s">
        <v>604</v>
      </c>
      <c r="P100" s="3">
        <v>26907</v>
      </c>
      <c r="Q100" s="5">
        <v>67985</v>
      </c>
      <c r="R100" s="5">
        <v>564489</v>
      </c>
      <c r="S100" s="19">
        <f t="shared" si="15"/>
        <v>0.12043635925589338</v>
      </c>
    </row>
    <row r="101" spans="1:19" x14ac:dyDescent="0.25">
      <c r="A101" s="34">
        <f t="shared" si="8"/>
        <v>1973</v>
      </c>
      <c r="B101" s="34" t="str">
        <f t="shared" si="9"/>
        <v>Q3-1973</v>
      </c>
      <c r="C101" t="s">
        <v>605</v>
      </c>
      <c r="D101" s="3">
        <v>26937</v>
      </c>
      <c r="E101" s="4">
        <v>10.6</v>
      </c>
      <c r="F101" s="4">
        <v>9.8000000000000007</v>
      </c>
      <c r="G101" s="23">
        <f t="shared" si="10"/>
        <v>87.643797044478418</v>
      </c>
      <c r="H101" s="23">
        <f t="shared" si="11"/>
        <v>81.02917085244232</v>
      </c>
      <c r="I101" s="46">
        <f t="shared" si="12"/>
        <v>168.67296789692074</v>
      </c>
      <c r="J101" s="46">
        <f t="shared" si="13"/>
        <v>20.399999999999999</v>
      </c>
      <c r="K101" s="67">
        <v>-1</v>
      </c>
      <c r="N101" t="str">
        <f t="shared" si="14"/>
        <v>Q3-1973</v>
      </c>
      <c r="O101" t="s">
        <v>605</v>
      </c>
      <c r="P101" s="3">
        <v>26937</v>
      </c>
      <c r="Q101" s="5">
        <v>68685</v>
      </c>
      <c r="R101" s="5">
        <v>567907</v>
      </c>
      <c r="S101" s="19">
        <f t="shared" si="15"/>
        <v>0.12094409824143741</v>
      </c>
    </row>
    <row r="102" spans="1:19" x14ac:dyDescent="0.25">
      <c r="A102" s="34">
        <f t="shared" si="8"/>
        <v>1973</v>
      </c>
      <c r="B102" s="34" t="str">
        <f t="shared" si="9"/>
        <v>Q4-1973</v>
      </c>
      <c r="C102" t="s">
        <v>606</v>
      </c>
      <c r="D102" s="3">
        <v>26968</v>
      </c>
      <c r="E102" s="4">
        <v>10.8</v>
      </c>
      <c r="F102" s="4">
        <v>10</v>
      </c>
      <c r="G102" s="23">
        <f t="shared" si="10"/>
        <v>88.660044468828517</v>
      </c>
      <c r="H102" s="23">
        <f t="shared" si="11"/>
        <v>82.09263376743381</v>
      </c>
      <c r="I102" s="46">
        <f t="shared" si="12"/>
        <v>170.75267823626234</v>
      </c>
      <c r="J102" s="46">
        <f t="shared" si="13"/>
        <v>20.8</v>
      </c>
      <c r="K102" s="67">
        <v>-1</v>
      </c>
      <c r="N102" t="str">
        <f t="shared" si="14"/>
        <v>Q4-1973</v>
      </c>
      <c r="O102" t="s">
        <v>606</v>
      </c>
      <c r="P102" s="3">
        <v>26968</v>
      </c>
      <c r="Q102" s="5">
        <v>69262</v>
      </c>
      <c r="R102" s="5">
        <v>568590</v>
      </c>
      <c r="S102" s="19">
        <f t="shared" si="15"/>
        <v>0.12181360910322024</v>
      </c>
    </row>
    <row r="103" spans="1:19" x14ac:dyDescent="0.25">
      <c r="A103" s="34">
        <f t="shared" si="8"/>
        <v>1973</v>
      </c>
      <c r="B103" s="34" t="str">
        <f t="shared" si="9"/>
        <v>Q4-1973</v>
      </c>
      <c r="C103" t="s">
        <v>607</v>
      </c>
      <c r="D103" s="3">
        <v>26998</v>
      </c>
      <c r="E103" s="4">
        <v>11</v>
      </c>
      <c r="F103" s="4">
        <v>10.1</v>
      </c>
      <c r="G103" s="23">
        <f t="shared" si="10"/>
        <v>89.897351325771155</v>
      </c>
      <c r="H103" s="23">
        <f t="shared" si="11"/>
        <v>82.542113490026239</v>
      </c>
      <c r="I103" s="46">
        <f t="shared" si="12"/>
        <v>172.43946481579741</v>
      </c>
      <c r="J103" s="46">
        <f t="shared" si="13"/>
        <v>21.1</v>
      </c>
      <c r="K103" s="67">
        <v>1</v>
      </c>
      <c r="N103" t="str">
        <f t="shared" si="14"/>
        <v>Q4-1973</v>
      </c>
      <c r="O103" t="s">
        <v>607</v>
      </c>
      <c r="P103" s="3">
        <v>26998</v>
      </c>
      <c r="Q103" s="5">
        <v>69733</v>
      </c>
      <c r="R103" s="5">
        <v>569892</v>
      </c>
      <c r="S103" s="19">
        <f t="shared" si="15"/>
        <v>0.12236178082864824</v>
      </c>
    </row>
    <row r="104" spans="1:19" x14ac:dyDescent="0.25">
      <c r="A104" s="34">
        <f t="shared" si="8"/>
        <v>1973</v>
      </c>
      <c r="B104" s="34" t="str">
        <f t="shared" si="9"/>
        <v>Q4-1973</v>
      </c>
      <c r="C104" t="s">
        <v>608</v>
      </c>
      <c r="D104" s="3">
        <v>27029</v>
      </c>
      <c r="E104" s="4">
        <v>11.2</v>
      </c>
      <c r="F104" s="4">
        <v>10.3</v>
      </c>
      <c r="G104" s="23">
        <f t="shared" si="10"/>
        <v>91.104665811600398</v>
      </c>
      <c r="H104" s="23">
        <f t="shared" si="11"/>
        <v>83.783755166025372</v>
      </c>
      <c r="I104" s="46">
        <f t="shared" si="12"/>
        <v>174.88842097762577</v>
      </c>
      <c r="J104" s="46">
        <f t="shared" si="13"/>
        <v>21.5</v>
      </c>
      <c r="K104" s="67">
        <v>1</v>
      </c>
      <c r="N104" t="str">
        <f t="shared" si="14"/>
        <v>Q4-1973</v>
      </c>
      <c r="O104" t="s">
        <v>608</v>
      </c>
      <c r="P104" s="3">
        <v>27029</v>
      </c>
      <c r="Q104" s="5">
        <v>70170</v>
      </c>
      <c r="R104" s="5">
        <v>570787</v>
      </c>
      <c r="S104" s="19">
        <f t="shared" si="15"/>
        <v>0.12293552586166118</v>
      </c>
    </row>
    <row r="105" spans="1:19" x14ac:dyDescent="0.25">
      <c r="A105" s="34">
        <f t="shared" si="8"/>
        <v>1974</v>
      </c>
      <c r="B105" s="34" t="str">
        <f t="shared" si="9"/>
        <v>Q1-1974</v>
      </c>
      <c r="C105" t="s">
        <v>609</v>
      </c>
      <c r="D105" s="3">
        <v>27060</v>
      </c>
      <c r="E105" s="4">
        <v>11.5</v>
      </c>
      <c r="F105" s="4">
        <v>10.1</v>
      </c>
      <c r="G105" s="23">
        <f t="shared" si="10"/>
        <v>92.837365269461074</v>
      </c>
      <c r="H105" s="23">
        <f t="shared" si="11"/>
        <v>81.5354251497006</v>
      </c>
      <c r="I105" s="46">
        <f t="shared" si="12"/>
        <v>174.37279041916167</v>
      </c>
      <c r="J105" s="46">
        <f t="shared" si="13"/>
        <v>21.6</v>
      </c>
      <c r="K105" s="67">
        <v>1</v>
      </c>
      <c r="N105" t="str">
        <f t="shared" si="14"/>
        <v>Q1-1974</v>
      </c>
      <c r="O105" t="s">
        <v>609</v>
      </c>
      <c r="P105" s="3">
        <v>27060</v>
      </c>
      <c r="Q105" s="5">
        <v>70975</v>
      </c>
      <c r="R105" s="5">
        <v>572968</v>
      </c>
      <c r="S105" s="19">
        <f t="shared" si="15"/>
        <v>0.12387253738428673</v>
      </c>
    </row>
    <row r="106" spans="1:19" x14ac:dyDescent="0.25">
      <c r="A106" s="34">
        <f t="shared" si="8"/>
        <v>1974</v>
      </c>
      <c r="B106" s="34" t="str">
        <f t="shared" si="9"/>
        <v>Q1-1974</v>
      </c>
      <c r="C106" t="s">
        <v>610</v>
      </c>
      <c r="D106" s="3">
        <v>27088</v>
      </c>
      <c r="E106" s="4">
        <v>11.7</v>
      </c>
      <c r="F106" s="4">
        <v>10.3</v>
      </c>
      <c r="G106" s="23">
        <f t="shared" si="10"/>
        <v>93.688053140432629</v>
      </c>
      <c r="H106" s="23">
        <f t="shared" si="11"/>
        <v>82.477516867218483</v>
      </c>
      <c r="I106" s="46">
        <f t="shared" si="12"/>
        <v>176.16557000765113</v>
      </c>
      <c r="J106" s="46">
        <f t="shared" si="13"/>
        <v>22</v>
      </c>
      <c r="K106" s="67">
        <v>1</v>
      </c>
      <c r="N106" t="str">
        <f t="shared" si="14"/>
        <v>Q1-1974</v>
      </c>
      <c r="O106" t="s">
        <v>610</v>
      </c>
      <c r="P106" s="3">
        <v>27088</v>
      </c>
      <c r="Q106" s="5">
        <v>71885</v>
      </c>
      <c r="R106" s="5">
        <v>575621</v>
      </c>
      <c r="S106" s="19">
        <f t="shared" si="15"/>
        <v>0.12488251818470834</v>
      </c>
    </row>
    <row r="107" spans="1:19" x14ac:dyDescent="0.25">
      <c r="A107" s="34">
        <f t="shared" si="8"/>
        <v>1974</v>
      </c>
      <c r="B107" s="34" t="str">
        <f t="shared" si="9"/>
        <v>Q1-1974</v>
      </c>
      <c r="C107" t="s">
        <v>611</v>
      </c>
      <c r="D107" s="3">
        <v>27119</v>
      </c>
      <c r="E107" s="4">
        <v>11.9</v>
      </c>
      <c r="F107" s="4">
        <v>10.3</v>
      </c>
      <c r="G107" s="23">
        <f t="shared" si="10"/>
        <v>94.268274401397306</v>
      </c>
      <c r="H107" s="23">
        <f t="shared" si="11"/>
        <v>81.593548431461542</v>
      </c>
      <c r="I107" s="46">
        <f t="shared" si="12"/>
        <v>175.86182283285885</v>
      </c>
      <c r="J107" s="46">
        <f t="shared" si="13"/>
        <v>22.200000000000003</v>
      </c>
      <c r="K107" s="67">
        <v>1</v>
      </c>
      <c r="N107" t="str">
        <f t="shared" si="14"/>
        <v>Q1-1974</v>
      </c>
      <c r="O107" t="s">
        <v>611</v>
      </c>
      <c r="P107" s="3">
        <v>27119</v>
      </c>
      <c r="Q107" s="5">
        <v>72711</v>
      </c>
      <c r="R107" s="5">
        <v>575995</v>
      </c>
      <c r="S107" s="19">
        <f t="shared" si="15"/>
        <v>0.12623547079401731</v>
      </c>
    </row>
    <row r="108" spans="1:19" x14ac:dyDescent="0.25">
      <c r="A108" s="34">
        <f t="shared" si="8"/>
        <v>1974</v>
      </c>
      <c r="B108" s="34" t="str">
        <f t="shared" si="9"/>
        <v>Q2-1974</v>
      </c>
      <c r="C108" t="s">
        <v>612</v>
      </c>
      <c r="D108" s="3">
        <v>27149</v>
      </c>
      <c r="E108" s="4">
        <v>12.1</v>
      </c>
      <c r="F108" s="4">
        <v>11.1</v>
      </c>
      <c r="G108" s="23">
        <f t="shared" si="10"/>
        <v>95.28529407755741</v>
      </c>
      <c r="H108" s="23">
        <f t="shared" si="11"/>
        <v>87.410476385197299</v>
      </c>
      <c r="I108" s="46">
        <f t="shared" si="12"/>
        <v>182.69577046275469</v>
      </c>
      <c r="J108" s="46">
        <f t="shared" si="13"/>
        <v>23.2</v>
      </c>
      <c r="K108" s="67">
        <v>1</v>
      </c>
      <c r="N108" t="str">
        <f t="shared" si="14"/>
        <v>Q2-1974</v>
      </c>
      <c r="O108" t="s">
        <v>612</v>
      </c>
      <c r="P108" s="3">
        <v>27149</v>
      </c>
      <c r="Q108" s="5">
        <v>73365</v>
      </c>
      <c r="R108" s="5">
        <v>577736</v>
      </c>
      <c r="S108" s="19">
        <f t="shared" si="15"/>
        <v>0.12698706675713475</v>
      </c>
    </row>
    <row r="109" spans="1:19" x14ac:dyDescent="0.25">
      <c r="A109" s="34">
        <f t="shared" si="8"/>
        <v>1974</v>
      </c>
      <c r="B109" s="34" t="str">
        <f t="shared" si="9"/>
        <v>Q2-1974</v>
      </c>
      <c r="C109" t="s">
        <v>613</v>
      </c>
      <c r="D109" s="3">
        <v>27180</v>
      </c>
      <c r="E109" s="4">
        <v>12.4</v>
      </c>
      <c r="F109" s="4">
        <v>11.3</v>
      </c>
      <c r="G109" s="23">
        <f t="shared" si="10"/>
        <v>96.428704212147593</v>
      </c>
      <c r="H109" s="23">
        <f t="shared" si="11"/>
        <v>87.874544967521601</v>
      </c>
      <c r="I109" s="46">
        <f t="shared" si="12"/>
        <v>184.30324917966919</v>
      </c>
      <c r="J109" s="46">
        <f t="shared" si="13"/>
        <v>23.700000000000003</v>
      </c>
      <c r="K109" s="67">
        <v>1</v>
      </c>
      <c r="N109" t="str">
        <f t="shared" si="14"/>
        <v>Q2-1974</v>
      </c>
      <c r="O109" t="s">
        <v>613</v>
      </c>
      <c r="P109" s="3">
        <v>27180</v>
      </c>
      <c r="Q109" s="5">
        <v>74665</v>
      </c>
      <c r="R109" s="5">
        <v>580633</v>
      </c>
      <c r="S109" s="19">
        <f t="shared" si="15"/>
        <v>0.12859241551892503</v>
      </c>
    </row>
    <row r="110" spans="1:19" x14ac:dyDescent="0.25">
      <c r="A110" s="34">
        <f t="shared" si="8"/>
        <v>1974</v>
      </c>
      <c r="B110" s="34" t="str">
        <f t="shared" si="9"/>
        <v>Q2-1974</v>
      </c>
      <c r="C110" t="s">
        <v>614</v>
      </c>
      <c r="D110" s="3">
        <v>27210</v>
      </c>
      <c r="E110" s="4">
        <v>12.6</v>
      </c>
      <c r="F110" s="4">
        <v>11</v>
      </c>
      <c r="G110" s="23">
        <f t="shared" si="10"/>
        <v>96.873085598955242</v>
      </c>
      <c r="H110" s="23">
        <f t="shared" si="11"/>
        <v>84.571741395913307</v>
      </c>
      <c r="I110" s="46">
        <f t="shared" si="12"/>
        <v>181.44482699486855</v>
      </c>
      <c r="J110" s="46">
        <f t="shared" si="13"/>
        <v>23.6</v>
      </c>
      <c r="K110" s="67">
        <v>1</v>
      </c>
      <c r="N110" t="str">
        <f t="shared" si="14"/>
        <v>Q2-1974</v>
      </c>
      <c r="O110" t="s">
        <v>614</v>
      </c>
      <c r="P110" s="3">
        <v>27210</v>
      </c>
      <c r="Q110" s="5">
        <v>75807</v>
      </c>
      <c r="R110" s="5">
        <v>582830</v>
      </c>
      <c r="S110" s="19">
        <f t="shared" si="15"/>
        <v>0.13006708645745757</v>
      </c>
    </row>
    <row r="111" spans="1:19" x14ac:dyDescent="0.25">
      <c r="A111" s="34">
        <f t="shared" si="8"/>
        <v>1974</v>
      </c>
      <c r="B111" s="34" t="str">
        <f t="shared" si="9"/>
        <v>Q3-1974</v>
      </c>
      <c r="C111" t="s">
        <v>615</v>
      </c>
      <c r="D111" s="3">
        <v>27241</v>
      </c>
      <c r="E111" s="4">
        <v>12.8</v>
      </c>
      <c r="F111" s="4">
        <v>11.1</v>
      </c>
      <c r="G111" s="23">
        <f t="shared" si="10"/>
        <v>97.502191078805637</v>
      </c>
      <c r="H111" s="23">
        <f t="shared" si="11"/>
        <v>84.552681326151756</v>
      </c>
      <c r="I111" s="46">
        <f t="shared" si="12"/>
        <v>182.05487240495739</v>
      </c>
      <c r="J111" s="46">
        <f t="shared" si="13"/>
        <v>23.9</v>
      </c>
      <c r="K111" s="67">
        <v>1</v>
      </c>
      <c r="N111" t="str">
        <f t="shared" si="14"/>
        <v>Q3-1974</v>
      </c>
      <c r="O111" t="s">
        <v>615</v>
      </c>
      <c r="P111" s="3">
        <v>27241</v>
      </c>
      <c r="Q111" s="5">
        <v>76492</v>
      </c>
      <c r="R111" s="5">
        <v>582667</v>
      </c>
      <c r="S111" s="19">
        <f t="shared" si="15"/>
        <v>0.13127910109891242</v>
      </c>
    </row>
    <row r="112" spans="1:19" x14ac:dyDescent="0.25">
      <c r="A112" s="34">
        <f t="shared" si="8"/>
        <v>1974</v>
      </c>
      <c r="B112" s="34" t="str">
        <f t="shared" si="9"/>
        <v>Q3-1974</v>
      </c>
      <c r="C112" t="s">
        <v>616</v>
      </c>
      <c r="D112" s="3">
        <v>27272</v>
      </c>
      <c r="E112" s="4">
        <v>13.1</v>
      </c>
      <c r="F112" s="4">
        <v>11.2</v>
      </c>
      <c r="G112" s="23">
        <f t="shared" si="10"/>
        <v>98.458540434945732</v>
      </c>
      <c r="H112" s="23">
        <f t="shared" si="11"/>
        <v>84.178294112320003</v>
      </c>
      <c r="I112" s="46">
        <f t="shared" si="12"/>
        <v>182.63683454726572</v>
      </c>
      <c r="J112" s="46">
        <f t="shared" si="13"/>
        <v>24.299999999999997</v>
      </c>
      <c r="K112" s="67">
        <v>1</v>
      </c>
      <c r="N112" t="str">
        <f t="shared" si="14"/>
        <v>Q3-1974</v>
      </c>
      <c r="O112" t="s">
        <v>616</v>
      </c>
      <c r="P112" s="3">
        <v>27272</v>
      </c>
      <c r="Q112" s="5">
        <v>77297</v>
      </c>
      <c r="R112" s="5">
        <v>580958</v>
      </c>
      <c r="S112" s="19">
        <f t="shared" si="15"/>
        <v>0.13305092622874631</v>
      </c>
    </row>
    <row r="113" spans="1:19" x14ac:dyDescent="0.25">
      <c r="A113" s="34">
        <f t="shared" si="8"/>
        <v>1974</v>
      </c>
      <c r="B113" s="34" t="str">
        <f t="shared" si="9"/>
        <v>Q3-1974</v>
      </c>
      <c r="C113" t="s">
        <v>617</v>
      </c>
      <c r="D113" s="3">
        <v>27302</v>
      </c>
      <c r="E113" s="4">
        <v>13.3</v>
      </c>
      <c r="F113" s="4">
        <v>11.8</v>
      </c>
      <c r="G113" s="23">
        <f t="shared" si="10"/>
        <v>98.890653705520378</v>
      </c>
      <c r="H113" s="23">
        <f t="shared" si="11"/>
        <v>87.737572460536882</v>
      </c>
      <c r="I113" s="46">
        <f t="shared" si="12"/>
        <v>186.62822616605726</v>
      </c>
      <c r="J113" s="46">
        <f t="shared" si="13"/>
        <v>25.1</v>
      </c>
      <c r="K113" s="67">
        <v>1</v>
      </c>
      <c r="N113" t="str">
        <f t="shared" si="14"/>
        <v>Q3-1974</v>
      </c>
      <c r="O113" t="s">
        <v>617</v>
      </c>
      <c r="P113" s="3">
        <v>27302</v>
      </c>
      <c r="Q113" s="5">
        <v>78491</v>
      </c>
      <c r="R113" s="5">
        <v>583611</v>
      </c>
      <c r="S113" s="19">
        <f t="shared" si="15"/>
        <v>0.13449198181665528</v>
      </c>
    </row>
    <row r="114" spans="1:19" x14ac:dyDescent="0.25">
      <c r="A114" s="34">
        <f t="shared" si="8"/>
        <v>1974</v>
      </c>
      <c r="B114" s="34" t="str">
        <f t="shared" si="9"/>
        <v>Q4-1974</v>
      </c>
      <c r="C114" t="s">
        <v>618</v>
      </c>
      <c r="D114" s="3">
        <v>27333</v>
      </c>
      <c r="E114" s="4">
        <v>13.5</v>
      </c>
      <c r="F114" s="4">
        <v>12</v>
      </c>
      <c r="G114" s="23">
        <f t="shared" si="10"/>
        <v>99.414041392829773</v>
      </c>
      <c r="H114" s="23">
        <f t="shared" si="11"/>
        <v>88.368036793626459</v>
      </c>
      <c r="I114" s="46">
        <f t="shared" si="12"/>
        <v>187.78207818645623</v>
      </c>
      <c r="J114" s="46">
        <f t="shared" si="13"/>
        <v>25.5</v>
      </c>
      <c r="K114" s="67">
        <v>1</v>
      </c>
      <c r="N114" t="str">
        <f t="shared" si="14"/>
        <v>Q4-1974</v>
      </c>
      <c r="O114" t="s">
        <v>618</v>
      </c>
      <c r="P114" s="3">
        <v>27333</v>
      </c>
      <c r="Q114" s="5">
        <v>79579</v>
      </c>
      <c r="R114" s="5">
        <v>586020</v>
      </c>
      <c r="S114" s="19">
        <f t="shared" si="15"/>
        <v>0.13579570663117299</v>
      </c>
    </row>
    <row r="115" spans="1:19" x14ac:dyDescent="0.25">
      <c r="A115" s="34">
        <f t="shared" si="8"/>
        <v>1974</v>
      </c>
      <c r="B115" s="34" t="str">
        <f t="shared" si="9"/>
        <v>Q4-1974</v>
      </c>
      <c r="C115" t="s">
        <v>619</v>
      </c>
      <c r="D115" s="3">
        <v>27363</v>
      </c>
      <c r="E115" s="4">
        <v>13.8</v>
      </c>
      <c r="F115" s="4">
        <v>12.3</v>
      </c>
      <c r="G115" s="23">
        <f t="shared" si="10"/>
        <v>100.71154265109115</v>
      </c>
      <c r="H115" s="23">
        <f t="shared" si="11"/>
        <v>89.764635841189943</v>
      </c>
      <c r="I115" s="46">
        <f t="shared" si="12"/>
        <v>190.47617849228109</v>
      </c>
      <c r="J115" s="46">
        <f t="shared" si="13"/>
        <v>26.1</v>
      </c>
      <c r="K115" s="67">
        <v>1</v>
      </c>
      <c r="N115" t="str">
        <f t="shared" si="14"/>
        <v>Q4-1974</v>
      </c>
      <c r="O115" t="s">
        <v>619</v>
      </c>
      <c r="P115" s="3">
        <v>27363</v>
      </c>
      <c r="Q115" s="5">
        <v>79869</v>
      </c>
      <c r="R115" s="5">
        <v>582879</v>
      </c>
      <c r="S115" s="19">
        <f t="shared" si="15"/>
        <v>0.13702500862100025</v>
      </c>
    </row>
    <row r="116" spans="1:19" x14ac:dyDescent="0.25">
      <c r="A116" s="34">
        <f t="shared" si="8"/>
        <v>1974</v>
      </c>
      <c r="B116" s="34" t="str">
        <f t="shared" si="9"/>
        <v>Q4-1974</v>
      </c>
      <c r="C116" t="s">
        <v>620</v>
      </c>
      <c r="D116" s="3">
        <v>27394</v>
      </c>
      <c r="E116" s="4">
        <v>14</v>
      </c>
      <c r="F116" s="4">
        <v>11.6</v>
      </c>
      <c r="G116" s="23">
        <f t="shared" si="10"/>
        <v>101.15529331280999</v>
      </c>
      <c r="H116" s="23">
        <f t="shared" si="11"/>
        <v>83.814385887756856</v>
      </c>
      <c r="I116" s="46">
        <f t="shared" si="12"/>
        <v>184.96967920056684</v>
      </c>
      <c r="J116" s="46">
        <f t="shared" si="13"/>
        <v>25.6</v>
      </c>
      <c r="K116" s="67">
        <v>1</v>
      </c>
      <c r="N116" t="str">
        <f t="shared" si="14"/>
        <v>Q4-1974</v>
      </c>
      <c r="O116" t="s">
        <v>620</v>
      </c>
      <c r="P116" s="3">
        <v>27394</v>
      </c>
      <c r="Q116" s="5">
        <v>81858</v>
      </c>
      <c r="R116" s="5">
        <v>591455</v>
      </c>
      <c r="S116" s="19">
        <f t="shared" si="15"/>
        <v>0.13840106178830172</v>
      </c>
    </row>
    <row r="117" spans="1:19" x14ac:dyDescent="0.25">
      <c r="A117" s="34">
        <f t="shared" si="8"/>
        <v>1975</v>
      </c>
      <c r="B117" s="34" t="str">
        <f t="shared" si="9"/>
        <v>Q1-1975</v>
      </c>
      <c r="C117" t="s">
        <v>621</v>
      </c>
      <c r="D117" s="3">
        <v>27425</v>
      </c>
      <c r="E117" s="4">
        <v>14.2</v>
      </c>
      <c r="F117" s="4">
        <v>13.1</v>
      </c>
      <c r="G117" s="23">
        <f t="shared" si="10"/>
        <v>101.85413376850896</v>
      </c>
      <c r="H117" s="23">
        <f t="shared" si="11"/>
        <v>93.964024814610369</v>
      </c>
      <c r="I117" s="46">
        <f t="shared" si="12"/>
        <v>195.81815858311933</v>
      </c>
      <c r="J117" s="46">
        <f t="shared" si="13"/>
        <v>27.299999999999997</v>
      </c>
      <c r="K117" s="67">
        <v>1</v>
      </c>
      <c r="N117" t="str">
        <f t="shared" si="14"/>
        <v>Q1-1975</v>
      </c>
      <c r="O117" t="s">
        <v>621</v>
      </c>
      <c r="P117" s="3">
        <v>27425</v>
      </c>
      <c r="Q117" s="5">
        <v>83338</v>
      </c>
      <c r="R117" s="5">
        <v>597769</v>
      </c>
      <c r="S117" s="19">
        <f t="shared" si="15"/>
        <v>0.1394150583252059</v>
      </c>
    </row>
    <row r="118" spans="1:19" x14ac:dyDescent="0.25">
      <c r="A118" s="34">
        <f t="shared" si="8"/>
        <v>1975</v>
      </c>
      <c r="B118" s="34" t="str">
        <f t="shared" si="9"/>
        <v>Q1-1975</v>
      </c>
      <c r="C118" t="s">
        <v>622</v>
      </c>
      <c r="D118" s="3">
        <v>27453</v>
      </c>
      <c r="E118" s="4">
        <v>14.5</v>
      </c>
      <c r="F118" s="4">
        <v>13.7</v>
      </c>
      <c r="G118" s="23">
        <f t="shared" si="10"/>
        <v>103.16036914607034</v>
      </c>
      <c r="H118" s="23">
        <f t="shared" si="11"/>
        <v>97.468762572494029</v>
      </c>
      <c r="I118" s="46">
        <f t="shared" si="12"/>
        <v>200.62913171856437</v>
      </c>
      <c r="J118" s="46">
        <f t="shared" si="13"/>
        <v>28.2</v>
      </c>
      <c r="K118" s="67">
        <v>1</v>
      </c>
      <c r="N118" t="str">
        <f t="shared" si="14"/>
        <v>Q1-1975</v>
      </c>
      <c r="O118" t="s">
        <v>622</v>
      </c>
      <c r="P118" s="3">
        <v>27453</v>
      </c>
      <c r="Q118" s="5">
        <v>85007</v>
      </c>
      <c r="R118" s="5">
        <v>604783</v>
      </c>
      <c r="S118" s="19">
        <f t="shared" si="15"/>
        <v>0.14055785298197865</v>
      </c>
    </row>
    <row r="119" spans="1:19" x14ac:dyDescent="0.25">
      <c r="A119" s="34">
        <f t="shared" si="8"/>
        <v>1975</v>
      </c>
      <c r="B119" s="34" t="str">
        <f t="shared" si="9"/>
        <v>Q1-1975</v>
      </c>
      <c r="C119" t="s">
        <v>623</v>
      </c>
      <c r="D119" s="3">
        <v>27484</v>
      </c>
      <c r="E119" s="4">
        <v>14.7</v>
      </c>
      <c r="F119" s="4">
        <v>13</v>
      </c>
      <c r="G119" s="23">
        <f t="shared" si="10"/>
        <v>103.99209458349948</v>
      </c>
      <c r="H119" s="23">
        <f t="shared" si="11"/>
        <v>91.965797930985943</v>
      </c>
      <c r="I119" s="46">
        <f t="shared" si="12"/>
        <v>195.95789251448542</v>
      </c>
      <c r="J119" s="46">
        <f t="shared" si="13"/>
        <v>27.7</v>
      </c>
      <c r="K119" s="67">
        <v>1</v>
      </c>
      <c r="N119" t="str">
        <f t="shared" si="14"/>
        <v>Q1-1975</v>
      </c>
      <c r="O119" t="s">
        <v>623</v>
      </c>
      <c r="P119" s="3">
        <v>27484</v>
      </c>
      <c r="Q119" s="5">
        <v>85258</v>
      </c>
      <c r="R119" s="5">
        <v>603140</v>
      </c>
      <c r="S119" s="19">
        <f t="shared" si="15"/>
        <v>0.14135689889577877</v>
      </c>
    </row>
    <row r="120" spans="1:19" x14ac:dyDescent="0.25">
      <c r="A120" s="34">
        <f t="shared" si="8"/>
        <v>1975</v>
      </c>
      <c r="B120" s="34" t="str">
        <f t="shared" si="9"/>
        <v>Q2-1975</v>
      </c>
      <c r="C120" t="s">
        <v>624</v>
      </c>
      <c r="D120" s="3">
        <v>27514</v>
      </c>
      <c r="E120" s="4">
        <v>15</v>
      </c>
      <c r="F120" s="4">
        <v>13.3</v>
      </c>
      <c r="G120" s="23">
        <f t="shared" si="10"/>
        <v>105.28009445916369</v>
      </c>
      <c r="H120" s="23">
        <f t="shared" si="11"/>
        <v>93.348350420458473</v>
      </c>
      <c r="I120" s="46">
        <f t="shared" si="12"/>
        <v>198.62844487962218</v>
      </c>
      <c r="J120" s="46">
        <f t="shared" si="13"/>
        <v>28.3</v>
      </c>
      <c r="K120" s="67">
        <v>-1</v>
      </c>
      <c r="N120" t="str">
        <f t="shared" si="14"/>
        <v>Q2-1975</v>
      </c>
      <c r="O120" t="s">
        <v>624</v>
      </c>
      <c r="P120" s="3">
        <v>27514</v>
      </c>
      <c r="Q120" s="5">
        <v>86810</v>
      </c>
      <c r="R120" s="5">
        <v>609291</v>
      </c>
      <c r="S120" s="19">
        <f t="shared" si="15"/>
        <v>0.14247707581434815</v>
      </c>
    </row>
    <row r="121" spans="1:19" x14ac:dyDescent="0.25">
      <c r="A121" s="34">
        <f t="shared" si="8"/>
        <v>1975</v>
      </c>
      <c r="B121" s="34" t="str">
        <f t="shared" si="9"/>
        <v>Q2-1975</v>
      </c>
      <c r="C121" t="s">
        <v>625</v>
      </c>
      <c r="D121" s="3">
        <v>27545</v>
      </c>
      <c r="E121" s="4">
        <v>15.2</v>
      </c>
      <c r="F121" s="4">
        <v>13.2</v>
      </c>
      <c r="G121" s="23">
        <f t="shared" si="10"/>
        <v>106.10996723102129</v>
      </c>
      <c r="H121" s="23">
        <f t="shared" si="11"/>
        <v>92.148129437465855</v>
      </c>
      <c r="I121" s="46">
        <f t="shared" si="12"/>
        <v>198.25809666848716</v>
      </c>
      <c r="J121" s="46">
        <f t="shared" si="13"/>
        <v>28.4</v>
      </c>
      <c r="K121" s="67">
        <v>-1</v>
      </c>
      <c r="N121" t="str">
        <f t="shared" si="14"/>
        <v>Q2-1975</v>
      </c>
      <c r="O121" t="s">
        <v>625</v>
      </c>
      <c r="P121" s="3">
        <v>27545</v>
      </c>
      <c r="Q121" s="5">
        <v>87888</v>
      </c>
      <c r="R121" s="5">
        <v>613539</v>
      </c>
      <c r="S121" s="19">
        <f t="shared" si="15"/>
        <v>0.14324761751086729</v>
      </c>
    </row>
    <row r="122" spans="1:19" x14ac:dyDescent="0.25">
      <c r="A122" s="34">
        <f t="shared" si="8"/>
        <v>1975</v>
      </c>
      <c r="B122" s="34" t="str">
        <f t="shared" si="9"/>
        <v>Q2-1975</v>
      </c>
      <c r="C122" t="s">
        <v>626</v>
      </c>
      <c r="D122" s="3">
        <v>27575</v>
      </c>
      <c r="E122" s="4">
        <v>15.5</v>
      </c>
      <c r="F122" s="4">
        <v>14.8</v>
      </c>
      <c r="G122" s="23">
        <f t="shared" si="10"/>
        <v>107.03514057359908</v>
      </c>
      <c r="H122" s="23">
        <f t="shared" si="11"/>
        <v>102.20129551543654</v>
      </c>
      <c r="I122" s="46">
        <f t="shared" si="12"/>
        <v>209.23643608903564</v>
      </c>
      <c r="J122" s="46">
        <f t="shared" si="13"/>
        <v>30.3</v>
      </c>
      <c r="K122" s="67">
        <v>-1</v>
      </c>
      <c r="N122" t="str">
        <f t="shared" si="14"/>
        <v>Q2-1975</v>
      </c>
      <c r="O122" t="s">
        <v>626</v>
      </c>
      <c r="P122" s="3">
        <v>27575</v>
      </c>
      <c r="Q122" s="5">
        <v>88459</v>
      </c>
      <c r="R122" s="5">
        <v>610853</v>
      </c>
      <c r="S122" s="19">
        <f t="shared" si="15"/>
        <v>0.14481225433942371</v>
      </c>
    </row>
    <row r="123" spans="1:19" x14ac:dyDescent="0.25">
      <c r="A123" s="34">
        <f t="shared" si="8"/>
        <v>1975</v>
      </c>
      <c r="B123" s="34" t="str">
        <f t="shared" si="9"/>
        <v>Q3-1975</v>
      </c>
      <c r="C123" t="s">
        <v>627</v>
      </c>
      <c r="D123" s="3">
        <v>27606</v>
      </c>
      <c r="E123" s="4">
        <v>15.7</v>
      </c>
      <c r="F123" s="4">
        <v>13.7</v>
      </c>
      <c r="G123" s="23">
        <f t="shared" si="10"/>
        <v>107.56879430230204</v>
      </c>
      <c r="H123" s="23">
        <f t="shared" si="11"/>
        <v>93.865763180989674</v>
      </c>
      <c r="I123" s="46">
        <f t="shared" si="12"/>
        <v>201.43455748329171</v>
      </c>
      <c r="J123" s="46">
        <f t="shared" si="13"/>
        <v>29.4</v>
      </c>
      <c r="K123" s="67">
        <v>-1</v>
      </c>
      <c r="N123" t="str">
        <f t="shared" si="14"/>
        <v>Q3-1975</v>
      </c>
      <c r="O123" t="s">
        <v>627</v>
      </c>
      <c r="P123" s="3">
        <v>27606</v>
      </c>
      <c r="Q123" s="5">
        <v>88878</v>
      </c>
      <c r="R123" s="5">
        <v>608949</v>
      </c>
      <c r="S123" s="19">
        <f t="shared" si="15"/>
        <v>0.14595310937369138</v>
      </c>
    </row>
    <row r="124" spans="1:19" x14ac:dyDescent="0.25">
      <c r="A124" s="34">
        <f t="shared" si="8"/>
        <v>1975</v>
      </c>
      <c r="B124" s="34" t="str">
        <f t="shared" si="9"/>
        <v>Q3-1975</v>
      </c>
      <c r="C124" t="s">
        <v>628</v>
      </c>
      <c r="D124" s="3">
        <v>27637</v>
      </c>
      <c r="E124" s="4">
        <v>16</v>
      </c>
      <c r="F124" s="4">
        <v>13.6</v>
      </c>
      <c r="G124" s="23">
        <f t="shared" si="10"/>
        <v>108.89217929734824</v>
      </c>
      <c r="H124" s="23">
        <f t="shared" si="11"/>
        <v>92.558352402745996</v>
      </c>
      <c r="I124" s="46">
        <f t="shared" si="12"/>
        <v>201.45053170009425</v>
      </c>
      <c r="J124" s="46">
        <f t="shared" si="13"/>
        <v>29.6</v>
      </c>
      <c r="K124" s="67">
        <v>-1</v>
      </c>
      <c r="N124" t="str">
        <f t="shared" si="14"/>
        <v>Q3-1975</v>
      </c>
      <c r="O124" t="s">
        <v>628</v>
      </c>
      <c r="P124" s="3">
        <v>27637</v>
      </c>
      <c r="Q124" s="5">
        <v>89148</v>
      </c>
      <c r="R124" s="5">
        <v>606720</v>
      </c>
      <c r="S124" s="19">
        <f t="shared" si="15"/>
        <v>0.14693433544303797</v>
      </c>
    </row>
    <row r="125" spans="1:19" x14ac:dyDescent="0.25">
      <c r="A125" s="34">
        <f t="shared" si="8"/>
        <v>1975</v>
      </c>
      <c r="B125" s="34" t="str">
        <f t="shared" si="9"/>
        <v>Q3-1975</v>
      </c>
      <c r="C125" t="s">
        <v>629</v>
      </c>
      <c r="D125" s="3">
        <v>27667</v>
      </c>
      <c r="E125" s="4">
        <v>16.3</v>
      </c>
      <c r="F125" s="4">
        <v>14</v>
      </c>
      <c r="G125" s="23">
        <f t="shared" si="10"/>
        <v>109.72696538622959</v>
      </c>
      <c r="H125" s="23">
        <f t="shared" si="11"/>
        <v>94.244019350135844</v>
      </c>
      <c r="I125" s="46">
        <f t="shared" si="12"/>
        <v>203.97098473636544</v>
      </c>
      <c r="J125" s="46">
        <f t="shared" si="13"/>
        <v>30.3</v>
      </c>
      <c r="K125" s="67">
        <v>-1</v>
      </c>
      <c r="N125" t="str">
        <f t="shared" si="14"/>
        <v>Q3-1975</v>
      </c>
      <c r="O125" t="s">
        <v>629</v>
      </c>
      <c r="P125" s="3">
        <v>27667</v>
      </c>
      <c r="Q125" s="5">
        <v>90542</v>
      </c>
      <c r="R125" s="5">
        <v>609503</v>
      </c>
      <c r="S125" s="19">
        <f t="shared" si="15"/>
        <v>0.14855054035829193</v>
      </c>
    </row>
    <row r="126" spans="1:19" x14ac:dyDescent="0.25">
      <c r="A126" s="34">
        <f t="shared" si="8"/>
        <v>1975</v>
      </c>
      <c r="B126" s="34" t="str">
        <f t="shared" si="9"/>
        <v>Q4-1975</v>
      </c>
      <c r="C126" t="s">
        <v>630</v>
      </c>
      <c r="D126" s="3">
        <v>27698</v>
      </c>
      <c r="E126" s="4">
        <v>16.5</v>
      </c>
      <c r="F126" s="4">
        <v>15</v>
      </c>
      <c r="G126" s="23">
        <f t="shared" si="10"/>
        <v>110.17831369423321</v>
      </c>
      <c r="H126" s="23">
        <f t="shared" si="11"/>
        <v>100.16210335839384</v>
      </c>
      <c r="I126" s="46">
        <f t="shared" si="12"/>
        <v>210.34041705262706</v>
      </c>
      <c r="J126" s="46">
        <f t="shared" si="13"/>
        <v>31.5</v>
      </c>
      <c r="K126" s="67">
        <v>-1</v>
      </c>
      <c r="N126" t="str">
        <f t="shared" si="14"/>
        <v>Q4-1975</v>
      </c>
      <c r="O126" t="s">
        <v>630</v>
      </c>
      <c r="P126" s="3">
        <v>27698</v>
      </c>
      <c r="Q126" s="5">
        <v>92842</v>
      </c>
      <c r="R126" s="5">
        <v>619950</v>
      </c>
      <c r="S126" s="19">
        <f t="shared" si="15"/>
        <v>0.14975723848697475</v>
      </c>
    </row>
    <row r="127" spans="1:19" x14ac:dyDescent="0.25">
      <c r="A127" s="34">
        <f t="shared" si="8"/>
        <v>1975</v>
      </c>
      <c r="B127" s="34" t="str">
        <f t="shared" si="9"/>
        <v>Q4-1975</v>
      </c>
      <c r="C127" t="s">
        <v>631</v>
      </c>
      <c r="D127" s="3">
        <v>27728</v>
      </c>
      <c r="E127" s="4">
        <v>16.8</v>
      </c>
      <c r="F127" s="4">
        <v>14.1</v>
      </c>
      <c r="G127" s="23">
        <f t="shared" si="10"/>
        <v>110.95826818490823</v>
      </c>
      <c r="H127" s="23">
        <f t="shared" si="11"/>
        <v>93.125689369476547</v>
      </c>
      <c r="I127" s="46">
        <f t="shared" si="12"/>
        <v>204.08395755438477</v>
      </c>
      <c r="J127" s="46">
        <f t="shared" si="13"/>
        <v>30.9</v>
      </c>
      <c r="K127" s="67">
        <v>-1</v>
      </c>
      <c r="N127" t="str">
        <f t="shared" si="14"/>
        <v>Q4-1975</v>
      </c>
      <c r="O127" t="s">
        <v>631</v>
      </c>
      <c r="P127" s="3">
        <v>27728</v>
      </c>
      <c r="Q127" s="5">
        <v>94144</v>
      </c>
      <c r="R127" s="5">
        <v>621789</v>
      </c>
      <c r="S127" s="19">
        <f t="shared" si="15"/>
        <v>0.15140827515443342</v>
      </c>
    </row>
    <row r="128" spans="1:19" x14ac:dyDescent="0.25">
      <c r="A128" s="34">
        <f t="shared" si="8"/>
        <v>1975</v>
      </c>
      <c r="B128" s="34" t="str">
        <f t="shared" si="9"/>
        <v>Q4-1975</v>
      </c>
      <c r="C128" t="s">
        <v>632</v>
      </c>
      <c r="D128" s="3">
        <v>27759</v>
      </c>
      <c r="E128" s="4">
        <v>17.100000000000001</v>
      </c>
      <c r="F128" s="4">
        <v>14.8</v>
      </c>
      <c r="G128" s="23">
        <f t="shared" si="10"/>
        <v>111.89915034592313</v>
      </c>
      <c r="H128" s="23">
        <f t="shared" si="11"/>
        <v>96.848387433898381</v>
      </c>
      <c r="I128" s="46">
        <f t="shared" si="12"/>
        <v>208.74753777982153</v>
      </c>
      <c r="J128" s="46">
        <f t="shared" si="13"/>
        <v>31.900000000000002</v>
      </c>
      <c r="K128" s="67">
        <v>-1</v>
      </c>
      <c r="N128" t="str">
        <f t="shared" si="14"/>
        <v>Q4-1975</v>
      </c>
      <c r="O128" t="s">
        <v>632</v>
      </c>
      <c r="P128" s="3">
        <v>27759</v>
      </c>
      <c r="Q128" s="5">
        <v>95686</v>
      </c>
      <c r="R128" s="5">
        <v>626151</v>
      </c>
      <c r="S128" s="19">
        <f t="shared" si="15"/>
        <v>0.15281617373445064</v>
      </c>
    </row>
    <row r="129" spans="1:19" x14ac:dyDescent="0.25">
      <c r="A129" s="34">
        <f t="shared" si="8"/>
        <v>1976</v>
      </c>
      <c r="B129" s="34" t="str">
        <f t="shared" si="9"/>
        <v>Q1-1976</v>
      </c>
      <c r="C129" t="s">
        <v>633</v>
      </c>
      <c r="D129" s="3">
        <v>27790</v>
      </c>
      <c r="E129" s="4">
        <v>17.3</v>
      </c>
      <c r="F129" s="4">
        <v>15.4</v>
      </c>
      <c r="G129" s="23">
        <f t="shared" si="10"/>
        <v>112.49656917768354</v>
      </c>
      <c r="H129" s="23">
        <f t="shared" si="11"/>
        <v>100.14145464371829</v>
      </c>
      <c r="I129" s="46">
        <f t="shared" si="12"/>
        <v>212.63802382140182</v>
      </c>
      <c r="J129" s="46">
        <f t="shared" si="13"/>
        <v>32.700000000000003</v>
      </c>
      <c r="K129" s="67">
        <v>-1</v>
      </c>
      <c r="N129" t="str">
        <f t="shared" si="14"/>
        <v>Q1-1976</v>
      </c>
      <c r="O129" t="s">
        <v>633</v>
      </c>
      <c r="P129" s="3">
        <v>27790</v>
      </c>
      <c r="Q129" s="5">
        <v>96216</v>
      </c>
      <c r="R129" s="5">
        <v>625663</v>
      </c>
      <c r="S129" s="19">
        <f t="shared" si="15"/>
        <v>0.15378246755841404</v>
      </c>
    </row>
    <row r="130" spans="1:19" x14ac:dyDescent="0.25">
      <c r="A130" s="34">
        <f t="shared" si="8"/>
        <v>1976</v>
      </c>
      <c r="B130" s="34" t="str">
        <f t="shared" si="9"/>
        <v>Q1-1976</v>
      </c>
      <c r="C130" t="s">
        <v>634</v>
      </c>
      <c r="D130" s="3">
        <v>27819</v>
      </c>
      <c r="E130" s="4">
        <v>17.600000000000001</v>
      </c>
      <c r="F130" s="4">
        <v>14.6</v>
      </c>
      <c r="G130" s="23">
        <f t="shared" si="10"/>
        <v>113.72909184620143</v>
      </c>
      <c r="H130" s="23">
        <f t="shared" si="11"/>
        <v>94.343451190598913</v>
      </c>
      <c r="I130" s="46">
        <f t="shared" si="12"/>
        <v>208.07254303680034</v>
      </c>
      <c r="J130" s="46">
        <f t="shared" si="13"/>
        <v>32.200000000000003</v>
      </c>
      <c r="K130" s="67">
        <v>-1</v>
      </c>
      <c r="N130" t="str">
        <f t="shared" si="14"/>
        <v>Q1-1976</v>
      </c>
      <c r="O130" t="s">
        <v>634</v>
      </c>
      <c r="P130" s="3">
        <v>27819</v>
      </c>
      <c r="Q130" s="5">
        <v>97010</v>
      </c>
      <c r="R130" s="5">
        <v>626867</v>
      </c>
      <c r="S130" s="19">
        <f t="shared" si="15"/>
        <v>0.15475371968854637</v>
      </c>
    </row>
    <row r="131" spans="1:19" x14ac:dyDescent="0.25">
      <c r="A131" s="34">
        <f t="shared" si="8"/>
        <v>1976</v>
      </c>
      <c r="B131" s="34" t="str">
        <f t="shared" si="9"/>
        <v>Q1-1976</v>
      </c>
      <c r="C131" t="s">
        <v>635</v>
      </c>
      <c r="D131" s="3">
        <v>27850</v>
      </c>
      <c r="E131" s="4">
        <v>17.899999999999999</v>
      </c>
      <c r="F131" s="4">
        <v>15.4</v>
      </c>
      <c r="G131" s="23">
        <f t="shared" si="10"/>
        <v>114.7837024210942</v>
      </c>
      <c r="H131" s="23">
        <f t="shared" si="11"/>
        <v>98.752459066192785</v>
      </c>
      <c r="I131" s="46">
        <f t="shared" si="12"/>
        <v>213.53616148728699</v>
      </c>
      <c r="J131" s="46">
        <f t="shared" si="13"/>
        <v>33.299999999999997</v>
      </c>
      <c r="K131" s="67">
        <v>-1</v>
      </c>
      <c r="N131" t="str">
        <f t="shared" si="14"/>
        <v>Q1-1976</v>
      </c>
      <c r="O131" t="s">
        <v>635</v>
      </c>
      <c r="P131" s="3">
        <v>27850</v>
      </c>
      <c r="Q131" s="5">
        <v>98757</v>
      </c>
      <c r="R131" s="5">
        <v>633279</v>
      </c>
      <c r="S131" s="19">
        <f t="shared" si="15"/>
        <v>0.15594548374413172</v>
      </c>
    </row>
    <row r="132" spans="1:19" x14ac:dyDescent="0.25">
      <c r="A132" s="34">
        <f t="shared" si="8"/>
        <v>1976</v>
      </c>
      <c r="B132" s="34" t="str">
        <f t="shared" si="9"/>
        <v>Q2-1976</v>
      </c>
      <c r="C132" t="s">
        <v>636</v>
      </c>
      <c r="D132" s="3">
        <v>27880</v>
      </c>
      <c r="E132" s="4">
        <v>18.100000000000001</v>
      </c>
      <c r="F132" s="4">
        <v>15.1</v>
      </c>
      <c r="G132" s="23">
        <f t="shared" si="10"/>
        <v>115.37550678891729</v>
      </c>
      <c r="H132" s="23">
        <f t="shared" si="11"/>
        <v>96.252494613958618</v>
      </c>
      <c r="I132" s="46">
        <f t="shared" si="12"/>
        <v>211.6280014028759</v>
      </c>
      <c r="J132" s="46">
        <f t="shared" si="13"/>
        <v>33.200000000000003</v>
      </c>
      <c r="K132" s="67">
        <v>-1</v>
      </c>
      <c r="N132" t="str">
        <f t="shared" si="14"/>
        <v>Q2-1976</v>
      </c>
      <c r="O132" t="s">
        <v>636</v>
      </c>
      <c r="P132" s="3">
        <v>27880</v>
      </c>
      <c r="Q132" s="5">
        <v>99795</v>
      </c>
      <c r="R132" s="5">
        <v>636127</v>
      </c>
      <c r="S132" s="19">
        <f t="shared" si="15"/>
        <v>0.15687905088134915</v>
      </c>
    </row>
    <row r="133" spans="1:19" x14ac:dyDescent="0.25">
      <c r="A133" s="34">
        <f t="shared" si="8"/>
        <v>1976</v>
      </c>
      <c r="B133" s="34" t="str">
        <f t="shared" si="9"/>
        <v>Q2-1976</v>
      </c>
      <c r="C133" t="s">
        <v>637</v>
      </c>
      <c r="D133" s="3">
        <v>27911</v>
      </c>
      <c r="E133" s="4">
        <v>18.399999999999999</v>
      </c>
      <c r="F133" s="4">
        <v>14.5</v>
      </c>
      <c r="G133" s="23">
        <f t="shared" si="10"/>
        <v>116.50178439699344</v>
      </c>
      <c r="H133" s="23">
        <f t="shared" si="11"/>
        <v>91.808471399804617</v>
      </c>
      <c r="I133" s="46">
        <f t="shared" si="12"/>
        <v>208.31025579679806</v>
      </c>
      <c r="J133" s="46">
        <f t="shared" si="13"/>
        <v>32.9</v>
      </c>
      <c r="K133" s="67">
        <v>-1</v>
      </c>
      <c r="N133" t="str">
        <f t="shared" si="14"/>
        <v>Q2-1976</v>
      </c>
      <c r="O133" t="s">
        <v>637</v>
      </c>
      <c r="P133" s="3">
        <v>27911</v>
      </c>
      <c r="Q133" s="5">
        <v>100314</v>
      </c>
      <c r="R133" s="5">
        <v>635150</v>
      </c>
      <c r="S133" s="19">
        <f t="shared" si="15"/>
        <v>0.15793749507990237</v>
      </c>
    </row>
    <row r="134" spans="1:19" x14ac:dyDescent="0.25">
      <c r="A134" s="34">
        <f t="shared" si="8"/>
        <v>1976</v>
      </c>
      <c r="B134" s="34" t="str">
        <f t="shared" si="9"/>
        <v>Q2-1976</v>
      </c>
      <c r="C134" t="s">
        <v>638</v>
      </c>
      <c r="D134" s="3">
        <v>27941</v>
      </c>
      <c r="E134" s="4">
        <v>18.600000000000001</v>
      </c>
      <c r="F134" s="4">
        <v>15</v>
      </c>
      <c r="G134" s="23">
        <f t="shared" si="10"/>
        <v>116.76216082294414</v>
      </c>
      <c r="H134" s="23">
        <f t="shared" si="11"/>
        <v>94.16303292172914</v>
      </c>
      <c r="I134" s="46">
        <f t="shared" si="12"/>
        <v>210.92519374467327</v>
      </c>
      <c r="J134" s="46">
        <f t="shared" si="13"/>
        <v>33.6</v>
      </c>
      <c r="K134" s="67">
        <v>-1</v>
      </c>
      <c r="N134" t="str">
        <f t="shared" si="14"/>
        <v>Q2-1976</v>
      </c>
      <c r="O134" t="s">
        <v>638</v>
      </c>
      <c r="P134" s="3">
        <v>27941</v>
      </c>
      <c r="Q134" s="5">
        <v>100906</v>
      </c>
      <c r="R134" s="5">
        <v>633441</v>
      </c>
      <c r="S134" s="19">
        <f t="shared" si="15"/>
        <v>0.15929818246687535</v>
      </c>
    </row>
    <row r="135" spans="1:19" x14ac:dyDescent="0.25">
      <c r="A135" s="34">
        <f t="shared" si="8"/>
        <v>1976</v>
      </c>
      <c r="B135" s="34" t="str">
        <f t="shared" si="9"/>
        <v>Q3-1976</v>
      </c>
      <c r="C135" t="s">
        <v>639</v>
      </c>
      <c r="D135" s="3">
        <v>27972</v>
      </c>
      <c r="E135" s="4">
        <v>18.899999999999999</v>
      </c>
      <c r="F135" s="4">
        <v>15.7</v>
      </c>
      <c r="G135" s="23">
        <f t="shared" si="10"/>
        <v>118.05106291478111</v>
      </c>
      <c r="H135" s="23">
        <f t="shared" si="11"/>
        <v>98.063581363072146</v>
      </c>
      <c r="I135" s="46">
        <f t="shared" si="12"/>
        <v>216.11464427785324</v>
      </c>
      <c r="J135" s="46">
        <f t="shared" si="13"/>
        <v>34.599999999999994</v>
      </c>
      <c r="K135" s="67">
        <v>-1</v>
      </c>
      <c r="N135" t="str">
        <f t="shared" si="14"/>
        <v>Q3-1976</v>
      </c>
      <c r="O135" t="s">
        <v>639</v>
      </c>
      <c r="P135" s="3">
        <v>27972</v>
      </c>
      <c r="Q135" s="5">
        <v>102313</v>
      </c>
      <c r="R135" s="5">
        <v>639056</v>
      </c>
      <c r="S135" s="19">
        <f t="shared" si="15"/>
        <v>0.16010021031020755</v>
      </c>
    </row>
    <row r="136" spans="1:19" x14ac:dyDescent="0.25">
      <c r="A136" s="34">
        <f t="shared" si="8"/>
        <v>1976</v>
      </c>
      <c r="B136" s="34" t="str">
        <f t="shared" si="9"/>
        <v>Q3-1976</v>
      </c>
      <c r="C136" t="s">
        <v>640</v>
      </c>
      <c r="D136" s="3">
        <v>28003</v>
      </c>
      <c r="E136" s="4">
        <v>19.2</v>
      </c>
      <c r="F136" s="4">
        <v>15.7</v>
      </c>
      <c r="G136" s="23">
        <f t="shared" si="10"/>
        <v>118.99952030947775</v>
      </c>
      <c r="H136" s="23">
        <f t="shared" si="11"/>
        <v>97.306899419729206</v>
      </c>
      <c r="I136" s="46">
        <f t="shared" si="12"/>
        <v>216.30641972920694</v>
      </c>
      <c r="J136" s="46">
        <f t="shared" si="13"/>
        <v>34.9</v>
      </c>
      <c r="K136" s="67">
        <v>-1</v>
      </c>
      <c r="N136" t="str">
        <f t="shared" si="14"/>
        <v>Q3-1976</v>
      </c>
      <c r="O136" t="s">
        <v>640</v>
      </c>
      <c r="P136" s="3">
        <v>28003</v>
      </c>
      <c r="Q136" s="5">
        <v>103400</v>
      </c>
      <c r="R136" s="5">
        <v>640862</v>
      </c>
      <c r="S136" s="19">
        <f t="shared" si="15"/>
        <v>0.16134518819964361</v>
      </c>
    </row>
    <row r="137" spans="1:19" x14ac:dyDescent="0.25">
      <c r="A137" s="34">
        <f t="shared" si="8"/>
        <v>1976</v>
      </c>
      <c r="B137" s="34" t="str">
        <f t="shared" si="9"/>
        <v>Q3-1976</v>
      </c>
      <c r="C137" t="s">
        <v>641</v>
      </c>
      <c r="D137" s="3">
        <v>28033</v>
      </c>
      <c r="E137" s="4">
        <v>19.5</v>
      </c>
      <c r="F137" s="4">
        <v>16.2</v>
      </c>
      <c r="G137" s="23">
        <f t="shared" si="10"/>
        <v>120.05434970101196</v>
      </c>
      <c r="H137" s="23">
        <f t="shared" si="11"/>
        <v>99.737459751609933</v>
      </c>
      <c r="I137" s="46">
        <f t="shared" si="12"/>
        <v>219.79180945262189</v>
      </c>
      <c r="J137" s="46">
        <f t="shared" si="13"/>
        <v>35.700000000000003</v>
      </c>
      <c r="K137" s="67">
        <v>-1</v>
      </c>
      <c r="N137" t="str">
        <f t="shared" si="14"/>
        <v>Q3-1976</v>
      </c>
      <c r="O137" t="s">
        <v>641</v>
      </c>
      <c r="P137" s="3">
        <v>28033</v>
      </c>
      <c r="Q137" s="5">
        <v>104352</v>
      </c>
      <c r="R137" s="5">
        <v>642457</v>
      </c>
      <c r="S137" s="19">
        <f t="shared" si="15"/>
        <v>0.1624264347652839</v>
      </c>
    </row>
    <row r="138" spans="1:19" x14ac:dyDescent="0.25">
      <c r="A138" s="34">
        <f t="shared" ref="A138:A201" si="16">YEAR(C138)</f>
        <v>1976</v>
      </c>
      <c r="B138" s="34" t="str">
        <f t="shared" ref="B138:B201" si="17">"Q"&amp;ROUNDUP(MONTH(C138)/3, 0)&amp;"-"&amp;YEAR(C138)</f>
        <v>Q4-1976</v>
      </c>
      <c r="C138" t="s">
        <v>642</v>
      </c>
      <c r="D138" s="3">
        <v>28064</v>
      </c>
      <c r="E138" s="4">
        <v>19.7</v>
      </c>
      <c r="F138" s="4">
        <v>15.4</v>
      </c>
      <c r="G138" s="23">
        <f t="shared" ref="G138:G201" si="18">E138/$S138</f>
        <v>120.69545502306876</v>
      </c>
      <c r="H138" s="23">
        <f t="shared" ref="H138:H201" si="19">F138/S138</f>
        <v>94.350761794683194</v>
      </c>
      <c r="I138" s="46">
        <f t="shared" ref="I138:I201" si="20">SUM(G138:H138)</f>
        <v>215.04621681775194</v>
      </c>
      <c r="J138" s="46">
        <f t="shared" ref="J138:J201" si="21">SUM(E138:F138)</f>
        <v>35.1</v>
      </c>
      <c r="K138" s="67">
        <v>-1</v>
      </c>
      <c r="N138" t="str">
        <f t="shared" ref="N138:N201" si="22">"Q"&amp;ROUNDUP(MONTH(O138)/3, 0)&amp;"-"&amp;YEAR(O138)</f>
        <v>Q4-1976</v>
      </c>
      <c r="O138" t="s">
        <v>642</v>
      </c>
      <c r="P138" s="3">
        <v>28064</v>
      </c>
      <c r="Q138" s="5">
        <v>104687</v>
      </c>
      <c r="R138" s="5">
        <v>641383</v>
      </c>
      <c r="S138" s="19">
        <f t="shared" ref="S138:S201" si="23">Q138/R138</f>
        <v>0.16322072770871696</v>
      </c>
    </row>
    <row r="139" spans="1:19" x14ac:dyDescent="0.25">
      <c r="A139" s="34">
        <f t="shared" si="16"/>
        <v>1976</v>
      </c>
      <c r="B139" s="34" t="str">
        <f t="shared" si="17"/>
        <v>Q4-1976</v>
      </c>
      <c r="C139" t="s">
        <v>643</v>
      </c>
      <c r="D139" s="3">
        <v>28094</v>
      </c>
      <c r="E139" s="4">
        <v>20</v>
      </c>
      <c r="F139" s="4">
        <v>15.9</v>
      </c>
      <c r="G139" s="23">
        <f t="shared" si="18"/>
        <v>121.37795790299386</v>
      </c>
      <c r="H139" s="23">
        <f t="shared" si="19"/>
        <v>96.495476532880119</v>
      </c>
      <c r="I139" s="46">
        <f t="shared" si="20"/>
        <v>217.87343443587397</v>
      </c>
      <c r="J139" s="46">
        <f t="shared" si="21"/>
        <v>35.9</v>
      </c>
      <c r="K139" s="67">
        <v>-1</v>
      </c>
      <c r="N139" t="str">
        <f t="shared" si="22"/>
        <v>Q4-1976</v>
      </c>
      <c r="O139" t="s">
        <v>643</v>
      </c>
      <c r="P139" s="3">
        <v>28094</v>
      </c>
      <c r="Q139" s="5">
        <v>107086</v>
      </c>
      <c r="R139" s="5">
        <v>649894</v>
      </c>
      <c r="S139" s="19">
        <f t="shared" si="23"/>
        <v>0.16477456323646625</v>
      </c>
    </row>
    <row r="140" spans="1:19" x14ac:dyDescent="0.25">
      <c r="A140" s="34">
        <f t="shared" si="16"/>
        <v>1976</v>
      </c>
      <c r="B140" s="34" t="str">
        <f t="shared" si="17"/>
        <v>Q4-1976</v>
      </c>
      <c r="C140" t="s">
        <v>644</v>
      </c>
      <c r="D140" s="3">
        <v>28125</v>
      </c>
      <c r="E140" s="4">
        <v>20.3</v>
      </c>
      <c r="F140" s="4">
        <v>16.5</v>
      </c>
      <c r="G140" s="23">
        <f t="shared" si="18"/>
        <v>122.7802634275388</v>
      </c>
      <c r="H140" s="23">
        <f t="shared" si="19"/>
        <v>99.796765840117743</v>
      </c>
      <c r="I140" s="46">
        <f t="shared" si="20"/>
        <v>222.57702926765654</v>
      </c>
      <c r="J140" s="46">
        <f t="shared" si="21"/>
        <v>36.799999999999997</v>
      </c>
      <c r="K140" s="67">
        <v>-1</v>
      </c>
      <c r="N140" t="str">
        <f t="shared" si="22"/>
        <v>Q4-1976</v>
      </c>
      <c r="O140" t="s">
        <v>644</v>
      </c>
      <c r="P140" s="3">
        <v>28125</v>
      </c>
      <c r="Q140" s="5">
        <v>107354</v>
      </c>
      <c r="R140" s="5">
        <v>649308</v>
      </c>
      <c r="S140" s="19">
        <f t="shared" si="23"/>
        <v>0.16533601926974564</v>
      </c>
    </row>
    <row r="141" spans="1:19" x14ac:dyDescent="0.25">
      <c r="A141" s="34">
        <f t="shared" si="16"/>
        <v>1977</v>
      </c>
      <c r="B141" s="34" t="str">
        <f t="shared" si="17"/>
        <v>Q1-1977</v>
      </c>
      <c r="C141" t="s">
        <v>645</v>
      </c>
      <c r="D141" s="3">
        <v>28156</v>
      </c>
      <c r="E141" s="4">
        <v>20.6</v>
      </c>
      <c r="F141" s="4">
        <v>15.1</v>
      </c>
      <c r="G141" s="23">
        <f t="shared" si="18"/>
        <v>123.68958745161498</v>
      </c>
      <c r="H141" s="23">
        <f t="shared" si="19"/>
        <v>90.665668471814854</v>
      </c>
      <c r="I141" s="46">
        <f t="shared" si="20"/>
        <v>214.35525592342984</v>
      </c>
      <c r="J141" s="46">
        <f t="shared" si="21"/>
        <v>35.700000000000003</v>
      </c>
      <c r="K141" s="67">
        <v>-1</v>
      </c>
      <c r="N141" t="str">
        <f t="shared" si="22"/>
        <v>Q1-1977</v>
      </c>
      <c r="O141" t="s">
        <v>645</v>
      </c>
      <c r="P141" s="3">
        <v>28156</v>
      </c>
      <c r="Q141" s="5">
        <v>108763</v>
      </c>
      <c r="R141" s="5">
        <v>653051</v>
      </c>
      <c r="S141" s="19">
        <f t="shared" si="23"/>
        <v>0.16654595123504903</v>
      </c>
    </row>
    <row r="142" spans="1:19" x14ac:dyDescent="0.25">
      <c r="A142" s="34">
        <f t="shared" si="16"/>
        <v>1977</v>
      </c>
      <c r="B142" s="34" t="str">
        <f t="shared" si="17"/>
        <v>Q1-1977</v>
      </c>
      <c r="C142" t="s">
        <v>646</v>
      </c>
      <c r="D142" s="3">
        <v>28184</v>
      </c>
      <c r="E142" s="4">
        <v>20.9</v>
      </c>
      <c r="F142" s="4">
        <v>16.7</v>
      </c>
      <c r="G142" s="23">
        <f t="shared" si="18"/>
        <v>124.65762313807913</v>
      </c>
      <c r="H142" s="23">
        <f t="shared" si="19"/>
        <v>99.606808918943614</v>
      </c>
      <c r="I142" s="46">
        <f t="shared" si="20"/>
        <v>224.26443205702276</v>
      </c>
      <c r="J142" s="46">
        <f t="shared" si="21"/>
        <v>37.599999999999994</v>
      </c>
      <c r="K142" s="67">
        <v>-1</v>
      </c>
      <c r="N142" t="str">
        <f t="shared" si="22"/>
        <v>Q1-1977</v>
      </c>
      <c r="O142" t="s">
        <v>646</v>
      </c>
      <c r="P142" s="3">
        <v>28184</v>
      </c>
      <c r="Q142" s="5">
        <v>109430</v>
      </c>
      <c r="R142" s="5">
        <v>652693</v>
      </c>
      <c r="S142" s="19">
        <f t="shared" si="23"/>
        <v>0.16765922110394932</v>
      </c>
    </row>
    <row r="143" spans="1:19" x14ac:dyDescent="0.25">
      <c r="A143" s="34">
        <f t="shared" si="16"/>
        <v>1977</v>
      </c>
      <c r="B143" s="34" t="str">
        <f t="shared" si="17"/>
        <v>Q1-1977</v>
      </c>
      <c r="C143" t="s">
        <v>647</v>
      </c>
      <c r="D143" s="3">
        <v>28215</v>
      </c>
      <c r="E143" s="4">
        <v>21.1</v>
      </c>
      <c r="F143" s="4">
        <v>16.8</v>
      </c>
      <c r="G143" s="23">
        <f t="shared" si="18"/>
        <v>124.63350365423955</v>
      </c>
      <c r="H143" s="23">
        <f t="shared" si="19"/>
        <v>99.234258833707315</v>
      </c>
      <c r="I143" s="46">
        <f t="shared" si="20"/>
        <v>223.86776248794686</v>
      </c>
      <c r="J143" s="46">
        <f t="shared" si="21"/>
        <v>37.900000000000006</v>
      </c>
      <c r="K143" s="67">
        <v>-1</v>
      </c>
      <c r="N143" t="str">
        <f t="shared" si="22"/>
        <v>Q1-1977</v>
      </c>
      <c r="O143" t="s">
        <v>647</v>
      </c>
      <c r="P143" s="3">
        <v>28215</v>
      </c>
      <c r="Q143" s="5">
        <v>110967</v>
      </c>
      <c r="R143" s="5">
        <v>655460</v>
      </c>
      <c r="S143" s="19">
        <f t="shared" si="23"/>
        <v>0.16929637201354775</v>
      </c>
    </row>
    <row r="144" spans="1:19" x14ac:dyDescent="0.25">
      <c r="A144" s="34">
        <f t="shared" si="16"/>
        <v>1977</v>
      </c>
      <c r="B144" s="34" t="str">
        <f t="shared" si="17"/>
        <v>Q2-1977</v>
      </c>
      <c r="C144" t="s">
        <v>648</v>
      </c>
      <c r="D144" s="3">
        <v>28245</v>
      </c>
      <c r="E144" s="4">
        <v>21.4</v>
      </c>
      <c r="F144" s="4">
        <v>17</v>
      </c>
      <c r="G144" s="23">
        <f t="shared" si="18"/>
        <v>125.37567084078712</v>
      </c>
      <c r="H144" s="23">
        <f t="shared" si="19"/>
        <v>99.5974955277281</v>
      </c>
      <c r="I144" s="46">
        <f t="shared" si="20"/>
        <v>224.97316636851522</v>
      </c>
      <c r="J144" s="46">
        <f t="shared" si="21"/>
        <v>38.4</v>
      </c>
      <c r="K144" s="67">
        <v>-1</v>
      </c>
      <c r="N144" t="str">
        <f t="shared" si="22"/>
        <v>Q2-1977</v>
      </c>
      <c r="O144" t="s">
        <v>648</v>
      </c>
      <c r="P144" s="3">
        <v>28245</v>
      </c>
      <c r="Q144" s="5">
        <v>112359</v>
      </c>
      <c r="R144" s="5">
        <v>658275</v>
      </c>
      <c r="S144" s="19">
        <f t="shared" si="23"/>
        <v>0.17068702290076335</v>
      </c>
    </row>
    <row r="145" spans="1:19" x14ac:dyDescent="0.25">
      <c r="A145" s="34">
        <f t="shared" si="16"/>
        <v>1977</v>
      </c>
      <c r="B145" s="34" t="str">
        <f t="shared" si="17"/>
        <v>Q2-1977</v>
      </c>
      <c r="C145" t="s">
        <v>649</v>
      </c>
      <c r="D145" s="3">
        <v>28276</v>
      </c>
      <c r="E145" s="4">
        <v>21.7</v>
      </c>
      <c r="F145" s="4">
        <v>17.3</v>
      </c>
      <c r="G145" s="23">
        <f t="shared" si="18"/>
        <v>126.35117133789356</v>
      </c>
      <c r="H145" s="23">
        <f t="shared" si="19"/>
        <v>100.7315789928829</v>
      </c>
      <c r="I145" s="46">
        <f t="shared" si="20"/>
        <v>227.08275033077646</v>
      </c>
      <c r="J145" s="46">
        <f t="shared" si="21"/>
        <v>39</v>
      </c>
      <c r="K145" s="67">
        <v>-1</v>
      </c>
      <c r="N145" t="str">
        <f t="shared" si="22"/>
        <v>Q2-1977</v>
      </c>
      <c r="O145" t="s">
        <v>649</v>
      </c>
      <c r="P145" s="3">
        <v>28276</v>
      </c>
      <c r="Q145" s="5">
        <v>115637</v>
      </c>
      <c r="R145" s="5">
        <v>673312</v>
      </c>
      <c r="S145" s="19">
        <f t="shared" si="23"/>
        <v>0.1717435601920061</v>
      </c>
    </row>
    <row r="146" spans="1:19" x14ac:dyDescent="0.25">
      <c r="A146" s="34">
        <f t="shared" si="16"/>
        <v>1977</v>
      </c>
      <c r="B146" s="34" t="str">
        <f t="shared" si="17"/>
        <v>Q2-1977</v>
      </c>
      <c r="C146" t="s">
        <v>650</v>
      </c>
      <c r="D146" s="3">
        <v>28306</v>
      </c>
      <c r="E146" s="4">
        <v>22</v>
      </c>
      <c r="F146" s="4">
        <v>18.100000000000001</v>
      </c>
      <c r="G146" s="23">
        <f t="shared" si="18"/>
        <v>127.2838785046729</v>
      </c>
      <c r="H146" s="23">
        <f t="shared" si="19"/>
        <v>104.71991822429906</v>
      </c>
      <c r="I146" s="46">
        <f t="shared" si="20"/>
        <v>232.00379672897196</v>
      </c>
      <c r="J146" s="46">
        <f t="shared" si="21"/>
        <v>40.1</v>
      </c>
      <c r="K146" s="67">
        <v>-1</v>
      </c>
      <c r="N146" t="str">
        <f t="shared" si="22"/>
        <v>Q2-1977</v>
      </c>
      <c r="O146" t="s">
        <v>650</v>
      </c>
      <c r="P146" s="3">
        <v>28306</v>
      </c>
      <c r="Q146" s="5">
        <v>116416</v>
      </c>
      <c r="R146" s="5">
        <v>673540</v>
      </c>
      <c r="S146" s="19">
        <f t="shared" si="23"/>
        <v>0.17284199899040889</v>
      </c>
    </row>
    <row r="147" spans="1:19" x14ac:dyDescent="0.25">
      <c r="A147" s="34">
        <f t="shared" si="16"/>
        <v>1977</v>
      </c>
      <c r="B147" s="34" t="str">
        <f t="shared" si="17"/>
        <v>Q3-1977</v>
      </c>
      <c r="C147" t="s">
        <v>651</v>
      </c>
      <c r="D147" s="3">
        <v>28337</v>
      </c>
      <c r="E147" s="4">
        <v>22.2</v>
      </c>
      <c r="F147" s="4">
        <v>15.6</v>
      </c>
      <c r="G147" s="23">
        <f t="shared" si="18"/>
        <v>127.77479446458662</v>
      </c>
      <c r="H147" s="23">
        <f t="shared" si="19"/>
        <v>89.787693407547351</v>
      </c>
      <c r="I147" s="46">
        <f t="shared" si="20"/>
        <v>217.56248787213397</v>
      </c>
      <c r="J147" s="46">
        <f t="shared" si="21"/>
        <v>37.799999999999997</v>
      </c>
      <c r="K147" s="67">
        <v>-1</v>
      </c>
      <c r="N147" t="str">
        <f t="shared" si="22"/>
        <v>Q3-1977</v>
      </c>
      <c r="O147" t="s">
        <v>651</v>
      </c>
      <c r="P147" s="3">
        <v>28337</v>
      </c>
      <c r="Q147" s="5">
        <v>117498</v>
      </c>
      <c r="R147" s="5">
        <v>676274</v>
      </c>
      <c r="S147" s="19">
        <f t="shared" si="23"/>
        <v>0.173743186933107</v>
      </c>
    </row>
    <row r="148" spans="1:19" x14ac:dyDescent="0.25">
      <c r="A148" s="34">
        <f t="shared" si="16"/>
        <v>1977</v>
      </c>
      <c r="B148" s="34" t="str">
        <f t="shared" si="17"/>
        <v>Q3-1977</v>
      </c>
      <c r="C148" t="s">
        <v>652</v>
      </c>
      <c r="D148" s="3">
        <v>28368</v>
      </c>
      <c r="E148" s="4">
        <v>22.5</v>
      </c>
      <c r="F148" s="4">
        <v>17.7</v>
      </c>
      <c r="G148" s="23">
        <f t="shared" si="18"/>
        <v>128.88137191872366</v>
      </c>
      <c r="H148" s="23">
        <f t="shared" si="19"/>
        <v>101.38667924272927</v>
      </c>
      <c r="I148" s="46">
        <f t="shared" si="20"/>
        <v>230.26805116145295</v>
      </c>
      <c r="J148" s="46">
        <f t="shared" si="21"/>
        <v>40.200000000000003</v>
      </c>
      <c r="K148" s="67">
        <v>-1</v>
      </c>
      <c r="N148" t="str">
        <f t="shared" si="22"/>
        <v>Q3-1977</v>
      </c>
      <c r="O148" t="s">
        <v>652</v>
      </c>
      <c r="P148" s="3">
        <v>28368</v>
      </c>
      <c r="Q148" s="5">
        <v>118214</v>
      </c>
      <c r="R148" s="5">
        <v>677137</v>
      </c>
      <c r="S148" s="19">
        <f t="shared" si="23"/>
        <v>0.17457914720359397</v>
      </c>
    </row>
    <row r="149" spans="1:19" x14ac:dyDescent="0.25">
      <c r="A149" s="34">
        <f t="shared" si="16"/>
        <v>1977</v>
      </c>
      <c r="B149" s="34" t="str">
        <f t="shared" si="17"/>
        <v>Q3-1977</v>
      </c>
      <c r="C149" t="s">
        <v>653</v>
      </c>
      <c r="D149" s="3">
        <v>28398</v>
      </c>
      <c r="E149" s="4">
        <v>22.8</v>
      </c>
      <c r="F149" s="4">
        <v>16.899999999999999</v>
      </c>
      <c r="G149" s="23">
        <f t="shared" si="18"/>
        <v>129.72333327694415</v>
      </c>
      <c r="H149" s="23">
        <f t="shared" si="19"/>
        <v>96.154575981594562</v>
      </c>
      <c r="I149" s="46">
        <f t="shared" si="20"/>
        <v>225.87790925853869</v>
      </c>
      <c r="J149" s="46">
        <f t="shared" si="21"/>
        <v>39.700000000000003</v>
      </c>
      <c r="K149" s="67">
        <v>-1</v>
      </c>
      <c r="N149" t="str">
        <f t="shared" si="22"/>
        <v>Q3-1977</v>
      </c>
      <c r="O149" t="s">
        <v>653</v>
      </c>
      <c r="P149" s="3">
        <v>28398</v>
      </c>
      <c r="Q149" s="5">
        <v>118226</v>
      </c>
      <c r="R149" s="5">
        <v>672661</v>
      </c>
      <c r="S149" s="19">
        <f t="shared" si="23"/>
        <v>0.17575866595506504</v>
      </c>
    </row>
    <row r="150" spans="1:19" x14ac:dyDescent="0.25">
      <c r="A150" s="34">
        <f t="shared" si="16"/>
        <v>1977</v>
      </c>
      <c r="B150" s="34" t="str">
        <f t="shared" si="17"/>
        <v>Q4-1977</v>
      </c>
      <c r="C150" t="s">
        <v>654</v>
      </c>
      <c r="D150" s="3">
        <v>28429</v>
      </c>
      <c r="E150" s="4">
        <v>23.1</v>
      </c>
      <c r="F150" s="4">
        <v>15</v>
      </c>
      <c r="G150" s="23">
        <f t="shared" si="18"/>
        <v>130.89166036975467</v>
      </c>
      <c r="H150" s="23">
        <f t="shared" si="19"/>
        <v>84.994584655684847</v>
      </c>
      <c r="I150" s="46">
        <f t="shared" si="20"/>
        <v>215.88624502543951</v>
      </c>
      <c r="J150" s="46">
        <f t="shared" si="21"/>
        <v>38.1</v>
      </c>
      <c r="K150" s="67">
        <v>-1</v>
      </c>
      <c r="N150" t="str">
        <f t="shared" si="22"/>
        <v>Q4-1977</v>
      </c>
      <c r="O150" t="s">
        <v>654</v>
      </c>
      <c r="P150" s="3">
        <v>28429</v>
      </c>
      <c r="Q150" s="5">
        <v>119106</v>
      </c>
      <c r="R150" s="5">
        <v>674891</v>
      </c>
      <c r="S150" s="19">
        <f t="shared" si="23"/>
        <v>0.17648183188100006</v>
      </c>
    </row>
    <row r="151" spans="1:19" x14ac:dyDescent="0.25">
      <c r="A151" s="34">
        <f t="shared" si="16"/>
        <v>1977</v>
      </c>
      <c r="B151" s="34" t="str">
        <f t="shared" si="17"/>
        <v>Q4-1977</v>
      </c>
      <c r="C151" t="s">
        <v>655</v>
      </c>
      <c r="D151" s="3">
        <v>28459</v>
      </c>
      <c r="E151" s="4">
        <v>23.3</v>
      </c>
      <c r="F151" s="4">
        <v>17.100000000000001</v>
      </c>
      <c r="G151" s="23">
        <f t="shared" si="18"/>
        <v>131.23919603432475</v>
      </c>
      <c r="H151" s="23">
        <f t="shared" si="19"/>
        <v>96.317178205448641</v>
      </c>
      <c r="I151" s="46">
        <f t="shared" si="20"/>
        <v>227.55637423977339</v>
      </c>
      <c r="J151" s="46">
        <f t="shared" si="21"/>
        <v>40.400000000000006</v>
      </c>
      <c r="K151" s="67">
        <v>-1</v>
      </c>
      <c r="N151" t="str">
        <f t="shared" si="22"/>
        <v>Q4-1977</v>
      </c>
      <c r="O151" t="s">
        <v>655</v>
      </c>
      <c r="P151" s="3">
        <v>28459</v>
      </c>
      <c r="Q151" s="5">
        <v>120030</v>
      </c>
      <c r="R151" s="5">
        <v>676079</v>
      </c>
      <c r="S151" s="19">
        <f t="shared" si="23"/>
        <v>0.17753842376408674</v>
      </c>
    </row>
    <row r="152" spans="1:19" x14ac:dyDescent="0.25">
      <c r="A152" s="34">
        <f t="shared" si="16"/>
        <v>1977</v>
      </c>
      <c r="B152" s="34" t="str">
        <f t="shared" si="17"/>
        <v>Q4-1977</v>
      </c>
      <c r="C152" t="s">
        <v>656</v>
      </c>
      <c r="D152" s="3">
        <v>28490</v>
      </c>
      <c r="E152" s="4">
        <v>23.6</v>
      </c>
      <c r="F152" s="4">
        <v>17.399999999999999</v>
      </c>
      <c r="G152" s="23">
        <f t="shared" si="18"/>
        <v>132.17125241481361</v>
      </c>
      <c r="H152" s="23">
        <f t="shared" si="19"/>
        <v>97.44829627193883</v>
      </c>
      <c r="I152" s="46">
        <f t="shared" si="20"/>
        <v>229.61954868675244</v>
      </c>
      <c r="J152" s="46">
        <f t="shared" si="21"/>
        <v>41</v>
      </c>
      <c r="K152" s="67">
        <v>-1</v>
      </c>
      <c r="N152" t="str">
        <f t="shared" si="22"/>
        <v>Q4-1977</v>
      </c>
      <c r="O152" t="s">
        <v>656</v>
      </c>
      <c r="P152" s="3">
        <v>28490</v>
      </c>
      <c r="Q152" s="5">
        <v>121645</v>
      </c>
      <c r="R152" s="5">
        <v>681270</v>
      </c>
      <c r="S152" s="19">
        <f t="shared" si="23"/>
        <v>0.17855622587226797</v>
      </c>
    </row>
    <row r="153" spans="1:19" x14ac:dyDescent="0.25">
      <c r="A153" s="34">
        <f t="shared" si="16"/>
        <v>1978</v>
      </c>
      <c r="B153" s="34" t="str">
        <f t="shared" si="17"/>
        <v>Q1-1978</v>
      </c>
      <c r="C153" t="s">
        <v>657</v>
      </c>
      <c r="D153" s="3">
        <v>28521</v>
      </c>
      <c r="E153" s="4">
        <v>23.9</v>
      </c>
      <c r="F153" s="4">
        <v>16.5</v>
      </c>
      <c r="G153" s="23">
        <f t="shared" si="18"/>
        <v>132.63178527225219</v>
      </c>
      <c r="H153" s="23">
        <f t="shared" si="19"/>
        <v>91.565876861596706</v>
      </c>
      <c r="I153" s="46">
        <f t="shared" si="20"/>
        <v>224.19766213384889</v>
      </c>
      <c r="J153" s="46">
        <f t="shared" si="21"/>
        <v>40.4</v>
      </c>
      <c r="K153" s="67">
        <v>-1</v>
      </c>
      <c r="N153" t="str">
        <f t="shared" si="22"/>
        <v>Q1-1978</v>
      </c>
      <c r="O153" t="s">
        <v>657</v>
      </c>
      <c r="P153" s="3">
        <v>28521</v>
      </c>
      <c r="Q153" s="5">
        <v>123617</v>
      </c>
      <c r="R153" s="5">
        <v>686006</v>
      </c>
      <c r="S153" s="19">
        <f t="shared" si="23"/>
        <v>0.18019813237785093</v>
      </c>
    </row>
    <row r="154" spans="1:19" x14ac:dyDescent="0.25">
      <c r="A154" s="34">
        <f t="shared" si="16"/>
        <v>1978</v>
      </c>
      <c r="B154" s="34" t="str">
        <f t="shared" si="17"/>
        <v>Q1-1978</v>
      </c>
      <c r="C154" t="s">
        <v>658</v>
      </c>
      <c r="D154" s="3">
        <v>28549</v>
      </c>
      <c r="E154" s="4">
        <v>24.2</v>
      </c>
      <c r="F154" s="4">
        <v>17.600000000000001</v>
      </c>
      <c r="G154" s="23">
        <f t="shared" si="18"/>
        <v>133.12781298386196</v>
      </c>
      <c r="H154" s="23">
        <f t="shared" si="19"/>
        <v>96.820227624626881</v>
      </c>
      <c r="I154" s="46">
        <f t="shared" si="20"/>
        <v>229.94804060848884</v>
      </c>
      <c r="J154" s="46">
        <f t="shared" si="21"/>
        <v>41.8</v>
      </c>
      <c r="K154" s="67">
        <v>-1</v>
      </c>
      <c r="N154" t="str">
        <f t="shared" si="22"/>
        <v>Q1-1978</v>
      </c>
      <c r="O154" t="s">
        <v>658</v>
      </c>
      <c r="P154" s="3">
        <v>28549</v>
      </c>
      <c r="Q154" s="5">
        <v>125294</v>
      </c>
      <c r="R154" s="5">
        <v>689261</v>
      </c>
      <c r="S154" s="19">
        <f t="shared" si="23"/>
        <v>0.18178019647129318</v>
      </c>
    </row>
    <row r="155" spans="1:19" x14ac:dyDescent="0.25">
      <c r="A155" s="34">
        <f t="shared" si="16"/>
        <v>1978</v>
      </c>
      <c r="B155" s="34" t="str">
        <f t="shared" si="17"/>
        <v>Q1-1978</v>
      </c>
      <c r="C155" t="s">
        <v>659</v>
      </c>
      <c r="D155" s="3">
        <v>28580</v>
      </c>
      <c r="E155" s="4">
        <v>24.4</v>
      </c>
      <c r="F155" s="4">
        <v>18.3</v>
      </c>
      <c r="G155" s="23">
        <f t="shared" si="18"/>
        <v>133.37240531079502</v>
      </c>
      <c r="H155" s="23">
        <f t="shared" si="19"/>
        <v>100.02930398309628</v>
      </c>
      <c r="I155" s="46">
        <f t="shared" si="20"/>
        <v>233.40170929389132</v>
      </c>
      <c r="J155" s="46">
        <f t="shared" si="21"/>
        <v>42.7</v>
      </c>
      <c r="K155" s="67">
        <v>-1</v>
      </c>
      <c r="N155" t="str">
        <f t="shared" si="22"/>
        <v>Q1-1978</v>
      </c>
      <c r="O155" t="s">
        <v>659</v>
      </c>
      <c r="P155" s="3">
        <v>28580</v>
      </c>
      <c r="Q155" s="5">
        <v>126836</v>
      </c>
      <c r="R155" s="5">
        <v>693296</v>
      </c>
      <c r="S155" s="19">
        <f t="shared" si="23"/>
        <v>0.18294638942096883</v>
      </c>
    </row>
    <row r="156" spans="1:19" x14ac:dyDescent="0.25">
      <c r="A156" s="34">
        <f t="shared" si="16"/>
        <v>1978</v>
      </c>
      <c r="B156" s="34" t="str">
        <f t="shared" si="17"/>
        <v>Q2-1978</v>
      </c>
      <c r="C156" t="s">
        <v>660</v>
      </c>
      <c r="D156" s="3">
        <v>28610</v>
      </c>
      <c r="E156" s="4">
        <v>24.7</v>
      </c>
      <c r="F156" s="4">
        <v>17.899999999999999</v>
      </c>
      <c r="G156" s="23">
        <f t="shared" si="18"/>
        <v>134.22639817026209</v>
      </c>
      <c r="H156" s="23">
        <f t="shared" si="19"/>
        <v>97.273381669947014</v>
      </c>
      <c r="I156" s="46">
        <f t="shared" si="20"/>
        <v>231.4997798402091</v>
      </c>
      <c r="J156" s="46">
        <f t="shared" si="21"/>
        <v>42.599999999999994</v>
      </c>
      <c r="K156" s="67">
        <v>-1</v>
      </c>
      <c r="N156" t="str">
        <f t="shared" si="22"/>
        <v>Q2-1978</v>
      </c>
      <c r="O156" t="s">
        <v>660</v>
      </c>
      <c r="P156" s="3">
        <v>28610</v>
      </c>
      <c r="Q156" s="5">
        <v>128543</v>
      </c>
      <c r="R156" s="5">
        <v>698537</v>
      </c>
      <c r="S156" s="19">
        <f t="shared" si="23"/>
        <v>0.18401745362092486</v>
      </c>
    </row>
    <row r="157" spans="1:19" x14ac:dyDescent="0.25">
      <c r="A157" s="34">
        <f t="shared" si="16"/>
        <v>1978</v>
      </c>
      <c r="B157" s="34" t="str">
        <f t="shared" si="17"/>
        <v>Q2-1978</v>
      </c>
      <c r="C157" t="s">
        <v>661</v>
      </c>
      <c r="D157" s="3">
        <v>28641</v>
      </c>
      <c r="E157" s="4">
        <v>25</v>
      </c>
      <c r="F157" s="4">
        <v>19.8</v>
      </c>
      <c r="G157" s="23">
        <f t="shared" si="18"/>
        <v>135.06121139003605</v>
      </c>
      <c r="H157" s="23">
        <f t="shared" si="19"/>
        <v>106.96847942090855</v>
      </c>
      <c r="I157" s="46">
        <f t="shared" si="20"/>
        <v>242.0296908109446</v>
      </c>
      <c r="J157" s="46">
        <f t="shared" si="21"/>
        <v>44.8</v>
      </c>
      <c r="K157" s="67">
        <v>-1</v>
      </c>
      <c r="N157" t="str">
        <f t="shared" si="22"/>
        <v>Q2-1978</v>
      </c>
      <c r="O157" t="s">
        <v>661</v>
      </c>
      <c r="P157" s="3">
        <v>28641</v>
      </c>
      <c r="Q157" s="5">
        <v>129306</v>
      </c>
      <c r="R157" s="5">
        <v>698569</v>
      </c>
      <c r="S157" s="19">
        <f t="shared" si="23"/>
        <v>0.18510125699823496</v>
      </c>
    </row>
    <row r="158" spans="1:19" x14ac:dyDescent="0.25">
      <c r="A158" s="34">
        <f t="shared" si="16"/>
        <v>1978</v>
      </c>
      <c r="B158" s="34" t="str">
        <f t="shared" si="17"/>
        <v>Q2-1978</v>
      </c>
      <c r="C158" t="s">
        <v>662</v>
      </c>
      <c r="D158" s="3">
        <v>28671</v>
      </c>
      <c r="E158" s="4">
        <v>25.3</v>
      </c>
      <c r="F158" s="4">
        <v>18.2</v>
      </c>
      <c r="G158" s="23">
        <f t="shared" si="18"/>
        <v>136.21466119976134</v>
      </c>
      <c r="H158" s="23">
        <f t="shared" si="19"/>
        <v>97.988412404571392</v>
      </c>
      <c r="I158" s="46">
        <f t="shared" si="20"/>
        <v>234.20307360433273</v>
      </c>
      <c r="J158" s="46">
        <f t="shared" si="21"/>
        <v>43.5</v>
      </c>
      <c r="K158" s="67">
        <v>-1</v>
      </c>
      <c r="N158" t="str">
        <f t="shared" si="22"/>
        <v>Q2-1978</v>
      </c>
      <c r="O158" t="s">
        <v>662</v>
      </c>
      <c r="P158" s="3">
        <v>28671</v>
      </c>
      <c r="Q158" s="5">
        <v>130726</v>
      </c>
      <c r="R158" s="5">
        <v>703826</v>
      </c>
      <c r="S158" s="19">
        <f t="shared" si="23"/>
        <v>0.1857362473111252</v>
      </c>
    </row>
    <row r="159" spans="1:19" x14ac:dyDescent="0.25">
      <c r="A159" s="34">
        <f t="shared" si="16"/>
        <v>1978</v>
      </c>
      <c r="B159" s="34" t="str">
        <f t="shared" si="17"/>
        <v>Q3-1978</v>
      </c>
      <c r="C159" t="s">
        <v>663</v>
      </c>
      <c r="D159" s="3">
        <v>28702</v>
      </c>
      <c r="E159" s="4">
        <v>25.7</v>
      </c>
      <c r="F159" s="4">
        <v>18.7</v>
      </c>
      <c r="G159" s="23">
        <f t="shared" si="18"/>
        <v>136.99795843966459</v>
      </c>
      <c r="H159" s="23">
        <f t="shared" si="19"/>
        <v>99.683339409405747</v>
      </c>
      <c r="I159" s="46">
        <f t="shared" si="20"/>
        <v>236.68129784907035</v>
      </c>
      <c r="J159" s="46">
        <f t="shared" si="21"/>
        <v>44.4</v>
      </c>
      <c r="K159" s="67">
        <v>-1</v>
      </c>
      <c r="N159" t="str">
        <f t="shared" si="22"/>
        <v>Q3-1978</v>
      </c>
      <c r="O159" t="s">
        <v>663</v>
      </c>
      <c r="P159" s="3">
        <v>28702</v>
      </c>
      <c r="Q159" s="5">
        <v>131664</v>
      </c>
      <c r="R159" s="5">
        <v>701856</v>
      </c>
      <c r="S159" s="19">
        <f t="shared" si="23"/>
        <v>0.18759403638353167</v>
      </c>
    </row>
    <row r="160" spans="1:19" x14ac:dyDescent="0.25">
      <c r="A160" s="34">
        <f t="shared" si="16"/>
        <v>1978</v>
      </c>
      <c r="B160" s="34" t="str">
        <f t="shared" si="17"/>
        <v>Q3-1978</v>
      </c>
      <c r="C160" t="s">
        <v>664</v>
      </c>
      <c r="D160" s="3">
        <v>28733</v>
      </c>
      <c r="E160" s="4">
        <v>26</v>
      </c>
      <c r="F160" s="4">
        <v>19.2</v>
      </c>
      <c r="G160" s="23">
        <f t="shared" si="18"/>
        <v>137.14916278123846</v>
      </c>
      <c r="H160" s="23">
        <f t="shared" si="19"/>
        <v>101.27938174614532</v>
      </c>
      <c r="I160" s="46">
        <f t="shared" si="20"/>
        <v>238.42854452738379</v>
      </c>
      <c r="J160" s="46">
        <f t="shared" si="21"/>
        <v>45.2</v>
      </c>
      <c r="K160" s="67">
        <v>-1</v>
      </c>
      <c r="N160" t="str">
        <f t="shared" si="22"/>
        <v>Q3-1978</v>
      </c>
      <c r="O160" t="s">
        <v>664</v>
      </c>
      <c r="P160" s="3">
        <v>28733</v>
      </c>
      <c r="Q160" s="5">
        <v>132761</v>
      </c>
      <c r="R160" s="5">
        <v>700310</v>
      </c>
      <c r="S160" s="19">
        <f t="shared" si="23"/>
        <v>0.18957461695534836</v>
      </c>
    </row>
    <row r="161" spans="1:19" x14ac:dyDescent="0.25">
      <c r="A161" s="34">
        <f t="shared" si="16"/>
        <v>1978</v>
      </c>
      <c r="B161" s="34" t="str">
        <f t="shared" si="17"/>
        <v>Q3-1978</v>
      </c>
      <c r="C161" t="s">
        <v>665</v>
      </c>
      <c r="D161" s="3">
        <v>28763</v>
      </c>
      <c r="E161" s="4">
        <v>26.3</v>
      </c>
      <c r="F161" s="4">
        <v>18.8</v>
      </c>
      <c r="G161" s="23">
        <f t="shared" si="18"/>
        <v>137.97239296327825</v>
      </c>
      <c r="H161" s="23">
        <f t="shared" si="19"/>
        <v>98.626653525081025</v>
      </c>
      <c r="I161" s="46">
        <f t="shared" si="20"/>
        <v>236.59904648835928</v>
      </c>
      <c r="J161" s="46">
        <f t="shared" si="21"/>
        <v>45.1</v>
      </c>
      <c r="K161" s="67">
        <v>-1</v>
      </c>
      <c r="N161" t="str">
        <f t="shared" si="22"/>
        <v>Q3-1978</v>
      </c>
      <c r="O161" t="s">
        <v>665</v>
      </c>
      <c r="P161" s="3">
        <v>28763</v>
      </c>
      <c r="Q161" s="5">
        <v>133926</v>
      </c>
      <c r="R161" s="5">
        <v>702589</v>
      </c>
      <c r="S161" s="19">
        <f t="shared" si="23"/>
        <v>0.19061784343335861</v>
      </c>
    </row>
    <row r="162" spans="1:19" x14ac:dyDescent="0.25">
      <c r="A162" s="34">
        <f t="shared" si="16"/>
        <v>1978</v>
      </c>
      <c r="B162" s="34" t="str">
        <f t="shared" si="17"/>
        <v>Q4-1978</v>
      </c>
      <c r="C162" t="s">
        <v>666</v>
      </c>
      <c r="D162" s="3">
        <v>28794</v>
      </c>
      <c r="E162" s="4">
        <v>26.6</v>
      </c>
      <c r="F162" s="4">
        <v>19.3</v>
      </c>
      <c r="G162" s="23">
        <f t="shared" si="18"/>
        <v>138.07515804777046</v>
      </c>
      <c r="H162" s="23">
        <f t="shared" si="19"/>
        <v>100.18235151586353</v>
      </c>
      <c r="I162" s="46">
        <f t="shared" si="20"/>
        <v>238.25750956363399</v>
      </c>
      <c r="J162" s="46">
        <f t="shared" si="21"/>
        <v>45.900000000000006</v>
      </c>
      <c r="K162" s="67">
        <v>-1</v>
      </c>
      <c r="N162" t="str">
        <f t="shared" si="22"/>
        <v>Q4-1978</v>
      </c>
      <c r="O162" t="s">
        <v>666</v>
      </c>
      <c r="P162" s="3">
        <v>28794</v>
      </c>
      <c r="Q162" s="5">
        <v>136193</v>
      </c>
      <c r="R162" s="5">
        <v>706950</v>
      </c>
      <c r="S162" s="19">
        <f t="shared" si="23"/>
        <v>0.19264870217129923</v>
      </c>
    </row>
    <row r="163" spans="1:19" x14ac:dyDescent="0.25">
      <c r="A163" s="34">
        <f t="shared" si="16"/>
        <v>1978</v>
      </c>
      <c r="B163" s="34" t="str">
        <f t="shared" si="17"/>
        <v>Q4-1978</v>
      </c>
      <c r="C163" t="s">
        <v>667</v>
      </c>
      <c r="D163" s="3">
        <v>28824</v>
      </c>
      <c r="E163" s="4">
        <v>27</v>
      </c>
      <c r="F163" s="4">
        <v>20</v>
      </c>
      <c r="G163" s="23">
        <f t="shared" si="18"/>
        <v>138.47059768520208</v>
      </c>
      <c r="H163" s="23">
        <f t="shared" si="19"/>
        <v>102.57081310014969</v>
      </c>
      <c r="I163" s="46">
        <f t="shared" si="20"/>
        <v>241.04141078535179</v>
      </c>
      <c r="J163" s="46">
        <f t="shared" si="21"/>
        <v>47</v>
      </c>
      <c r="K163" s="67">
        <v>-1</v>
      </c>
      <c r="N163" t="str">
        <f t="shared" si="22"/>
        <v>Q4-1978</v>
      </c>
      <c r="O163" t="s">
        <v>667</v>
      </c>
      <c r="P163" s="3">
        <v>28824</v>
      </c>
      <c r="Q163" s="5">
        <v>136945</v>
      </c>
      <c r="R163" s="5">
        <v>702328</v>
      </c>
      <c r="S163" s="19">
        <f t="shared" si="23"/>
        <v>0.19498724242803933</v>
      </c>
    </row>
    <row r="164" spans="1:19" x14ac:dyDescent="0.25">
      <c r="A164" s="34">
        <f t="shared" si="16"/>
        <v>1978</v>
      </c>
      <c r="B164" s="34" t="str">
        <f t="shared" si="17"/>
        <v>Q4-1978</v>
      </c>
      <c r="C164" t="s">
        <v>668</v>
      </c>
      <c r="D164" s="3">
        <v>28855</v>
      </c>
      <c r="E164" s="4">
        <v>27.3</v>
      </c>
      <c r="F164" s="4">
        <v>19.100000000000001</v>
      </c>
      <c r="G164" s="23">
        <f t="shared" si="18"/>
        <v>139.60336043516841</v>
      </c>
      <c r="H164" s="23">
        <f t="shared" si="19"/>
        <v>97.671215542553739</v>
      </c>
      <c r="I164" s="46">
        <f t="shared" si="20"/>
        <v>237.27457597772215</v>
      </c>
      <c r="J164" s="46">
        <f t="shared" si="21"/>
        <v>46.400000000000006</v>
      </c>
      <c r="K164" s="67">
        <v>-1</v>
      </c>
      <c r="N164" t="str">
        <f t="shared" si="22"/>
        <v>Q4-1978</v>
      </c>
      <c r="O164" t="s">
        <v>668</v>
      </c>
      <c r="P164" s="3">
        <v>28855</v>
      </c>
      <c r="Q164" s="5">
        <v>138613</v>
      </c>
      <c r="R164" s="5">
        <v>708822</v>
      </c>
      <c r="S164" s="19">
        <f t="shared" si="23"/>
        <v>0.19555403190081572</v>
      </c>
    </row>
    <row r="165" spans="1:19" x14ac:dyDescent="0.25">
      <c r="A165" s="34">
        <f t="shared" si="16"/>
        <v>1979</v>
      </c>
      <c r="B165" s="34" t="str">
        <f t="shared" si="17"/>
        <v>Q1-1979</v>
      </c>
      <c r="C165" t="s">
        <v>669</v>
      </c>
      <c r="D165" s="3">
        <v>28886</v>
      </c>
      <c r="E165" s="4">
        <v>27.6</v>
      </c>
      <c r="F165" s="4">
        <v>20.6</v>
      </c>
      <c r="G165" s="23">
        <f t="shared" si="18"/>
        <v>139.25342448267548</v>
      </c>
      <c r="H165" s="23">
        <f t="shared" si="19"/>
        <v>103.93552696895344</v>
      </c>
      <c r="I165" s="46">
        <f t="shared" si="20"/>
        <v>243.18895145162892</v>
      </c>
      <c r="J165" s="46">
        <f t="shared" si="21"/>
        <v>48.2</v>
      </c>
      <c r="K165" s="67">
        <v>-1</v>
      </c>
      <c r="N165" t="str">
        <f t="shared" si="22"/>
        <v>Q1-1979</v>
      </c>
      <c r="O165" t="s">
        <v>669</v>
      </c>
      <c r="P165" s="3">
        <v>28886</v>
      </c>
      <c r="Q165" s="5">
        <v>141014</v>
      </c>
      <c r="R165" s="5">
        <v>711474</v>
      </c>
      <c r="S165" s="19">
        <f t="shared" si="23"/>
        <v>0.19819979366779392</v>
      </c>
    </row>
    <row r="166" spans="1:19" x14ac:dyDescent="0.25">
      <c r="A166" s="34">
        <f t="shared" si="16"/>
        <v>1979</v>
      </c>
      <c r="B166" s="34" t="str">
        <f t="shared" si="17"/>
        <v>Q1-1979</v>
      </c>
      <c r="C166" t="s">
        <v>670</v>
      </c>
      <c r="D166" s="3">
        <v>28914</v>
      </c>
      <c r="E166" s="4">
        <v>28</v>
      </c>
      <c r="F166" s="4">
        <v>19.3</v>
      </c>
      <c r="G166" s="23">
        <f t="shared" si="18"/>
        <v>140.29234959148306</v>
      </c>
      <c r="H166" s="23">
        <f t="shared" si="19"/>
        <v>96.70151239698653</v>
      </c>
      <c r="I166" s="46">
        <f t="shared" si="20"/>
        <v>236.99386198846958</v>
      </c>
      <c r="J166" s="46">
        <f t="shared" si="21"/>
        <v>47.3</v>
      </c>
      <c r="K166" s="67">
        <v>-1</v>
      </c>
      <c r="N166" t="str">
        <f t="shared" si="22"/>
        <v>Q1-1979</v>
      </c>
      <c r="O166" t="s">
        <v>670</v>
      </c>
      <c r="P166" s="3">
        <v>28914</v>
      </c>
      <c r="Q166" s="5">
        <v>141365</v>
      </c>
      <c r="R166" s="5">
        <v>708301</v>
      </c>
      <c r="S166" s="19">
        <f t="shared" si="23"/>
        <v>0.19958322803440909</v>
      </c>
    </row>
    <row r="167" spans="1:19" x14ac:dyDescent="0.25">
      <c r="A167" s="34">
        <f t="shared" si="16"/>
        <v>1979</v>
      </c>
      <c r="B167" s="34" t="str">
        <f t="shared" si="17"/>
        <v>Q1-1979</v>
      </c>
      <c r="C167" t="s">
        <v>671</v>
      </c>
      <c r="D167" s="3">
        <v>28945</v>
      </c>
      <c r="E167" s="4">
        <v>28.4</v>
      </c>
      <c r="F167" s="4">
        <v>20.100000000000001</v>
      </c>
      <c r="G167" s="23">
        <f t="shared" si="18"/>
        <v>141.47482275720364</v>
      </c>
      <c r="H167" s="23">
        <f t="shared" si="19"/>
        <v>100.12830765562654</v>
      </c>
      <c r="I167" s="46">
        <f t="shared" si="20"/>
        <v>241.60313041283018</v>
      </c>
      <c r="J167" s="46">
        <f t="shared" si="21"/>
        <v>48.5</v>
      </c>
      <c r="K167" s="67">
        <v>-1</v>
      </c>
      <c r="N167" t="str">
        <f t="shared" si="22"/>
        <v>Q1-1979</v>
      </c>
      <c r="O167" t="s">
        <v>671</v>
      </c>
      <c r="P167" s="3">
        <v>28945</v>
      </c>
      <c r="Q167" s="5">
        <v>142601</v>
      </c>
      <c r="R167" s="5">
        <v>710368</v>
      </c>
      <c r="S167" s="19">
        <f t="shared" si="23"/>
        <v>0.20074243209153567</v>
      </c>
    </row>
    <row r="168" spans="1:19" x14ac:dyDescent="0.25">
      <c r="A168" s="34">
        <f t="shared" si="16"/>
        <v>1979</v>
      </c>
      <c r="B168" s="34" t="str">
        <f t="shared" si="17"/>
        <v>Q2-1979</v>
      </c>
      <c r="C168" t="s">
        <v>672</v>
      </c>
      <c r="D168" s="3">
        <v>28975</v>
      </c>
      <c r="E168" s="4">
        <v>28.8</v>
      </c>
      <c r="F168" s="4">
        <v>21.2</v>
      </c>
      <c r="G168" s="23">
        <f t="shared" si="18"/>
        <v>142.78459704471737</v>
      </c>
      <c r="H168" s="23">
        <f t="shared" si="19"/>
        <v>105.10532838013917</v>
      </c>
      <c r="I168" s="46">
        <f t="shared" si="20"/>
        <v>247.88992542485653</v>
      </c>
      <c r="J168" s="46">
        <f t="shared" si="21"/>
        <v>50</v>
      </c>
      <c r="K168" s="67">
        <v>-1</v>
      </c>
      <c r="N168" t="str">
        <f t="shared" si="22"/>
        <v>Q2-1979</v>
      </c>
      <c r="O168" t="s">
        <v>672</v>
      </c>
      <c r="P168" s="3">
        <v>28975</v>
      </c>
      <c r="Q168" s="5">
        <v>144284</v>
      </c>
      <c r="R168" s="5">
        <v>715331</v>
      </c>
      <c r="S168" s="19">
        <f t="shared" si="23"/>
        <v>0.20170242866589033</v>
      </c>
    </row>
    <row r="169" spans="1:19" x14ac:dyDescent="0.25">
      <c r="A169" s="34">
        <f t="shared" si="16"/>
        <v>1979</v>
      </c>
      <c r="B169" s="34" t="str">
        <f t="shared" si="17"/>
        <v>Q2-1979</v>
      </c>
      <c r="C169" t="s">
        <v>673</v>
      </c>
      <c r="D169" s="3">
        <v>29006</v>
      </c>
      <c r="E169" s="4">
        <v>29.2</v>
      </c>
      <c r="F169" s="4">
        <v>21.1</v>
      </c>
      <c r="G169" s="23">
        <f t="shared" si="18"/>
        <v>143.95115404085317</v>
      </c>
      <c r="H169" s="23">
        <f t="shared" si="19"/>
        <v>104.01949829664392</v>
      </c>
      <c r="I169" s="46">
        <f t="shared" si="20"/>
        <v>247.97065233749709</v>
      </c>
      <c r="J169" s="46">
        <f t="shared" si="21"/>
        <v>50.3</v>
      </c>
      <c r="K169" s="67">
        <v>-1</v>
      </c>
      <c r="N169" t="str">
        <f t="shared" si="22"/>
        <v>Q2-1979</v>
      </c>
      <c r="O169" t="s">
        <v>673</v>
      </c>
      <c r="P169" s="3">
        <v>29006</v>
      </c>
      <c r="Q169" s="5">
        <v>146182</v>
      </c>
      <c r="R169" s="5">
        <v>720653</v>
      </c>
      <c r="S169" s="19">
        <f t="shared" si="23"/>
        <v>0.20284658497224045</v>
      </c>
    </row>
    <row r="170" spans="1:19" x14ac:dyDescent="0.25">
      <c r="A170" s="34">
        <f t="shared" si="16"/>
        <v>1979</v>
      </c>
      <c r="B170" s="34" t="str">
        <f t="shared" si="17"/>
        <v>Q2-1979</v>
      </c>
      <c r="C170" t="s">
        <v>674</v>
      </c>
      <c r="D170" s="3">
        <v>29036</v>
      </c>
      <c r="E170" s="4">
        <v>29.6</v>
      </c>
      <c r="F170" s="4">
        <v>20</v>
      </c>
      <c r="G170" s="23">
        <f t="shared" si="18"/>
        <v>145.08899746897123</v>
      </c>
      <c r="H170" s="23">
        <f t="shared" si="19"/>
        <v>98.033106397953532</v>
      </c>
      <c r="I170" s="46">
        <f t="shared" si="20"/>
        <v>243.12210386692476</v>
      </c>
      <c r="J170" s="46">
        <f t="shared" si="21"/>
        <v>49.6</v>
      </c>
      <c r="K170" s="67">
        <v>-1</v>
      </c>
      <c r="N170" t="str">
        <f t="shared" si="22"/>
        <v>Q2-1979</v>
      </c>
      <c r="O170" t="s">
        <v>674</v>
      </c>
      <c r="P170" s="3">
        <v>29036</v>
      </c>
      <c r="Q170" s="5">
        <v>147766</v>
      </c>
      <c r="R170" s="5">
        <v>724298</v>
      </c>
      <c r="S170" s="19">
        <f t="shared" si="23"/>
        <v>0.20401271299934556</v>
      </c>
    </row>
    <row r="171" spans="1:19" x14ac:dyDescent="0.25">
      <c r="A171" s="34">
        <f t="shared" si="16"/>
        <v>1979</v>
      </c>
      <c r="B171" s="34" t="str">
        <f t="shared" si="17"/>
        <v>Q3-1979</v>
      </c>
      <c r="C171" t="s">
        <v>675</v>
      </c>
      <c r="D171" s="3">
        <v>29067</v>
      </c>
      <c r="E171" s="4">
        <v>30.1</v>
      </c>
      <c r="F171" s="4">
        <v>21.7</v>
      </c>
      <c r="G171" s="23">
        <f t="shared" si="18"/>
        <v>146.25677701020911</v>
      </c>
      <c r="H171" s="23">
        <f t="shared" si="19"/>
        <v>105.44093226317401</v>
      </c>
      <c r="I171" s="46">
        <f t="shared" si="20"/>
        <v>251.69770927338311</v>
      </c>
      <c r="J171" s="46">
        <f t="shared" si="21"/>
        <v>51.8</v>
      </c>
      <c r="K171" s="67">
        <v>-1</v>
      </c>
      <c r="N171" t="str">
        <f t="shared" si="22"/>
        <v>Q3-1979</v>
      </c>
      <c r="O171" t="s">
        <v>675</v>
      </c>
      <c r="P171" s="3">
        <v>29067</v>
      </c>
      <c r="Q171" s="5">
        <v>150258</v>
      </c>
      <c r="R171" s="5">
        <v>730108</v>
      </c>
      <c r="S171" s="19">
        <f t="shared" si="23"/>
        <v>0.20580242922964823</v>
      </c>
    </row>
    <row r="172" spans="1:19" x14ac:dyDescent="0.25">
      <c r="A172" s="34">
        <f t="shared" si="16"/>
        <v>1979</v>
      </c>
      <c r="B172" s="34" t="str">
        <f t="shared" si="17"/>
        <v>Q3-1979</v>
      </c>
      <c r="C172" t="s">
        <v>676</v>
      </c>
      <c r="D172" s="3">
        <v>29098</v>
      </c>
      <c r="E172" s="4">
        <v>30.5</v>
      </c>
      <c r="F172" s="4">
        <v>20.6</v>
      </c>
      <c r="G172" s="23">
        <f t="shared" si="18"/>
        <v>146.85598409542743</v>
      </c>
      <c r="H172" s="23">
        <f t="shared" si="19"/>
        <v>99.187976143141157</v>
      </c>
      <c r="I172" s="46">
        <f t="shared" si="20"/>
        <v>246.04396023856859</v>
      </c>
      <c r="J172" s="46">
        <f t="shared" si="21"/>
        <v>51.1</v>
      </c>
      <c r="K172" s="67">
        <v>-1</v>
      </c>
      <c r="N172" t="str">
        <f t="shared" si="22"/>
        <v>Q3-1979</v>
      </c>
      <c r="O172" t="s">
        <v>676</v>
      </c>
      <c r="P172" s="3">
        <v>29098</v>
      </c>
      <c r="Q172" s="5">
        <v>150900</v>
      </c>
      <c r="R172" s="5">
        <v>726576</v>
      </c>
      <c r="S172" s="19">
        <f t="shared" si="23"/>
        <v>0.20768646363215962</v>
      </c>
    </row>
    <row r="173" spans="1:19" x14ac:dyDescent="0.25">
      <c r="A173" s="34">
        <f t="shared" si="16"/>
        <v>1979</v>
      </c>
      <c r="B173" s="34" t="str">
        <f t="shared" si="17"/>
        <v>Q3-1979</v>
      </c>
      <c r="C173" t="s">
        <v>677</v>
      </c>
      <c r="D173" s="3">
        <v>29128</v>
      </c>
      <c r="E173" s="4">
        <v>31</v>
      </c>
      <c r="F173" s="4">
        <v>21</v>
      </c>
      <c r="G173" s="23">
        <f t="shared" si="18"/>
        <v>148.15586271385109</v>
      </c>
      <c r="H173" s="23">
        <f t="shared" si="19"/>
        <v>100.36364893518945</v>
      </c>
      <c r="I173" s="46">
        <f t="shared" si="20"/>
        <v>248.51951164904054</v>
      </c>
      <c r="J173" s="46">
        <f t="shared" si="21"/>
        <v>52</v>
      </c>
      <c r="K173" s="67">
        <v>-1</v>
      </c>
      <c r="N173" t="str">
        <f t="shared" si="22"/>
        <v>Q3-1979</v>
      </c>
      <c r="O173" t="s">
        <v>677</v>
      </c>
      <c r="P173" s="3">
        <v>29128</v>
      </c>
      <c r="Q173" s="5">
        <v>151858</v>
      </c>
      <c r="R173" s="5">
        <v>725763</v>
      </c>
      <c r="S173" s="19">
        <f t="shared" si="23"/>
        <v>0.20923910422548408</v>
      </c>
    </row>
    <row r="174" spans="1:19" x14ac:dyDescent="0.25">
      <c r="A174" s="34">
        <f t="shared" si="16"/>
        <v>1979</v>
      </c>
      <c r="B174" s="34" t="str">
        <f t="shared" si="17"/>
        <v>Q4-1979</v>
      </c>
      <c r="C174" t="s">
        <v>678</v>
      </c>
      <c r="D174" s="3">
        <v>29159</v>
      </c>
      <c r="E174" s="4">
        <v>31.5</v>
      </c>
      <c r="F174" s="4">
        <v>21.9</v>
      </c>
      <c r="G174" s="23">
        <f t="shared" si="18"/>
        <v>149.08067132236988</v>
      </c>
      <c r="H174" s="23">
        <f t="shared" si="19"/>
        <v>103.64656196698097</v>
      </c>
      <c r="I174" s="46">
        <f t="shared" si="20"/>
        <v>252.72723328935086</v>
      </c>
      <c r="J174" s="46">
        <f t="shared" si="21"/>
        <v>53.4</v>
      </c>
      <c r="K174" s="67">
        <v>-1</v>
      </c>
      <c r="N174" t="str">
        <f t="shared" si="22"/>
        <v>Q4-1979</v>
      </c>
      <c r="O174" t="s">
        <v>678</v>
      </c>
      <c r="P174" s="3">
        <v>29159</v>
      </c>
      <c r="Q174" s="5">
        <v>155365</v>
      </c>
      <c r="R174" s="5">
        <v>735299</v>
      </c>
      <c r="S174" s="19">
        <f t="shared" si="23"/>
        <v>0.21129499700121993</v>
      </c>
    </row>
    <row r="175" spans="1:19" x14ac:dyDescent="0.25">
      <c r="A175" s="34">
        <f t="shared" si="16"/>
        <v>1979</v>
      </c>
      <c r="B175" s="34" t="str">
        <f t="shared" si="17"/>
        <v>Q4-1979</v>
      </c>
      <c r="C175" t="s">
        <v>679</v>
      </c>
      <c r="D175" s="3">
        <v>29189</v>
      </c>
      <c r="E175" s="4">
        <v>32</v>
      </c>
      <c r="F175" s="4">
        <v>22.7</v>
      </c>
      <c r="G175" s="23">
        <f t="shared" si="18"/>
        <v>150.00823308727968</v>
      </c>
      <c r="H175" s="23">
        <f t="shared" si="19"/>
        <v>106.41209034628903</v>
      </c>
      <c r="I175" s="46">
        <f t="shared" si="20"/>
        <v>256.42032343356868</v>
      </c>
      <c r="J175" s="46">
        <f t="shared" si="21"/>
        <v>54.7</v>
      </c>
      <c r="K175" s="67">
        <v>-1</v>
      </c>
      <c r="N175" t="str">
        <f t="shared" si="22"/>
        <v>Q4-1979</v>
      </c>
      <c r="O175" t="s">
        <v>679</v>
      </c>
      <c r="P175" s="3">
        <v>29189</v>
      </c>
      <c r="Q175" s="5">
        <v>156199</v>
      </c>
      <c r="R175" s="5">
        <v>732223</v>
      </c>
      <c r="S175" s="19">
        <f t="shared" si="23"/>
        <v>0.21332162469630153</v>
      </c>
    </row>
    <row r="176" spans="1:19" x14ac:dyDescent="0.25">
      <c r="A176" s="34">
        <f t="shared" si="16"/>
        <v>1979</v>
      </c>
      <c r="B176" s="34" t="str">
        <f t="shared" si="17"/>
        <v>Q4-1979</v>
      </c>
      <c r="C176" t="s">
        <v>680</v>
      </c>
      <c r="D176" s="3">
        <v>29220</v>
      </c>
      <c r="E176" s="4">
        <v>32.5</v>
      </c>
      <c r="F176" s="4">
        <v>22.5</v>
      </c>
      <c r="G176" s="23">
        <f t="shared" si="18"/>
        <v>150.83034811726054</v>
      </c>
      <c r="H176" s="23">
        <f t="shared" si="19"/>
        <v>104.42101023502654</v>
      </c>
      <c r="I176" s="46">
        <f t="shared" si="20"/>
        <v>255.25135835228707</v>
      </c>
      <c r="J176" s="46">
        <f t="shared" si="21"/>
        <v>55</v>
      </c>
      <c r="K176" s="67">
        <v>-1</v>
      </c>
      <c r="N176" t="str">
        <f t="shared" si="22"/>
        <v>Q4-1979</v>
      </c>
      <c r="O176" t="s">
        <v>680</v>
      </c>
      <c r="P176" s="3">
        <v>29220</v>
      </c>
      <c r="Q176" s="5">
        <v>158280</v>
      </c>
      <c r="R176" s="5">
        <v>734567</v>
      </c>
      <c r="S176" s="19">
        <f t="shared" si="23"/>
        <v>0.21547387780828706</v>
      </c>
    </row>
    <row r="177" spans="1:19" x14ac:dyDescent="0.25">
      <c r="A177" s="34">
        <f t="shared" si="16"/>
        <v>1980</v>
      </c>
      <c r="B177" s="34" t="str">
        <f t="shared" si="17"/>
        <v>Q1-1980</v>
      </c>
      <c r="C177" t="s">
        <v>681</v>
      </c>
      <c r="D177" s="3">
        <v>29251</v>
      </c>
      <c r="E177" s="4">
        <v>33.1</v>
      </c>
      <c r="F177" s="4">
        <v>23.2</v>
      </c>
      <c r="G177" s="23">
        <f t="shared" si="18"/>
        <v>151.81465112544166</v>
      </c>
      <c r="H177" s="23">
        <f t="shared" si="19"/>
        <v>106.4078521483458</v>
      </c>
      <c r="I177" s="46">
        <f t="shared" si="20"/>
        <v>258.22250327378742</v>
      </c>
      <c r="J177" s="46">
        <f t="shared" si="21"/>
        <v>56.3</v>
      </c>
      <c r="K177" s="67">
        <v>1</v>
      </c>
      <c r="N177" t="str">
        <f t="shared" si="22"/>
        <v>Q1-1980</v>
      </c>
      <c r="O177" t="s">
        <v>681</v>
      </c>
      <c r="P177" s="3">
        <v>29251</v>
      </c>
      <c r="Q177" s="5">
        <v>161892</v>
      </c>
      <c r="R177" s="5">
        <v>742525</v>
      </c>
      <c r="S177" s="19">
        <f t="shared" si="23"/>
        <v>0.21802902259183193</v>
      </c>
    </row>
    <row r="178" spans="1:19" x14ac:dyDescent="0.25">
      <c r="A178" s="34">
        <f t="shared" si="16"/>
        <v>1980</v>
      </c>
      <c r="B178" s="34" t="str">
        <f t="shared" si="17"/>
        <v>Q1-1980</v>
      </c>
      <c r="C178" t="s">
        <v>682</v>
      </c>
      <c r="D178" s="3">
        <v>29280</v>
      </c>
      <c r="E178" s="4">
        <v>33.6</v>
      </c>
      <c r="F178" s="4">
        <v>25.1</v>
      </c>
      <c r="G178" s="23">
        <f t="shared" si="18"/>
        <v>151.69985237709929</v>
      </c>
      <c r="H178" s="23">
        <f t="shared" si="19"/>
        <v>113.32340162694025</v>
      </c>
      <c r="I178" s="46">
        <f t="shared" si="20"/>
        <v>265.02325400403953</v>
      </c>
      <c r="J178" s="46">
        <f t="shared" si="21"/>
        <v>58.7</v>
      </c>
      <c r="K178" s="67">
        <v>1</v>
      </c>
      <c r="N178" t="str">
        <f t="shared" si="22"/>
        <v>Q1-1980</v>
      </c>
      <c r="O178" t="s">
        <v>682</v>
      </c>
      <c r="P178" s="3">
        <v>29280</v>
      </c>
      <c r="Q178" s="5">
        <v>161899</v>
      </c>
      <c r="R178" s="5">
        <v>730954</v>
      </c>
      <c r="S178" s="19">
        <f t="shared" si="23"/>
        <v>0.22148999800261029</v>
      </c>
    </row>
    <row r="179" spans="1:19" x14ac:dyDescent="0.25">
      <c r="A179" s="34">
        <f t="shared" si="16"/>
        <v>1980</v>
      </c>
      <c r="B179" s="34" t="str">
        <f t="shared" si="17"/>
        <v>Q1-1980</v>
      </c>
      <c r="C179" t="s">
        <v>683</v>
      </c>
      <c r="D179" s="3">
        <v>29311</v>
      </c>
      <c r="E179" s="4">
        <v>34.200000000000003</v>
      </c>
      <c r="F179" s="4">
        <v>22</v>
      </c>
      <c r="G179" s="23">
        <f t="shared" si="18"/>
        <v>153.10789278965811</v>
      </c>
      <c r="H179" s="23">
        <f t="shared" si="19"/>
        <v>98.490457350072461</v>
      </c>
      <c r="I179" s="46">
        <f t="shared" si="20"/>
        <v>251.59835013973057</v>
      </c>
      <c r="J179" s="46">
        <f t="shared" si="21"/>
        <v>56.2</v>
      </c>
      <c r="K179" s="67">
        <v>1</v>
      </c>
      <c r="N179" t="str">
        <f t="shared" si="22"/>
        <v>Q1-1980</v>
      </c>
      <c r="O179" t="s">
        <v>683</v>
      </c>
      <c r="P179" s="3">
        <v>29311</v>
      </c>
      <c r="Q179" s="5">
        <v>163529</v>
      </c>
      <c r="R179" s="5">
        <v>732093</v>
      </c>
      <c r="S179" s="19">
        <f t="shared" si="23"/>
        <v>0.22337189400800173</v>
      </c>
    </row>
    <row r="180" spans="1:19" x14ac:dyDescent="0.25">
      <c r="A180" s="34">
        <f t="shared" si="16"/>
        <v>1980</v>
      </c>
      <c r="B180" s="34" t="str">
        <f t="shared" si="17"/>
        <v>Q2-1980</v>
      </c>
      <c r="C180" t="s">
        <v>684</v>
      </c>
      <c r="D180" s="3">
        <v>29341</v>
      </c>
      <c r="E180" s="4">
        <v>34.700000000000003</v>
      </c>
      <c r="F180" s="4">
        <v>21.7</v>
      </c>
      <c r="G180" s="23">
        <f t="shared" si="18"/>
        <v>153.88685558231762</v>
      </c>
      <c r="H180" s="23">
        <f t="shared" si="19"/>
        <v>96.234719485195725</v>
      </c>
      <c r="I180" s="46">
        <f t="shared" si="20"/>
        <v>250.12157506751333</v>
      </c>
      <c r="J180" s="46">
        <f t="shared" si="21"/>
        <v>56.400000000000006</v>
      </c>
      <c r="K180" s="67">
        <v>1</v>
      </c>
      <c r="N180" t="str">
        <f t="shared" si="22"/>
        <v>Q2-1980</v>
      </c>
      <c r="O180" t="s">
        <v>684</v>
      </c>
      <c r="P180" s="3">
        <v>29341</v>
      </c>
      <c r="Q180" s="5">
        <v>164412</v>
      </c>
      <c r="R180" s="5">
        <v>729131</v>
      </c>
      <c r="S180" s="19">
        <f t="shared" si="23"/>
        <v>0.22549034398482576</v>
      </c>
    </row>
    <row r="181" spans="1:19" x14ac:dyDescent="0.25">
      <c r="A181" s="34">
        <f t="shared" si="16"/>
        <v>1980</v>
      </c>
      <c r="B181" s="34" t="str">
        <f t="shared" si="17"/>
        <v>Q2-1980</v>
      </c>
      <c r="C181" t="s">
        <v>685</v>
      </c>
      <c r="D181" s="3">
        <v>29372</v>
      </c>
      <c r="E181" s="4">
        <v>35.299999999999997</v>
      </c>
      <c r="F181" s="4">
        <v>21.6</v>
      </c>
      <c r="G181" s="23">
        <f t="shared" si="18"/>
        <v>155.58409339944183</v>
      </c>
      <c r="H181" s="23">
        <f t="shared" si="19"/>
        <v>95.201598227420504</v>
      </c>
      <c r="I181" s="46">
        <f t="shared" si="20"/>
        <v>250.78569162686233</v>
      </c>
      <c r="J181" s="46">
        <f t="shared" si="21"/>
        <v>56.9</v>
      </c>
      <c r="K181" s="67">
        <v>1</v>
      </c>
      <c r="N181" t="str">
        <f t="shared" si="22"/>
        <v>Q2-1980</v>
      </c>
      <c r="O181" t="s">
        <v>685</v>
      </c>
      <c r="P181" s="3">
        <v>29372</v>
      </c>
      <c r="Q181" s="5">
        <v>165183</v>
      </c>
      <c r="R181" s="5">
        <v>728041</v>
      </c>
      <c r="S181" s="19">
        <f t="shared" si="23"/>
        <v>0.22688694730104486</v>
      </c>
    </row>
    <row r="182" spans="1:19" x14ac:dyDescent="0.25">
      <c r="A182" s="34">
        <f t="shared" si="16"/>
        <v>1980</v>
      </c>
      <c r="B182" s="34" t="str">
        <f t="shared" si="17"/>
        <v>Q2-1980</v>
      </c>
      <c r="C182" t="s">
        <v>686</v>
      </c>
      <c r="D182" s="3">
        <v>29402</v>
      </c>
      <c r="E182" s="4">
        <v>35.9</v>
      </c>
      <c r="F182" s="4">
        <v>23.3</v>
      </c>
      <c r="G182" s="23">
        <f t="shared" si="18"/>
        <v>156.8960739581716</v>
      </c>
      <c r="H182" s="23">
        <f t="shared" si="19"/>
        <v>101.82948532661277</v>
      </c>
      <c r="I182" s="46">
        <f t="shared" si="20"/>
        <v>258.72555928478437</v>
      </c>
      <c r="J182" s="46">
        <f t="shared" si="21"/>
        <v>59.2</v>
      </c>
      <c r="K182" s="67">
        <v>1</v>
      </c>
      <c r="N182" t="str">
        <f t="shared" si="22"/>
        <v>Q2-1980</v>
      </c>
      <c r="O182" t="s">
        <v>686</v>
      </c>
      <c r="P182" s="3">
        <v>29402</v>
      </c>
      <c r="Q182" s="5">
        <v>167446</v>
      </c>
      <c r="R182" s="5">
        <v>731800</v>
      </c>
      <c r="S182" s="19">
        <f t="shared" si="23"/>
        <v>0.22881388357474719</v>
      </c>
    </row>
    <row r="183" spans="1:19" x14ac:dyDescent="0.25">
      <c r="A183" s="34">
        <f t="shared" si="16"/>
        <v>1980</v>
      </c>
      <c r="B183" s="34" t="str">
        <f t="shared" si="17"/>
        <v>Q3-1980</v>
      </c>
      <c r="C183" t="s">
        <v>687</v>
      </c>
      <c r="D183" s="3">
        <v>29433</v>
      </c>
      <c r="E183" s="4">
        <v>36.4</v>
      </c>
      <c r="F183" s="4">
        <v>23.4</v>
      </c>
      <c r="G183" s="23">
        <f t="shared" si="18"/>
        <v>157.43264278799612</v>
      </c>
      <c r="H183" s="23">
        <f t="shared" si="19"/>
        <v>101.20669893514037</v>
      </c>
      <c r="I183" s="46">
        <f t="shared" si="20"/>
        <v>258.63934172313645</v>
      </c>
      <c r="J183" s="46">
        <f t="shared" si="21"/>
        <v>59.8</v>
      </c>
      <c r="K183" s="67">
        <v>1</v>
      </c>
      <c r="N183" t="str">
        <f t="shared" si="22"/>
        <v>Q3-1980</v>
      </c>
      <c r="O183" t="s">
        <v>687</v>
      </c>
      <c r="P183" s="3">
        <v>29433</v>
      </c>
      <c r="Q183" s="5">
        <v>170445</v>
      </c>
      <c r="R183" s="5">
        <v>737187</v>
      </c>
      <c r="S183" s="19">
        <f t="shared" si="23"/>
        <v>0.23120999149469537</v>
      </c>
    </row>
    <row r="184" spans="1:19" x14ac:dyDescent="0.25">
      <c r="A184" s="34">
        <f t="shared" si="16"/>
        <v>1980</v>
      </c>
      <c r="B184" s="34" t="str">
        <f t="shared" si="17"/>
        <v>Q3-1980</v>
      </c>
      <c r="C184" t="s">
        <v>688</v>
      </c>
      <c r="D184" s="3">
        <v>29464</v>
      </c>
      <c r="E184" s="4">
        <v>37</v>
      </c>
      <c r="F184" s="4">
        <v>23.5</v>
      </c>
      <c r="G184" s="23">
        <f t="shared" si="18"/>
        <v>158.3141969138143</v>
      </c>
      <c r="H184" s="23">
        <f t="shared" si="19"/>
        <v>100.55090885066585</v>
      </c>
      <c r="I184" s="46">
        <f t="shared" si="20"/>
        <v>258.86510576448018</v>
      </c>
      <c r="J184" s="46">
        <f t="shared" si="21"/>
        <v>60.5</v>
      </c>
      <c r="K184" s="67">
        <v>-1</v>
      </c>
      <c r="N184" t="str">
        <f t="shared" si="22"/>
        <v>Q3-1980</v>
      </c>
      <c r="O184" t="s">
        <v>688</v>
      </c>
      <c r="P184" s="3">
        <v>29464</v>
      </c>
      <c r="Q184" s="5">
        <v>174066</v>
      </c>
      <c r="R184" s="5">
        <v>744787</v>
      </c>
      <c r="S184" s="19">
        <f t="shared" si="23"/>
        <v>0.23371245738714558</v>
      </c>
    </row>
    <row r="185" spans="1:19" x14ac:dyDescent="0.25">
      <c r="A185" s="34">
        <f t="shared" si="16"/>
        <v>1980</v>
      </c>
      <c r="B185" s="34" t="str">
        <f t="shared" si="17"/>
        <v>Q3-1980</v>
      </c>
      <c r="C185" t="s">
        <v>689</v>
      </c>
      <c r="D185" s="3">
        <v>29494</v>
      </c>
      <c r="E185" s="4">
        <v>37.6</v>
      </c>
      <c r="F185" s="4">
        <v>25.7</v>
      </c>
      <c r="G185" s="23">
        <f t="shared" si="18"/>
        <v>159.16653983922814</v>
      </c>
      <c r="H185" s="23">
        <f t="shared" si="19"/>
        <v>108.79202324117453</v>
      </c>
      <c r="I185" s="46">
        <f t="shared" si="20"/>
        <v>267.95856308040266</v>
      </c>
      <c r="J185" s="46">
        <f t="shared" si="21"/>
        <v>63.3</v>
      </c>
      <c r="K185" s="67">
        <v>-1</v>
      </c>
      <c r="N185" t="str">
        <f t="shared" si="22"/>
        <v>Q3-1980</v>
      </c>
      <c r="O185" t="s">
        <v>689</v>
      </c>
      <c r="P185" s="3">
        <v>29494</v>
      </c>
      <c r="Q185" s="5">
        <v>179509</v>
      </c>
      <c r="R185" s="5">
        <v>759889</v>
      </c>
      <c r="S185" s="19">
        <f t="shared" si="23"/>
        <v>0.23623055472575599</v>
      </c>
    </row>
    <row r="186" spans="1:19" x14ac:dyDescent="0.25">
      <c r="A186" s="34">
        <f t="shared" si="16"/>
        <v>1980</v>
      </c>
      <c r="B186" s="34" t="str">
        <f t="shared" si="17"/>
        <v>Q4-1980</v>
      </c>
      <c r="C186" t="s">
        <v>690</v>
      </c>
      <c r="D186" s="3">
        <v>29525</v>
      </c>
      <c r="E186" s="4">
        <v>38.200000000000003</v>
      </c>
      <c r="F186" s="4">
        <v>25.2</v>
      </c>
      <c r="G186" s="23">
        <f t="shared" si="18"/>
        <v>159.77757957559683</v>
      </c>
      <c r="H186" s="23">
        <f t="shared" si="19"/>
        <v>105.40301061007956</v>
      </c>
      <c r="I186" s="46">
        <f t="shared" si="20"/>
        <v>265.18059018567641</v>
      </c>
      <c r="J186" s="46">
        <f t="shared" si="21"/>
        <v>63.400000000000006</v>
      </c>
      <c r="K186" s="67">
        <v>-1</v>
      </c>
      <c r="N186" t="str">
        <f t="shared" si="22"/>
        <v>Q4-1980</v>
      </c>
      <c r="O186" t="s">
        <v>690</v>
      </c>
      <c r="P186" s="3">
        <v>29525</v>
      </c>
      <c r="Q186" s="5">
        <v>180960</v>
      </c>
      <c r="R186" s="5">
        <v>756894</v>
      </c>
      <c r="S186" s="19">
        <f t="shared" si="23"/>
        <v>0.23908235499290523</v>
      </c>
    </row>
    <row r="187" spans="1:19" x14ac:dyDescent="0.25">
      <c r="A187" s="34">
        <f t="shared" si="16"/>
        <v>1980</v>
      </c>
      <c r="B187" s="34" t="str">
        <f t="shared" si="17"/>
        <v>Q4-1980</v>
      </c>
      <c r="C187" t="s">
        <v>691</v>
      </c>
      <c r="D187" s="3">
        <v>29555</v>
      </c>
      <c r="E187" s="4">
        <v>38.799999999999997</v>
      </c>
      <c r="F187" s="4">
        <v>24.3</v>
      </c>
      <c r="G187" s="23">
        <f t="shared" si="18"/>
        <v>160.78447530881013</v>
      </c>
      <c r="H187" s="23">
        <f t="shared" si="19"/>
        <v>100.69749355680636</v>
      </c>
      <c r="I187" s="46">
        <f t="shared" si="20"/>
        <v>261.48196886561652</v>
      </c>
      <c r="J187" s="46">
        <f t="shared" si="21"/>
        <v>63.099999999999994</v>
      </c>
      <c r="K187" s="67">
        <v>-1</v>
      </c>
      <c r="N187" t="str">
        <f t="shared" si="22"/>
        <v>Q4-1980</v>
      </c>
      <c r="O187" t="s">
        <v>691</v>
      </c>
      <c r="P187" s="3">
        <v>29555</v>
      </c>
      <c r="Q187" s="5">
        <v>183527</v>
      </c>
      <c r="R187" s="5">
        <v>760523</v>
      </c>
      <c r="S187" s="19">
        <f t="shared" si="23"/>
        <v>0.2413168306546942</v>
      </c>
    </row>
    <row r="188" spans="1:19" x14ac:dyDescent="0.25">
      <c r="A188" s="34">
        <f t="shared" si="16"/>
        <v>1980</v>
      </c>
      <c r="B188" s="34" t="str">
        <f t="shared" si="17"/>
        <v>Q4-1980</v>
      </c>
      <c r="C188" t="s">
        <v>692</v>
      </c>
      <c r="D188" s="3">
        <v>29586</v>
      </c>
      <c r="E188" s="4">
        <v>39.4</v>
      </c>
      <c r="F188" s="4">
        <v>27.3</v>
      </c>
      <c r="G188" s="23">
        <f t="shared" si="18"/>
        <v>162.33811865838405</v>
      </c>
      <c r="H188" s="23">
        <f t="shared" si="19"/>
        <v>112.48301115162143</v>
      </c>
      <c r="I188" s="46">
        <f t="shared" si="20"/>
        <v>274.82112981000546</v>
      </c>
      <c r="J188" s="46">
        <f t="shared" si="21"/>
        <v>66.7</v>
      </c>
      <c r="K188" s="67">
        <v>-1</v>
      </c>
      <c r="N188" t="str">
        <f t="shared" si="22"/>
        <v>Q4-1980</v>
      </c>
      <c r="O188" t="s">
        <v>692</v>
      </c>
      <c r="P188" s="3">
        <v>29586</v>
      </c>
      <c r="Q188" s="5">
        <v>187058</v>
      </c>
      <c r="R188" s="5">
        <v>770727</v>
      </c>
      <c r="S188" s="19">
        <f t="shared" si="23"/>
        <v>0.24270331777659274</v>
      </c>
    </row>
    <row r="189" spans="1:19" x14ac:dyDescent="0.25">
      <c r="A189" s="34">
        <f t="shared" si="16"/>
        <v>1981</v>
      </c>
      <c r="B189" s="34" t="str">
        <f t="shared" si="17"/>
        <v>Q1-1981</v>
      </c>
      <c r="C189" t="s">
        <v>693</v>
      </c>
      <c r="D189" s="3">
        <v>29617</v>
      </c>
      <c r="E189" s="4">
        <v>40.1</v>
      </c>
      <c r="F189" s="4">
        <v>24.8</v>
      </c>
      <c r="G189" s="23">
        <f t="shared" si="18"/>
        <v>162.71114070365144</v>
      </c>
      <c r="H189" s="23">
        <f t="shared" si="19"/>
        <v>100.62933390151011</v>
      </c>
      <c r="I189" s="46">
        <f t="shared" si="20"/>
        <v>263.34047460516155</v>
      </c>
      <c r="J189" s="46">
        <f t="shared" si="21"/>
        <v>64.900000000000006</v>
      </c>
      <c r="K189" s="67">
        <v>-1</v>
      </c>
      <c r="N189" t="str">
        <f t="shared" si="22"/>
        <v>Q1-1981</v>
      </c>
      <c r="O189" t="s">
        <v>693</v>
      </c>
      <c r="P189" s="3">
        <v>29617</v>
      </c>
      <c r="Q189" s="5">
        <v>187735</v>
      </c>
      <c r="R189" s="5">
        <v>761760</v>
      </c>
      <c r="S189" s="19">
        <f t="shared" si="23"/>
        <v>0.24644901281243436</v>
      </c>
    </row>
    <row r="190" spans="1:19" x14ac:dyDescent="0.25">
      <c r="A190" s="34">
        <f t="shared" si="16"/>
        <v>1981</v>
      </c>
      <c r="B190" s="34" t="str">
        <f t="shared" si="17"/>
        <v>Q1-1981</v>
      </c>
      <c r="C190" t="s">
        <v>694</v>
      </c>
      <c r="D190" s="3">
        <v>29645</v>
      </c>
      <c r="E190" s="4">
        <v>40.700000000000003</v>
      </c>
      <c r="F190" s="4">
        <v>26.9</v>
      </c>
      <c r="G190" s="23">
        <f t="shared" si="18"/>
        <v>163.81770680786531</v>
      </c>
      <c r="H190" s="23">
        <f t="shared" si="19"/>
        <v>108.27263668627951</v>
      </c>
      <c r="I190" s="46">
        <f t="shared" si="20"/>
        <v>272.0903434941448</v>
      </c>
      <c r="J190" s="46">
        <f t="shared" si="21"/>
        <v>67.599999999999994</v>
      </c>
      <c r="K190" s="67">
        <v>-1</v>
      </c>
      <c r="N190" t="str">
        <f t="shared" si="22"/>
        <v>Q1-1981</v>
      </c>
      <c r="O190" t="s">
        <v>694</v>
      </c>
      <c r="P190" s="3">
        <v>29645</v>
      </c>
      <c r="Q190" s="5">
        <v>191881</v>
      </c>
      <c r="R190" s="5">
        <v>772322</v>
      </c>
      <c r="S190" s="19">
        <f t="shared" si="23"/>
        <v>0.24844689132253128</v>
      </c>
    </row>
    <row r="191" spans="1:19" x14ac:dyDescent="0.25">
      <c r="A191" s="34">
        <f t="shared" si="16"/>
        <v>1981</v>
      </c>
      <c r="B191" s="34" t="str">
        <f t="shared" si="17"/>
        <v>Q1-1981</v>
      </c>
      <c r="C191" t="s">
        <v>695</v>
      </c>
      <c r="D191" s="3">
        <v>29676</v>
      </c>
      <c r="E191" s="4">
        <v>41.3</v>
      </c>
      <c r="F191" s="4">
        <v>27.8</v>
      </c>
      <c r="G191" s="23">
        <f t="shared" si="18"/>
        <v>164.7747409093478</v>
      </c>
      <c r="H191" s="23">
        <f t="shared" si="19"/>
        <v>110.91374811815663</v>
      </c>
      <c r="I191" s="46">
        <f t="shared" si="20"/>
        <v>275.68848902750443</v>
      </c>
      <c r="J191" s="46">
        <f t="shared" si="21"/>
        <v>69.099999999999994</v>
      </c>
      <c r="K191" s="67">
        <v>-1</v>
      </c>
      <c r="N191" t="str">
        <f t="shared" si="22"/>
        <v>Q1-1981</v>
      </c>
      <c r="O191" t="s">
        <v>695</v>
      </c>
      <c r="P191" s="3">
        <v>29676</v>
      </c>
      <c r="Q191" s="5">
        <v>194623</v>
      </c>
      <c r="R191" s="5">
        <v>776488</v>
      </c>
      <c r="S191" s="19">
        <f t="shared" si="23"/>
        <v>0.25064521280431895</v>
      </c>
    </row>
    <row r="192" spans="1:19" x14ac:dyDescent="0.25">
      <c r="A192" s="34">
        <f t="shared" si="16"/>
        <v>1981</v>
      </c>
      <c r="B192" s="34" t="str">
        <f t="shared" si="17"/>
        <v>Q2-1981</v>
      </c>
      <c r="C192" t="s">
        <v>696</v>
      </c>
      <c r="D192" s="3">
        <v>29706</v>
      </c>
      <c r="E192" s="4">
        <v>41.9</v>
      </c>
      <c r="F192" s="4">
        <v>27.5</v>
      </c>
      <c r="G192" s="23">
        <f t="shared" si="18"/>
        <v>166.09296967910473</v>
      </c>
      <c r="H192" s="23">
        <f t="shared" si="19"/>
        <v>109.01089895406635</v>
      </c>
      <c r="I192" s="46">
        <f t="shared" si="20"/>
        <v>275.10386863317109</v>
      </c>
      <c r="J192" s="46">
        <f t="shared" si="21"/>
        <v>69.400000000000006</v>
      </c>
      <c r="K192" s="67">
        <v>-1</v>
      </c>
      <c r="N192" t="str">
        <f t="shared" si="22"/>
        <v>Q2-1981</v>
      </c>
      <c r="O192" t="s">
        <v>696</v>
      </c>
      <c r="P192" s="3">
        <v>29706</v>
      </c>
      <c r="Q192" s="5">
        <v>196762</v>
      </c>
      <c r="R192" s="5">
        <v>779971</v>
      </c>
      <c r="S192" s="19">
        <f t="shared" si="23"/>
        <v>0.25226835356699157</v>
      </c>
    </row>
    <row r="193" spans="1:19" x14ac:dyDescent="0.25">
      <c r="A193" s="34">
        <f t="shared" si="16"/>
        <v>1981</v>
      </c>
      <c r="B193" s="34" t="str">
        <f t="shared" si="17"/>
        <v>Q2-1981</v>
      </c>
      <c r="C193" t="s">
        <v>697</v>
      </c>
      <c r="D193" s="3">
        <v>29737</v>
      </c>
      <c r="E193" s="4">
        <v>42.6</v>
      </c>
      <c r="F193" s="4">
        <v>28.8</v>
      </c>
      <c r="G193" s="23">
        <f t="shared" si="18"/>
        <v>167.93801399978895</v>
      </c>
      <c r="H193" s="23">
        <f t="shared" si="19"/>
        <v>113.53555876042068</v>
      </c>
      <c r="I193" s="46">
        <f t="shared" si="20"/>
        <v>281.47357276020966</v>
      </c>
      <c r="J193" s="46">
        <f t="shared" si="21"/>
        <v>71.400000000000006</v>
      </c>
      <c r="K193" s="67">
        <v>-1</v>
      </c>
      <c r="N193" t="str">
        <f t="shared" si="22"/>
        <v>Q2-1981</v>
      </c>
      <c r="O193" t="s">
        <v>697</v>
      </c>
      <c r="P193" s="3">
        <v>29737</v>
      </c>
      <c r="Q193" s="5">
        <v>199003</v>
      </c>
      <c r="R193" s="5">
        <v>784511</v>
      </c>
      <c r="S193" s="19">
        <f t="shared" si="23"/>
        <v>0.25366502190536527</v>
      </c>
    </row>
    <row r="194" spans="1:19" x14ac:dyDescent="0.25">
      <c r="A194" s="34">
        <f t="shared" si="16"/>
        <v>1981</v>
      </c>
      <c r="B194" s="34" t="str">
        <f t="shared" si="17"/>
        <v>Q2-1981</v>
      </c>
      <c r="C194" t="s">
        <v>698</v>
      </c>
      <c r="D194" s="3">
        <v>29767</v>
      </c>
      <c r="E194" s="4">
        <v>43.2</v>
      </c>
      <c r="F194" s="4">
        <v>28.1</v>
      </c>
      <c r="G194" s="23">
        <f t="shared" si="18"/>
        <v>168.92358589446181</v>
      </c>
      <c r="H194" s="23">
        <f t="shared" si="19"/>
        <v>109.8785361952402</v>
      </c>
      <c r="I194" s="46">
        <f t="shared" si="20"/>
        <v>278.80212208970204</v>
      </c>
      <c r="J194" s="46">
        <f t="shared" si="21"/>
        <v>71.300000000000011</v>
      </c>
      <c r="K194" s="67">
        <v>-1</v>
      </c>
      <c r="N194" t="str">
        <f t="shared" si="22"/>
        <v>Q2-1981</v>
      </c>
      <c r="O194" t="s">
        <v>698</v>
      </c>
      <c r="P194" s="3">
        <v>29767</v>
      </c>
      <c r="Q194" s="5">
        <v>201311</v>
      </c>
      <c r="R194" s="5">
        <v>787180</v>
      </c>
      <c r="S194" s="19">
        <f t="shared" si="23"/>
        <v>0.25573693437333267</v>
      </c>
    </row>
    <row r="195" spans="1:19" x14ac:dyDescent="0.25">
      <c r="A195" s="34">
        <f t="shared" si="16"/>
        <v>1981</v>
      </c>
      <c r="B195" s="34" t="str">
        <f t="shared" si="17"/>
        <v>Q3-1981</v>
      </c>
      <c r="C195" t="s">
        <v>699</v>
      </c>
      <c r="D195" s="3">
        <v>29798</v>
      </c>
      <c r="E195" s="4">
        <v>43.8</v>
      </c>
      <c r="F195" s="4">
        <v>28.5</v>
      </c>
      <c r="G195" s="23">
        <f t="shared" si="18"/>
        <v>168.99309522875305</v>
      </c>
      <c r="H195" s="23">
        <f t="shared" si="19"/>
        <v>109.96126059405164</v>
      </c>
      <c r="I195" s="46">
        <f t="shared" si="20"/>
        <v>278.9543558228047</v>
      </c>
      <c r="J195" s="46">
        <f t="shared" si="21"/>
        <v>72.3</v>
      </c>
      <c r="K195" s="67">
        <v>1</v>
      </c>
      <c r="N195" t="str">
        <f t="shared" si="22"/>
        <v>Q3-1981</v>
      </c>
      <c r="O195" t="s">
        <v>699</v>
      </c>
      <c r="P195" s="3">
        <v>29798</v>
      </c>
      <c r="Q195" s="5">
        <v>203888</v>
      </c>
      <c r="R195" s="5">
        <v>786659</v>
      </c>
      <c r="S195" s="19">
        <f t="shared" si="23"/>
        <v>0.25918218694504225</v>
      </c>
    </row>
    <row r="196" spans="1:19" x14ac:dyDescent="0.25">
      <c r="A196" s="34">
        <f t="shared" si="16"/>
        <v>1981</v>
      </c>
      <c r="B196" s="34" t="str">
        <f t="shared" si="17"/>
        <v>Q3-1981</v>
      </c>
      <c r="C196" t="s">
        <v>700</v>
      </c>
      <c r="D196" s="3">
        <v>29829</v>
      </c>
      <c r="E196" s="4">
        <v>44.4</v>
      </c>
      <c r="F196" s="4">
        <v>28.7</v>
      </c>
      <c r="G196" s="23">
        <f t="shared" si="18"/>
        <v>169.02324761660364</v>
      </c>
      <c r="H196" s="23">
        <f t="shared" si="19"/>
        <v>109.25601816658839</v>
      </c>
      <c r="I196" s="46">
        <f t="shared" si="20"/>
        <v>278.27926578319205</v>
      </c>
      <c r="J196" s="46">
        <f t="shared" si="21"/>
        <v>73.099999999999994</v>
      </c>
      <c r="K196" s="67">
        <v>1</v>
      </c>
      <c r="N196" t="str">
        <f t="shared" si="22"/>
        <v>Q3-1981</v>
      </c>
      <c r="O196" t="s">
        <v>700</v>
      </c>
      <c r="P196" s="3">
        <v>29829</v>
      </c>
      <c r="Q196" s="5">
        <v>206533</v>
      </c>
      <c r="R196" s="5">
        <v>786236</v>
      </c>
      <c r="S196" s="19">
        <f t="shared" si="23"/>
        <v>0.26268575847455472</v>
      </c>
    </row>
    <row r="197" spans="1:19" x14ac:dyDescent="0.25">
      <c r="A197" s="34">
        <f t="shared" si="16"/>
        <v>1981</v>
      </c>
      <c r="B197" s="34" t="str">
        <f t="shared" si="17"/>
        <v>Q3-1981</v>
      </c>
      <c r="C197" t="s">
        <v>701</v>
      </c>
      <c r="D197" s="3">
        <v>29859</v>
      </c>
      <c r="E197" s="4">
        <v>45.1</v>
      </c>
      <c r="F197" s="4">
        <v>27.8</v>
      </c>
      <c r="G197" s="23">
        <f t="shared" si="18"/>
        <v>170.04812856840769</v>
      </c>
      <c r="H197" s="23">
        <f t="shared" si="19"/>
        <v>104.81902381822026</v>
      </c>
      <c r="I197" s="46">
        <f t="shared" si="20"/>
        <v>274.86715238662794</v>
      </c>
      <c r="J197" s="46">
        <f t="shared" si="21"/>
        <v>72.900000000000006</v>
      </c>
      <c r="K197" s="67">
        <v>1</v>
      </c>
      <c r="N197" t="str">
        <f t="shared" si="22"/>
        <v>Q3-1981</v>
      </c>
      <c r="O197" t="s">
        <v>701</v>
      </c>
      <c r="P197" s="3">
        <v>29859</v>
      </c>
      <c r="Q197" s="5">
        <v>208076</v>
      </c>
      <c r="R197" s="5">
        <v>784544</v>
      </c>
      <c r="S197" s="19">
        <f t="shared" si="23"/>
        <v>0.26521903169229516</v>
      </c>
    </row>
    <row r="198" spans="1:19" x14ac:dyDescent="0.25">
      <c r="A198" s="34">
        <f t="shared" si="16"/>
        <v>1981</v>
      </c>
      <c r="B198" s="34" t="str">
        <f t="shared" si="17"/>
        <v>Q4-1981</v>
      </c>
      <c r="C198" t="s">
        <v>702</v>
      </c>
      <c r="D198" s="3">
        <v>29890</v>
      </c>
      <c r="E198" s="4">
        <v>45.7</v>
      </c>
      <c r="F198" s="4">
        <v>27.7</v>
      </c>
      <c r="G198" s="23">
        <f t="shared" si="18"/>
        <v>170.37514611331395</v>
      </c>
      <c r="H198" s="23">
        <f t="shared" si="19"/>
        <v>103.26896164855134</v>
      </c>
      <c r="I198" s="46">
        <f t="shared" si="20"/>
        <v>273.64410776186526</v>
      </c>
      <c r="J198" s="46">
        <f t="shared" si="21"/>
        <v>73.400000000000006</v>
      </c>
      <c r="K198" s="67">
        <v>1</v>
      </c>
      <c r="N198" t="str">
        <f t="shared" si="22"/>
        <v>Q4-1981</v>
      </c>
      <c r="O198" t="s">
        <v>702</v>
      </c>
      <c r="P198" s="3">
        <v>29890</v>
      </c>
      <c r="Q198" s="5">
        <v>208571</v>
      </c>
      <c r="R198" s="5">
        <v>777578</v>
      </c>
      <c r="S198" s="19">
        <f t="shared" si="23"/>
        <v>0.26823161149106584</v>
      </c>
    </row>
    <row r="199" spans="1:19" x14ac:dyDescent="0.25">
      <c r="A199" s="34">
        <f t="shared" si="16"/>
        <v>1981</v>
      </c>
      <c r="B199" s="34" t="str">
        <f t="shared" si="17"/>
        <v>Q4-1981</v>
      </c>
      <c r="C199" t="s">
        <v>703</v>
      </c>
      <c r="D199" s="3">
        <v>29920</v>
      </c>
      <c r="E199" s="4">
        <v>46.3</v>
      </c>
      <c r="F199" s="4">
        <v>28.8</v>
      </c>
      <c r="G199" s="23">
        <f t="shared" si="18"/>
        <v>170.35183020318817</v>
      </c>
      <c r="H199" s="23">
        <f t="shared" si="19"/>
        <v>105.96398941364622</v>
      </c>
      <c r="I199" s="46">
        <f t="shared" si="20"/>
        <v>276.3158196168344</v>
      </c>
      <c r="J199" s="46">
        <f t="shared" si="21"/>
        <v>75.099999999999994</v>
      </c>
      <c r="K199" s="67">
        <v>1</v>
      </c>
      <c r="N199" t="str">
        <f t="shared" si="22"/>
        <v>Q4-1981</v>
      </c>
      <c r="O199" t="s">
        <v>703</v>
      </c>
      <c r="P199" s="3">
        <v>29920</v>
      </c>
      <c r="Q199" s="5">
        <v>211971</v>
      </c>
      <c r="R199" s="5">
        <v>779906</v>
      </c>
      <c r="S199" s="19">
        <f t="shared" si="23"/>
        <v>0.27179044654099338</v>
      </c>
    </row>
    <row r="200" spans="1:19" x14ac:dyDescent="0.25">
      <c r="A200" s="34">
        <f t="shared" si="16"/>
        <v>1981</v>
      </c>
      <c r="B200" s="34" t="str">
        <f t="shared" si="17"/>
        <v>Q4-1981</v>
      </c>
      <c r="C200" t="s">
        <v>704</v>
      </c>
      <c r="D200" s="3">
        <v>29951</v>
      </c>
      <c r="E200" s="4">
        <v>46.9</v>
      </c>
      <c r="F200" s="4">
        <v>27.5</v>
      </c>
      <c r="G200" s="23">
        <f t="shared" si="18"/>
        <v>171.56127168989505</v>
      </c>
      <c r="H200" s="23">
        <f t="shared" si="19"/>
        <v>100.59562838959731</v>
      </c>
      <c r="I200" s="46">
        <f t="shared" si="20"/>
        <v>272.15690007949235</v>
      </c>
      <c r="J200" s="46">
        <f t="shared" si="21"/>
        <v>74.400000000000006</v>
      </c>
      <c r="K200" s="67">
        <v>1</v>
      </c>
      <c r="N200" t="str">
        <f t="shared" si="22"/>
        <v>Q4-1981</v>
      </c>
      <c r="O200" t="s">
        <v>704</v>
      </c>
      <c r="P200" s="3">
        <v>29951</v>
      </c>
      <c r="Q200" s="5">
        <v>212599</v>
      </c>
      <c r="R200" s="5">
        <v>777692</v>
      </c>
      <c r="S200" s="19">
        <f t="shared" si="23"/>
        <v>0.27337172042402391</v>
      </c>
    </row>
    <row r="201" spans="1:19" x14ac:dyDescent="0.25">
      <c r="A201" s="34">
        <f t="shared" si="16"/>
        <v>1982</v>
      </c>
      <c r="B201" s="34" t="str">
        <f t="shared" si="17"/>
        <v>Q1-1982</v>
      </c>
      <c r="C201" t="s">
        <v>705</v>
      </c>
      <c r="D201" s="3">
        <v>29982</v>
      </c>
      <c r="E201" s="4">
        <v>47.6</v>
      </c>
      <c r="F201" s="4">
        <v>28.6</v>
      </c>
      <c r="G201" s="23">
        <f t="shared" si="18"/>
        <v>172.18168378746788</v>
      </c>
      <c r="H201" s="23">
        <f t="shared" si="19"/>
        <v>103.45370076305842</v>
      </c>
      <c r="I201" s="46">
        <f t="shared" si="20"/>
        <v>275.63538455052628</v>
      </c>
      <c r="J201" s="46">
        <f t="shared" si="21"/>
        <v>76.2</v>
      </c>
      <c r="K201" s="67">
        <v>1</v>
      </c>
      <c r="N201" t="str">
        <f t="shared" si="22"/>
        <v>Q1-1982</v>
      </c>
      <c r="O201" t="s">
        <v>705</v>
      </c>
      <c r="P201" s="3">
        <v>29982</v>
      </c>
      <c r="Q201" s="5">
        <v>213483</v>
      </c>
      <c r="R201" s="5">
        <v>772224</v>
      </c>
      <c r="S201" s="19">
        <f t="shared" si="23"/>
        <v>0.27645216931874689</v>
      </c>
    </row>
    <row r="202" spans="1:19" x14ac:dyDescent="0.25">
      <c r="A202" s="34">
        <f t="shared" ref="A202:A265" si="24">YEAR(C202)</f>
        <v>1982</v>
      </c>
      <c r="B202" s="34" t="str">
        <f t="shared" ref="B202:B265" si="25">"Q"&amp;ROUNDUP(MONTH(C202)/3, 0)&amp;"-"&amp;YEAR(C202)</f>
        <v>Q1-1982</v>
      </c>
      <c r="C202" t="s">
        <v>706</v>
      </c>
      <c r="D202" s="3">
        <v>30010</v>
      </c>
      <c r="E202" s="4">
        <v>48.2</v>
      </c>
      <c r="F202" s="4">
        <v>29.7</v>
      </c>
      <c r="G202" s="23">
        <f t="shared" ref="G202:G265" si="26">E202/$S202</f>
        <v>173.08800092828963</v>
      </c>
      <c r="H202" s="23">
        <f t="shared" ref="H202:H265" si="27">F202/S202</f>
        <v>106.6538097006266</v>
      </c>
      <c r="I202" s="46">
        <f t="shared" ref="I202:I265" si="28">SUM(G202:H202)</f>
        <v>279.74181062891626</v>
      </c>
      <c r="J202" s="46">
        <f t="shared" ref="J202:J265" si="29">SUM(E202:F202)</f>
        <v>77.900000000000006</v>
      </c>
      <c r="K202" s="67">
        <v>1</v>
      </c>
      <c r="N202" t="str">
        <f t="shared" ref="N202:N265" si="30">"Q"&amp;ROUNDUP(MONTH(O202)/3, 0)&amp;"-"&amp;YEAR(O202)</f>
        <v>Q1-1982</v>
      </c>
      <c r="O202" t="s">
        <v>706</v>
      </c>
      <c r="P202" s="3">
        <v>30010</v>
      </c>
      <c r="Q202" s="5">
        <v>215450</v>
      </c>
      <c r="R202" s="5">
        <v>773689</v>
      </c>
      <c r="S202" s="19">
        <f t="shared" ref="S202:S265" si="31">Q202/R202</f>
        <v>0.2784710652471471</v>
      </c>
    </row>
    <row r="203" spans="1:19" x14ac:dyDescent="0.25">
      <c r="A203" s="34">
        <f t="shared" si="24"/>
        <v>1982</v>
      </c>
      <c r="B203" s="34" t="str">
        <f t="shared" si="25"/>
        <v>Q1-1982</v>
      </c>
      <c r="C203" t="s">
        <v>707</v>
      </c>
      <c r="D203" s="3">
        <v>30041</v>
      </c>
      <c r="E203" s="4">
        <v>48.8</v>
      </c>
      <c r="F203" s="4">
        <v>28.2</v>
      </c>
      <c r="G203" s="23">
        <f t="shared" si="26"/>
        <v>174.0706220412975</v>
      </c>
      <c r="H203" s="23">
        <f t="shared" si="27"/>
        <v>100.58999060583174</v>
      </c>
      <c r="I203" s="46">
        <f t="shared" si="28"/>
        <v>274.66061264712926</v>
      </c>
      <c r="J203" s="46">
        <f t="shared" si="29"/>
        <v>77</v>
      </c>
      <c r="K203" s="67">
        <v>1</v>
      </c>
      <c r="N203" t="str">
        <f t="shared" si="30"/>
        <v>Q1-1982</v>
      </c>
      <c r="O203" t="s">
        <v>707</v>
      </c>
      <c r="P203" s="3">
        <v>30041</v>
      </c>
      <c r="Q203" s="5">
        <v>217156</v>
      </c>
      <c r="R203" s="5">
        <v>774600</v>
      </c>
      <c r="S203" s="19">
        <f t="shared" si="31"/>
        <v>0.28034598502452879</v>
      </c>
    </row>
    <row r="204" spans="1:19" x14ac:dyDescent="0.25">
      <c r="A204" s="34">
        <f t="shared" si="24"/>
        <v>1982</v>
      </c>
      <c r="B204" s="34" t="str">
        <f t="shared" si="25"/>
        <v>Q2-1982</v>
      </c>
      <c r="C204" t="s">
        <v>708</v>
      </c>
      <c r="D204" s="3">
        <v>30071</v>
      </c>
      <c r="E204" s="4">
        <v>49.5</v>
      </c>
      <c r="F204" s="4">
        <v>29.8</v>
      </c>
      <c r="G204" s="23">
        <f t="shared" si="26"/>
        <v>175.28703657217446</v>
      </c>
      <c r="H204" s="23">
        <f t="shared" si="27"/>
        <v>105.52633716870301</v>
      </c>
      <c r="I204" s="46">
        <f t="shared" si="28"/>
        <v>280.81337374087747</v>
      </c>
      <c r="J204" s="46">
        <f t="shared" si="29"/>
        <v>79.3</v>
      </c>
      <c r="K204" s="67">
        <v>1</v>
      </c>
      <c r="N204" t="str">
        <f t="shared" si="30"/>
        <v>Q2-1982</v>
      </c>
      <c r="O204" t="s">
        <v>708</v>
      </c>
      <c r="P204" s="3">
        <v>30071</v>
      </c>
      <c r="Q204" s="5">
        <v>219101</v>
      </c>
      <c r="R204" s="5">
        <v>775870</v>
      </c>
      <c r="S204" s="19">
        <f t="shared" si="31"/>
        <v>0.28239395775065412</v>
      </c>
    </row>
    <row r="205" spans="1:19" x14ac:dyDescent="0.25">
      <c r="A205" s="34">
        <f t="shared" si="24"/>
        <v>1982</v>
      </c>
      <c r="B205" s="34" t="str">
        <f t="shared" si="25"/>
        <v>Q2-1982</v>
      </c>
      <c r="C205" t="s">
        <v>709</v>
      </c>
      <c r="D205" s="3">
        <v>30102</v>
      </c>
      <c r="E205" s="4">
        <v>50.1</v>
      </c>
      <c r="F205" s="4">
        <v>29.5</v>
      </c>
      <c r="G205" s="23">
        <f t="shared" si="26"/>
        <v>176.55829118448079</v>
      </c>
      <c r="H205" s="23">
        <f t="shared" si="27"/>
        <v>103.96146886112142</v>
      </c>
      <c r="I205" s="46">
        <f t="shared" si="28"/>
        <v>280.5197600456022</v>
      </c>
      <c r="J205" s="46">
        <f t="shared" si="29"/>
        <v>79.599999999999994</v>
      </c>
      <c r="K205" s="67">
        <v>1</v>
      </c>
      <c r="N205" t="str">
        <f t="shared" si="30"/>
        <v>Q2-1982</v>
      </c>
      <c r="O205" t="s">
        <v>709</v>
      </c>
      <c r="P205" s="3">
        <v>30102</v>
      </c>
      <c r="Q205" s="5">
        <v>221042</v>
      </c>
      <c r="R205" s="5">
        <v>778978</v>
      </c>
      <c r="S205" s="19">
        <f t="shared" si="31"/>
        <v>0.28375897650511311</v>
      </c>
    </row>
    <row r="206" spans="1:19" x14ac:dyDescent="0.25">
      <c r="A206" s="34">
        <f t="shared" si="24"/>
        <v>1982</v>
      </c>
      <c r="B206" s="34" t="str">
        <f t="shared" si="25"/>
        <v>Q2-1982</v>
      </c>
      <c r="C206" t="s">
        <v>710</v>
      </c>
      <c r="D206" s="3">
        <v>30132</v>
      </c>
      <c r="E206" s="4">
        <v>50.7</v>
      </c>
      <c r="F206" s="4">
        <v>31.2</v>
      </c>
      <c r="G206" s="23">
        <f t="shared" si="26"/>
        <v>177.5714407991145</v>
      </c>
      <c r="H206" s="23">
        <f t="shared" si="27"/>
        <v>109.27473279945507</v>
      </c>
      <c r="I206" s="46">
        <f t="shared" si="28"/>
        <v>286.84617359856958</v>
      </c>
      <c r="J206" s="46">
        <f t="shared" si="29"/>
        <v>81.900000000000006</v>
      </c>
      <c r="K206" s="67">
        <v>1</v>
      </c>
      <c r="N206" t="str">
        <f t="shared" si="30"/>
        <v>Q2-1982</v>
      </c>
      <c r="O206" t="s">
        <v>710</v>
      </c>
      <c r="P206" s="3">
        <v>30132</v>
      </c>
      <c r="Q206" s="5">
        <v>223147</v>
      </c>
      <c r="R206" s="5">
        <v>781549</v>
      </c>
      <c r="S206" s="19">
        <f t="shared" si="31"/>
        <v>0.28551888621186899</v>
      </c>
    </row>
    <row r="207" spans="1:19" x14ac:dyDescent="0.25">
      <c r="A207" s="34">
        <f t="shared" si="24"/>
        <v>1982</v>
      </c>
      <c r="B207" s="34" t="str">
        <f t="shared" si="25"/>
        <v>Q3-1982</v>
      </c>
      <c r="C207" t="s">
        <v>711</v>
      </c>
      <c r="D207" s="3">
        <v>30163</v>
      </c>
      <c r="E207" s="4">
        <v>51.3</v>
      </c>
      <c r="F207" s="4">
        <v>29.8</v>
      </c>
      <c r="G207" s="23">
        <f t="shared" si="26"/>
        <v>177.46522268030293</v>
      </c>
      <c r="H207" s="23">
        <f t="shared" si="27"/>
        <v>103.08895976360678</v>
      </c>
      <c r="I207" s="46">
        <f t="shared" si="28"/>
        <v>280.55418244390972</v>
      </c>
      <c r="J207" s="46">
        <f t="shared" si="29"/>
        <v>81.099999999999994</v>
      </c>
      <c r="K207" s="67">
        <v>1</v>
      </c>
      <c r="N207" t="str">
        <f t="shared" si="30"/>
        <v>Q3-1982</v>
      </c>
      <c r="O207" t="s">
        <v>711</v>
      </c>
      <c r="P207" s="3">
        <v>30163</v>
      </c>
      <c r="Q207" s="5">
        <v>226064</v>
      </c>
      <c r="R207" s="5">
        <v>782037</v>
      </c>
      <c r="S207" s="19">
        <f t="shared" si="31"/>
        <v>0.28907072171777037</v>
      </c>
    </row>
    <row r="208" spans="1:19" x14ac:dyDescent="0.25">
      <c r="A208" s="34">
        <f t="shared" si="24"/>
        <v>1982</v>
      </c>
      <c r="B208" s="34" t="str">
        <f t="shared" si="25"/>
        <v>Q3-1982</v>
      </c>
      <c r="C208" t="s">
        <v>712</v>
      </c>
      <c r="D208" s="3">
        <v>30194</v>
      </c>
      <c r="E208" s="4">
        <v>51.9</v>
      </c>
      <c r="F208" s="4">
        <v>30.7</v>
      </c>
      <c r="G208" s="23">
        <f t="shared" si="26"/>
        <v>177.63281098079062</v>
      </c>
      <c r="H208" s="23">
        <f t="shared" si="27"/>
        <v>105.07374368227886</v>
      </c>
      <c r="I208" s="46">
        <f t="shared" si="28"/>
        <v>282.70655466306948</v>
      </c>
      <c r="J208" s="46">
        <f t="shared" si="29"/>
        <v>82.6</v>
      </c>
      <c r="K208" s="67">
        <v>1</v>
      </c>
      <c r="N208" t="str">
        <f t="shared" si="30"/>
        <v>Q3-1982</v>
      </c>
      <c r="O208" t="s">
        <v>712</v>
      </c>
      <c r="P208" s="3">
        <v>30194</v>
      </c>
      <c r="Q208" s="5">
        <v>228326</v>
      </c>
      <c r="R208" s="5">
        <v>781468</v>
      </c>
      <c r="S208" s="19">
        <f t="shared" si="31"/>
        <v>0.29217575127836326</v>
      </c>
    </row>
    <row r="209" spans="1:19" x14ac:dyDescent="0.25">
      <c r="A209" s="34">
        <f t="shared" si="24"/>
        <v>1982</v>
      </c>
      <c r="B209" s="34" t="str">
        <f t="shared" si="25"/>
        <v>Q3-1982</v>
      </c>
      <c r="C209" t="s">
        <v>713</v>
      </c>
      <c r="D209" s="3">
        <v>30224</v>
      </c>
      <c r="E209" s="4">
        <v>52.4</v>
      </c>
      <c r="F209" s="4">
        <v>32</v>
      </c>
      <c r="G209" s="23">
        <f t="shared" si="26"/>
        <v>178.34599783033195</v>
      </c>
      <c r="H209" s="23">
        <f t="shared" si="27"/>
        <v>108.91358646127142</v>
      </c>
      <c r="I209" s="46">
        <f t="shared" si="28"/>
        <v>287.25958429160335</v>
      </c>
      <c r="J209" s="46">
        <f t="shared" si="29"/>
        <v>84.4</v>
      </c>
      <c r="K209" s="67">
        <v>1</v>
      </c>
      <c r="N209" t="str">
        <f t="shared" si="30"/>
        <v>Q3-1982</v>
      </c>
      <c r="O209" t="s">
        <v>713</v>
      </c>
      <c r="P209" s="3">
        <v>30224</v>
      </c>
      <c r="Q209" s="5">
        <v>230450</v>
      </c>
      <c r="R209" s="5">
        <v>784348</v>
      </c>
      <c r="S209" s="19">
        <f t="shared" si="31"/>
        <v>0.29381091046321278</v>
      </c>
    </row>
    <row r="210" spans="1:19" x14ac:dyDescent="0.25">
      <c r="A210" s="34">
        <f t="shared" si="24"/>
        <v>1982</v>
      </c>
      <c r="B210" s="34" t="str">
        <f t="shared" si="25"/>
        <v>Q4-1982</v>
      </c>
      <c r="C210" t="s">
        <v>714</v>
      </c>
      <c r="D210" s="3">
        <v>30255</v>
      </c>
      <c r="E210" s="4">
        <v>53</v>
      </c>
      <c r="F210" s="4">
        <v>28.3</v>
      </c>
      <c r="G210" s="23">
        <f t="shared" si="26"/>
        <v>179.02489305777459</v>
      </c>
      <c r="H210" s="23">
        <f t="shared" si="27"/>
        <v>95.592537236509827</v>
      </c>
      <c r="I210" s="46">
        <f t="shared" si="28"/>
        <v>274.61743029428442</v>
      </c>
      <c r="J210" s="46">
        <f t="shared" si="29"/>
        <v>81.3</v>
      </c>
      <c r="K210" s="67">
        <v>1</v>
      </c>
      <c r="N210" t="str">
        <f t="shared" si="30"/>
        <v>Q4-1982</v>
      </c>
      <c r="O210" t="s">
        <v>714</v>
      </c>
      <c r="P210" s="3">
        <v>30255</v>
      </c>
      <c r="Q210" s="5">
        <v>232836</v>
      </c>
      <c r="R210" s="5">
        <v>786480</v>
      </c>
      <c r="S210" s="19">
        <f t="shared" si="31"/>
        <v>0.29604821483063776</v>
      </c>
    </row>
    <row r="211" spans="1:19" x14ac:dyDescent="0.25">
      <c r="A211" s="34">
        <f t="shared" si="24"/>
        <v>1982</v>
      </c>
      <c r="B211" s="34" t="str">
        <f t="shared" si="25"/>
        <v>Q4-1982</v>
      </c>
      <c r="C211" t="s">
        <v>715</v>
      </c>
      <c r="D211" s="3">
        <v>30285</v>
      </c>
      <c r="E211" s="4">
        <v>53.6</v>
      </c>
      <c r="F211" s="4">
        <v>31.6</v>
      </c>
      <c r="G211" s="23">
        <f t="shared" si="26"/>
        <v>179.29124968185289</v>
      </c>
      <c r="H211" s="23">
        <f t="shared" si="27"/>
        <v>105.70155764825655</v>
      </c>
      <c r="I211" s="46">
        <f t="shared" si="28"/>
        <v>284.99280733010943</v>
      </c>
      <c r="J211" s="46">
        <f t="shared" si="29"/>
        <v>85.2</v>
      </c>
      <c r="K211" s="67">
        <v>1</v>
      </c>
      <c r="N211" t="str">
        <f t="shared" si="30"/>
        <v>Q4-1982</v>
      </c>
      <c r="O211" t="s">
        <v>715</v>
      </c>
      <c r="P211" s="3">
        <v>30285</v>
      </c>
      <c r="Q211" s="5">
        <v>235740</v>
      </c>
      <c r="R211" s="5">
        <v>788547</v>
      </c>
      <c r="S211" s="19">
        <f t="shared" si="31"/>
        <v>0.2989549132772048</v>
      </c>
    </row>
    <row r="212" spans="1:19" x14ac:dyDescent="0.25">
      <c r="A212" s="34">
        <f t="shared" si="24"/>
        <v>1982</v>
      </c>
      <c r="B212" s="34" t="str">
        <f t="shared" si="25"/>
        <v>Q4-1982</v>
      </c>
      <c r="C212" t="s">
        <v>716</v>
      </c>
      <c r="D212" s="3">
        <v>30316</v>
      </c>
      <c r="E212" s="4">
        <v>54.1</v>
      </c>
      <c r="F212" s="4">
        <v>32.4</v>
      </c>
      <c r="G212" s="23">
        <f t="shared" si="26"/>
        <v>180.26772196578875</v>
      </c>
      <c r="H212" s="23">
        <f t="shared" si="27"/>
        <v>107.96070594623947</v>
      </c>
      <c r="I212" s="46">
        <f t="shared" si="28"/>
        <v>288.22842791202822</v>
      </c>
      <c r="J212" s="46">
        <f t="shared" si="29"/>
        <v>86.5</v>
      </c>
      <c r="K212" s="67">
        <v>-1</v>
      </c>
      <c r="N212" t="str">
        <f t="shared" si="30"/>
        <v>Q4-1982</v>
      </c>
      <c r="O212" t="s">
        <v>716</v>
      </c>
      <c r="P212" s="3">
        <v>30316</v>
      </c>
      <c r="Q212" s="5">
        <v>239395</v>
      </c>
      <c r="R212" s="5">
        <v>797693</v>
      </c>
      <c r="S212" s="19">
        <f t="shared" si="31"/>
        <v>0.3001091898763058</v>
      </c>
    </row>
    <row r="213" spans="1:19" x14ac:dyDescent="0.25">
      <c r="A213" s="34">
        <f t="shared" si="24"/>
        <v>1983</v>
      </c>
      <c r="B213" s="34" t="str">
        <f t="shared" si="25"/>
        <v>Q1-1983</v>
      </c>
      <c r="C213" t="s">
        <v>717</v>
      </c>
      <c r="D213" s="3">
        <v>30347</v>
      </c>
      <c r="E213" s="4">
        <v>54.6</v>
      </c>
      <c r="F213" s="4">
        <v>32.6</v>
      </c>
      <c r="G213" s="23">
        <f t="shared" si="26"/>
        <v>180.35870323983025</v>
      </c>
      <c r="H213" s="23">
        <f t="shared" si="27"/>
        <v>107.68669827140049</v>
      </c>
      <c r="I213" s="46">
        <f t="shared" si="28"/>
        <v>288.04540151123075</v>
      </c>
      <c r="J213" s="46">
        <f t="shared" si="29"/>
        <v>87.2</v>
      </c>
      <c r="K213" s="67">
        <v>-1</v>
      </c>
      <c r="N213" t="str">
        <f t="shared" si="30"/>
        <v>Q1-1983</v>
      </c>
      <c r="O213" t="s">
        <v>717</v>
      </c>
      <c r="P213" s="3">
        <v>30347</v>
      </c>
      <c r="Q213" s="5">
        <v>241525</v>
      </c>
      <c r="R213" s="5">
        <v>797823</v>
      </c>
      <c r="S213" s="19">
        <f t="shared" si="31"/>
        <v>0.30273005415988258</v>
      </c>
    </row>
    <row r="214" spans="1:19" x14ac:dyDescent="0.25">
      <c r="A214" s="34">
        <f t="shared" si="24"/>
        <v>1983</v>
      </c>
      <c r="B214" s="34" t="str">
        <f t="shared" si="25"/>
        <v>Q1-1983</v>
      </c>
      <c r="C214" t="s">
        <v>718</v>
      </c>
      <c r="D214" s="3">
        <v>30375</v>
      </c>
      <c r="E214" s="4">
        <v>55.2</v>
      </c>
      <c r="F214" s="4">
        <v>33.299999999999997</v>
      </c>
      <c r="G214" s="23">
        <f t="shared" si="26"/>
        <v>180.03599753238743</v>
      </c>
      <c r="H214" s="23">
        <f t="shared" si="27"/>
        <v>108.60867242442934</v>
      </c>
      <c r="I214" s="46">
        <f t="shared" si="28"/>
        <v>288.64466995681676</v>
      </c>
      <c r="J214" s="46">
        <f t="shared" si="29"/>
        <v>88.5</v>
      </c>
      <c r="K214" s="67">
        <v>-1</v>
      </c>
      <c r="N214" t="str">
        <f t="shared" si="30"/>
        <v>Q1-1983</v>
      </c>
      <c r="O214" t="s">
        <v>718</v>
      </c>
      <c r="P214" s="3">
        <v>30375</v>
      </c>
      <c r="Q214" s="5">
        <v>243150</v>
      </c>
      <c r="R214" s="5">
        <v>793039</v>
      </c>
      <c r="S214" s="19">
        <f t="shared" si="31"/>
        <v>0.3066053497999468</v>
      </c>
    </row>
    <row r="215" spans="1:19" x14ac:dyDescent="0.25">
      <c r="A215" s="34">
        <f t="shared" si="24"/>
        <v>1983</v>
      </c>
      <c r="B215" s="34" t="str">
        <f t="shared" si="25"/>
        <v>Q1-1983</v>
      </c>
      <c r="C215" t="s">
        <v>719</v>
      </c>
      <c r="D215" s="3">
        <v>30406</v>
      </c>
      <c r="E215" s="4">
        <v>55.7</v>
      </c>
      <c r="F215" s="4">
        <v>33.700000000000003</v>
      </c>
      <c r="G215" s="23">
        <f t="shared" si="26"/>
        <v>180.80026904553861</v>
      </c>
      <c r="H215" s="23">
        <f t="shared" si="27"/>
        <v>109.38903172055029</v>
      </c>
      <c r="I215" s="46">
        <f t="shared" si="28"/>
        <v>290.18930076608888</v>
      </c>
      <c r="J215" s="46">
        <f t="shared" si="29"/>
        <v>89.4</v>
      </c>
      <c r="K215" s="67">
        <v>-1</v>
      </c>
      <c r="N215" t="str">
        <f t="shared" si="30"/>
        <v>Q1-1983</v>
      </c>
      <c r="O215" t="s">
        <v>719</v>
      </c>
      <c r="P215" s="3">
        <v>30406</v>
      </c>
      <c r="Q215" s="5">
        <v>246055</v>
      </c>
      <c r="R215" s="5">
        <v>798686</v>
      </c>
      <c r="S215" s="19">
        <f t="shared" si="31"/>
        <v>0.30807476279789553</v>
      </c>
    </row>
    <row r="216" spans="1:19" x14ac:dyDescent="0.25">
      <c r="A216" s="34">
        <f t="shared" si="24"/>
        <v>1983</v>
      </c>
      <c r="B216" s="34" t="str">
        <f t="shared" si="25"/>
        <v>Q2-1983</v>
      </c>
      <c r="C216" t="s">
        <v>720</v>
      </c>
      <c r="D216" s="3">
        <v>30436</v>
      </c>
      <c r="E216" s="4">
        <v>56.3</v>
      </c>
      <c r="F216" s="4">
        <v>33.4</v>
      </c>
      <c r="G216" s="23">
        <f t="shared" si="26"/>
        <v>181.98850971416576</v>
      </c>
      <c r="H216" s="23">
        <f t="shared" si="27"/>
        <v>107.96476419987809</v>
      </c>
      <c r="I216" s="46">
        <f t="shared" si="28"/>
        <v>289.95327391404385</v>
      </c>
      <c r="J216" s="46">
        <f t="shared" si="29"/>
        <v>89.699999999999989</v>
      </c>
      <c r="K216" s="67">
        <v>-1</v>
      </c>
      <c r="N216" t="str">
        <f t="shared" si="30"/>
        <v>Q2-1983</v>
      </c>
      <c r="O216" t="s">
        <v>720</v>
      </c>
      <c r="P216" s="3">
        <v>30436</v>
      </c>
      <c r="Q216" s="5">
        <v>247731</v>
      </c>
      <c r="R216" s="5">
        <v>800785</v>
      </c>
      <c r="S216" s="19">
        <f t="shared" si="31"/>
        <v>0.30936019031325512</v>
      </c>
    </row>
    <row r="217" spans="1:19" x14ac:dyDescent="0.25">
      <c r="A217" s="34">
        <f t="shared" si="24"/>
        <v>1983</v>
      </c>
      <c r="B217" s="34" t="str">
        <f t="shared" si="25"/>
        <v>Q2-1983</v>
      </c>
      <c r="C217" t="s">
        <v>721</v>
      </c>
      <c r="D217" s="3">
        <v>30467</v>
      </c>
      <c r="E217" s="4">
        <v>56.9</v>
      </c>
      <c r="F217" s="4">
        <v>33.299999999999997</v>
      </c>
      <c r="G217" s="23">
        <f t="shared" si="26"/>
        <v>183.25751842810644</v>
      </c>
      <c r="H217" s="23">
        <f t="shared" si="27"/>
        <v>107.24912765651922</v>
      </c>
      <c r="I217" s="46">
        <f t="shared" si="28"/>
        <v>290.50664608462569</v>
      </c>
      <c r="J217" s="46">
        <f t="shared" si="29"/>
        <v>90.199999999999989</v>
      </c>
      <c r="K217" s="67">
        <v>-1</v>
      </c>
      <c r="N217" t="str">
        <f t="shared" si="30"/>
        <v>Q2-1983</v>
      </c>
      <c r="O217" t="s">
        <v>721</v>
      </c>
      <c r="P217" s="3">
        <v>30467</v>
      </c>
      <c r="Q217" s="5">
        <v>250704</v>
      </c>
      <c r="R217" s="5">
        <v>807441</v>
      </c>
      <c r="S217" s="19">
        <f t="shared" si="31"/>
        <v>0.31049203595061436</v>
      </c>
    </row>
    <row r="218" spans="1:19" x14ac:dyDescent="0.25">
      <c r="A218" s="34">
        <f t="shared" si="24"/>
        <v>1983</v>
      </c>
      <c r="B218" s="34" t="str">
        <f t="shared" si="25"/>
        <v>Q2-1983</v>
      </c>
      <c r="C218" t="s">
        <v>722</v>
      </c>
      <c r="D218" s="3">
        <v>30497</v>
      </c>
      <c r="E218" s="4">
        <v>57.5</v>
      </c>
      <c r="F218" s="4">
        <v>33.5</v>
      </c>
      <c r="G218" s="23">
        <f t="shared" si="26"/>
        <v>184.25319343065692</v>
      </c>
      <c r="H218" s="23">
        <f t="shared" si="27"/>
        <v>107.34751269438273</v>
      </c>
      <c r="I218" s="46">
        <f t="shared" si="28"/>
        <v>291.60070612503966</v>
      </c>
      <c r="J218" s="46">
        <f t="shared" si="29"/>
        <v>91</v>
      </c>
      <c r="K218" s="67">
        <v>-1</v>
      </c>
      <c r="N218" t="str">
        <f t="shared" si="30"/>
        <v>Q2-1983</v>
      </c>
      <c r="O218" t="s">
        <v>722</v>
      </c>
      <c r="P218" s="3">
        <v>30497</v>
      </c>
      <c r="Q218" s="5">
        <v>252080</v>
      </c>
      <c r="R218" s="5">
        <v>807766</v>
      </c>
      <c r="S218" s="19">
        <f t="shared" si="31"/>
        <v>0.31207057489421441</v>
      </c>
    </row>
    <row r="219" spans="1:19" x14ac:dyDescent="0.25">
      <c r="A219" s="34">
        <f t="shared" si="24"/>
        <v>1983</v>
      </c>
      <c r="B219" s="34" t="str">
        <f t="shared" si="25"/>
        <v>Q3-1983</v>
      </c>
      <c r="C219" t="s">
        <v>723</v>
      </c>
      <c r="D219" s="3">
        <v>30528</v>
      </c>
      <c r="E219" s="4">
        <v>58.1</v>
      </c>
      <c r="F219" s="4">
        <v>33.700000000000003</v>
      </c>
      <c r="G219" s="23">
        <f t="shared" si="26"/>
        <v>184.60779862068966</v>
      </c>
      <c r="H219" s="23">
        <f t="shared" si="27"/>
        <v>107.07887802955666</v>
      </c>
      <c r="I219" s="46">
        <f t="shared" si="28"/>
        <v>291.68667665024634</v>
      </c>
      <c r="J219" s="46">
        <f t="shared" si="29"/>
        <v>91.800000000000011</v>
      </c>
      <c r="K219" s="67">
        <v>-1</v>
      </c>
      <c r="N219" t="str">
        <f t="shared" si="30"/>
        <v>Q3-1983</v>
      </c>
      <c r="O219" t="s">
        <v>723</v>
      </c>
      <c r="P219" s="3">
        <v>30528</v>
      </c>
      <c r="Q219" s="5">
        <v>253750</v>
      </c>
      <c r="R219" s="5">
        <v>806269</v>
      </c>
      <c r="S219" s="19">
        <f t="shared" si="31"/>
        <v>0.31472126548335605</v>
      </c>
    </row>
    <row r="220" spans="1:19" x14ac:dyDescent="0.25">
      <c r="A220" s="34">
        <f t="shared" si="24"/>
        <v>1983</v>
      </c>
      <c r="B220" s="34" t="str">
        <f t="shared" si="25"/>
        <v>Q3-1983</v>
      </c>
      <c r="C220" t="s">
        <v>724</v>
      </c>
      <c r="D220" s="3">
        <v>30559</v>
      </c>
      <c r="E220" s="4">
        <v>58.7</v>
      </c>
      <c r="F220" s="4">
        <v>33.9</v>
      </c>
      <c r="G220" s="23">
        <f t="shared" si="26"/>
        <v>184.60521100788947</v>
      </c>
      <c r="H220" s="23">
        <f t="shared" si="27"/>
        <v>106.61186802670277</v>
      </c>
      <c r="I220" s="46">
        <f t="shared" si="28"/>
        <v>291.21707903459225</v>
      </c>
      <c r="J220" s="46">
        <f t="shared" si="29"/>
        <v>92.6</v>
      </c>
      <c r="K220" s="67">
        <v>-1</v>
      </c>
      <c r="N220" t="str">
        <f t="shared" si="30"/>
        <v>Q3-1983</v>
      </c>
      <c r="O220" t="s">
        <v>724</v>
      </c>
      <c r="P220" s="3">
        <v>30559</v>
      </c>
      <c r="Q220" s="5">
        <v>257052</v>
      </c>
      <c r="R220" s="5">
        <v>808401</v>
      </c>
      <c r="S220" s="19">
        <f t="shared" si="31"/>
        <v>0.31797585604174167</v>
      </c>
    </row>
    <row r="221" spans="1:19" x14ac:dyDescent="0.25">
      <c r="A221" s="34">
        <f t="shared" si="24"/>
        <v>1983</v>
      </c>
      <c r="B221" s="34" t="str">
        <f t="shared" si="25"/>
        <v>Q3-1983</v>
      </c>
      <c r="C221" t="s">
        <v>725</v>
      </c>
      <c r="D221" s="3">
        <v>30589</v>
      </c>
      <c r="E221" s="4">
        <v>59.3</v>
      </c>
      <c r="F221" s="4">
        <v>34.299999999999997</v>
      </c>
      <c r="G221" s="23">
        <f t="shared" si="26"/>
        <v>185.52817764165388</v>
      </c>
      <c r="H221" s="23">
        <f t="shared" si="27"/>
        <v>107.31225114854517</v>
      </c>
      <c r="I221" s="46">
        <f t="shared" si="28"/>
        <v>292.84042879019904</v>
      </c>
      <c r="J221" s="46">
        <f t="shared" si="29"/>
        <v>93.6</v>
      </c>
      <c r="K221" s="67">
        <v>-1</v>
      </c>
      <c r="N221" t="str">
        <f t="shared" si="30"/>
        <v>Q3-1983</v>
      </c>
      <c r="O221" t="s">
        <v>725</v>
      </c>
      <c r="P221" s="3">
        <v>30589</v>
      </c>
      <c r="Q221" s="5">
        <v>257935</v>
      </c>
      <c r="R221" s="5">
        <v>806985</v>
      </c>
      <c r="S221" s="19">
        <f t="shared" si="31"/>
        <v>0.31962799804209496</v>
      </c>
    </row>
    <row r="222" spans="1:19" x14ac:dyDescent="0.25">
      <c r="A222" s="34">
        <f t="shared" si="24"/>
        <v>1983</v>
      </c>
      <c r="B222" s="34" t="str">
        <f t="shared" si="25"/>
        <v>Q4-1983</v>
      </c>
      <c r="C222" t="s">
        <v>726</v>
      </c>
      <c r="D222" s="3">
        <v>30620</v>
      </c>
      <c r="E222" s="4">
        <v>59.8</v>
      </c>
      <c r="F222" s="4">
        <v>34.5</v>
      </c>
      <c r="G222" s="23">
        <f t="shared" si="26"/>
        <v>185.76334597203638</v>
      </c>
      <c r="H222" s="23">
        <f t="shared" si="27"/>
        <v>107.1711611377133</v>
      </c>
      <c r="I222" s="46">
        <f t="shared" si="28"/>
        <v>292.93450710974969</v>
      </c>
      <c r="J222" s="46">
        <f t="shared" si="29"/>
        <v>94.3</v>
      </c>
      <c r="K222" s="67">
        <v>-1</v>
      </c>
      <c r="N222" t="str">
        <f t="shared" si="30"/>
        <v>Q4-1983</v>
      </c>
      <c r="O222" t="s">
        <v>726</v>
      </c>
      <c r="P222" s="3">
        <v>30620</v>
      </c>
      <c r="Q222" s="5">
        <v>260839</v>
      </c>
      <c r="R222" s="5">
        <v>810273</v>
      </c>
      <c r="S222" s="19">
        <f t="shared" si="31"/>
        <v>0.32191495952598692</v>
      </c>
    </row>
    <row r="223" spans="1:19" x14ac:dyDescent="0.25">
      <c r="A223" s="34">
        <f t="shared" si="24"/>
        <v>1983</v>
      </c>
      <c r="B223" s="34" t="str">
        <f t="shared" si="25"/>
        <v>Q4-1983</v>
      </c>
      <c r="C223" t="s">
        <v>727</v>
      </c>
      <c r="D223" s="3">
        <v>30650</v>
      </c>
      <c r="E223" s="4">
        <v>60.4</v>
      </c>
      <c r="F223" s="4">
        <v>34.799999999999997</v>
      </c>
      <c r="G223" s="23">
        <f t="shared" si="26"/>
        <v>186.28775302834828</v>
      </c>
      <c r="H223" s="23">
        <f t="shared" si="27"/>
        <v>107.33135439381655</v>
      </c>
      <c r="I223" s="46">
        <f t="shared" si="28"/>
        <v>293.6191074221648</v>
      </c>
      <c r="J223" s="46">
        <f t="shared" si="29"/>
        <v>95.199999999999989</v>
      </c>
      <c r="K223" s="67">
        <v>-1</v>
      </c>
      <c r="N223" t="str">
        <f t="shared" si="30"/>
        <v>Q4-1983</v>
      </c>
      <c r="O223" t="s">
        <v>727</v>
      </c>
      <c r="P223" s="3">
        <v>30650</v>
      </c>
      <c r="Q223" s="5">
        <v>262767</v>
      </c>
      <c r="R223" s="5">
        <v>810435</v>
      </c>
      <c r="S223" s="19">
        <f t="shared" si="31"/>
        <v>0.3242295804105203</v>
      </c>
    </row>
    <row r="224" spans="1:19" x14ac:dyDescent="0.25">
      <c r="A224" s="34">
        <f t="shared" si="24"/>
        <v>1983</v>
      </c>
      <c r="B224" s="34" t="str">
        <f t="shared" si="25"/>
        <v>Q4-1983</v>
      </c>
      <c r="C224" t="s">
        <v>728</v>
      </c>
      <c r="D224" s="3">
        <v>30681</v>
      </c>
      <c r="E224" s="4">
        <v>61.1</v>
      </c>
      <c r="F224" s="4">
        <v>35.299999999999997</v>
      </c>
      <c r="G224" s="23">
        <f t="shared" si="26"/>
        <v>187.46392010791723</v>
      </c>
      <c r="H224" s="23">
        <f t="shared" si="27"/>
        <v>108.30566906398489</v>
      </c>
      <c r="I224" s="46">
        <f t="shared" si="28"/>
        <v>295.76958917190211</v>
      </c>
      <c r="J224" s="46">
        <f t="shared" si="29"/>
        <v>96.4</v>
      </c>
      <c r="K224" s="67">
        <v>-1</v>
      </c>
      <c r="N224" t="str">
        <f t="shared" si="30"/>
        <v>Q4-1983</v>
      </c>
      <c r="O224" t="s">
        <v>728</v>
      </c>
      <c r="P224" s="3">
        <v>30681</v>
      </c>
      <c r="Q224" s="5">
        <v>263906</v>
      </c>
      <c r="R224" s="5">
        <v>809703</v>
      </c>
      <c r="S224" s="19">
        <f t="shared" si="31"/>
        <v>0.32592938398400401</v>
      </c>
    </row>
    <row r="225" spans="1:19" x14ac:dyDescent="0.25">
      <c r="A225" s="34">
        <f t="shared" si="24"/>
        <v>1984</v>
      </c>
      <c r="B225" s="34" t="str">
        <f t="shared" si="25"/>
        <v>Q1-1984</v>
      </c>
      <c r="C225" t="s">
        <v>729</v>
      </c>
      <c r="D225" s="3">
        <v>30712</v>
      </c>
      <c r="E225" s="4">
        <v>61.8</v>
      </c>
      <c r="F225" s="4">
        <v>35.5</v>
      </c>
      <c r="G225" s="23">
        <f t="shared" si="26"/>
        <v>188.31745340435748</v>
      </c>
      <c r="H225" s="23">
        <f t="shared" si="27"/>
        <v>108.17588342806944</v>
      </c>
      <c r="I225" s="46">
        <f t="shared" si="28"/>
        <v>296.49333683242691</v>
      </c>
      <c r="J225" s="46">
        <f t="shared" si="29"/>
        <v>97.3</v>
      </c>
      <c r="K225" s="67">
        <v>-1</v>
      </c>
      <c r="N225" t="str">
        <f t="shared" si="30"/>
        <v>Q1-1984</v>
      </c>
      <c r="O225" t="s">
        <v>729</v>
      </c>
      <c r="P225" s="3">
        <v>30712</v>
      </c>
      <c r="Q225" s="5">
        <v>268641</v>
      </c>
      <c r="R225" s="5">
        <v>818605</v>
      </c>
      <c r="S225" s="19">
        <f t="shared" si="31"/>
        <v>0.32816926356423426</v>
      </c>
    </row>
    <row r="226" spans="1:19" x14ac:dyDescent="0.25">
      <c r="A226" s="34">
        <f t="shared" si="24"/>
        <v>1984</v>
      </c>
      <c r="B226" s="34" t="str">
        <f t="shared" si="25"/>
        <v>Q1-1984</v>
      </c>
      <c r="C226" t="s">
        <v>730</v>
      </c>
      <c r="D226" s="3">
        <v>30741</v>
      </c>
      <c r="E226" s="4">
        <v>62.5</v>
      </c>
      <c r="F226" s="4">
        <v>35.700000000000003</v>
      </c>
      <c r="G226" s="23">
        <f t="shared" si="26"/>
        <v>189.19084844267999</v>
      </c>
      <c r="H226" s="23">
        <f t="shared" si="27"/>
        <v>108.06581263045882</v>
      </c>
      <c r="I226" s="46">
        <f t="shared" si="28"/>
        <v>297.25666107313884</v>
      </c>
      <c r="J226" s="46">
        <f t="shared" si="29"/>
        <v>98.2</v>
      </c>
      <c r="K226" s="67">
        <v>-1</v>
      </c>
      <c r="N226" t="str">
        <f t="shared" si="30"/>
        <v>Q1-1984</v>
      </c>
      <c r="O226" t="s">
        <v>730</v>
      </c>
      <c r="P226" s="3">
        <v>30741</v>
      </c>
      <c r="Q226" s="5">
        <v>268763</v>
      </c>
      <c r="R226" s="5">
        <v>813560</v>
      </c>
      <c r="S226" s="19">
        <f t="shared" si="31"/>
        <v>0.3303542455381287</v>
      </c>
    </row>
    <row r="227" spans="1:19" x14ac:dyDescent="0.25">
      <c r="A227" s="34">
        <f t="shared" si="24"/>
        <v>1984</v>
      </c>
      <c r="B227" s="34" t="str">
        <f t="shared" si="25"/>
        <v>Q1-1984</v>
      </c>
      <c r="C227" t="s">
        <v>731</v>
      </c>
      <c r="D227" s="3">
        <v>30772</v>
      </c>
      <c r="E227" s="4">
        <v>63</v>
      </c>
      <c r="F227" s="4">
        <v>35.799999999999997</v>
      </c>
      <c r="G227" s="23">
        <f t="shared" si="26"/>
        <v>189.66584114432945</v>
      </c>
      <c r="H227" s="23">
        <f t="shared" si="27"/>
        <v>107.77836687249196</v>
      </c>
      <c r="I227" s="46">
        <f t="shared" si="28"/>
        <v>297.44420801682139</v>
      </c>
      <c r="J227" s="46">
        <f t="shared" si="29"/>
        <v>98.8</v>
      </c>
      <c r="K227" s="67">
        <v>-1</v>
      </c>
      <c r="N227" t="str">
        <f t="shared" si="30"/>
        <v>Q1-1984</v>
      </c>
      <c r="O227" t="s">
        <v>731</v>
      </c>
      <c r="P227" s="3">
        <v>30772</v>
      </c>
      <c r="Q227" s="5">
        <v>270132</v>
      </c>
      <c r="R227" s="5">
        <v>813251</v>
      </c>
      <c r="S227" s="19">
        <f t="shared" si="31"/>
        <v>0.33216313290730659</v>
      </c>
    </row>
    <row r="228" spans="1:19" x14ac:dyDescent="0.25">
      <c r="A228" s="34">
        <f t="shared" si="24"/>
        <v>1984</v>
      </c>
      <c r="B228" s="34" t="str">
        <f t="shared" si="25"/>
        <v>Q2-1984</v>
      </c>
      <c r="C228" t="s">
        <v>732</v>
      </c>
      <c r="D228" s="3">
        <v>30802</v>
      </c>
      <c r="E228" s="4">
        <v>63.6</v>
      </c>
      <c r="F228" s="4">
        <v>36</v>
      </c>
      <c r="G228" s="23">
        <f t="shared" si="26"/>
        <v>190.51174645650769</v>
      </c>
      <c r="H228" s="23">
        <f t="shared" si="27"/>
        <v>107.83683761689115</v>
      </c>
      <c r="I228" s="46">
        <f t="shared" si="28"/>
        <v>298.34858407339885</v>
      </c>
      <c r="J228" s="46">
        <f t="shared" si="29"/>
        <v>99.6</v>
      </c>
      <c r="K228" s="67">
        <v>-1</v>
      </c>
      <c r="N228" t="str">
        <f t="shared" si="30"/>
        <v>Q2-1984</v>
      </c>
      <c r="O228" t="s">
        <v>732</v>
      </c>
      <c r="P228" s="3">
        <v>30802</v>
      </c>
      <c r="Q228" s="5">
        <v>272048</v>
      </c>
      <c r="R228" s="5">
        <v>814911</v>
      </c>
      <c r="S228" s="19">
        <f t="shared" si="31"/>
        <v>0.33383768288806998</v>
      </c>
    </row>
    <row r="229" spans="1:19" x14ac:dyDescent="0.25">
      <c r="A229" s="34">
        <f t="shared" si="24"/>
        <v>1984</v>
      </c>
      <c r="B229" s="34" t="str">
        <f t="shared" si="25"/>
        <v>Q2-1984</v>
      </c>
      <c r="C229" t="s">
        <v>733</v>
      </c>
      <c r="D229" s="3">
        <v>30833</v>
      </c>
      <c r="E229" s="4">
        <v>64.099999999999994</v>
      </c>
      <c r="F229" s="4">
        <v>36.200000000000003</v>
      </c>
      <c r="G229" s="23">
        <f t="shared" si="26"/>
        <v>190.99158829695151</v>
      </c>
      <c r="H229" s="23">
        <f t="shared" si="27"/>
        <v>107.86108418642193</v>
      </c>
      <c r="I229" s="46">
        <f t="shared" si="28"/>
        <v>298.85267248337345</v>
      </c>
      <c r="J229" s="46">
        <f t="shared" si="29"/>
        <v>100.3</v>
      </c>
      <c r="K229" s="67">
        <v>-1</v>
      </c>
      <c r="N229" t="str">
        <f t="shared" si="30"/>
        <v>Q2-1984</v>
      </c>
      <c r="O229" t="s">
        <v>733</v>
      </c>
      <c r="P229" s="3">
        <v>30833</v>
      </c>
      <c r="Q229" s="5">
        <v>273809</v>
      </c>
      <c r="R229" s="5">
        <v>815838</v>
      </c>
      <c r="S229" s="19">
        <f t="shared" si="31"/>
        <v>0.33561687491879516</v>
      </c>
    </row>
    <row r="230" spans="1:19" x14ac:dyDescent="0.25">
      <c r="A230" s="34">
        <f t="shared" si="24"/>
        <v>1984</v>
      </c>
      <c r="B230" s="34" t="str">
        <f t="shared" si="25"/>
        <v>Q2-1984</v>
      </c>
      <c r="C230" t="s">
        <v>734</v>
      </c>
      <c r="D230" s="3">
        <v>30863</v>
      </c>
      <c r="E230" s="4">
        <v>64.599999999999994</v>
      </c>
      <c r="F230" s="4">
        <v>36.4</v>
      </c>
      <c r="G230" s="23">
        <f t="shared" si="26"/>
        <v>191.38397338714074</v>
      </c>
      <c r="H230" s="23">
        <f t="shared" si="27"/>
        <v>107.83864754321863</v>
      </c>
      <c r="I230" s="46">
        <f t="shared" si="28"/>
        <v>299.22262093035937</v>
      </c>
      <c r="J230" s="46">
        <f t="shared" si="29"/>
        <v>101</v>
      </c>
      <c r="K230" s="67">
        <v>-1</v>
      </c>
      <c r="N230" t="str">
        <f t="shared" si="30"/>
        <v>Q2-1984</v>
      </c>
      <c r="O230" t="s">
        <v>734</v>
      </c>
      <c r="P230" s="3">
        <v>30863</v>
      </c>
      <c r="Q230" s="5">
        <v>275055</v>
      </c>
      <c r="R230" s="5">
        <v>814878</v>
      </c>
      <c r="S230" s="19">
        <f t="shared" si="31"/>
        <v>0.33754132520450914</v>
      </c>
    </row>
    <row r="231" spans="1:19" x14ac:dyDescent="0.25">
      <c r="A231" s="34">
        <f t="shared" si="24"/>
        <v>1984</v>
      </c>
      <c r="B231" s="34" t="str">
        <f t="shared" si="25"/>
        <v>Q3-1984</v>
      </c>
      <c r="C231" t="s">
        <v>735</v>
      </c>
      <c r="D231" s="3">
        <v>30894</v>
      </c>
      <c r="E231" s="4">
        <v>65.099999999999994</v>
      </c>
      <c r="F231" s="4">
        <v>36.6</v>
      </c>
      <c r="G231" s="23">
        <f t="shared" si="26"/>
        <v>191.92325417987891</v>
      </c>
      <c r="H231" s="23">
        <f t="shared" si="27"/>
        <v>107.90155304122226</v>
      </c>
      <c r="I231" s="46">
        <f t="shared" si="28"/>
        <v>299.8248072211012</v>
      </c>
      <c r="J231" s="46">
        <f t="shared" si="29"/>
        <v>101.69999999999999</v>
      </c>
      <c r="K231" s="67">
        <v>-1</v>
      </c>
      <c r="N231" t="str">
        <f t="shared" si="30"/>
        <v>Q3-1984</v>
      </c>
      <c r="O231" t="s">
        <v>735</v>
      </c>
      <c r="P231" s="3">
        <v>30894</v>
      </c>
      <c r="Q231" s="5">
        <v>277520</v>
      </c>
      <c r="R231" s="5">
        <v>818165</v>
      </c>
      <c r="S231" s="19">
        <f t="shared" si="31"/>
        <v>0.33919808351616115</v>
      </c>
    </row>
    <row r="232" spans="1:19" x14ac:dyDescent="0.25">
      <c r="A232" s="34">
        <f t="shared" si="24"/>
        <v>1984</v>
      </c>
      <c r="B232" s="34" t="str">
        <f t="shared" si="25"/>
        <v>Q3-1984</v>
      </c>
      <c r="C232" t="s">
        <v>736</v>
      </c>
      <c r="D232" s="3">
        <v>30925</v>
      </c>
      <c r="E232" s="4">
        <v>65.599999999999994</v>
      </c>
      <c r="F232" s="4">
        <v>36.799999999999997</v>
      </c>
      <c r="G232" s="23">
        <f t="shared" si="26"/>
        <v>192.713363697196</v>
      </c>
      <c r="H232" s="23">
        <f t="shared" si="27"/>
        <v>108.10749670818312</v>
      </c>
      <c r="I232" s="46">
        <f t="shared" si="28"/>
        <v>300.82086040537911</v>
      </c>
      <c r="J232" s="46">
        <f t="shared" si="29"/>
        <v>102.39999999999999</v>
      </c>
      <c r="K232" s="67">
        <v>-1</v>
      </c>
      <c r="N232" t="str">
        <f t="shared" si="30"/>
        <v>Q3-1984</v>
      </c>
      <c r="O232" t="s">
        <v>736</v>
      </c>
      <c r="P232" s="3">
        <v>30925</v>
      </c>
      <c r="Q232" s="5">
        <v>277962</v>
      </c>
      <c r="R232" s="5">
        <v>816570</v>
      </c>
      <c r="S232" s="19">
        <f t="shared" si="31"/>
        <v>0.34040192512583123</v>
      </c>
    </row>
    <row r="233" spans="1:19" x14ac:dyDescent="0.25">
      <c r="A233" s="34">
        <f t="shared" si="24"/>
        <v>1984</v>
      </c>
      <c r="B233" s="34" t="str">
        <f t="shared" si="25"/>
        <v>Q3-1984</v>
      </c>
      <c r="C233" t="s">
        <v>737</v>
      </c>
      <c r="D233" s="3">
        <v>30955</v>
      </c>
      <c r="E233" s="4">
        <v>66</v>
      </c>
      <c r="F233" s="4">
        <v>37.1</v>
      </c>
      <c r="G233" s="23">
        <f t="shared" si="26"/>
        <v>193.09652622429934</v>
      </c>
      <c r="H233" s="23">
        <f t="shared" si="27"/>
        <v>108.54365337759857</v>
      </c>
      <c r="I233" s="46">
        <f t="shared" si="28"/>
        <v>301.6401796018979</v>
      </c>
      <c r="J233" s="46">
        <f t="shared" si="29"/>
        <v>103.1</v>
      </c>
      <c r="K233" s="67">
        <v>-1</v>
      </c>
      <c r="N233" t="str">
        <f t="shared" si="30"/>
        <v>Q3-1984</v>
      </c>
      <c r="O233" t="s">
        <v>737</v>
      </c>
      <c r="P233" s="3">
        <v>30955</v>
      </c>
      <c r="Q233" s="5">
        <v>280732</v>
      </c>
      <c r="R233" s="5">
        <v>821339</v>
      </c>
      <c r="S233" s="19">
        <f t="shared" si="31"/>
        <v>0.34179796649130262</v>
      </c>
    </row>
    <row r="234" spans="1:19" x14ac:dyDescent="0.25">
      <c r="A234" s="34">
        <f t="shared" si="24"/>
        <v>1984</v>
      </c>
      <c r="B234" s="34" t="str">
        <f t="shared" si="25"/>
        <v>Q4-1984</v>
      </c>
      <c r="C234" t="s">
        <v>738</v>
      </c>
      <c r="D234" s="3">
        <v>30986</v>
      </c>
      <c r="E234" s="4">
        <v>66.5</v>
      </c>
      <c r="F234" s="4">
        <v>37.299999999999997</v>
      </c>
      <c r="G234" s="23">
        <f t="shared" si="26"/>
        <v>193.38433551244498</v>
      </c>
      <c r="H234" s="23">
        <f t="shared" si="27"/>
        <v>108.46970999419845</v>
      </c>
      <c r="I234" s="46">
        <f t="shared" si="28"/>
        <v>301.85404550664344</v>
      </c>
      <c r="J234" s="46">
        <f t="shared" si="29"/>
        <v>103.8</v>
      </c>
      <c r="K234" s="67">
        <v>-1</v>
      </c>
      <c r="N234" t="str">
        <f t="shared" si="30"/>
        <v>Q4-1984</v>
      </c>
      <c r="O234" t="s">
        <v>738</v>
      </c>
      <c r="P234" s="3">
        <v>30986</v>
      </c>
      <c r="Q234" s="5">
        <v>282684</v>
      </c>
      <c r="R234" s="5">
        <v>822055</v>
      </c>
      <c r="S234" s="19">
        <f t="shared" si="31"/>
        <v>0.34387480156437222</v>
      </c>
    </row>
    <row r="235" spans="1:19" x14ac:dyDescent="0.25">
      <c r="A235" s="34">
        <f t="shared" si="24"/>
        <v>1984</v>
      </c>
      <c r="B235" s="34" t="str">
        <f t="shared" si="25"/>
        <v>Q4-1984</v>
      </c>
      <c r="C235" t="s">
        <v>739</v>
      </c>
      <c r="D235" s="3">
        <v>31016</v>
      </c>
      <c r="E235" s="4">
        <v>66.900000000000006</v>
      </c>
      <c r="F235" s="4">
        <v>37.6</v>
      </c>
      <c r="G235" s="23">
        <f t="shared" si="26"/>
        <v>193.38686217070824</v>
      </c>
      <c r="H235" s="23">
        <f t="shared" si="27"/>
        <v>108.68977604811106</v>
      </c>
      <c r="I235" s="46">
        <f t="shared" si="28"/>
        <v>302.07663821881931</v>
      </c>
      <c r="J235" s="46">
        <f t="shared" si="29"/>
        <v>104.5</v>
      </c>
      <c r="K235" s="67">
        <v>-1</v>
      </c>
      <c r="N235" t="str">
        <f t="shared" si="30"/>
        <v>Q4-1984</v>
      </c>
      <c r="O235" t="s">
        <v>739</v>
      </c>
      <c r="P235" s="3">
        <v>31016</v>
      </c>
      <c r="Q235" s="5">
        <v>283677</v>
      </c>
      <c r="R235" s="5">
        <v>820021</v>
      </c>
      <c r="S235" s="19">
        <f t="shared" si="31"/>
        <v>0.34593870156983786</v>
      </c>
    </row>
    <row r="236" spans="1:19" x14ac:dyDescent="0.25">
      <c r="A236" s="34">
        <f t="shared" si="24"/>
        <v>1984</v>
      </c>
      <c r="B236" s="34" t="str">
        <f t="shared" si="25"/>
        <v>Q4-1984</v>
      </c>
      <c r="C236" t="s">
        <v>740</v>
      </c>
      <c r="D236" s="3">
        <v>31047</v>
      </c>
      <c r="E236" s="4">
        <v>67.3</v>
      </c>
      <c r="F236" s="4">
        <v>37.799999999999997</v>
      </c>
      <c r="G236" s="23">
        <f t="shared" si="26"/>
        <v>193.61822319886986</v>
      </c>
      <c r="H236" s="23">
        <f t="shared" si="27"/>
        <v>108.7484225396327</v>
      </c>
      <c r="I236" s="46">
        <f t="shared" si="28"/>
        <v>302.36664573850254</v>
      </c>
      <c r="J236" s="46">
        <f t="shared" si="29"/>
        <v>105.1</v>
      </c>
      <c r="K236" s="67">
        <v>-1</v>
      </c>
      <c r="N236" t="str">
        <f t="shared" si="30"/>
        <v>Q4-1984</v>
      </c>
      <c r="O236" t="s">
        <v>740</v>
      </c>
      <c r="P236" s="3">
        <v>31047</v>
      </c>
      <c r="Q236" s="5">
        <v>286695</v>
      </c>
      <c r="R236" s="5">
        <v>824805</v>
      </c>
      <c r="S236" s="19">
        <f t="shared" si="31"/>
        <v>0.34759124884063508</v>
      </c>
    </row>
    <row r="237" spans="1:19" x14ac:dyDescent="0.25">
      <c r="A237" s="34">
        <f t="shared" si="24"/>
        <v>1985</v>
      </c>
      <c r="B237" s="34" t="str">
        <f t="shared" si="25"/>
        <v>Q1-1985</v>
      </c>
      <c r="C237" t="s">
        <v>741</v>
      </c>
      <c r="D237" s="3">
        <v>31078</v>
      </c>
      <c r="E237" s="4">
        <v>67.5</v>
      </c>
      <c r="F237" s="4">
        <v>38.1</v>
      </c>
      <c r="G237" s="23">
        <f t="shared" si="26"/>
        <v>193.248995202679</v>
      </c>
      <c r="H237" s="23">
        <f t="shared" si="27"/>
        <v>109.07832173662327</v>
      </c>
      <c r="I237" s="46">
        <f t="shared" si="28"/>
        <v>302.32731693930225</v>
      </c>
      <c r="J237" s="46">
        <f t="shared" si="29"/>
        <v>105.6</v>
      </c>
      <c r="K237" s="67">
        <v>-1</v>
      </c>
      <c r="N237" t="str">
        <f t="shared" si="30"/>
        <v>Q1-1985</v>
      </c>
      <c r="O237" t="s">
        <v>741</v>
      </c>
      <c r="P237" s="3">
        <v>31078</v>
      </c>
      <c r="Q237" s="5">
        <v>287869</v>
      </c>
      <c r="R237" s="5">
        <v>824154</v>
      </c>
      <c r="S237" s="19">
        <f t="shared" si="31"/>
        <v>0.34929030254054461</v>
      </c>
    </row>
    <row r="238" spans="1:19" x14ac:dyDescent="0.25">
      <c r="A238" s="34">
        <f t="shared" si="24"/>
        <v>1985</v>
      </c>
      <c r="B238" s="34" t="str">
        <f t="shared" si="25"/>
        <v>Q1-1985</v>
      </c>
      <c r="C238" t="s">
        <v>742</v>
      </c>
      <c r="D238" s="3">
        <v>31106</v>
      </c>
      <c r="E238" s="4">
        <v>67.900000000000006</v>
      </c>
      <c r="F238" s="4">
        <v>38.4</v>
      </c>
      <c r="G238" s="23">
        <f t="shared" si="26"/>
        <v>193.55805247297675</v>
      </c>
      <c r="H238" s="23">
        <f t="shared" si="27"/>
        <v>109.46434779031378</v>
      </c>
      <c r="I238" s="46">
        <f t="shared" si="28"/>
        <v>303.02240026329054</v>
      </c>
      <c r="J238" s="46">
        <f t="shared" si="29"/>
        <v>106.30000000000001</v>
      </c>
      <c r="K238" s="67">
        <v>-1</v>
      </c>
      <c r="N238" t="str">
        <f t="shared" si="30"/>
        <v>Q1-1985</v>
      </c>
      <c r="O238" t="s">
        <v>742</v>
      </c>
      <c r="P238" s="3">
        <v>31106</v>
      </c>
      <c r="Q238" s="5">
        <v>291693</v>
      </c>
      <c r="R238" s="5">
        <v>831510</v>
      </c>
      <c r="S238" s="19">
        <f t="shared" si="31"/>
        <v>0.35079914853699895</v>
      </c>
    </row>
    <row r="239" spans="1:19" x14ac:dyDescent="0.25">
      <c r="A239" s="34">
        <f t="shared" si="24"/>
        <v>1985</v>
      </c>
      <c r="B239" s="34" t="str">
        <f t="shared" si="25"/>
        <v>Q1-1985</v>
      </c>
      <c r="C239" t="s">
        <v>743</v>
      </c>
      <c r="D239" s="3">
        <v>31137</v>
      </c>
      <c r="E239" s="4">
        <v>68.2</v>
      </c>
      <c r="F239" s="4">
        <v>38.700000000000003</v>
      </c>
      <c r="G239" s="23">
        <f t="shared" si="26"/>
        <v>193.21295477010125</v>
      </c>
      <c r="H239" s="23">
        <f t="shared" si="27"/>
        <v>109.63843621118649</v>
      </c>
      <c r="I239" s="46">
        <f t="shared" si="28"/>
        <v>302.85139098128775</v>
      </c>
      <c r="J239" s="46">
        <f t="shared" si="29"/>
        <v>106.9</v>
      </c>
      <c r="K239" s="67">
        <v>-1</v>
      </c>
      <c r="N239" t="str">
        <f t="shared" si="30"/>
        <v>Q1-1985</v>
      </c>
      <c r="O239" t="s">
        <v>743</v>
      </c>
      <c r="P239" s="3">
        <v>31137</v>
      </c>
      <c r="Q239" s="5">
        <v>293390</v>
      </c>
      <c r="R239" s="5">
        <v>831184</v>
      </c>
      <c r="S239" s="19">
        <f t="shared" si="31"/>
        <v>0.35297840189416541</v>
      </c>
    </row>
    <row r="240" spans="1:19" x14ac:dyDescent="0.25">
      <c r="A240" s="34">
        <f t="shared" si="24"/>
        <v>1985</v>
      </c>
      <c r="B240" s="34" t="str">
        <f t="shared" si="25"/>
        <v>Q2-1985</v>
      </c>
      <c r="C240" t="s">
        <v>744</v>
      </c>
      <c r="D240" s="3">
        <v>31167</v>
      </c>
      <c r="E240" s="4">
        <v>68.7</v>
      </c>
      <c r="F240" s="4">
        <v>38.9</v>
      </c>
      <c r="G240" s="23">
        <f t="shared" si="26"/>
        <v>193.74887500211119</v>
      </c>
      <c r="H240" s="23">
        <f t="shared" si="27"/>
        <v>109.70642267222888</v>
      </c>
      <c r="I240" s="46">
        <f t="shared" si="28"/>
        <v>303.45529767434004</v>
      </c>
      <c r="J240" s="46">
        <f t="shared" si="29"/>
        <v>107.6</v>
      </c>
      <c r="K240" s="67">
        <v>-1</v>
      </c>
      <c r="N240" t="str">
        <f t="shared" si="30"/>
        <v>Q2-1985</v>
      </c>
      <c r="O240" t="s">
        <v>744</v>
      </c>
      <c r="P240" s="3">
        <v>31167</v>
      </c>
      <c r="Q240" s="5">
        <v>296045</v>
      </c>
      <c r="R240" s="5">
        <v>834911</v>
      </c>
      <c r="S240" s="19">
        <f t="shared" si="31"/>
        <v>0.35458270402474035</v>
      </c>
    </row>
    <row r="241" spans="1:19" x14ac:dyDescent="0.25">
      <c r="A241" s="34">
        <f t="shared" si="24"/>
        <v>1985</v>
      </c>
      <c r="B241" s="34" t="str">
        <f t="shared" si="25"/>
        <v>Q2-1985</v>
      </c>
      <c r="C241" t="s">
        <v>745</v>
      </c>
      <c r="D241" s="3">
        <v>31198</v>
      </c>
      <c r="E241" s="4">
        <v>69.099999999999994</v>
      </c>
      <c r="F241" s="4">
        <v>39.1</v>
      </c>
      <c r="G241" s="23">
        <f t="shared" si="26"/>
        <v>193.87536740579702</v>
      </c>
      <c r="H241" s="23">
        <f t="shared" si="27"/>
        <v>109.70371730197778</v>
      </c>
      <c r="I241" s="46">
        <f t="shared" si="28"/>
        <v>303.57908470777477</v>
      </c>
      <c r="J241" s="46">
        <f t="shared" si="29"/>
        <v>108.19999999999999</v>
      </c>
      <c r="K241" s="67">
        <v>-1</v>
      </c>
      <c r="N241" t="str">
        <f t="shared" si="30"/>
        <v>Q2-1985</v>
      </c>
      <c r="O241" t="s">
        <v>745</v>
      </c>
      <c r="P241" s="3">
        <v>31198</v>
      </c>
      <c r="Q241" s="5">
        <v>297151</v>
      </c>
      <c r="R241" s="5">
        <v>833723</v>
      </c>
      <c r="S241" s="19">
        <f t="shared" si="31"/>
        <v>0.35641454056083377</v>
      </c>
    </row>
    <row r="242" spans="1:19" x14ac:dyDescent="0.25">
      <c r="A242" s="34">
        <f t="shared" si="24"/>
        <v>1985</v>
      </c>
      <c r="B242" s="34" t="str">
        <f t="shared" si="25"/>
        <v>Q2-1985</v>
      </c>
      <c r="C242" t="s">
        <v>746</v>
      </c>
      <c r="D242" s="3">
        <v>31228</v>
      </c>
      <c r="E242" s="4">
        <v>69.5</v>
      </c>
      <c r="F242" s="4">
        <v>39.4</v>
      </c>
      <c r="G242" s="23">
        <f t="shared" si="26"/>
        <v>194.02634641095997</v>
      </c>
      <c r="H242" s="23">
        <f t="shared" si="27"/>
        <v>109.99479206606939</v>
      </c>
      <c r="I242" s="46">
        <f t="shared" si="28"/>
        <v>304.02113847702935</v>
      </c>
      <c r="J242" s="46">
        <f t="shared" si="29"/>
        <v>108.9</v>
      </c>
      <c r="K242" s="67">
        <v>-1</v>
      </c>
      <c r="N242" t="str">
        <f t="shared" si="30"/>
        <v>Q2-1985</v>
      </c>
      <c r="O242" t="s">
        <v>746</v>
      </c>
      <c r="P242" s="3">
        <v>31228</v>
      </c>
      <c r="Q242" s="5">
        <v>299927</v>
      </c>
      <c r="R242" s="5">
        <v>837320</v>
      </c>
      <c r="S242" s="19">
        <f t="shared" si="31"/>
        <v>0.35819877705059</v>
      </c>
    </row>
    <row r="243" spans="1:19" x14ac:dyDescent="0.25">
      <c r="A243" s="34">
        <f t="shared" si="24"/>
        <v>1985</v>
      </c>
      <c r="B243" s="34" t="str">
        <f t="shared" si="25"/>
        <v>Q3-1985</v>
      </c>
      <c r="C243" t="s">
        <v>747</v>
      </c>
      <c r="D243" s="3">
        <v>31259</v>
      </c>
      <c r="E243" s="4">
        <v>69.900000000000006</v>
      </c>
      <c r="F243" s="4">
        <v>39.799999999999997</v>
      </c>
      <c r="G243" s="23">
        <f t="shared" si="26"/>
        <v>194.41585904827244</v>
      </c>
      <c r="H243" s="23">
        <f t="shared" si="27"/>
        <v>110.69744191875881</v>
      </c>
      <c r="I243" s="46">
        <f t="shared" si="28"/>
        <v>305.11330096703125</v>
      </c>
      <c r="J243" s="46">
        <f t="shared" si="29"/>
        <v>109.7</v>
      </c>
      <c r="K243" s="67">
        <v>-1</v>
      </c>
      <c r="N243" t="str">
        <f t="shared" si="30"/>
        <v>Q3-1985</v>
      </c>
      <c r="O243" t="s">
        <v>747</v>
      </c>
      <c r="P243" s="3">
        <v>31259</v>
      </c>
      <c r="Q243" s="5">
        <v>303196</v>
      </c>
      <c r="R243" s="5">
        <v>843292</v>
      </c>
      <c r="S243" s="19">
        <f t="shared" si="31"/>
        <v>0.3595385702698472</v>
      </c>
    </row>
    <row r="244" spans="1:19" x14ac:dyDescent="0.25">
      <c r="A244" s="34">
        <f t="shared" si="24"/>
        <v>1985</v>
      </c>
      <c r="B244" s="34" t="str">
        <f t="shared" si="25"/>
        <v>Q3-1985</v>
      </c>
      <c r="C244" t="s">
        <v>748</v>
      </c>
      <c r="D244" s="3">
        <v>31290</v>
      </c>
      <c r="E244" s="4">
        <v>70.3</v>
      </c>
      <c r="F244" s="4">
        <v>40.1</v>
      </c>
      <c r="G244" s="23">
        <f t="shared" si="26"/>
        <v>194.81320819525726</v>
      </c>
      <c r="H244" s="23">
        <f t="shared" si="27"/>
        <v>111.12389258363893</v>
      </c>
      <c r="I244" s="46">
        <f t="shared" si="28"/>
        <v>305.93710077889619</v>
      </c>
      <c r="J244" s="46">
        <f t="shared" si="29"/>
        <v>110.4</v>
      </c>
      <c r="K244" s="67">
        <v>-1</v>
      </c>
      <c r="N244" t="str">
        <f t="shared" si="30"/>
        <v>Q3-1985</v>
      </c>
      <c r="O244" t="s">
        <v>748</v>
      </c>
      <c r="P244" s="3">
        <v>31290</v>
      </c>
      <c r="Q244" s="5">
        <v>305689</v>
      </c>
      <c r="R244" s="5">
        <v>847116</v>
      </c>
      <c r="S244" s="19">
        <f t="shared" si="31"/>
        <v>0.36085848927419623</v>
      </c>
    </row>
    <row r="245" spans="1:19" x14ac:dyDescent="0.25">
      <c r="A245" s="34">
        <f t="shared" si="24"/>
        <v>1985</v>
      </c>
      <c r="B245" s="34" t="str">
        <f t="shared" si="25"/>
        <v>Q3-1985</v>
      </c>
      <c r="C245" t="s">
        <v>749</v>
      </c>
      <c r="D245" s="3">
        <v>31320</v>
      </c>
      <c r="E245" s="4">
        <v>70.7</v>
      </c>
      <c r="F245" s="4">
        <v>40.4</v>
      </c>
      <c r="G245" s="23">
        <f t="shared" si="26"/>
        <v>195.03179559948671</v>
      </c>
      <c r="H245" s="23">
        <f t="shared" si="27"/>
        <v>111.44674034256383</v>
      </c>
      <c r="I245" s="46">
        <f t="shared" si="28"/>
        <v>306.47853594205054</v>
      </c>
      <c r="J245" s="46">
        <f t="shared" si="29"/>
        <v>111.1</v>
      </c>
      <c r="K245" s="67">
        <v>-1</v>
      </c>
      <c r="N245" t="str">
        <f t="shared" si="30"/>
        <v>Q3-1985</v>
      </c>
      <c r="O245" t="s">
        <v>749</v>
      </c>
      <c r="P245" s="3">
        <v>31320</v>
      </c>
      <c r="Q245" s="5">
        <v>309373</v>
      </c>
      <c r="R245" s="5">
        <v>853431</v>
      </c>
      <c r="S245" s="19">
        <f t="shared" si="31"/>
        <v>0.36250499454554613</v>
      </c>
    </row>
    <row r="246" spans="1:19" x14ac:dyDescent="0.25">
      <c r="A246" s="34">
        <f t="shared" si="24"/>
        <v>1985</v>
      </c>
      <c r="B246" s="34" t="str">
        <f t="shared" si="25"/>
        <v>Q4-1985</v>
      </c>
      <c r="C246" t="s">
        <v>750</v>
      </c>
      <c r="D246" s="3">
        <v>31351</v>
      </c>
      <c r="E246" s="4">
        <v>71.2</v>
      </c>
      <c r="F246" s="4">
        <v>40.700000000000003</v>
      </c>
      <c r="G246" s="23">
        <f t="shared" si="26"/>
        <v>195.66359846611385</v>
      </c>
      <c r="H246" s="23">
        <f t="shared" si="27"/>
        <v>111.84702889846676</v>
      </c>
      <c r="I246" s="46">
        <f t="shared" si="28"/>
        <v>307.51062736458061</v>
      </c>
      <c r="J246" s="46">
        <f t="shared" si="29"/>
        <v>111.9</v>
      </c>
      <c r="K246" s="67">
        <v>-1</v>
      </c>
      <c r="N246" t="str">
        <f t="shared" si="30"/>
        <v>Q4-1985</v>
      </c>
      <c r="O246" t="s">
        <v>750</v>
      </c>
      <c r="P246" s="3">
        <v>31351</v>
      </c>
      <c r="Q246" s="5">
        <v>311366</v>
      </c>
      <c r="R246" s="5">
        <v>855660</v>
      </c>
      <c r="S246" s="19">
        <f t="shared" si="31"/>
        <v>0.36388986279597035</v>
      </c>
    </row>
    <row r="247" spans="1:19" x14ac:dyDescent="0.25">
      <c r="A247" s="34">
        <f t="shared" si="24"/>
        <v>1985</v>
      </c>
      <c r="B247" s="34" t="str">
        <f t="shared" si="25"/>
        <v>Q4-1985</v>
      </c>
      <c r="C247" t="s">
        <v>751</v>
      </c>
      <c r="D247" s="3">
        <v>31381</v>
      </c>
      <c r="E247" s="4">
        <v>71.599999999999994</v>
      </c>
      <c r="F247" s="4">
        <v>41.1</v>
      </c>
      <c r="G247" s="23">
        <f t="shared" si="26"/>
        <v>195.85620234117977</v>
      </c>
      <c r="H247" s="23">
        <f t="shared" si="27"/>
        <v>112.42583681874984</v>
      </c>
      <c r="I247" s="46">
        <f t="shared" si="28"/>
        <v>308.28203915992958</v>
      </c>
      <c r="J247" s="46">
        <f t="shared" si="29"/>
        <v>112.69999999999999</v>
      </c>
      <c r="K247" s="67">
        <v>-1</v>
      </c>
      <c r="N247" t="str">
        <f t="shared" si="30"/>
        <v>Q4-1985</v>
      </c>
      <c r="O247" t="s">
        <v>751</v>
      </c>
      <c r="P247" s="3">
        <v>31381</v>
      </c>
      <c r="Q247" s="5">
        <v>313688</v>
      </c>
      <c r="R247" s="5">
        <v>858069</v>
      </c>
      <c r="S247" s="19">
        <f t="shared" si="31"/>
        <v>0.36557433026947717</v>
      </c>
    </row>
    <row r="248" spans="1:19" x14ac:dyDescent="0.25">
      <c r="A248" s="34">
        <f t="shared" si="24"/>
        <v>1985</v>
      </c>
      <c r="B248" s="34" t="str">
        <f t="shared" si="25"/>
        <v>Q4-1985</v>
      </c>
      <c r="C248" t="s">
        <v>752</v>
      </c>
      <c r="D248" s="3">
        <v>31412</v>
      </c>
      <c r="E248" s="4">
        <v>72.099999999999994</v>
      </c>
      <c r="F248" s="4">
        <v>41.4</v>
      </c>
      <c r="G248" s="23">
        <f t="shared" si="26"/>
        <v>196.35948440955713</v>
      </c>
      <c r="H248" s="23">
        <f t="shared" si="27"/>
        <v>112.7501061658206</v>
      </c>
      <c r="I248" s="46">
        <f t="shared" si="28"/>
        <v>309.10959057537775</v>
      </c>
      <c r="J248" s="46">
        <f t="shared" si="29"/>
        <v>113.5</v>
      </c>
      <c r="K248" s="67">
        <v>-1</v>
      </c>
      <c r="N248" t="str">
        <f t="shared" si="30"/>
        <v>Q4-1985</v>
      </c>
      <c r="O248" t="s">
        <v>752</v>
      </c>
      <c r="P248" s="3">
        <v>31412</v>
      </c>
      <c r="Q248" s="5">
        <v>316957</v>
      </c>
      <c r="R248" s="5">
        <v>863211</v>
      </c>
      <c r="S248" s="19">
        <f t="shared" si="31"/>
        <v>0.36718368973518639</v>
      </c>
    </row>
    <row r="249" spans="1:19" x14ac:dyDescent="0.25">
      <c r="A249" s="34">
        <f t="shared" si="24"/>
        <v>1986</v>
      </c>
      <c r="B249" s="34" t="str">
        <f t="shared" si="25"/>
        <v>Q1-1986</v>
      </c>
      <c r="C249" t="s">
        <v>753</v>
      </c>
      <c r="D249" s="3">
        <v>31443</v>
      </c>
      <c r="E249" s="4">
        <v>72.5</v>
      </c>
      <c r="F249" s="4">
        <v>41.8</v>
      </c>
      <c r="G249" s="23">
        <f t="shared" si="26"/>
        <v>196.37509570248764</v>
      </c>
      <c r="H249" s="23">
        <f t="shared" si="27"/>
        <v>113.22040000502045</v>
      </c>
      <c r="I249" s="46">
        <f t="shared" si="28"/>
        <v>309.59549570750812</v>
      </c>
      <c r="J249" s="46">
        <f t="shared" si="29"/>
        <v>114.3</v>
      </c>
      <c r="K249" s="67">
        <v>-1</v>
      </c>
      <c r="N249" t="str">
        <f t="shared" si="30"/>
        <v>Q1-1986</v>
      </c>
      <c r="O249" t="s">
        <v>753</v>
      </c>
      <c r="P249" s="3">
        <v>31443</v>
      </c>
      <c r="Q249" s="5">
        <v>318696</v>
      </c>
      <c r="R249" s="5">
        <v>863227</v>
      </c>
      <c r="S249" s="19">
        <f t="shared" si="31"/>
        <v>0.36919141778466152</v>
      </c>
    </row>
    <row r="250" spans="1:19" x14ac:dyDescent="0.25">
      <c r="A250" s="34">
        <f t="shared" si="24"/>
        <v>1986</v>
      </c>
      <c r="B250" s="34" t="str">
        <f t="shared" si="25"/>
        <v>Q1-1986</v>
      </c>
      <c r="C250" t="s">
        <v>754</v>
      </c>
      <c r="D250" s="3">
        <v>31471</v>
      </c>
      <c r="E250" s="4">
        <v>73</v>
      </c>
      <c r="F250" s="4">
        <v>42.1</v>
      </c>
      <c r="G250" s="23">
        <f t="shared" si="26"/>
        <v>196.66456938171626</v>
      </c>
      <c r="H250" s="23">
        <f t="shared" si="27"/>
        <v>113.41888179411308</v>
      </c>
      <c r="I250" s="46">
        <f t="shared" si="28"/>
        <v>310.08345117582934</v>
      </c>
      <c r="J250" s="46">
        <f t="shared" si="29"/>
        <v>115.1</v>
      </c>
      <c r="K250" s="67">
        <v>-1</v>
      </c>
      <c r="N250" t="str">
        <f t="shared" si="30"/>
        <v>Q1-1986</v>
      </c>
      <c r="O250" t="s">
        <v>754</v>
      </c>
      <c r="P250" s="3">
        <v>31471</v>
      </c>
      <c r="Q250" s="5">
        <v>321050</v>
      </c>
      <c r="R250" s="5">
        <v>864920</v>
      </c>
      <c r="S250" s="19">
        <f t="shared" si="31"/>
        <v>0.37119039911205659</v>
      </c>
    </row>
    <row r="251" spans="1:19" x14ac:dyDescent="0.25">
      <c r="A251" s="34">
        <f t="shared" si="24"/>
        <v>1986</v>
      </c>
      <c r="B251" s="34" t="str">
        <f t="shared" si="25"/>
        <v>Q1-1986</v>
      </c>
      <c r="C251" t="s">
        <v>755</v>
      </c>
      <c r="D251" s="3">
        <v>31502</v>
      </c>
      <c r="E251" s="4">
        <v>73.5</v>
      </c>
      <c r="F251" s="4">
        <v>42.4</v>
      </c>
      <c r="G251" s="23">
        <f t="shared" si="26"/>
        <v>196.68459216565535</v>
      </c>
      <c r="H251" s="23">
        <f t="shared" si="27"/>
        <v>113.46158786154811</v>
      </c>
      <c r="I251" s="46">
        <f t="shared" si="28"/>
        <v>310.14618002720346</v>
      </c>
      <c r="J251" s="46">
        <f t="shared" si="29"/>
        <v>115.9</v>
      </c>
      <c r="K251" s="67">
        <v>-1</v>
      </c>
      <c r="N251" t="str">
        <f t="shared" si="30"/>
        <v>Q1-1986</v>
      </c>
      <c r="O251" t="s">
        <v>755</v>
      </c>
      <c r="P251" s="3">
        <v>31502</v>
      </c>
      <c r="Q251" s="5">
        <v>322018</v>
      </c>
      <c r="R251" s="5">
        <v>861714</v>
      </c>
      <c r="S251" s="19">
        <f t="shared" si="31"/>
        <v>0.37369475255131052</v>
      </c>
    </row>
    <row r="252" spans="1:19" x14ac:dyDescent="0.25">
      <c r="A252" s="34">
        <f t="shared" si="24"/>
        <v>1986</v>
      </c>
      <c r="B252" s="34" t="str">
        <f t="shared" si="25"/>
        <v>Q2-1986</v>
      </c>
      <c r="C252" t="s">
        <v>756</v>
      </c>
      <c r="D252" s="3">
        <v>31532</v>
      </c>
      <c r="E252" s="4">
        <v>74</v>
      </c>
      <c r="F252" s="4">
        <v>42.8</v>
      </c>
      <c r="G252" s="23">
        <f t="shared" si="26"/>
        <v>197.05683211683342</v>
      </c>
      <c r="H252" s="23">
        <f t="shared" si="27"/>
        <v>113.97341100811445</v>
      </c>
      <c r="I252" s="46">
        <f t="shared" si="28"/>
        <v>311.0302431249479</v>
      </c>
      <c r="J252" s="46">
        <f t="shared" si="29"/>
        <v>116.8</v>
      </c>
      <c r="K252" s="67">
        <v>-1</v>
      </c>
      <c r="N252" t="str">
        <f t="shared" si="30"/>
        <v>Q2-1986</v>
      </c>
      <c r="O252" t="s">
        <v>756</v>
      </c>
      <c r="P252" s="3">
        <v>31532</v>
      </c>
      <c r="Q252" s="5">
        <v>323743</v>
      </c>
      <c r="R252" s="5">
        <v>862105</v>
      </c>
      <c r="S252" s="19">
        <f t="shared" si="31"/>
        <v>0.37552618300555035</v>
      </c>
    </row>
    <row r="253" spans="1:19" x14ac:dyDescent="0.25">
      <c r="A253" s="34">
        <f t="shared" si="24"/>
        <v>1986</v>
      </c>
      <c r="B253" s="34" t="str">
        <f t="shared" si="25"/>
        <v>Q2-1986</v>
      </c>
      <c r="C253" t="s">
        <v>757</v>
      </c>
      <c r="D253" s="3">
        <v>31563</v>
      </c>
      <c r="E253" s="4">
        <v>74.5</v>
      </c>
      <c r="F253" s="4">
        <v>43.1</v>
      </c>
      <c r="G253" s="23">
        <f t="shared" si="26"/>
        <v>197.67098678774065</v>
      </c>
      <c r="H253" s="23">
        <f t="shared" si="27"/>
        <v>114.3573091349211</v>
      </c>
      <c r="I253" s="46">
        <f t="shared" si="28"/>
        <v>312.02829592266175</v>
      </c>
      <c r="J253" s="46">
        <f t="shared" si="29"/>
        <v>117.6</v>
      </c>
      <c r="K253" s="67">
        <v>-1</v>
      </c>
      <c r="N253" t="str">
        <f t="shared" si="30"/>
        <v>Q2-1986</v>
      </c>
      <c r="O253" t="s">
        <v>757</v>
      </c>
      <c r="P253" s="3">
        <v>31563</v>
      </c>
      <c r="Q253" s="5">
        <v>325531</v>
      </c>
      <c r="R253" s="5">
        <v>863732</v>
      </c>
      <c r="S253" s="19">
        <f t="shared" si="31"/>
        <v>0.37688889609276954</v>
      </c>
    </row>
    <row r="254" spans="1:19" x14ac:dyDescent="0.25">
      <c r="A254" s="34">
        <f t="shared" si="24"/>
        <v>1986</v>
      </c>
      <c r="B254" s="34" t="str">
        <f t="shared" si="25"/>
        <v>Q2-1986</v>
      </c>
      <c r="C254" t="s">
        <v>758</v>
      </c>
      <c r="D254" s="3">
        <v>31593</v>
      </c>
      <c r="E254" s="4">
        <v>75</v>
      </c>
      <c r="F254" s="4">
        <v>43.5</v>
      </c>
      <c r="G254" s="23">
        <f t="shared" si="26"/>
        <v>198.0224276174693</v>
      </c>
      <c r="H254" s="23">
        <f t="shared" si="27"/>
        <v>114.8530080181322</v>
      </c>
      <c r="I254" s="46">
        <f t="shared" si="28"/>
        <v>312.87543563560149</v>
      </c>
      <c r="J254" s="46">
        <f t="shared" si="29"/>
        <v>118.5</v>
      </c>
      <c r="K254" s="67">
        <v>-1</v>
      </c>
      <c r="N254" t="str">
        <f t="shared" si="30"/>
        <v>Q2-1986</v>
      </c>
      <c r="O254" t="s">
        <v>758</v>
      </c>
      <c r="P254" s="3">
        <v>31593</v>
      </c>
      <c r="Q254" s="5">
        <v>328256</v>
      </c>
      <c r="R254" s="5">
        <v>866694</v>
      </c>
      <c r="S254" s="19">
        <f t="shared" si="31"/>
        <v>0.37874497804300017</v>
      </c>
    </row>
    <row r="255" spans="1:19" x14ac:dyDescent="0.25">
      <c r="A255" s="34">
        <f t="shared" si="24"/>
        <v>1986</v>
      </c>
      <c r="B255" s="34" t="str">
        <f t="shared" si="25"/>
        <v>Q3-1986</v>
      </c>
      <c r="C255" t="s">
        <v>759</v>
      </c>
      <c r="D255" s="3">
        <v>31624</v>
      </c>
      <c r="E255" s="4">
        <v>75.5</v>
      </c>
      <c r="F255" s="4">
        <v>43.8</v>
      </c>
      <c r="G255" s="23">
        <f t="shared" si="26"/>
        <v>198.48827571775595</v>
      </c>
      <c r="H255" s="23">
        <f t="shared" si="27"/>
        <v>115.14948975414185</v>
      </c>
      <c r="I255" s="46">
        <f t="shared" si="28"/>
        <v>313.63776547189781</v>
      </c>
      <c r="J255" s="46">
        <f t="shared" si="29"/>
        <v>119.3</v>
      </c>
      <c r="K255" s="67">
        <v>-1</v>
      </c>
      <c r="N255" t="str">
        <f t="shared" si="30"/>
        <v>Q3-1986</v>
      </c>
      <c r="O255" t="s">
        <v>759</v>
      </c>
      <c r="P255" s="3">
        <v>31624</v>
      </c>
      <c r="Q255" s="5">
        <v>329743</v>
      </c>
      <c r="R255" s="5">
        <v>866889</v>
      </c>
      <c r="S255" s="19">
        <f t="shared" si="31"/>
        <v>0.38037511146179037</v>
      </c>
    </row>
    <row r="256" spans="1:19" x14ac:dyDescent="0.25">
      <c r="A256" s="34">
        <f t="shared" si="24"/>
        <v>1986</v>
      </c>
      <c r="B256" s="34" t="str">
        <f t="shared" si="25"/>
        <v>Q3-1986</v>
      </c>
      <c r="C256" t="s">
        <v>760</v>
      </c>
      <c r="D256" s="3">
        <v>31655</v>
      </c>
      <c r="E256" s="4">
        <v>76</v>
      </c>
      <c r="F256" s="4">
        <v>44.1</v>
      </c>
      <c r="G256" s="23">
        <f t="shared" si="26"/>
        <v>198.83948752966799</v>
      </c>
      <c r="H256" s="23">
        <f t="shared" si="27"/>
        <v>115.3792289481363</v>
      </c>
      <c r="I256" s="46">
        <f t="shared" si="28"/>
        <v>314.21871647780426</v>
      </c>
      <c r="J256" s="46">
        <f t="shared" si="29"/>
        <v>120.1</v>
      </c>
      <c r="K256" s="67">
        <v>-1</v>
      </c>
      <c r="N256" t="str">
        <f t="shared" si="30"/>
        <v>Q3-1986</v>
      </c>
      <c r="O256" t="s">
        <v>760</v>
      </c>
      <c r="P256" s="3">
        <v>31655</v>
      </c>
      <c r="Q256" s="5">
        <v>332429</v>
      </c>
      <c r="R256" s="5">
        <v>869737</v>
      </c>
      <c r="S256" s="19">
        <f t="shared" si="31"/>
        <v>0.38221784286514199</v>
      </c>
    </row>
    <row r="257" spans="1:19" x14ac:dyDescent="0.25">
      <c r="A257" s="34">
        <f t="shared" si="24"/>
        <v>1986</v>
      </c>
      <c r="B257" s="34" t="str">
        <f t="shared" si="25"/>
        <v>Q3-1986</v>
      </c>
      <c r="C257" t="s">
        <v>761</v>
      </c>
      <c r="D257" s="3">
        <v>31685</v>
      </c>
      <c r="E257" s="4">
        <v>76.5</v>
      </c>
      <c r="F257" s="4">
        <v>44.5</v>
      </c>
      <c r="G257" s="23">
        <f t="shared" si="26"/>
        <v>199.10056504074728</v>
      </c>
      <c r="H257" s="23">
        <f t="shared" si="27"/>
        <v>115.81666855311443</v>
      </c>
      <c r="I257" s="46">
        <f t="shared" si="28"/>
        <v>314.91723359386174</v>
      </c>
      <c r="J257" s="46">
        <f t="shared" si="29"/>
        <v>121</v>
      </c>
      <c r="K257" s="67">
        <v>-1</v>
      </c>
      <c r="N257" t="str">
        <f t="shared" si="30"/>
        <v>Q3-1986</v>
      </c>
      <c r="O257" t="s">
        <v>761</v>
      </c>
      <c r="P257" s="3">
        <v>31685</v>
      </c>
      <c r="Q257" s="5">
        <v>335728</v>
      </c>
      <c r="R257" s="5">
        <v>873773</v>
      </c>
      <c r="S257" s="19">
        <f t="shared" si="31"/>
        <v>0.38422794020872697</v>
      </c>
    </row>
    <row r="258" spans="1:19" x14ac:dyDescent="0.25">
      <c r="A258" s="34">
        <f t="shared" si="24"/>
        <v>1986</v>
      </c>
      <c r="B258" s="34" t="str">
        <f t="shared" si="25"/>
        <v>Q4-1986</v>
      </c>
      <c r="C258" t="s">
        <v>762</v>
      </c>
      <c r="D258" s="3">
        <v>31716</v>
      </c>
      <c r="E258" s="4">
        <v>77</v>
      </c>
      <c r="F258" s="4">
        <v>44.8</v>
      </c>
      <c r="G258" s="23">
        <f t="shared" si="26"/>
        <v>199.12694761768378</v>
      </c>
      <c r="H258" s="23">
        <f t="shared" si="27"/>
        <v>115.85567861392511</v>
      </c>
      <c r="I258" s="46">
        <f t="shared" si="28"/>
        <v>314.98262623160889</v>
      </c>
      <c r="J258" s="46">
        <f t="shared" si="29"/>
        <v>121.8</v>
      </c>
      <c r="K258" s="67">
        <v>-1</v>
      </c>
      <c r="N258" t="str">
        <f t="shared" si="30"/>
        <v>Q4-1986</v>
      </c>
      <c r="O258" t="s">
        <v>762</v>
      </c>
      <c r="P258" s="3">
        <v>31716</v>
      </c>
      <c r="Q258" s="5">
        <v>338683</v>
      </c>
      <c r="R258" s="5">
        <v>875856</v>
      </c>
      <c r="S258" s="19">
        <f t="shared" si="31"/>
        <v>0.38668799437350432</v>
      </c>
    </row>
    <row r="259" spans="1:19" x14ac:dyDescent="0.25">
      <c r="A259" s="34">
        <f t="shared" si="24"/>
        <v>1986</v>
      </c>
      <c r="B259" s="34" t="str">
        <f t="shared" si="25"/>
        <v>Q4-1986</v>
      </c>
      <c r="C259" t="s">
        <v>763</v>
      </c>
      <c r="D259" s="3">
        <v>31746</v>
      </c>
      <c r="E259" s="4">
        <v>77.599999999999994</v>
      </c>
      <c r="F259" s="4">
        <v>45.2</v>
      </c>
      <c r="G259" s="23">
        <f t="shared" si="26"/>
        <v>199.6824871485039</v>
      </c>
      <c r="H259" s="23">
        <f t="shared" si="27"/>
        <v>116.30990230814919</v>
      </c>
      <c r="I259" s="46">
        <f t="shared" si="28"/>
        <v>315.99238945665309</v>
      </c>
      <c r="J259" s="46">
        <f t="shared" si="29"/>
        <v>122.8</v>
      </c>
      <c r="K259" s="67">
        <v>-1</v>
      </c>
      <c r="N259" t="str">
        <f t="shared" si="30"/>
        <v>Q4-1986</v>
      </c>
      <c r="O259" t="s">
        <v>763</v>
      </c>
      <c r="P259" s="3">
        <v>31746</v>
      </c>
      <c r="Q259" s="5">
        <v>341789</v>
      </c>
      <c r="R259" s="5">
        <v>879501</v>
      </c>
      <c r="S259" s="19">
        <f t="shared" si="31"/>
        <v>0.38861695438663513</v>
      </c>
    </row>
    <row r="260" spans="1:19" x14ac:dyDescent="0.25">
      <c r="A260" s="34">
        <f t="shared" si="24"/>
        <v>1986</v>
      </c>
      <c r="B260" s="34" t="str">
        <f t="shared" si="25"/>
        <v>Q4-1986</v>
      </c>
      <c r="C260" t="s">
        <v>764</v>
      </c>
      <c r="D260" s="3">
        <v>31777</v>
      </c>
      <c r="E260" s="4">
        <v>78.2</v>
      </c>
      <c r="F260" s="4">
        <v>45.5</v>
      </c>
      <c r="G260" s="23">
        <f t="shared" si="26"/>
        <v>200.18955572468525</v>
      </c>
      <c r="H260" s="23">
        <f t="shared" si="27"/>
        <v>116.47857781935011</v>
      </c>
      <c r="I260" s="46">
        <f t="shared" si="28"/>
        <v>316.66813354403536</v>
      </c>
      <c r="J260" s="46">
        <f t="shared" si="29"/>
        <v>123.7</v>
      </c>
      <c r="K260" s="67">
        <v>-1</v>
      </c>
      <c r="N260" t="str">
        <f t="shared" si="30"/>
        <v>Q4-1986</v>
      </c>
      <c r="O260" t="s">
        <v>764</v>
      </c>
      <c r="P260" s="3">
        <v>31777</v>
      </c>
      <c r="Q260" s="5">
        <v>344246</v>
      </c>
      <c r="R260" s="5">
        <v>881259</v>
      </c>
      <c r="S260" s="19">
        <f t="shared" si="31"/>
        <v>0.39062976945483679</v>
      </c>
    </row>
    <row r="261" spans="1:19" x14ac:dyDescent="0.25">
      <c r="A261" s="34">
        <f t="shared" si="24"/>
        <v>1987</v>
      </c>
      <c r="B261" s="34" t="str">
        <f t="shared" si="25"/>
        <v>Q1-1987</v>
      </c>
      <c r="C261" t="s">
        <v>765</v>
      </c>
      <c r="D261" s="3">
        <v>31808</v>
      </c>
      <c r="E261" s="4">
        <v>79.099999999999994</v>
      </c>
      <c r="F261" s="4">
        <v>45.9</v>
      </c>
      <c r="G261" s="23">
        <f t="shared" si="26"/>
        <v>201.37126237495013</v>
      </c>
      <c r="H261" s="23">
        <f t="shared" si="27"/>
        <v>116.85133935537563</v>
      </c>
      <c r="I261" s="46">
        <f t="shared" si="28"/>
        <v>318.22260173032578</v>
      </c>
      <c r="J261" s="46">
        <f t="shared" si="29"/>
        <v>125</v>
      </c>
      <c r="K261" s="67">
        <v>-1</v>
      </c>
      <c r="N261" t="str">
        <f t="shared" si="30"/>
        <v>Q1-1987</v>
      </c>
      <c r="O261" t="s">
        <v>765</v>
      </c>
      <c r="P261" s="3">
        <v>31808</v>
      </c>
      <c r="Q261" s="5">
        <v>346062</v>
      </c>
      <c r="R261" s="5">
        <v>880998</v>
      </c>
      <c r="S261" s="19">
        <f t="shared" si="31"/>
        <v>0.39280679411303998</v>
      </c>
    </row>
    <row r="262" spans="1:19" x14ac:dyDescent="0.25">
      <c r="A262" s="34">
        <f t="shared" si="24"/>
        <v>1987</v>
      </c>
      <c r="B262" s="34" t="str">
        <f t="shared" si="25"/>
        <v>Q1-1987</v>
      </c>
      <c r="C262" t="s">
        <v>766</v>
      </c>
      <c r="D262" s="3">
        <v>31836</v>
      </c>
      <c r="E262" s="4">
        <v>79.7</v>
      </c>
      <c r="F262" s="4">
        <v>46.2</v>
      </c>
      <c r="G262" s="23">
        <f t="shared" si="26"/>
        <v>202.52716919662345</v>
      </c>
      <c r="H262" s="23">
        <f t="shared" si="27"/>
        <v>117.39968904496867</v>
      </c>
      <c r="I262" s="46">
        <f t="shared" si="28"/>
        <v>319.92685824159213</v>
      </c>
      <c r="J262" s="46">
        <f t="shared" si="29"/>
        <v>125.9</v>
      </c>
      <c r="K262" s="67">
        <v>-1</v>
      </c>
      <c r="N262" t="str">
        <f t="shared" si="30"/>
        <v>Q1-1987</v>
      </c>
      <c r="O262" t="s">
        <v>766</v>
      </c>
      <c r="P262" s="3">
        <v>31836</v>
      </c>
      <c r="Q262" s="5">
        <v>350533</v>
      </c>
      <c r="R262" s="5">
        <v>890746</v>
      </c>
      <c r="S262" s="19">
        <f t="shared" si="31"/>
        <v>0.3935274477797262</v>
      </c>
    </row>
    <row r="263" spans="1:19" x14ac:dyDescent="0.25">
      <c r="A263" s="34">
        <f t="shared" si="24"/>
        <v>1987</v>
      </c>
      <c r="B263" s="34" t="str">
        <f t="shared" si="25"/>
        <v>Q1-1987</v>
      </c>
      <c r="C263" t="s">
        <v>767</v>
      </c>
      <c r="D263" s="3">
        <v>31867</v>
      </c>
      <c r="E263" s="4">
        <v>80.2</v>
      </c>
      <c r="F263" s="4">
        <v>46.6</v>
      </c>
      <c r="G263" s="23">
        <f t="shared" si="26"/>
        <v>202.29666822453589</v>
      </c>
      <c r="H263" s="23">
        <f t="shared" si="27"/>
        <v>117.54394936737373</v>
      </c>
      <c r="I263" s="46">
        <f t="shared" si="28"/>
        <v>319.84061759190962</v>
      </c>
      <c r="J263" s="46">
        <f t="shared" si="29"/>
        <v>126.80000000000001</v>
      </c>
      <c r="K263" s="67">
        <v>-1</v>
      </c>
      <c r="N263" t="str">
        <f t="shared" si="30"/>
        <v>Q1-1987</v>
      </c>
      <c r="O263" t="s">
        <v>767</v>
      </c>
      <c r="P263" s="3">
        <v>31867</v>
      </c>
      <c r="Q263" s="5">
        <v>355186</v>
      </c>
      <c r="R263" s="5">
        <v>895922</v>
      </c>
      <c r="S263" s="19">
        <f t="shared" si="31"/>
        <v>0.39644745859572594</v>
      </c>
    </row>
    <row r="264" spans="1:19" x14ac:dyDescent="0.25">
      <c r="A264" s="34">
        <f t="shared" si="24"/>
        <v>1987</v>
      </c>
      <c r="B264" s="34" t="str">
        <f t="shared" si="25"/>
        <v>Q2-1987</v>
      </c>
      <c r="C264" t="s">
        <v>768</v>
      </c>
      <c r="D264" s="3">
        <v>31897</v>
      </c>
      <c r="E264" s="4">
        <v>80.599999999999994</v>
      </c>
      <c r="F264" s="4">
        <v>47</v>
      </c>
      <c r="G264" s="23">
        <f t="shared" si="26"/>
        <v>202.10165090640194</v>
      </c>
      <c r="H264" s="23">
        <f t="shared" si="27"/>
        <v>117.85083861787707</v>
      </c>
      <c r="I264" s="46">
        <f t="shared" si="28"/>
        <v>319.95248952427903</v>
      </c>
      <c r="J264" s="46">
        <f t="shared" si="29"/>
        <v>127.6</v>
      </c>
      <c r="K264" s="67">
        <v>-1</v>
      </c>
      <c r="N264" t="str">
        <f t="shared" si="30"/>
        <v>Q2-1987</v>
      </c>
      <c r="O264" t="s">
        <v>768</v>
      </c>
      <c r="P264" s="3">
        <v>31897</v>
      </c>
      <c r="Q264" s="5">
        <v>357016</v>
      </c>
      <c r="R264" s="5">
        <v>895205</v>
      </c>
      <c r="S264" s="19">
        <f t="shared" si="31"/>
        <v>0.39880921129797087</v>
      </c>
    </row>
    <row r="265" spans="1:19" x14ac:dyDescent="0.25">
      <c r="A265" s="34">
        <f t="shared" si="24"/>
        <v>1987</v>
      </c>
      <c r="B265" s="34" t="str">
        <f t="shared" si="25"/>
        <v>Q2-1987</v>
      </c>
      <c r="C265" t="s">
        <v>769</v>
      </c>
      <c r="D265" s="3">
        <v>31928</v>
      </c>
      <c r="E265" s="4">
        <v>81.099999999999994</v>
      </c>
      <c r="F265" s="4">
        <v>47.3</v>
      </c>
      <c r="G265" s="23">
        <f t="shared" si="26"/>
        <v>202.21403552532752</v>
      </c>
      <c r="H265" s="23">
        <f t="shared" si="27"/>
        <v>117.93740912882851</v>
      </c>
      <c r="I265" s="46">
        <f t="shared" si="28"/>
        <v>320.15144465415602</v>
      </c>
      <c r="J265" s="46">
        <f t="shared" si="29"/>
        <v>128.39999999999998</v>
      </c>
      <c r="K265" s="67">
        <v>-1</v>
      </c>
      <c r="N265" t="str">
        <f t="shared" si="30"/>
        <v>Q2-1987</v>
      </c>
      <c r="O265" t="s">
        <v>769</v>
      </c>
      <c r="P265" s="3">
        <v>31928</v>
      </c>
      <c r="Q265" s="5">
        <v>360813</v>
      </c>
      <c r="R265" s="5">
        <v>899648</v>
      </c>
      <c r="S265" s="19">
        <f t="shared" si="31"/>
        <v>0.40106019243081736</v>
      </c>
    </row>
    <row r="266" spans="1:19" x14ac:dyDescent="0.25">
      <c r="A266" s="34">
        <f t="shared" ref="A266:A329" si="32">YEAR(C266)</f>
        <v>1987</v>
      </c>
      <c r="B266" s="34" t="str">
        <f t="shared" ref="B266:B329" si="33">"Q"&amp;ROUNDUP(MONTH(C266)/3, 0)&amp;"-"&amp;YEAR(C266)</f>
        <v>Q2-1987</v>
      </c>
      <c r="C266" t="s">
        <v>770</v>
      </c>
      <c r="D266" s="3">
        <v>31958</v>
      </c>
      <c r="E266" s="4">
        <v>81.5</v>
      </c>
      <c r="F266" s="4">
        <v>47.6</v>
      </c>
      <c r="G266" s="23">
        <f t="shared" ref="G266:G329" si="34">E266/$S266</f>
        <v>202.03653205661948</v>
      </c>
      <c r="H266" s="23">
        <f t="shared" ref="H266:H329" si="35">F266/S266</f>
        <v>117.9992506244796</v>
      </c>
      <c r="I266" s="46">
        <f t="shared" ref="I266:I329" si="36">SUM(G266:H266)</f>
        <v>320.03578268109908</v>
      </c>
      <c r="J266" s="46">
        <f t="shared" ref="J266:J329" si="37">SUM(E266:F266)</f>
        <v>129.1</v>
      </c>
      <c r="K266" s="67">
        <v>-1</v>
      </c>
      <c r="N266" t="str">
        <f t="shared" ref="N266:N329" si="38">"Q"&amp;ROUNDUP(MONTH(O266)/3, 0)&amp;"-"&amp;YEAR(O266)</f>
        <v>Q2-1987</v>
      </c>
      <c r="O266" t="s">
        <v>770</v>
      </c>
      <c r="P266" s="3">
        <v>31958</v>
      </c>
      <c r="Q266" s="5">
        <v>365104</v>
      </c>
      <c r="R266" s="5">
        <v>905084</v>
      </c>
      <c r="S266" s="19">
        <f t="shared" ref="S266:S329" si="39">Q266/R266</f>
        <v>0.40339239230833823</v>
      </c>
    </row>
    <row r="267" spans="1:19" x14ac:dyDescent="0.25">
      <c r="A267" s="34">
        <f t="shared" si="32"/>
        <v>1987</v>
      </c>
      <c r="B267" s="34" t="str">
        <f t="shared" si="33"/>
        <v>Q3-1987</v>
      </c>
      <c r="C267" t="s">
        <v>771</v>
      </c>
      <c r="D267" s="3">
        <v>31989</v>
      </c>
      <c r="E267" s="4">
        <v>81.900000000000006</v>
      </c>
      <c r="F267" s="4">
        <v>48</v>
      </c>
      <c r="G267" s="23">
        <f t="shared" si="34"/>
        <v>201.93601185226996</v>
      </c>
      <c r="H267" s="23">
        <f t="shared" si="35"/>
        <v>118.35077617715454</v>
      </c>
      <c r="I267" s="46">
        <f t="shared" si="36"/>
        <v>320.28678802942449</v>
      </c>
      <c r="J267" s="46">
        <f t="shared" si="37"/>
        <v>129.9</v>
      </c>
      <c r="K267" s="67">
        <v>-1</v>
      </c>
      <c r="N267" t="str">
        <f t="shared" si="38"/>
        <v>Q3-1987</v>
      </c>
      <c r="O267" t="s">
        <v>771</v>
      </c>
      <c r="P267" s="3">
        <v>31989</v>
      </c>
      <c r="Q267" s="5">
        <v>368537</v>
      </c>
      <c r="R267" s="5">
        <v>908680</v>
      </c>
      <c r="S267" s="19">
        <f t="shared" si="39"/>
        <v>0.40557401945679444</v>
      </c>
    </row>
    <row r="268" spans="1:19" x14ac:dyDescent="0.25">
      <c r="A268" s="34">
        <f t="shared" si="32"/>
        <v>1987</v>
      </c>
      <c r="B268" s="34" t="str">
        <f t="shared" si="33"/>
        <v>Q3-1987</v>
      </c>
      <c r="C268" t="s">
        <v>772</v>
      </c>
      <c r="D268" s="3">
        <v>32020</v>
      </c>
      <c r="E268" s="4">
        <v>82.3</v>
      </c>
      <c r="F268" s="4">
        <v>48.4</v>
      </c>
      <c r="G268" s="23">
        <f t="shared" si="34"/>
        <v>201.96978086064735</v>
      </c>
      <c r="H268" s="23">
        <f t="shared" si="35"/>
        <v>118.77688206142567</v>
      </c>
      <c r="I268" s="46">
        <f t="shared" si="36"/>
        <v>320.74666292207303</v>
      </c>
      <c r="J268" s="46">
        <f t="shared" si="37"/>
        <v>130.69999999999999</v>
      </c>
      <c r="K268" s="67">
        <v>-1</v>
      </c>
      <c r="N268" t="str">
        <f t="shared" si="38"/>
        <v>Q3-1987</v>
      </c>
      <c r="O268" t="s">
        <v>772</v>
      </c>
      <c r="P268" s="3">
        <v>32020</v>
      </c>
      <c r="Q268" s="5">
        <v>372092</v>
      </c>
      <c r="R268" s="5">
        <v>913139</v>
      </c>
      <c r="S268" s="19">
        <f t="shared" si="39"/>
        <v>0.40748670246260427</v>
      </c>
    </row>
    <row r="269" spans="1:19" x14ac:dyDescent="0.25">
      <c r="A269" s="34">
        <f t="shared" si="32"/>
        <v>1987</v>
      </c>
      <c r="B269" s="34" t="str">
        <f t="shared" si="33"/>
        <v>Q3-1987</v>
      </c>
      <c r="C269" t="s">
        <v>773</v>
      </c>
      <c r="D269" s="3">
        <v>32050</v>
      </c>
      <c r="E269" s="4">
        <v>82.7</v>
      </c>
      <c r="F269" s="4">
        <v>48.7</v>
      </c>
      <c r="G269" s="23">
        <f t="shared" si="34"/>
        <v>201.7649064117669</v>
      </c>
      <c r="H269" s="23">
        <f t="shared" si="35"/>
        <v>118.81440075275755</v>
      </c>
      <c r="I269" s="46">
        <f t="shared" si="36"/>
        <v>320.57930716452444</v>
      </c>
      <c r="J269" s="46">
        <f t="shared" si="37"/>
        <v>131.4</v>
      </c>
      <c r="K269" s="67">
        <v>-1</v>
      </c>
      <c r="N269" t="str">
        <f t="shared" si="38"/>
        <v>Q3-1987</v>
      </c>
      <c r="O269" t="s">
        <v>773</v>
      </c>
      <c r="P269" s="3">
        <v>32050</v>
      </c>
      <c r="Q269" s="5">
        <v>375154</v>
      </c>
      <c r="R269" s="5">
        <v>915271</v>
      </c>
      <c r="S269" s="19">
        <f t="shared" si="39"/>
        <v>0.40988297455070682</v>
      </c>
    </row>
    <row r="270" spans="1:19" x14ac:dyDescent="0.25">
      <c r="A270" s="34">
        <f t="shared" si="32"/>
        <v>1987</v>
      </c>
      <c r="B270" s="34" t="str">
        <f t="shared" si="33"/>
        <v>Q4-1987</v>
      </c>
      <c r="C270" t="s">
        <v>774</v>
      </c>
      <c r="D270" s="3">
        <v>32081</v>
      </c>
      <c r="E270" s="4">
        <v>83.1</v>
      </c>
      <c r="F270" s="4">
        <v>49.1</v>
      </c>
      <c r="G270" s="23">
        <f t="shared" si="34"/>
        <v>201.85261682762416</v>
      </c>
      <c r="H270" s="23">
        <f t="shared" si="35"/>
        <v>119.26550524953487</v>
      </c>
      <c r="I270" s="46">
        <f t="shared" si="36"/>
        <v>321.118122077159</v>
      </c>
      <c r="J270" s="46">
        <f t="shared" si="37"/>
        <v>132.19999999999999</v>
      </c>
      <c r="K270" s="67">
        <v>-1</v>
      </c>
      <c r="N270" t="str">
        <f t="shared" si="38"/>
        <v>Q4-1987</v>
      </c>
      <c r="O270" t="s">
        <v>774</v>
      </c>
      <c r="P270" s="3">
        <v>32081</v>
      </c>
      <c r="Q270" s="5">
        <v>377843</v>
      </c>
      <c r="R270" s="5">
        <v>917793</v>
      </c>
      <c r="S270" s="19">
        <f t="shared" si="39"/>
        <v>0.41168651318979332</v>
      </c>
    </row>
    <row r="271" spans="1:19" x14ac:dyDescent="0.25">
      <c r="A271" s="34">
        <f t="shared" si="32"/>
        <v>1987</v>
      </c>
      <c r="B271" s="34" t="str">
        <f t="shared" si="33"/>
        <v>Q4-1987</v>
      </c>
      <c r="C271" t="s">
        <v>775</v>
      </c>
      <c r="D271" s="3">
        <v>32111</v>
      </c>
      <c r="E271" s="4">
        <v>83.4</v>
      </c>
      <c r="F271" s="4">
        <v>49.4</v>
      </c>
      <c r="G271" s="23">
        <f t="shared" si="34"/>
        <v>201.42249711709823</v>
      </c>
      <c r="H271" s="23">
        <f t="shared" si="35"/>
        <v>119.30781004298144</v>
      </c>
      <c r="I271" s="46">
        <f t="shared" si="36"/>
        <v>320.73030716007969</v>
      </c>
      <c r="J271" s="46">
        <f t="shared" si="37"/>
        <v>132.80000000000001</v>
      </c>
      <c r="K271" s="67">
        <v>-1</v>
      </c>
      <c r="N271" t="str">
        <f t="shared" si="38"/>
        <v>Q4-1987</v>
      </c>
      <c r="O271" t="s">
        <v>775</v>
      </c>
      <c r="P271" s="3">
        <v>32111</v>
      </c>
      <c r="Q271" s="5">
        <v>381560</v>
      </c>
      <c r="R271" s="5">
        <v>921520</v>
      </c>
      <c r="S271" s="19">
        <f t="shared" si="39"/>
        <v>0.41405503949995659</v>
      </c>
    </row>
    <row r="272" spans="1:19" x14ac:dyDescent="0.25">
      <c r="A272" s="34">
        <f t="shared" si="32"/>
        <v>1987</v>
      </c>
      <c r="B272" s="34" t="str">
        <f t="shared" si="33"/>
        <v>Q4-1987</v>
      </c>
      <c r="C272" t="s">
        <v>776</v>
      </c>
      <c r="D272" s="3">
        <v>32142</v>
      </c>
      <c r="E272" s="4">
        <v>83.5</v>
      </c>
      <c r="F272" s="4">
        <v>49.8</v>
      </c>
      <c r="G272" s="23">
        <f t="shared" si="34"/>
        <v>200.77009944092276</v>
      </c>
      <c r="H272" s="23">
        <f t="shared" si="35"/>
        <v>119.74072996596351</v>
      </c>
      <c r="I272" s="46">
        <f t="shared" si="36"/>
        <v>320.51082940688627</v>
      </c>
      <c r="J272" s="46">
        <f t="shared" si="37"/>
        <v>133.30000000000001</v>
      </c>
      <c r="K272" s="67">
        <v>-1</v>
      </c>
      <c r="N272" t="str">
        <f t="shared" si="38"/>
        <v>Q4-1987</v>
      </c>
      <c r="O272" t="s">
        <v>776</v>
      </c>
      <c r="P272" s="3">
        <v>32142</v>
      </c>
      <c r="Q272" s="5">
        <v>382237</v>
      </c>
      <c r="R272" s="5">
        <v>919063</v>
      </c>
      <c r="S272" s="19">
        <f t="shared" si="39"/>
        <v>0.41589858366619048</v>
      </c>
    </row>
    <row r="273" spans="1:19" x14ac:dyDescent="0.25">
      <c r="A273" s="34">
        <f t="shared" si="32"/>
        <v>1988</v>
      </c>
      <c r="B273" s="34" t="str">
        <f t="shared" si="33"/>
        <v>Q1-1988</v>
      </c>
      <c r="C273" t="s">
        <v>777</v>
      </c>
      <c r="D273" s="3">
        <v>32173</v>
      </c>
      <c r="E273" s="4">
        <v>83.2</v>
      </c>
      <c r="F273" s="4">
        <v>50.5</v>
      </c>
      <c r="G273" s="23">
        <f t="shared" si="34"/>
        <v>198.56085342225722</v>
      </c>
      <c r="H273" s="23">
        <f t="shared" si="35"/>
        <v>120.52071031038449</v>
      </c>
      <c r="I273" s="46">
        <f t="shared" si="36"/>
        <v>319.08156373264171</v>
      </c>
      <c r="J273" s="46">
        <f t="shared" si="37"/>
        <v>133.69999999999999</v>
      </c>
      <c r="K273" s="67">
        <v>-1</v>
      </c>
      <c r="N273" t="str">
        <f t="shared" si="38"/>
        <v>Q1-1988</v>
      </c>
      <c r="O273" t="s">
        <v>777</v>
      </c>
      <c r="P273" s="3">
        <v>32173</v>
      </c>
      <c r="Q273" s="5">
        <v>388647</v>
      </c>
      <c r="R273" s="5">
        <v>927525</v>
      </c>
      <c r="S273" s="19">
        <f t="shared" si="39"/>
        <v>0.4190151208862295</v>
      </c>
    </row>
    <row r="274" spans="1:19" x14ac:dyDescent="0.25">
      <c r="A274" s="34">
        <f t="shared" si="32"/>
        <v>1988</v>
      </c>
      <c r="B274" s="34" t="str">
        <f t="shared" si="33"/>
        <v>Q1-1988</v>
      </c>
      <c r="C274" t="s">
        <v>778</v>
      </c>
      <c r="D274" s="3">
        <v>32202</v>
      </c>
      <c r="E274" s="4">
        <v>83.4</v>
      </c>
      <c r="F274" s="4">
        <v>50.7</v>
      </c>
      <c r="G274" s="23">
        <f t="shared" si="34"/>
        <v>197.47125666506017</v>
      </c>
      <c r="H274" s="23">
        <f t="shared" si="35"/>
        <v>120.04547617408335</v>
      </c>
      <c r="I274" s="46">
        <f t="shared" si="36"/>
        <v>317.51673283914351</v>
      </c>
      <c r="J274" s="46">
        <f t="shared" si="37"/>
        <v>134.10000000000002</v>
      </c>
      <c r="K274" s="67">
        <v>-1</v>
      </c>
      <c r="N274" t="str">
        <f t="shared" si="38"/>
        <v>Q1-1988</v>
      </c>
      <c r="O274" t="s">
        <v>778</v>
      </c>
      <c r="P274" s="3">
        <v>32202</v>
      </c>
      <c r="Q274" s="5">
        <v>392157</v>
      </c>
      <c r="R274" s="5">
        <v>928534</v>
      </c>
      <c r="S274" s="19">
        <f t="shared" si="39"/>
        <v>0.42233994662554092</v>
      </c>
    </row>
    <row r="275" spans="1:19" x14ac:dyDescent="0.25">
      <c r="A275" s="34">
        <f t="shared" si="32"/>
        <v>1988</v>
      </c>
      <c r="B275" s="34" t="str">
        <f t="shared" si="33"/>
        <v>Q1-1988</v>
      </c>
      <c r="C275" t="s">
        <v>779</v>
      </c>
      <c r="D275" s="3">
        <v>32233</v>
      </c>
      <c r="E275" s="4">
        <v>83.7</v>
      </c>
      <c r="F275" s="4">
        <v>51.4</v>
      </c>
      <c r="G275" s="23">
        <f t="shared" si="34"/>
        <v>196.92714589600615</v>
      </c>
      <c r="H275" s="23">
        <f t="shared" si="35"/>
        <v>120.93256032323436</v>
      </c>
      <c r="I275" s="46">
        <f t="shared" si="36"/>
        <v>317.85970621924048</v>
      </c>
      <c r="J275" s="46">
        <f t="shared" si="37"/>
        <v>135.1</v>
      </c>
      <c r="K275" s="67">
        <v>-1</v>
      </c>
      <c r="N275" t="str">
        <f t="shared" si="38"/>
        <v>Q1-1988</v>
      </c>
      <c r="O275" t="s">
        <v>779</v>
      </c>
      <c r="P275" s="3">
        <v>32233</v>
      </c>
      <c r="Q275" s="5">
        <v>397235</v>
      </c>
      <c r="R275" s="5">
        <v>934604</v>
      </c>
      <c r="S275" s="19">
        <f t="shared" si="39"/>
        <v>0.42503028020423622</v>
      </c>
    </row>
    <row r="276" spans="1:19" x14ac:dyDescent="0.25">
      <c r="A276" s="34">
        <f t="shared" si="32"/>
        <v>1988</v>
      </c>
      <c r="B276" s="34" t="str">
        <f t="shared" si="33"/>
        <v>Q2-1988</v>
      </c>
      <c r="C276" t="s">
        <v>780</v>
      </c>
      <c r="D276" s="3">
        <v>32263</v>
      </c>
      <c r="E276" s="4">
        <v>84.4</v>
      </c>
      <c r="F276" s="4">
        <v>51.7</v>
      </c>
      <c r="G276" s="23">
        <f t="shared" si="34"/>
        <v>197.11172592230005</v>
      </c>
      <c r="H276" s="23">
        <f t="shared" si="35"/>
        <v>120.74260936235677</v>
      </c>
      <c r="I276" s="46">
        <f t="shared" si="36"/>
        <v>317.85433528465683</v>
      </c>
      <c r="J276" s="46">
        <f t="shared" si="37"/>
        <v>136.10000000000002</v>
      </c>
      <c r="K276" s="67">
        <v>-1</v>
      </c>
      <c r="N276" t="str">
        <f t="shared" si="38"/>
        <v>Q2-1988</v>
      </c>
      <c r="O276" t="s">
        <v>780</v>
      </c>
      <c r="P276" s="3">
        <v>32263</v>
      </c>
      <c r="Q276" s="5">
        <v>400412</v>
      </c>
      <c r="R276" s="5">
        <v>935141</v>
      </c>
      <c r="S276" s="19">
        <f t="shared" si="39"/>
        <v>0.42818355734589758</v>
      </c>
    </row>
    <row r="277" spans="1:19" x14ac:dyDescent="0.25">
      <c r="A277" s="34">
        <f t="shared" si="32"/>
        <v>1988</v>
      </c>
      <c r="B277" s="34" t="str">
        <f t="shared" si="33"/>
        <v>Q2-1988</v>
      </c>
      <c r="C277" t="s">
        <v>781</v>
      </c>
      <c r="D277" s="3">
        <v>32294</v>
      </c>
      <c r="E277" s="4">
        <v>84.9</v>
      </c>
      <c r="F277" s="4">
        <v>52.2</v>
      </c>
      <c r="G277" s="23">
        <f t="shared" si="34"/>
        <v>196.65131592917515</v>
      </c>
      <c r="H277" s="23">
        <f t="shared" si="35"/>
        <v>120.90928965256705</v>
      </c>
      <c r="I277" s="46">
        <f t="shared" si="36"/>
        <v>317.56060558174221</v>
      </c>
      <c r="J277" s="46">
        <f t="shared" si="37"/>
        <v>137.10000000000002</v>
      </c>
      <c r="K277" s="67">
        <v>-1</v>
      </c>
      <c r="N277" t="str">
        <f t="shared" si="38"/>
        <v>Q2-1988</v>
      </c>
      <c r="O277" t="s">
        <v>781</v>
      </c>
      <c r="P277" s="3">
        <v>32294</v>
      </c>
      <c r="Q277" s="5">
        <v>404999</v>
      </c>
      <c r="R277" s="5">
        <v>938087</v>
      </c>
      <c r="S277" s="19">
        <f t="shared" si="39"/>
        <v>0.43172861365736864</v>
      </c>
    </row>
    <row r="278" spans="1:19" x14ac:dyDescent="0.25">
      <c r="A278" s="34">
        <f t="shared" si="32"/>
        <v>1988</v>
      </c>
      <c r="B278" s="34" t="str">
        <f t="shared" si="33"/>
        <v>Q2-1988</v>
      </c>
      <c r="C278" t="s">
        <v>782</v>
      </c>
      <c r="D278" s="3">
        <v>32324</v>
      </c>
      <c r="E278" s="4">
        <v>85.6</v>
      </c>
      <c r="F278" s="4">
        <v>52.7</v>
      </c>
      <c r="G278" s="23">
        <f t="shared" si="34"/>
        <v>197.06956645400467</v>
      </c>
      <c r="H278" s="23">
        <f t="shared" si="35"/>
        <v>121.32670738465009</v>
      </c>
      <c r="I278" s="46">
        <f t="shared" si="36"/>
        <v>318.39627383865479</v>
      </c>
      <c r="J278" s="46">
        <f t="shared" si="37"/>
        <v>138.30000000000001</v>
      </c>
      <c r="K278" s="67">
        <v>-1</v>
      </c>
      <c r="N278" t="str">
        <f t="shared" si="38"/>
        <v>Q2-1988</v>
      </c>
      <c r="O278" t="s">
        <v>782</v>
      </c>
      <c r="P278" s="3">
        <v>32324</v>
      </c>
      <c r="Q278" s="5">
        <v>407846</v>
      </c>
      <c r="R278" s="5">
        <v>938949</v>
      </c>
      <c r="S278" s="19">
        <f t="shared" si="39"/>
        <v>0.43436437974799486</v>
      </c>
    </row>
    <row r="279" spans="1:19" x14ac:dyDescent="0.25">
      <c r="A279" s="34">
        <f t="shared" si="32"/>
        <v>1988</v>
      </c>
      <c r="B279" s="34" t="str">
        <f t="shared" si="33"/>
        <v>Q3-1988</v>
      </c>
      <c r="C279" t="s">
        <v>783</v>
      </c>
      <c r="D279" s="3">
        <v>32355</v>
      </c>
      <c r="E279" s="4">
        <v>86.3</v>
      </c>
      <c r="F279" s="4">
        <v>53.2</v>
      </c>
      <c r="G279" s="23">
        <f t="shared" si="34"/>
        <v>197.23028186043362</v>
      </c>
      <c r="H279" s="23">
        <f t="shared" si="35"/>
        <v>121.58344142497184</v>
      </c>
      <c r="I279" s="46">
        <f t="shared" si="36"/>
        <v>318.81372328540544</v>
      </c>
      <c r="J279" s="46">
        <f t="shared" si="37"/>
        <v>139.5</v>
      </c>
      <c r="K279" s="67">
        <v>-1</v>
      </c>
      <c r="N279" t="str">
        <f t="shared" si="38"/>
        <v>Q3-1988</v>
      </c>
      <c r="O279" t="s">
        <v>783</v>
      </c>
      <c r="P279" s="3">
        <v>32355</v>
      </c>
      <c r="Q279" s="5">
        <v>413538</v>
      </c>
      <c r="R279" s="5">
        <v>945101</v>
      </c>
      <c r="S279" s="19">
        <f t="shared" si="39"/>
        <v>0.4375595835788979</v>
      </c>
    </row>
    <row r="280" spans="1:19" x14ac:dyDescent="0.25">
      <c r="A280" s="34">
        <f t="shared" si="32"/>
        <v>1988</v>
      </c>
      <c r="B280" s="34" t="str">
        <f t="shared" si="33"/>
        <v>Q3-1988</v>
      </c>
      <c r="C280" t="s">
        <v>784</v>
      </c>
      <c r="D280" s="3">
        <v>32386</v>
      </c>
      <c r="E280" s="4">
        <v>87</v>
      </c>
      <c r="F280" s="4">
        <v>53.6</v>
      </c>
      <c r="G280" s="23">
        <f t="shared" si="34"/>
        <v>197.61906699830271</v>
      </c>
      <c r="H280" s="23">
        <f t="shared" si="35"/>
        <v>121.7515171391842</v>
      </c>
      <c r="I280" s="46">
        <f t="shared" si="36"/>
        <v>319.3705841374869</v>
      </c>
      <c r="J280" s="46">
        <f t="shared" si="37"/>
        <v>140.6</v>
      </c>
      <c r="K280" s="67">
        <v>-1</v>
      </c>
      <c r="N280" t="str">
        <f t="shared" si="38"/>
        <v>Q3-1988</v>
      </c>
      <c r="O280" t="s">
        <v>784</v>
      </c>
      <c r="P280" s="3">
        <v>32386</v>
      </c>
      <c r="Q280" s="5">
        <v>417727</v>
      </c>
      <c r="R280" s="5">
        <v>948860</v>
      </c>
      <c r="S280" s="19">
        <f t="shared" si="39"/>
        <v>0.44024092068376791</v>
      </c>
    </row>
    <row r="281" spans="1:19" x14ac:dyDescent="0.25">
      <c r="A281" s="34">
        <f t="shared" si="32"/>
        <v>1988</v>
      </c>
      <c r="B281" s="34" t="str">
        <f t="shared" si="33"/>
        <v>Q3-1988</v>
      </c>
      <c r="C281" t="s">
        <v>785</v>
      </c>
      <c r="D281" s="3">
        <v>32416</v>
      </c>
      <c r="E281" s="4">
        <v>87.9</v>
      </c>
      <c r="F281" s="4">
        <v>54.2</v>
      </c>
      <c r="G281" s="23">
        <f t="shared" si="34"/>
        <v>198.36526415540212</v>
      </c>
      <c r="H281" s="23">
        <f t="shared" si="35"/>
        <v>122.3139626532741</v>
      </c>
      <c r="I281" s="46">
        <f t="shared" si="36"/>
        <v>320.67922680867622</v>
      </c>
      <c r="J281" s="46">
        <f t="shared" si="37"/>
        <v>142.10000000000002</v>
      </c>
      <c r="K281" s="67">
        <v>-1</v>
      </c>
      <c r="N281" t="str">
        <f t="shared" si="38"/>
        <v>Q3-1988</v>
      </c>
      <c r="O281" t="s">
        <v>785</v>
      </c>
      <c r="P281" s="3">
        <v>32416</v>
      </c>
      <c r="Q281" s="5">
        <v>418939</v>
      </c>
      <c r="R281" s="5">
        <v>945426</v>
      </c>
      <c r="S281" s="19">
        <f t="shared" si="39"/>
        <v>0.44312193656616172</v>
      </c>
    </row>
    <row r="282" spans="1:19" x14ac:dyDescent="0.25">
      <c r="A282" s="34">
        <f t="shared" si="32"/>
        <v>1988</v>
      </c>
      <c r="B282" s="34" t="str">
        <f t="shared" si="33"/>
        <v>Q4-1988</v>
      </c>
      <c r="C282" t="s">
        <v>786</v>
      </c>
      <c r="D282" s="3">
        <v>32447</v>
      </c>
      <c r="E282" s="4">
        <v>88.6</v>
      </c>
      <c r="F282" s="4">
        <v>54.8</v>
      </c>
      <c r="G282" s="23">
        <f t="shared" si="34"/>
        <v>198.50694836859341</v>
      </c>
      <c r="H282" s="23">
        <f t="shared" si="35"/>
        <v>122.77856400224515</v>
      </c>
      <c r="I282" s="46">
        <f t="shared" si="36"/>
        <v>321.28551237083855</v>
      </c>
      <c r="J282" s="46">
        <f t="shared" si="37"/>
        <v>143.39999999999998</v>
      </c>
      <c r="K282" s="67">
        <v>-1</v>
      </c>
      <c r="N282" t="str">
        <f t="shared" si="38"/>
        <v>Q4-1988</v>
      </c>
      <c r="O282" t="s">
        <v>786</v>
      </c>
      <c r="P282" s="3">
        <v>32447</v>
      </c>
      <c r="Q282" s="5">
        <v>422243</v>
      </c>
      <c r="R282" s="5">
        <v>946029</v>
      </c>
      <c r="S282" s="19">
        <f t="shared" si="39"/>
        <v>0.44633198348042186</v>
      </c>
    </row>
    <row r="283" spans="1:19" x14ac:dyDescent="0.25">
      <c r="A283" s="34">
        <f t="shared" si="32"/>
        <v>1988</v>
      </c>
      <c r="B283" s="34" t="str">
        <f t="shared" si="33"/>
        <v>Q4-1988</v>
      </c>
      <c r="C283" t="s">
        <v>787</v>
      </c>
      <c r="D283" s="3">
        <v>32477</v>
      </c>
      <c r="E283" s="4">
        <v>89.7</v>
      </c>
      <c r="F283" s="4">
        <v>55.3</v>
      </c>
      <c r="G283" s="23">
        <f t="shared" si="34"/>
        <v>199.87773050310778</v>
      </c>
      <c r="H283" s="23">
        <f t="shared" si="35"/>
        <v>123.22450944060044</v>
      </c>
      <c r="I283" s="46">
        <f t="shared" si="36"/>
        <v>323.10223994370824</v>
      </c>
      <c r="J283" s="46">
        <f t="shared" si="37"/>
        <v>145</v>
      </c>
      <c r="K283" s="67">
        <v>-1</v>
      </c>
      <c r="N283" t="str">
        <f t="shared" si="38"/>
        <v>Q4-1988</v>
      </c>
      <c r="O283" t="s">
        <v>787</v>
      </c>
      <c r="P283" s="3">
        <v>32477</v>
      </c>
      <c r="Q283" s="5">
        <v>426350</v>
      </c>
      <c r="R283" s="5">
        <v>950032</v>
      </c>
      <c r="S283" s="19">
        <f t="shared" si="39"/>
        <v>0.44877435707428803</v>
      </c>
    </row>
    <row r="284" spans="1:19" x14ac:dyDescent="0.25">
      <c r="A284" s="34">
        <f t="shared" si="32"/>
        <v>1988</v>
      </c>
      <c r="B284" s="34" t="str">
        <f t="shared" si="33"/>
        <v>Q4-1988</v>
      </c>
      <c r="C284" t="s">
        <v>788</v>
      </c>
      <c r="D284" s="3">
        <v>32508</v>
      </c>
      <c r="E284" s="4">
        <v>90.9</v>
      </c>
      <c r="F284" s="4">
        <v>56</v>
      </c>
      <c r="G284" s="23">
        <f t="shared" si="34"/>
        <v>200.94734337219271</v>
      </c>
      <c r="H284" s="23">
        <f t="shared" si="35"/>
        <v>123.79594311158185</v>
      </c>
      <c r="I284" s="46">
        <f t="shared" si="36"/>
        <v>324.74328648377457</v>
      </c>
      <c r="J284" s="46">
        <f t="shared" si="37"/>
        <v>146.9</v>
      </c>
      <c r="K284" s="67">
        <v>-1</v>
      </c>
      <c r="N284" t="str">
        <f t="shared" si="38"/>
        <v>Q4-1988</v>
      </c>
      <c r="O284" t="s">
        <v>788</v>
      </c>
      <c r="P284" s="3">
        <v>32508</v>
      </c>
      <c r="Q284" s="5">
        <v>430527</v>
      </c>
      <c r="R284" s="5">
        <v>951741</v>
      </c>
      <c r="S284" s="19">
        <f t="shared" si="39"/>
        <v>0.45235731149545938</v>
      </c>
    </row>
    <row r="285" spans="1:19" x14ac:dyDescent="0.25">
      <c r="A285" s="34">
        <f t="shared" si="32"/>
        <v>1989</v>
      </c>
      <c r="B285" s="34" t="str">
        <f t="shared" si="33"/>
        <v>Q1-1989</v>
      </c>
      <c r="C285" t="s">
        <v>789</v>
      </c>
      <c r="D285" s="3">
        <v>32539</v>
      </c>
      <c r="E285" s="4">
        <v>92.6</v>
      </c>
      <c r="F285" s="4">
        <v>56.7</v>
      </c>
      <c r="G285" s="23">
        <f t="shared" si="34"/>
        <v>203.3586574046405</v>
      </c>
      <c r="H285" s="23">
        <f t="shared" si="35"/>
        <v>124.51874594862979</v>
      </c>
      <c r="I285" s="46">
        <f t="shared" si="36"/>
        <v>327.87740335327027</v>
      </c>
      <c r="J285" s="46">
        <f t="shared" si="37"/>
        <v>149.30000000000001</v>
      </c>
      <c r="K285" s="67">
        <v>-1</v>
      </c>
      <c r="N285" t="str">
        <f t="shared" si="38"/>
        <v>Q1-1989</v>
      </c>
      <c r="O285" t="s">
        <v>789</v>
      </c>
      <c r="P285" s="3">
        <v>32539</v>
      </c>
      <c r="Q285" s="5">
        <v>435038</v>
      </c>
      <c r="R285" s="5">
        <v>955386</v>
      </c>
      <c r="S285" s="19">
        <f t="shared" si="39"/>
        <v>0.45535312428693742</v>
      </c>
    </row>
    <row r="286" spans="1:19" x14ac:dyDescent="0.25">
      <c r="A286" s="34">
        <f t="shared" si="32"/>
        <v>1989</v>
      </c>
      <c r="B286" s="34" t="str">
        <f t="shared" si="33"/>
        <v>Q1-1989</v>
      </c>
      <c r="C286" t="s">
        <v>790</v>
      </c>
      <c r="D286" s="3">
        <v>32567</v>
      </c>
      <c r="E286" s="4">
        <v>93.9</v>
      </c>
      <c r="F286" s="4">
        <v>57.4</v>
      </c>
      <c r="G286" s="23">
        <f t="shared" si="34"/>
        <v>204.18201624460306</v>
      </c>
      <c r="H286" s="23">
        <f t="shared" si="35"/>
        <v>124.81413985559334</v>
      </c>
      <c r="I286" s="46">
        <f t="shared" si="36"/>
        <v>328.9961561001964</v>
      </c>
      <c r="J286" s="46">
        <f t="shared" si="37"/>
        <v>151.30000000000001</v>
      </c>
      <c r="K286" s="67">
        <v>-1</v>
      </c>
      <c r="N286" t="str">
        <f t="shared" si="38"/>
        <v>Q1-1989</v>
      </c>
      <c r="O286" t="s">
        <v>790</v>
      </c>
      <c r="P286" s="3">
        <v>32567</v>
      </c>
      <c r="Q286" s="5">
        <v>436822</v>
      </c>
      <c r="R286" s="5">
        <v>949853</v>
      </c>
      <c r="S286" s="19">
        <f t="shared" si="39"/>
        <v>0.45988379254474115</v>
      </c>
    </row>
    <row r="287" spans="1:19" x14ac:dyDescent="0.25">
      <c r="A287" s="34">
        <f t="shared" si="32"/>
        <v>1989</v>
      </c>
      <c r="B287" s="34" t="str">
        <f t="shared" si="33"/>
        <v>Q1-1989</v>
      </c>
      <c r="C287" t="s">
        <v>791</v>
      </c>
      <c r="D287" s="3">
        <v>32598</v>
      </c>
      <c r="E287" s="4">
        <v>95</v>
      </c>
      <c r="F287" s="4">
        <v>58.1</v>
      </c>
      <c r="G287" s="23">
        <f t="shared" si="34"/>
        <v>205.25389500606408</v>
      </c>
      <c r="H287" s="23">
        <f t="shared" si="35"/>
        <v>125.52896105107708</v>
      </c>
      <c r="I287" s="46">
        <f t="shared" si="36"/>
        <v>330.78285605714115</v>
      </c>
      <c r="J287" s="46">
        <f t="shared" si="37"/>
        <v>153.1</v>
      </c>
      <c r="K287" s="67">
        <v>-1</v>
      </c>
      <c r="N287" t="str">
        <f t="shared" si="38"/>
        <v>Q1-1989</v>
      </c>
      <c r="O287" t="s">
        <v>791</v>
      </c>
      <c r="P287" s="3">
        <v>32598</v>
      </c>
      <c r="Q287" s="5">
        <v>439473</v>
      </c>
      <c r="R287" s="5">
        <v>949511</v>
      </c>
      <c r="S287" s="19">
        <f t="shared" si="39"/>
        <v>0.46284139941506736</v>
      </c>
    </row>
    <row r="288" spans="1:19" x14ac:dyDescent="0.25">
      <c r="A288" s="34">
        <f t="shared" si="32"/>
        <v>1989</v>
      </c>
      <c r="B288" s="34" t="str">
        <f t="shared" si="33"/>
        <v>Q2-1989</v>
      </c>
      <c r="C288" t="s">
        <v>792</v>
      </c>
      <c r="D288" s="3">
        <v>32628</v>
      </c>
      <c r="E288" s="4">
        <v>95.9</v>
      </c>
      <c r="F288" s="4">
        <v>58.9</v>
      </c>
      <c r="G288" s="23">
        <f t="shared" si="34"/>
        <v>205.88615199868178</v>
      </c>
      <c r="H288" s="23">
        <f t="shared" si="35"/>
        <v>126.4514531045084</v>
      </c>
      <c r="I288" s="46">
        <f t="shared" si="36"/>
        <v>332.33760510319019</v>
      </c>
      <c r="J288" s="46">
        <f t="shared" si="37"/>
        <v>154.80000000000001</v>
      </c>
      <c r="K288" s="67">
        <v>-1</v>
      </c>
      <c r="N288" t="str">
        <f t="shared" si="38"/>
        <v>Q2-1989</v>
      </c>
      <c r="O288" t="s">
        <v>792</v>
      </c>
      <c r="P288" s="3">
        <v>32628</v>
      </c>
      <c r="Q288" s="5">
        <v>443017</v>
      </c>
      <c r="R288" s="5">
        <v>951106</v>
      </c>
      <c r="S288" s="19">
        <f t="shared" si="39"/>
        <v>0.46579140495381166</v>
      </c>
    </row>
    <row r="289" spans="1:19" x14ac:dyDescent="0.25">
      <c r="A289" s="34">
        <f t="shared" si="32"/>
        <v>1989</v>
      </c>
      <c r="B289" s="34" t="str">
        <f t="shared" si="33"/>
        <v>Q2-1989</v>
      </c>
      <c r="C289" t="s">
        <v>793</v>
      </c>
      <c r="D289" s="3">
        <v>32659</v>
      </c>
      <c r="E289" s="4">
        <v>96.9</v>
      </c>
      <c r="F289" s="4">
        <v>59.4</v>
      </c>
      <c r="G289" s="23">
        <f t="shared" si="34"/>
        <v>206.67106831738889</v>
      </c>
      <c r="H289" s="23">
        <f t="shared" si="35"/>
        <v>126.69000472706809</v>
      </c>
      <c r="I289" s="46">
        <f t="shared" si="36"/>
        <v>333.36107304445699</v>
      </c>
      <c r="J289" s="46">
        <f t="shared" si="37"/>
        <v>156.30000000000001</v>
      </c>
      <c r="K289" s="67">
        <v>-1</v>
      </c>
      <c r="N289" t="str">
        <f t="shared" si="38"/>
        <v>Q2-1989</v>
      </c>
      <c r="O289" t="s">
        <v>793</v>
      </c>
      <c r="P289" s="3">
        <v>32659</v>
      </c>
      <c r="Q289" s="5">
        <v>444250</v>
      </c>
      <c r="R289" s="5">
        <v>947509</v>
      </c>
      <c r="S289" s="19">
        <f t="shared" si="39"/>
        <v>0.46886098179542357</v>
      </c>
    </row>
    <row r="290" spans="1:19" x14ac:dyDescent="0.25">
      <c r="A290" s="34">
        <f t="shared" si="32"/>
        <v>1989</v>
      </c>
      <c r="B290" s="34" t="str">
        <f t="shared" si="33"/>
        <v>Q2-1989</v>
      </c>
      <c r="C290" t="s">
        <v>794</v>
      </c>
      <c r="D290" s="3">
        <v>32689</v>
      </c>
      <c r="E290" s="4">
        <v>97.8</v>
      </c>
      <c r="F290" s="4">
        <v>60.4</v>
      </c>
      <c r="G290" s="23">
        <f t="shared" si="34"/>
        <v>207.03233336091364</v>
      </c>
      <c r="H290" s="23">
        <f t="shared" si="35"/>
        <v>127.86045945806937</v>
      </c>
      <c r="I290" s="46">
        <f t="shared" si="36"/>
        <v>334.89279281898303</v>
      </c>
      <c r="J290" s="46">
        <f t="shared" si="37"/>
        <v>158.19999999999999</v>
      </c>
      <c r="K290" s="67">
        <v>-1</v>
      </c>
      <c r="N290" t="str">
        <f t="shared" si="38"/>
        <v>Q2-1989</v>
      </c>
      <c r="O290" t="s">
        <v>794</v>
      </c>
      <c r="P290" s="3">
        <v>32689</v>
      </c>
      <c r="Q290" s="5">
        <v>447179</v>
      </c>
      <c r="R290" s="5">
        <v>946631</v>
      </c>
      <c r="S290" s="19">
        <f t="shared" si="39"/>
        <v>0.47238998089012507</v>
      </c>
    </row>
    <row r="291" spans="1:19" x14ac:dyDescent="0.25">
      <c r="A291" s="34">
        <f t="shared" si="32"/>
        <v>1989</v>
      </c>
      <c r="B291" s="34" t="str">
        <f t="shared" si="33"/>
        <v>Q3-1989</v>
      </c>
      <c r="C291" t="s">
        <v>795</v>
      </c>
      <c r="D291" s="3">
        <v>32720</v>
      </c>
      <c r="E291" s="4">
        <v>98.8</v>
      </c>
      <c r="F291" s="4">
        <v>61.1</v>
      </c>
      <c r="G291" s="23">
        <f t="shared" si="34"/>
        <v>207.61390083486501</v>
      </c>
      <c r="H291" s="23">
        <f t="shared" si="35"/>
        <v>128.39280709524547</v>
      </c>
      <c r="I291" s="46">
        <f t="shared" si="36"/>
        <v>336.00670793011045</v>
      </c>
      <c r="J291" s="46">
        <f t="shared" si="37"/>
        <v>159.9</v>
      </c>
      <c r="K291" s="67">
        <v>-1</v>
      </c>
      <c r="N291" t="str">
        <f t="shared" si="38"/>
        <v>Q3-1989</v>
      </c>
      <c r="O291" t="s">
        <v>795</v>
      </c>
      <c r="P291" s="3">
        <v>32720</v>
      </c>
      <c r="Q291" s="5">
        <v>451570</v>
      </c>
      <c r="R291" s="5">
        <v>948909</v>
      </c>
      <c r="S291" s="19">
        <f t="shared" si="39"/>
        <v>0.47588335657054576</v>
      </c>
    </row>
    <row r="292" spans="1:19" x14ac:dyDescent="0.25">
      <c r="A292" s="34">
        <f t="shared" si="32"/>
        <v>1989</v>
      </c>
      <c r="B292" s="34" t="str">
        <f t="shared" si="33"/>
        <v>Q3-1989</v>
      </c>
      <c r="C292" t="s">
        <v>796</v>
      </c>
      <c r="D292" s="3">
        <v>32751</v>
      </c>
      <c r="E292" s="4">
        <v>99.7</v>
      </c>
      <c r="F292" s="4">
        <v>61.9</v>
      </c>
      <c r="G292" s="23">
        <f t="shared" si="34"/>
        <v>208.22694771014392</v>
      </c>
      <c r="H292" s="23">
        <f t="shared" si="35"/>
        <v>129.28032159737117</v>
      </c>
      <c r="I292" s="46">
        <f t="shared" si="36"/>
        <v>337.50726930751512</v>
      </c>
      <c r="J292" s="46">
        <f t="shared" si="37"/>
        <v>161.6</v>
      </c>
      <c r="K292" s="67">
        <v>-1</v>
      </c>
      <c r="N292" t="str">
        <f t="shared" si="38"/>
        <v>Q3-1989</v>
      </c>
      <c r="O292" t="s">
        <v>796</v>
      </c>
      <c r="P292" s="3">
        <v>32751</v>
      </c>
      <c r="Q292" s="5">
        <v>454046</v>
      </c>
      <c r="R292" s="5">
        <v>948291</v>
      </c>
      <c r="S292" s="19">
        <f t="shared" si="39"/>
        <v>0.47880450199358637</v>
      </c>
    </row>
    <row r="293" spans="1:19" x14ac:dyDescent="0.25">
      <c r="A293" s="34">
        <f t="shared" si="32"/>
        <v>1989</v>
      </c>
      <c r="B293" s="34" t="str">
        <f t="shared" si="33"/>
        <v>Q3-1989</v>
      </c>
      <c r="C293" t="s">
        <v>797</v>
      </c>
      <c r="D293" s="3">
        <v>32781</v>
      </c>
      <c r="E293" s="4">
        <v>100.6</v>
      </c>
      <c r="F293" s="4">
        <v>62.8</v>
      </c>
      <c r="G293" s="23">
        <f t="shared" si="34"/>
        <v>208.45457952579804</v>
      </c>
      <c r="H293" s="23">
        <f t="shared" si="35"/>
        <v>130.12870371988188</v>
      </c>
      <c r="I293" s="46">
        <f t="shared" si="36"/>
        <v>338.58328324567992</v>
      </c>
      <c r="J293" s="46">
        <f t="shared" si="37"/>
        <v>163.39999999999998</v>
      </c>
      <c r="K293" s="67">
        <v>-1</v>
      </c>
      <c r="N293" t="str">
        <f t="shared" si="38"/>
        <v>Q3-1989</v>
      </c>
      <c r="O293" t="s">
        <v>797</v>
      </c>
      <c r="P293" s="3">
        <v>32781</v>
      </c>
      <c r="Q293" s="5">
        <v>457864</v>
      </c>
      <c r="R293" s="5">
        <v>948746</v>
      </c>
      <c r="S293" s="19">
        <f t="shared" si="39"/>
        <v>0.48259913612284006</v>
      </c>
    </row>
    <row r="294" spans="1:19" x14ac:dyDescent="0.25">
      <c r="A294" s="34">
        <f t="shared" si="32"/>
        <v>1989</v>
      </c>
      <c r="B294" s="34" t="str">
        <f t="shared" si="33"/>
        <v>Q4-1989</v>
      </c>
      <c r="C294" t="s">
        <v>798</v>
      </c>
      <c r="D294" s="3">
        <v>32812</v>
      </c>
      <c r="E294" s="4">
        <v>101.5</v>
      </c>
      <c r="F294" s="4">
        <v>63.7</v>
      </c>
      <c r="G294" s="23">
        <f t="shared" si="34"/>
        <v>209.13616219475429</v>
      </c>
      <c r="H294" s="23">
        <f t="shared" si="35"/>
        <v>131.25097075670786</v>
      </c>
      <c r="I294" s="46">
        <f t="shared" si="36"/>
        <v>340.38713295146215</v>
      </c>
      <c r="J294" s="46">
        <f t="shared" si="37"/>
        <v>165.2</v>
      </c>
      <c r="K294" s="67">
        <v>-1</v>
      </c>
      <c r="N294" t="str">
        <f t="shared" si="38"/>
        <v>Q4-1989</v>
      </c>
      <c r="O294" t="s">
        <v>798</v>
      </c>
      <c r="P294" s="3">
        <v>32812</v>
      </c>
      <c r="Q294" s="5">
        <v>464380</v>
      </c>
      <c r="R294" s="5">
        <v>956834</v>
      </c>
      <c r="S294" s="19">
        <f t="shared" si="39"/>
        <v>0.48532974371730103</v>
      </c>
    </row>
    <row r="295" spans="1:19" x14ac:dyDescent="0.25">
      <c r="A295" s="34">
        <f t="shared" si="32"/>
        <v>1989</v>
      </c>
      <c r="B295" s="34" t="str">
        <f t="shared" si="33"/>
        <v>Q4-1989</v>
      </c>
      <c r="C295" t="s">
        <v>799</v>
      </c>
      <c r="D295" s="3">
        <v>32842</v>
      </c>
      <c r="E295" s="4">
        <v>102.3</v>
      </c>
      <c r="F295" s="4">
        <v>64.400000000000006</v>
      </c>
      <c r="G295" s="23">
        <f t="shared" si="34"/>
        <v>209.27320939844327</v>
      </c>
      <c r="H295" s="23">
        <f t="shared" si="35"/>
        <v>131.74188353137583</v>
      </c>
      <c r="I295" s="46">
        <f t="shared" si="36"/>
        <v>341.0150929298191</v>
      </c>
      <c r="J295" s="46">
        <f t="shared" si="37"/>
        <v>166.7</v>
      </c>
      <c r="K295" s="67">
        <v>-1</v>
      </c>
      <c r="N295" t="str">
        <f t="shared" si="38"/>
        <v>Q4-1989</v>
      </c>
      <c r="O295" t="s">
        <v>799</v>
      </c>
      <c r="P295" s="3">
        <v>32842</v>
      </c>
      <c r="Q295" s="5">
        <v>468418</v>
      </c>
      <c r="R295" s="5">
        <v>958234</v>
      </c>
      <c r="S295" s="19">
        <f t="shared" si="39"/>
        <v>0.48883466877610271</v>
      </c>
    </row>
    <row r="296" spans="1:19" x14ac:dyDescent="0.25">
      <c r="A296" s="34">
        <f t="shared" si="32"/>
        <v>1989</v>
      </c>
      <c r="B296" s="34" t="str">
        <f t="shared" si="33"/>
        <v>Q4-1989</v>
      </c>
      <c r="C296" t="s">
        <v>800</v>
      </c>
      <c r="D296" s="3">
        <v>32873</v>
      </c>
      <c r="E296" s="4">
        <v>103</v>
      </c>
      <c r="F296" s="4">
        <v>65.2</v>
      </c>
      <c r="G296" s="23">
        <f t="shared" si="34"/>
        <v>208.90287928914177</v>
      </c>
      <c r="H296" s="23">
        <f t="shared" si="35"/>
        <v>132.23755077332081</v>
      </c>
      <c r="I296" s="46">
        <f t="shared" si="36"/>
        <v>341.14043006246254</v>
      </c>
      <c r="J296" s="46">
        <f t="shared" si="37"/>
        <v>168.2</v>
      </c>
      <c r="K296" s="67">
        <v>-1</v>
      </c>
      <c r="N296" t="str">
        <f t="shared" si="38"/>
        <v>Q4-1989</v>
      </c>
      <c r="O296" t="s">
        <v>800</v>
      </c>
      <c r="P296" s="3">
        <v>32873</v>
      </c>
      <c r="Q296" s="5">
        <v>472443</v>
      </c>
      <c r="R296" s="5">
        <v>958201</v>
      </c>
      <c r="S296" s="19">
        <f t="shared" si="39"/>
        <v>0.49305208406169476</v>
      </c>
    </row>
    <row r="297" spans="1:19" x14ac:dyDescent="0.25">
      <c r="A297" s="34">
        <f t="shared" si="32"/>
        <v>1990</v>
      </c>
      <c r="B297" s="34" t="str">
        <f t="shared" si="33"/>
        <v>Q1-1990</v>
      </c>
      <c r="C297" t="s">
        <v>801</v>
      </c>
      <c r="D297" s="3">
        <v>32904</v>
      </c>
      <c r="E297" s="4">
        <v>103.6</v>
      </c>
      <c r="F297" s="4">
        <v>65.599999999999994</v>
      </c>
      <c r="G297" s="23">
        <f t="shared" si="34"/>
        <v>209.389030694197</v>
      </c>
      <c r="H297" s="23">
        <f t="shared" si="35"/>
        <v>132.58610437779268</v>
      </c>
      <c r="I297" s="46">
        <f t="shared" si="36"/>
        <v>341.97513507198971</v>
      </c>
      <c r="J297" s="46">
        <f t="shared" si="37"/>
        <v>169.2</v>
      </c>
      <c r="K297" s="67">
        <v>-1</v>
      </c>
      <c r="N297" t="str">
        <f t="shared" si="38"/>
        <v>Q1-1990</v>
      </c>
      <c r="O297" t="s">
        <v>801</v>
      </c>
      <c r="P297" s="3">
        <v>32904</v>
      </c>
      <c r="Q297" s="5">
        <v>479374</v>
      </c>
      <c r="R297" s="5">
        <v>968877</v>
      </c>
      <c r="S297" s="19">
        <f t="shared" si="39"/>
        <v>0.49477281429944153</v>
      </c>
    </row>
    <row r="298" spans="1:19" x14ac:dyDescent="0.25">
      <c r="A298" s="34">
        <f t="shared" si="32"/>
        <v>1990</v>
      </c>
      <c r="B298" s="34" t="str">
        <f t="shared" si="33"/>
        <v>Q1-1990</v>
      </c>
      <c r="C298" t="s">
        <v>802</v>
      </c>
      <c r="D298" s="3">
        <v>32932</v>
      </c>
      <c r="E298" s="4">
        <v>104.3</v>
      </c>
      <c r="F298" s="4">
        <v>66.5</v>
      </c>
      <c r="G298" s="23">
        <f t="shared" si="34"/>
        <v>209.46903329089196</v>
      </c>
      <c r="H298" s="23">
        <f t="shared" si="35"/>
        <v>133.55408162842105</v>
      </c>
      <c r="I298" s="46">
        <f t="shared" si="36"/>
        <v>343.023114919313</v>
      </c>
      <c r="J298" s="46">
        <f t="shared" si="37"/>
        <v>170.8</v>
      </c>
      <c r="K298" s="67">
        <v>-1</v>
      </c>
      <c r="N298" t="str">
        <f t="shared" si="38"/>
        <v>Q1-1990</v>
      </c>
      <c r="O298" t="s">
        <v>802</v>
      </c>
      <c r="P298" s="3">
        <v>32932</v>
      </c>
      <c r="Q298" s="5">
        <v>482234</v>
      </c>
      <c r="R298" s="5">
        <v>968486</v>
      </c>
      <c r="S298" s="19">
        <f t="shared" si="39"/>
        <v>0.49792562824862724</v>
      </c>
    </row>
    <row r="299" spans="1:19" x14ac:dyDescent="0.25">
      <c r="A299" s="34">
        <f t="shared" si="32"/>
        <v>1990</v>
      </c>
      <c r="B299" s="34" t="str">
        <f t="shared" si="33"/>
        <v>Q1-1990</v>
      </c>
      <c r="C299" t="s">
        <v>803</v>
      </c>
      <c r="D299" s="3">
        <v>32963</v>
      </c>
      <c r="E299" s="4">
        <v>105</v>
      </c>
      <c r="F299" s="4">
        <v>67.7</v>
      </c>
      <c r="G299" s="23">
        <f t="shared" si="34"/>
        <v>209.26662114193257</v>
      </c>
      <c r="H299" s="23">
        <f t="shared" si="35"/>
        <v>134.92714525056036</v>
      </c>
      <c r="I299" s="46">
        <f t="shared" si="36"/>
        <v>344.19376639249293</v>
      </c>
      <c r="J299" s="46">
        <f t="shared" si="37"/>
        <v>172.7</v>
      </c>
      <c r="K299" s="67">
        <v>-1</v>
      </c>
      <c r="N299" t="str">
        <f t="shared" si="38"/>
        <v>Q1-1990</v>
      </c>
      <c r="O299" t="s">
        <v>803</v>
      </c>
      <c r="P299" s="3">
        <v>32963</v>
      </c>
      <c r="Q299" s="5">
        <v>487647</v>
      </c>
      <c r="R299" s="5">
        <v>971888</v>
      </c>
      <c r="S299" s="19">
        <f t="shared" si="39"/>
        <v>0.50175225951961544</v>
      </c>
    </row>
    <row r="300" spans="1:19" x14ac:dyDescent="0.25">
      <c r="A300" s="34">
        <f t="shared" si="32"/>
        <v>1990</v>
      </c>
      <c r="B300" s="34" t="str">
        <f t="shared" si="33"/>
        <v>Q2-1990</v>
      </c>
      <c r="C300" t="s">
        <v>804</v>
      </c>
      <c r="D300" s="3">
        <v>32993</v>
      </c>
      <c r="E300" s="4">
        <v>105.8</v>
      </c>
      <c r="F300" s="4">
        <v>69</v>
      </c>
      <c r="G300" s="23">
        <f t="shared" si="34"/>
        <v>209.38829089596166</v>
      </c>
      <c r="H300" s="23">
        <f t="shared" si="35"/>
        <v>136.55758101910544</v>
      </c>
      <c r="I300" s="46">
        <f t="shared" si="36"/>
        <v>345.94587191506707</v>
      </c>
      <c r="J300" s="46">
        <f t="shared" si="37"/>
        <v>174.8</v>
      </c>
      <c r="K300" s="67">
        <v>-1</v>
      </c>
      <c r="N300" t="str">
        <f t="shared" si="38"/>
        <v>Q2-1990</v>
      </c>
      <c r="O300" t="s">
        <v>804</v>
      </c>
      <c r="P300" s="3">
        <v>32993</v>
      </c>
      <c r="Q300" s="5">
        <v>493001</v>
      </c>
      <c r="R300" s="5">
        <v>975696</v>
      </c>
      <c r="S300" s="19">
        <f t="shared" si="39"/>
        <v>0.5052813581279415</v>
      </c>
    </row>
    <row r="301" spans="1:19" x14ac:dyDescent="0.25">
      <c r="A301" s="34">
        <f t="shared" si="32"/>
        <v>1990</v>
      </c>
      <c r="B301" s="34" t="str">
        <f t="shared" si="33"/>
        <v>Q2-1990</v>
      </c>
      <c r="C301" t="s">
        <v>805</v>
      </c>
      <c r="D301" s="3">
        <v>33024</v>
      </c>
      <c r="E301" s="4">
        <v>106.5</v>
      </c>
      <c r="F301" s="4">
        <v>70.2</v>
      </c>
      <c r="G301" s="23">
        <f t="shared" si="34"/>
        <v>209.17994693632357</v>
      </c>
      <c r="H301" s="23">
        <f t="shared" si="35"/>
        <v>137.88199319183019</v>
      </c>
      <c r="I301" s="46">
        <f t="shared" si="36"/>
        <v>347.06194012815376</v>
      </c>
      <c r="J301" s="46">
        <f t="shared" si="37"/>
        <v>176.7</v>
      </c>
      <c r="K301" s="67">
        <v>-1</v>
      </c>
      <c r="N301" t="str">
        <f t="shared" si="38"/>
        <v>Q2-1990</v>
      </c>
      <c r="O301" t="s">
        <v>805</v>
      </c>
      <c r="P301" s="3">
        <v>33024</v>
      </c>
      <c r="Q301" s="5">
        <v>499400</v>
      </c>
      <c r="R301" s="5">
        <v>980887</v>
      </c>
      <c r="S301" s="19">
        <f t="shared" si="39"/>
        <v>0.50913102120835529</v>
      </c>
    </row>
    <row r="302" spans="1:19" x14ac:dyDescent="0.25">
      <c r="A302" s="34">
        <f t="shared" si="32"/>
        <v>1990</v>
      </c>
      <c r="B302" s="34" t="str">
        <f t="shared" si="33"/>
        <v>Q2-1990</v>
      </c>
      <c r="C302" t="s">
        <v>806</v>
      </c>
      <c r="D302" s="3">
        <v>33054</v>
      </c>
      <c r="E302" s="4">
        <v>107.3</v>
      </c>
      <c r="F302" s="4">
        <v>71.8</v>
      </c>
      <c r="G302" s="23">
        <f t="shared" si="34"/>
        <v>209.59153934221686</v>
      </c>
      <c r="H302" s="23">
        <f t="shared" si="35"/>
        <v>140.24857898202396</v>
      </c>
      <c r="I302" s="46">
        <f t="shared" si="36"/>
        <v>349.84011832424085</v>
      </c>
      <c r="J302" s="46">
        <f t="shared" si="37"/>
        <v>179.1</v>
      </c>
      <c r="K302" s="67">
        <v>-1</v>
      </c>
      <c r="N302" t="str">
        <f t="shared" si="38"/>
        <v>Q2-1990</v>
      </c>
      <c r="O302" t="s">
        <v>806</v>
      </c>
      <c r="P302" s="3">
        <v>33054</v>
      </c>
      <c r="Q302" s="5">
        <v>505729</v>
      </c>
      <c r="R302" s="5">
        <v>987852</v>
      </c>
      <c r="S302" s="19">
        <f t="shared" si="39"/>
        <v>0.51194814607856243</v>
      </c>
    </row>
    <row r="303" spans="1:19" x14ac:dyDescent="0.25">
      <c r="A303" s="34">
        <f t="shared" si="32"/>
        <v>1990</v>
      </c>
      <c r="B303" s="34" t="str">
        <f t="shared" si="33"/>
        <v>Q3-1990</v>
      </c>
      <c r="C303" t="s">
        <v>807</v>
      </c>
      <c r="D303" s="3">
        <v>33085</v>
      </c>
      <c r="E303" s="4">
        <v>108</v>
      </c>
      <c r="F303" s="4">
        <v>73.3</v>
      </c>
      <c r="G303" s="23">
        <f t="shared" si="34"/>
        <v>209.18199298103002</v>
      </c>
      <c r="H303" s="23">
        <f t="shared" si="35"/>
        <v>141.97259338434722</v>
      </c>
      <c r="I303" s="46">
        <f t="shared" si="36"/>
        <v>351.15458636537721</v>
      </c>
      <c r="J303" s="46">
        <f t="shared" si="37"/>
        <v>181.3</v>
      </c>
      <c r="K303" s="67">
        <v>1</v>
      </c>
      <c r="N303" t="str">
        <f t="shared" si="38"/>
        <v>Q3-1990</v>
      </c>
      <c r="O303" t="s">
        <v>807</v>
      </c>
      <c r="P303" s="3">
        <v>33085</v>
      </c>
      <c r="Q303" s="5">
        <v>511756</v>
      </c>
      <c r="R303" s="5">
        <v>991205</v>
      </c>
      <c r="S303" s="19">
        <f t="shared" si="39"/>
        <v>0.51629683062534992</v>
      </c>
    </row>
    <row r="304" spans="1:19" x14ac:dyDescent="0.25">
      <c r="A304" s="34">
        <f t="shared" si="32"/>
        <v>1990</v>
      </c>
      <c r="B304" s="34" t="str">
        <f t="shared" si="33"/>
        <v>Q3-1990</v>
      </c>
      <c r="C304" t="s">
        <v>808</v>
      </c>
      <c r="D304" s="3">
        <v>33116</v>
      </c>
      <c r="E304" s="4">
        <v>108.7</v>
      </c>
      <c r="F304" s="4">
        <v>75</v>
      </c>
      <c r="G304" s="23">
        <f t="shared" si="34"/>
        <v>208.75283669310667</v>
      </c>
      <c r="H304" s="23">
        <f t="shared" si="35"/>
        <v>144.03369597040478</v>
      </c>
      <c r="I304" s="46">
        <f t="shared" si="36"/>
        <v>352.78653266351148</v>
      </c>
      <c r="J304" s="46">
        <f t="shared" si="37"/>
        <v>183.7</v>
      </c>
      <c r="K304" s="67">
        <v>1</v>
      </c>
      <c r="N304" t="str">
        <f t="shared" si="38"/>
        <v>Q3-1990</v>
      </c>
      <c r="O304" t="s">
        <v>808</v>
      </c>
      <c r="P304" s="3">
        <v>33116</v>
      </c>
      <c r="Q304" s="5">
        <v>515759</v>
      </c>
      <c r="R304" s="5">
        <v>990489</v>
      </c>
      <c r="S304" s="19">
        <f t="shared" si="39"/>
        <v>0.52071148695240432</v>
      </c>
    </row>
    <row r="305" spans="1:19" x14ac:dyDescent="0.25">
      <c r="A305" s="34">
        <f t="shared" si="32"/>
        <v>1990</v>
      </c>
      <c r="B305" s="34" t="str">
        <f t="shared" si="33"/>
        <v>Q3-1990</v>
      </c>
      <c r="C305" t="s">
        <v>809</v>
      </c>
      <c r="D305" s="3">
        <v>33146</v>
      </c>
      <c r="E305" s="4">
        <v>109.5</v>
      </c>
      <c r="F305" s="4">
        <v>76.5</v>
      </c>
      <c r="G305" s="23">
        <f t="shared" si="34"/>
        <v>209.15706357185724</v>
      </c>
      <c r="H305" s="23">
        <f t="shared" si="35"/>
        <v>146.12342797485917</v>
      </c>
      <c r="I305" s="46">
        <f t="shared" si="36"/>
        <v>355.28049154671641</v>
      </c>
      <c r="J305" s="46">
        <f t="shared" si="37"/>
        <v>186</v>
      </c>
      <c r="K305" s="67">
        <v>1</v>
      </c>
      <c r="N305" t="str">
        <f t="shared" si="38"/>
        <v>Q3-1990</v>
      </c>
      <c r="O305" t="s">
        <v>809</v>
      </c>
      <c r="P305" s="3">
        <v>33146</v>
      </c>
      <c r="Q305" s="5">
        <v>518201</v>
      </c>
      <c r="R305" s="5">
        <v>989821</v>
      </c>
      <c r="S305" s="19">
        <f t="shared" si="39"/>
        <v>0.52353001199206728</v>
      </c>
    </row>
    <row r="306" spans="1:19" x14ac:dyDescent="0.25">
      <c r="A306" s="34">
        <f t="shared" si="32"/>
        <v>1990</v>
      </c>
      <c r="B306" s="34" t="str">
        <f t="shared" si="33"/>
        <v>Q4-1990</v>
      </c>
      <c r="C306" t="s">
        <v>810</v>
      </c>
      <c r="D306" s="3">
        <v>33177</v>
      </c>
      <c r="E306" s="4">
        <v>110.3</v>
      </c>
      <c r="F306" s="4">
        <v>78.3</v>
      </c>
      <c r="G306" s="23">
        <f t="shared" si="34"/>
        <v>209.17996056274515</v>
      </c>
      <c r="H306" s="23">
        <f t="shared" si="35"/>
        <v>148.49311796974567</v>
      </c>
      <c r="I306" s="46">
        <f t="shared" si="36"/>
        <v>357.67307853249082</v>
      </c>
      <c r="J306" s="46">
        <f t="shared" si="37"/>
        <v>188.6</v>
      </c>
      <c r="K306" s="67">
        <v>1</v>
      </c>
      <c r="N306" t="str">
        <f t="shared" si="38"/>
        <v>Q4-1990</v>
      </c>
      <c r="O306" t="s">
        <v>810</v>
      </c>
      <c r="P306" s="3">
        <v>33177</v>
      </c>
      <c r="Q306" s="5">
        <v>523363</v>
      </c>
      <c r="R306" s="5">
        <v>992539</v>
      </c>
      <c r="S306" s="19">
        <f t="shared" si="39"/>
        <v>0.52729716414166095</v>
      </c>
    </row>
    <row r="307" spans="1:19" x14ac:dyDescent="0.25">
      <c r="A307" s="34">
        <f t="shared" si="32"/>
        <v>1990</v>
      </c>
      <c r="B307" s="34" t="str">
        <f t="shared" si="33"/>
        <v>Q4-1990</v>
      </c>
      <c r="C307" t="s">
        <v>811</v>
      </c>
      <c r="D307" s="3">
        <v>33207</v>
      </c>
      <c r="E307" s="4">
        <v>111</v>
      </c>
      <c r="F307" s="4">
        <v>80.3</v>
      </c>
      <c r="G307" s="23">
        <f t="shared" si="34"/>
        <v>208.93618671435155</v>
      </c>
      <c r="H307" s="23">
        <f t="shared" si="35"/>
        <v>151.14933146993178</v>
      </c>
      <c r="I307" s="46">
        <f t="shared" si="36"/>
        <v>360.08551818428333</v>
      </c>
      <c r="J307" s="46">
        <f t="shared" si="37"/>
        <v>191.3</v>
      </c>
      <c r="K307" s="67">
        <v>1</v>
      </c>
      <c r="N307" t="str">
        <f t="shared" si="38"/>
        <v>Q4-1990</v>
      </c>
      <c r="O307" t="s">
        <v>811</v>
      </c>
      <c r="P307" s="3">
        <v>33207</v>
      </c>
      <c r="Q307" s="5">
        <v>527351</v>
      </c>
      <c r="R307" s="5">
        <v>992637</v>
      </c>
      <c r="S307" s="19">
        <f t="shared" si="39"/>
        <v>0.53126268716560032</v>
      </c>
    </row>
    <row r="308" spans="1:19" x14ac:dyDescent="0.25">
      <c r="A308" s="34">
        <f t="shared" si="32"/>
        <v>1990</v>
      </c>
      <c r="B308" s="34" t="str">
        <f t="shared" si="33"/>
        <v>Q4-1990</v>
      </c>
      <c r="C308" t="s">
        <v>812</v>
      </c>
      <c r="D308" s="3">
        <v>33238</v>
      </c>
      <c r="E308" s="4">
        <v>111.7</v>
      </c>
      <c r="F308" s="4">
        <v>83.5</v>
      </c>
      <c r="G308" s="23">
        <f t="shared" si="34"/>
        <v>209.08930063023942</v>
      </c>
      <c r="H308" s="23">
        <f t="shared" si="35"/>
        <v>156.30220772269465</v>
      </c>
      <c r="I308" s="46">
        <f t="shared" si="36"/>
        <v>365.39150835293407</v>
      </c>
      <c r="J308" s="46">
        <f t="shared" si="37"/>
        <v>195.2</v>
      </c>
      <c r="K308" s="67">
        <v>1</v>
      </c>
      <c r="N308" t="str">
        <f t="shared" si="38"/>
        <v>Q4-1990</v>
      </c>
      <c r="O308" t="s">
        <v>812</v>
      </c>
      <c r="P308" s="3">
        <v>33238</v>
      </c>
      <c r="Q308" s="5">
        <v>530592</v>
      </c>
      <c r="R308" s="5">
        <v>993206</v>
      </c>
      <c r="S308" s="19">
        <f t="shared" si="39"/>
        <v>0.53422150087695808</v>
      </c>
    </row>
    <row r="309" spans="1:19" x14ac:dyDescent="0.25">
      <c r="A309" s="34">
        <f t="shared" si="32"/>
        <v>1991</v>
      </c>
      <c r="B309" s="34" t="str">
        <f t="shared" si="33"/>
        <v>Q1-1991</v>
      </c>
      <c r="C309" t="s">
        <v>813</v>
      </c>
      <c r="D309" s="3">
        <v>33269</v>
      </c>
      <c r="E309" s="4">
        <v>112.2</v>
      </c>
      <c r="F309" s="4">
        <v>82.3</v>
      </c>
      <c r="G309" s="23">
        <f t="shared" si="34"/>
        <v>208.69575715712259</v>
      </c>
      <c r="H309" s="23">
        <f t="shared" si="35"/>
        <v>153.08075591828151</v>
      </c>
      <c r="I309" s="46">
        <f t="shared" si="36"/>
        <v>361.77651307540407</v>
      </c>
      <c r="J309" s="46">
        <f t="shared" si="37"/>
        <v>194.5</v>
      </c>
      <c r="K309" s="67">
        <v>1</v>
      </c>
      <c r="N309" t="str">
        <f t="shared" si="38"/>
        <v>Q1-1991</v>
      </c>
      <c r="O309" t="s">
        <v>813</v>
      </c>
      <c r="P309" s="3">
        <v>33269</v>
      </c>
      <c r="Q309" s="5">
        <v>532756</v>
      </c>
      <c r="R309" s="5">
        <v>990944</v>
      </c>
      <c r="S309" s="19">
        <f t="shared" si="39"/>
        <v>0.5376247295508122</v>
      </c>
    </row>
    <row r="310" spans="1:19" x14ac:dyDescent="0.25">
      <c r="A310" s="34">
        <f t="shared" si="32"/>
        <v>1991</v>
      </c>
      <c r="B310" s="34" t="str">
        <f t="shared" si="33"/>
        <v>Q1-1991</v>
      </c>
      <c r="C310" t="s">
        <v>814</v>
      </c>
      <c r="D310" s="3">
        <v>33297</v>
      </c>
      <c r="E310" s="4">
        <v>112.9</v>
      </c>
      <c r="F310" s="4">
        <v>83.4</v>
      </c>
      <c r="G310" s="23">
        <f t="shared" si="34"/>
        <v>208.82525054648622</v>
      </c>
      <c r="H310" s="23">
        <f t="shared" si="35"/>
        <v>154.26063680759037</v>
      </c>
      <c r="I310" s="46">
        <f t="shared" si="36"/>
        <v>363.08588735407659</v>
      </c>
      <c r="J310" s="46">
        <f t="shared" si="37"/>
        <v>196.3</v>
      </c>
      <c r="K310" s="67">
        <v>1</v>
      </c>
      <c r="N310" t="str">
        <f t="shared" si="38"/>
        <v>Q1-1991</v>
      </c>
      <c r="O310" t="s">
        <v>814</v>
      </c>
      <c r="P310" s="3">
        <v>33297</v>
      </c>
      <c r="Q310" s="5">
        <v>537525</v>
      </c>
      <c r="R310" s="5">
        <v>994232</v>
      </c>
      <c r="S310" s="19">
        <f t="shared" si="39"/>
        <v>0.54064343131180648</v>
      </c>
    </row>
    <row r="311" spans="1:19" x14ac:dyDescent="0.25">
      <c r="A311" s="34">
        <f t="shared" si="32"/>
        <v>1991</v>
      </c>
      <c r="B311" s="34" t="str">
        <f t="shared" si="33"/>
        <v>Q1-1991</v>
      </c>
      <c r="C311" t="s">
        <v>815</v>
      </c>
      <c r="D311" s="3">
        <v>33328</v>
      </c>
      <c r="E311" s="4">
        <v>113.7</v>
      </c>
      <c r="F311" s="4">
        <v>85.3</v>
      </c>
      <c r="G311" s="23">
        <f t="shared" si="34"/>
        <v>209.10920293231504</v>
      </c>
      <c r="H311" s="23">
        <f t="shared" si="35"/>
        <v>156.87788047604639</v>
      </c>
      <c r="I311" s="46">
        <f t="shared" si="36"/>
        <v>365.9870834083614</v>
      </c>
      <c r="J311" s="46">
        <f t="shared" si="37"/>
        <v>199</v>
      </c>
      <c r="K311" s="67">
        <v>1</v>
      </c>
      <c r="N311" t="str">
        <f t="shared" si="38"/>
        <v>Q1-1991</v>
      </c>
      <c r="O311" t="s">
        <v>815</v>
      </c>
      <c r="P311" s="3">
        <v>33328</v>
      </c>
      <c r="Q311" s="5">
        <v>538687</v>
      </c>
      <c r="R311" s="5">
        <v>990716</v>
      </c>
      <c r="S311" s="19">
        <f t="shared" si="39"/>
        <v>0.54373503607491958</v>
      </c>
    </row>
    <row r="312" spans="1:19" x14ac:dyDescent="0.25">
      <c r="A312" s="34">
        <f t="shared" si="32"/>
        <v>1991</v>
      </c>
      <c r="B312" s="34" t="str">
        <f t="shared" si="33"/>
        <v>Q2-1991</v>
      </c>
      <c r="C312" t="s">
        <v>816</v>
      </c>
      <c r="D312" s="3">
        <v>33358</v>
      </c>
      <c r="E312" s="4">
        <v>114.7</v>
      </c>
      <c r="F312" s="4">
        <v>90.3</v>
      </c>
      <c r="G312" s="23">
        <f t="shared" si="34"/>
        <v>209.92591612377848</v>
      </c>
      <c r="H312" s="23">
        <f t="shared" si="35"/>
        <v>165.26861574522403</v>
      </c>
      <c r="I312" s="46">
        <f t="shared" si="36"/>
        <v>375.1945318690025</v>
      </c>
      <c r="J312" s="46">
        <f t="shared" si="37"/>
        <v>205</v>
      </c>
      <c r="K312" s="67">
        <v>-1</v>
      </c>
      <c r="N312" t="str">
        <f t="shared" si="38"/>
        <v>Q2-1991</v>
      </c>
      <c r="O312" t="s">
        <v>816</v>
      </c>
      <c r="P312" s="3">
        <v>33358</v>
      </c>
      <c r="Q312" s="5">
        <v>545232</v>
      </c>
      <c r="R312" s="5">
        <v>997893</v>
      </c>
      <c r="S312" s="19">
        <f t="shared" si="39"/>
        <v>0.5463832294644817</v>
      </c>
    </row>
    <row r="313" spans="1:19" x14ac:dyDescent="0.25">
      <c r="A313" s="34">
        <f t="shared" si="32"/>
        <v>1991</v>
      </c>
      <c r="B313" s="34" t="str">
        <f t="shared" si="33"/>
        <v>Q2-1991</v>
      </c>
      <c r="C313" t="s">
        <v>817</v>
      </c>
      <c r="D313" s="3">
        <v>33389</v>
      </c>
      <c r="E313" s="4">
        <v>115.7</v>
      </c>
      <c r="F313" s="4">
        <v>93.1</v>
      </c>
      <c r="G313" s="23">
        <f t="shared" si="34"/>
        <v>210.6294851294586</v>
      </c>
      <c r="H313" s="23">
        <f t="shared" si="35"/>
        <v>169.48664706614167</v>
      </c>
      <c r="I313" s="46">
        <f t="shared" si="36"/>
        <v>380.11613219560024</v>
      </c>
      <c r="J313" s="46">
        <f t="shared" si="37"/>
        <v>208.8</v>
      </c>
      <c r="K313" s="67">
        <v>-1</v>
      </c>
      <c r="N313" t="str">
        <f t="shared" si="38"/>
        <v>Q2-1991</v>
      </c>
      <c r="O313" t="s">
        <v>817</v>
      </c>
      <c r="P313" s="3">
        <v>33389</v>
      </c>
      <c r="Q313" s="5">
        <v>546584</v>
      </c>
      <c r="R313" s="5">
        <v>995045</v>
      </c>
      <c r="S313" s="19">
        <f t="shared" si="39"/>
        <v>0.54930581028998693</v>
      </c>
    </row>
    <row r="314" spans="1:19" x14ac:dyDescent="0.25">
      <c r="A314" s="34">
        <f t="shared" si="32"/>
        <v>1991</v>
      </c>
      <c r="B314" s="34" t="str">
        <f t="shared" si="33"/>
        <v>Q2-1991</v>
      </c>
      <c r="C314" t="s">
        <v>818</v>
      </c>
      <c r="D314" s="3">
        <v>33419</v>
      </c>
      <c r="E314" s="4">
        <v>116.7</v>
      </c>
      <c r="F314" s="4">
        <v>95.7</v>
      </c>
      <c r="G314" s="23">
        <f t="shared" si="34"/>
        <v>211.33164681605908</v>
      </c>
      <c r="H314" s="23">
        <f t="shared" si="35"/>
        <v>173.30281576946749</v>
      </c>
      <c r="I314" s="46">
        <f t="shared" si="36"/>
        <v>384.63446258552653</v>
      </c>
      <c r="J314" s="46">
        <f t="shared" si="37"/>
        <v>212.4</v>
      </c>
      <c r="K314" s="67">
        <v>-1</v>
      </c>
      <c r="N314" t="str">
        <f t="shared" si="38"/>
        <v>Q2-1991</v>
      </c>
      <c r="O314" t="s">
        <v>818</v>
      </c>
      <c r="P314" s="3">
        <v>33419</v>
      </c>
      <c r="Q314" s="5">
        <v>552460</v>
      </c>
      <c r="R314" s="5">
        <v>1000448</v>
      </c>
      <c r="S314" s="19">
        <f t="shared" si="39"/>
        <v>0.55221260875127942</v>
      </c>
    </row>
    <row r="315" spans="1:19" x14ac:dyDescent="0.25">
      <c r="A315" s="34">
        <f t="shared" si="32"/>
        <v>1991</v>
      </c>
      <c r="B315" s="34" t="str">
        <f t="shared" si="33"/>
        <v>Q3-1991</v>
      </c>
      <c r="C315" t="s">
        <v>819</v>
      </c>
      <c r="D315" s="3">
        <v>33450</v>
      </c>
      <c r="E315" s="4">
        <v>117.8</v>
      </c>
      <c r="F315" s="4">
        <v>95.2</v>
      </c>
      <c r="G315" s="23">
        <f t="shared" si="34"/>
        <v>212.20538906116579</v>
      </c>
      <c r="H315" s="23">
        <f t="shared" si="35"/>
        <v>171.49365907150244</v>
      </c>
      <c r="I315" s="46">
        <f t="shared" si="36"/>
        <v>383.69904813266822</v>
      </c>
      <c r="J315" s="46">
        <f t="shared" si="37"/>
        <v>213</v>
      </c>
      <c r="K315" s="67">
        <v>-1</v>
      </c>
      <c r="N315" t="str">
        <f t="shared" si="38"/>
        <v>Q3-1991</v>
      </c>
      <c r="O315" t="s">
        <v>819</v>
      </c>
      <c r="P315" s="3">
        <v>33450</v>
      </c>
      <c r="Q315" s="5">
        <v>556275</v>
      </c>
      <c r="R315" s="5">
        <v>1002076</v>
      </c>
      <c r="S315" s="19">
        <f t="shared" si="39"/>
        <v>0.55512256555391004</v>
      </c>
    </row>
    <row r="316" spans="1:19" x14ac:dyDescent="0.25">
      <c r="A316" s="34">
        <f t="shared" si="32"/>
        <v>1991</v>
      </c>
      <c r="B316" s="34" t="str">
        <f t="shared" si="33"/>
        <v>Q3-1991</v>
      </c>
      <c r="C316" t="s">
        <v>820</v>
      </c>
      <c r="D316" s="3">
        <v>33481</v>
      </c>
      <c r="E316" s="4">
        <v>118.9</v>
      </c>
      <c r="F316" s="4">
        <v>98.2</v>
      </c>
      <c r="G316" s="23">
        <f t="shared" si="34"/>
        <v>212.72898147554872</v>
      </c>
      <c r="H316" s="23">
        <f t="shared" si="35"/>
        <v>175.69374248022612</v>
      </c>
      <c r="I316" s="46">
        <f t="shared" si="36"/>
        <v>388.42272395577481</v>
      </c>
      <c r="J316" s="46">
        <f t="shared" si="37"/>
        <v>217.10000000000002</v>
      </c>
      <c r="K316" s="67">
        <v>-1</v>
      </c>
      <c r="N316" t="str">
        <f t="shared" si="38"/>
        <v>Q3-1991</v>
      </c>
      <c r="O316" t="s">
        <v>820</v>
      </c>
      <c r="P316" s="3">
        <v>33481</v>
      </c>
      <c r="Q316" s="5">
        <v>561852</v>
      </c>
      <c r="R316" s="5">
        <v>1005233</v>
      </c>
      <c r="S316" s="19">
        <f t="shared" si="39"/>
        <v>0.5589271343061758</v>
      </c>
    </row>
    <row r="317" spans="1:19" x14ac:dyDescent="0.25">
      <c r="A317" s="34">
        <f t="shared" si="32"/>
        <v>1991</v>
      </c>
      <c r="B317" s="34" t="str">
        <f t="shared" si="33"/>
        <v>Q3-1991</v>
      </c>
      <c r="C317" t="s">
        <v>821</v>
      </c>
      <c r="D317" s="3">
        <v>33511</v>
      </c>
      <c r="E317" s="4">
        <v>120</v>
      </c>
      <c r="F317" s="4">
        <v>101.8</v>
      </c>
      <c r="G317" s="23">
        <f t="shared" si="34"/>
        <v>213.57763533896372</v>
      </c>
      <c r="H317" s="23">
        <f t="shared" si="35"/>
        <v>181.18502731255421</v>
      </c>
      <c r="I317" s="46">
        <f t="shared" si="36"/>
        <v>394.76266265151793</v>
      </c>
      <c r="J317" s="46">
        <f t="shared" si="37"/>
        <v>221.8</v>
      </c>
      <c r="K317" s="67">
        <v>-1</v>
      </c>
      <c r="N317" t="str">
        <f t="shared" si="38"/>
        <v>Q3-1991</v>
      </c>
      <c r="O317" t="s">
        <v>821</v>
      </c>
      <c r="P317" s="3">
        <v>33511</v>
      </c>
      <c r="Q317" s="5">
        <v>565857</v>
      </c>
      <c r="R317" s="5">
        <v>1007120</v>
      </c>
      <c r="S317" s="19">
        <f t="shared" si="39"/>
        <v>0.56185658114226711</v>
      </c>
    </row>
    <row r="318" spans="1:19" x14ac:dyDescent="0.25">
      <c r="A318" s="34">
        <f t="shared" si="32"/>
        <v>1991</v>
      </c>
      <c r="B318" s="34" t="str">
        <f t="shared" si="33"/>
        <v>Q4-1991</v>
      </c>
      <c r="C318" t="s">
        <v>822</v>
      </c>
      <c r="D318" s="3">
        <v>33542</v>
      </c>
      <c r="E318" s="4">
        <v>121.1</v>
      </c>
      <c r="F318" s="4">
        <v>110.8</v>
      </c>
      <c r="G318" s="23">
        <f t="shared" si="34"/>
        <v>214.36575606924083</v>
      </c>
      <c r="H318" s="23">
        <f t="shared" si="35"/>
        <v>196.13316079662994</v>
      </c>
      <c r="I318" s="46">
        <f t="shared" si="36"/>
        <v>410.4989168658708</v>
      </c>
      <c r="J318" s="46">
        <f t="shared" si="37"/>
        <v>231.89999999999998</v>
      </c>
      <c r="K318" s="67">
        <v>-1</v>
      </c>
      <c r="N318" t="str">
        <f t="shared" si="38"/>
        <v>Q4-1991</v>
      </c>
      <c r="O318" t="s">
        <v>822</v>
      </c>
      <c r="P318" s="3">
        <v>33542</v>
      </c>
      <c r="Q318" s="5">
        <v>571859</v>
      </c>
      <c r="R318" s="5">
        <v>1012279</v>
      </c>
      <c r="S318" s="19">
        <f t="shared" si="39"/>
        <v>0.56492231884687916</v>
      </c>
    </row>
    <row r="319" spans="1:19" x14ac:dyDescent="0.25">
      <c r="A319" s="34">
        <f t="shared" si="32"/>
        <v>1991</v>
      </c>
      <c r="B319" s="34" t="str">
        <f t="shared" si="33"/>
        <v>Q4-1991</v>
      </c>
      <c r="C319" t="s">
        <v>823</v>
      </c>
      <c r="D319" s="3">
        <v>33572</v>
      </c>
      <c r="E319" s="4">
        <v>122.4</v>
      </c>
      <c r="F319" s="4">
        <v>113.1</v>
      </c>
      <c r="G319" s="23">
        <f t="shared" si="34"/>
        <v>215.28278973405077</v>
      </c>
      <c r="H319" s="23">
        <f t="shared" si="35"/>
        <v>198.92551894543413</v>
      </c>
      <c r="I319" s="46">
        <f t="shared" si="36"/>
        <v>414.2083086794849</v>
      </c>
      <c r="J319" s="46">
        <f t="shared" si="37"/>
        <v>235.5</v>
      </c>
      <c r="K319" s="67">
        <v>-1</v>
      </c>
      <c r="N319" t="str">
        <f t="shared" si="38"/>
        <v>Q4-1991</v>
      </c>
      <c r="O319" t="s">
        <v>823</v>
      </c>
      <c r="P319" s="3">
        <v>33572</v>
      </c>
      <c r="Q319" s="5">
        <v>576313</v>
      </c>
      <c r="R319" s="5">
        <v>1013646</v>
      </c>
      <c r="S319" s="19">
        <f t="shared" si="39"/>
        <v>0.56855450522174411</v>
      </c>
    </row>
    <row r="320" spans="1:19" x14ac:dyDescent="0.25">
      <c r="A320" s="34">
        <f t="shared" si="32"/>
        <v>1991</v>
      </c>
      <c r="B320" s="34" t="str">
        <f t="shared" si="33"/>
        <v>Q4-1991</v>
      </c>
      <c r="C320" t="s">
        <v>824</v>
      </c>
      <c r="D320" s="3">
        <v>33603</v>
      </c>
      <c r="E320" s="4">
        <v>123.9</v>
      </c>
      <c r="F320" s="4">
        <v>113.6</v>
      </c>
      <c r="G320" s="23">
        <f t="shared" si="34"/>
        <v>216.52205031565063</v>
      </c>
      <c r="H320" s="23">
        <f t="shared" si="35"/>
        <v>198.52223499481767</v>
      </c>
      <c r="I320" s="46">
        <f t="shared" si="36"/>
        <v>415.0442853104683</v>
      </c>
      <c r="J320" s="46">
        <f t="shared" si="37"/>
        <v>237.5</v>
      </c>
      <c r="K320" s="67">
        <v>-1</v>
      </c>
      <c r="N320" t="str">
        <f t="shared" si="38"/>
        <v>Q4-1991</v>
      </c>
      <c r="O320" t="s">
        <v>824</v>
      </c>
      <c r="P320" s="3">
        <v>33603</v>
      </c>
      <c r="Q320" s="5">
        <v>583715</v>
      </c>
      <c r="R320" s="5">
        <v>1020074</v>
      </c>
      <c r="S320" s="19">
        <f t="shared" si="39"/>
        <v>0.57222809325597945</v>
      </c>
    </row>
    <row r="321" spans="1:19" x14ac:dyDescent="0.25">
      <c r="A321" s="34">
        <f t="shared" si="32"/>
        <v>1992</v>
      </c>
      <c r="B321" s="34" t="str">
        <f t="shared" si="33"/>
        <v>Q1-1992</v>
      </c>
      <c r="C321" t="s">
        <v>825</v>
      </c>
      <c r="D321" s="3">
        <v>33634</v>
      </c>
      <c r="E321" s="4">
        <v>125.8</v>
      </c>
      <c r="F321" s="4">
        <v>108.1</v>
      </c>
      <c r="G321" s="23">
        <f t="shared" si="34"/>
        <v>218.5278986873804</v>
      </c>
      <c r="H321" s="23">
        <f t="shared" si="35"/>
        <v>187.78112756840875</v>
      </c>
      <c r="I321" s="46">
        <f t="shared" si="36"/>
        <v>406.30902625578915</v>
      </c>
      <c r="J321" s="46">
        <f t="shared" si="37"/>
        <v>233.89999999999998</v>
      </c>
      <c r="K321" s="67">
        <v>-1</v>
      </c>
      <c r="N321" t="str">
        <f t="shared" si="38"/>
        <v>Q1-1992</v>
      </c>
      <c r="O321" t="s">
        <v>825</v>
      </c>
      <c r="P321" s="3">
        <v>33634</v>
      </c>
      <c r="Q321" s="5">
        <v>588594</v>
      </c>
      <c r="R321" s="5">
        <v>1022450</v>
      </c>
      <c r="S321" s="19">
        <f t="shared" si="39"/>
        <v>0.57567020392195223</v>
      </c>
    </row>
    <row r="322" spans="1:19" x14ac:dyDescent="0.25">
      <c r="A322" s="34">
        <f t="shared" si="32"/>
        <v>1992</v>
      </c>
      <c r="B322" s="34" t="str">
        <f t="shared" si="33"/>
        <v>Q1-1992</v>
      </c>
      <c r="C322" t="s">
        <v>826</v>
      </c>
      <c r="D322" s="3">
        <v>33663</v>
      </c>
      <c r="E322" s="4">
        <v>127.3</v>
      </c>
      <c r="F322" s="4">
        <v>107.8</v>
      </c>
      <c r="G322" s="23">
        <f t="shared" si="34"/>
        <v>219.7876937635717</v>
      </c>
      <c r="H322" s="23">
        <f t="shared" si="35"/>
        <v>186.12029369766717</v>
      </c>
      <c r="I322" s="46">
        <f t="shared" si="36"/>
        <v>405.90798746123886</v>
      </c>
      <c r="J322" s="46">
        <f t="shared" si="37"/>
        <v>235.1</v>
      </c>
      <c r="K322" s="67">
        <v>-1</v>
      </c>
      <c r="N322" t="str">
        <f t="shared" si="38"/>
        <v>Q1-1992</v>
      </c>
      <c r="O322" t="s">
        <v>826</v>
      </c>
      <c r="P322" s="3">
        <v>33663</v>
      </c>
      <c r="Q322" s="5">
        <v>591765</v>
      </c>
      <c r="R322" s="5">
        <v>1021702</v>
      </c>
      <c r="S322" s="19">
        <f t="shared" si="39"/>
        <v>0.57919530352294502</v>
      </c>
    </row>
    <row r="323" spans="1:19" x14ac:dyDescent="0.25">
      <c r="A323" s="34">
        <f t="shared" si="32"/>
        <v>1992</v>
      </c>
      <c r="B323" s="34" t="str">
        <f t="shared" si="33"/>
        <v>Q1-1992</v>
      </c>
      <c r="C323" t="s">
        <v>827</v>
      </c>
      <c r="D323" s="3">
        <v>33694</v>
      </c>
      <c r="E323" s="4">
        <v>128.6</v>
      </c>
      <c r="F323" s="4">
        <v>108.9</v>
      </c>
      <c r="G323" s="23">
        <f t="shared" si="34"/>
        <v>220.62142734307827</v>
      </c>
      <c r="H323" s="23">
        <f t="shared" si="35"/>
        <v>186.82483233018058</v>
      </c>
      <c r="I323" s="46">
        <f t="shared" si="36"/>
        <v>407.44625967325885</v>
      </c>
      <c r="J323" s="46">
        <f t="shared" si="37"/>
        <v>237.5</v>
      </c>
      <c r="K323" s="67">
        <v>-1</v>
      </c>
      <c r="N323" t="str">
        <f t="shared" si="38"/>
        <v>Q1-1992</v>
      </c>
      <c r="O323" t="s">
        <v>827</v>
      </c>
      <c r="P323" s="3">
        <v>33694</v>
      </c>
      <c r="Q323" s="5">
        <v>598945</v>
      </c>
      <c r="R323" s="5">
        <v>1027528</v>
      </c>
      <c r="S323" s="19">
        <f t="shared" si="39"/>
        <v>0.58289895749799514</v>
      </c>
    </row>
    <row r="324" spans="1:19" x14ac:dyDescent="0.25">
      <c r="A324" s="34">
        <f t="shared" si="32"/>
        <v>1992</v>
      </c>
      <c r="B324" s="34" t="str">
        <f t="shared" si="33"/>
        <v>Q2-1992</v>
      </c>
      <c r="C324" t="s">
        <v>828</v>
      </c>
      <c r="D324" s="3">
        <v>33724</v>
      </c>
      <c r="E324" s="4">
        <v>129.80000000000001</v>
      </c>
      <c r="F324" s="4">
        <v>113.3</v>
      </c>
      <c r="G324" s="23">
        <f t="shared" si="34"/>
        <v>221.58364659102577</v>
      </c>
      <c r="H324" s="23">
        <f t="shared" si="35"/>
        <v>193.4162338887767</v>
      </c>
      <c r="I324" s="46">
        <f t="shared" si="36"/>
        <v>414.99988047980247</v>
      </c>
      <c r="J324" s="46">
        <f t="shared" si="37"/>
        <v>243.10000000000002</v>
      </c>
      <c r="K324" s="67">
        <v>-1</v>
      </c>
      <c r="N324" t="str">
        <f t="shared" si="38"/>
        <v>Q2-1992</v>
      </c>
      <c r="O324" t="s">
        <v>828</v>
      </c>
      <c r="P324" s="3">
        <v>33724</v>
      </c>
      <c r="Q324" s="5">
        <v>604082</v>
      </c>
      <c r="R324" s="5">
        <v>1031238</v>
      </c>
      <c r="S324" s="19">
        <f t="shared" si="39"/>
        <v>0.58578330123599009</v>
      </c>
    </row>
    <row r="325" spans="1:19" x14ac:dyDescent="0.25">
      <c r="A325" s="34">
        <f t="shared" si="32"/>
        <v>1992</v>
      </c>
      <c r="B325" s="34" t="str">
        <f t="shared" si="33"/>
        <v>Q2-1992</v>
      </c>
      <c r="C325" t="s">
        <v>829</v>
      </c>
      <c r="D325" s="3">
        <v>33755</v>
      </c>
      <c r="E325" s="4">
        <v>131</v>
      </c>
      <c r="F325" s="4">
        <v>115.5</v>
      </c>
      <c r="G325" s="23">
        <f t="shared" si="34"/>
        <v>222.44800975619393</v>
      </c>
      <c r="H325" s="23">
        <f t="shared" si="35"/>
        <v>196.12782539572822</v>
      </c>
      <c r="I325" s="46">
        <f t="shared" si="36"/>
        <v>418.57583515192215</v>
      </c>
      <c r="J325" s="46">
        <f t="shared" si="37"/>
        <v>246.5</v>
      </c>
      <c r="K325" s="67">
        <v>-1</v>
      </c>
      <c r="N325" t="str">
        <f t="shared" si="38"/>
        <v>Q2-1992</v>
      </c>
      <c r="O325" t="s">
        <v>829</v>
      </c>
      <c r="P325" s="3">
        <v>33755</v>
      </c>
      <c r="Q325" s="5">
        <v>607614</v>
      </c>
      <c r="R325" s="5">
        <v>1031775</v>
      </c>
      <c r="S325" s="19">
        <f t="shared" si="39"/>
        <v>0.5889016500690557</v>
      </c>
    </row>
    <row r="326" spans="1:19" x14ac:dyDescent="0.25">
      <c r="A326" s="34">
        <f t="shared" si="32"/>
        <v>1992</v>
      </c>
      <c r="B326" s="34" t="str">
        <f t="shared" si="33"/>
        <v>Q2-1992</v>
      </c>
      <c r="C326" t="s">
        <v>830</v>
      </c>
      <c r="D326" s="3">
        <v>33785</v>
      </c>
      <c r="E326" s="4">
        <v>132.19999999999999</v>
      </c>
      <c r="F326" s="4">
        <v>117.4</v>
      </c>
      <c r="G326" s="23">
        <f t="shared" si="34"/>
        <v>223.41120016218849</v>
      </c>
      <c r="H326" s="23">
        <f t="shared" si="35"/>
        <v>198.39996141483309</v>
      </c>
      <c r="I326" s="46">
        <f t="shared" si="36"/>
        <v>421.81116157702161</v>
      </c>
      <c r="J326" s="46">
        <f t="shared" si="37"/>
        <v>249.6</v>
      </c>
      <c r="K326" s="67">
        <v>-1</v>
      </c>
      <c r="N326" t="str">
        <f t="shared" si="38"/>
        <v>Q2-1992</v>
      </c>
      <c r="O326" t="s">
        <v>830</v>
      </c>
      <c r="P326" s="3">
        <v>33785</v>
      </c>
      <c r="Q326" s="5">
        <v>611634</v>
      </c>
      <c r="R326" s="5">
        <v>1033630</v>
      </c>
      <c r="S326" s="19">
        <f t="shared" si="39"/>
        <v>0.59173398604916649</v>
      </c>
    </row>
    <row r="327" spans="1:19" x14ac:dyDescent="0.25">
      <c r="A327" s="34">
        <f t="shared" si="32"/>
        <v>1992</v>
      </c>
      <c r="B327" s="34" t="str">
        <f t="shared" si="33"/>
        <v>Q3-1992</v>
      </c>
      <c r="C327" t="s">
        <v>831</v>
      </c>
      <c r="D327" s="3">
        <v>33816</v>
      </c>
      <c r="E327" s="4">
        <v>133.30000000000001</v>
      </c>
      <c r="F327" s="4">
        <v>119.5</v>
      </c>
      <c r="G327" s="23">
        <f t="shared" si="34"/>
        <v>224.11270312421394</v>
      </c>
      <c r="H327" s="23">
        <f t="shared" si="35"/>
        <v>200.91123798457286</v>
      </c>
      <c r="I327" s="46">
        <f t="shared" si="36"/>
        <v>425.0239411087868</v>
      </c>
      <c r="J327" s="46">
        <f t="shared" si="37"/>
        <v>252.8</v>
      </c>
      <c r="K327" s="67">
        <v>-1</v>
      </c>
      <c r="N327" t="str">
        <f t="shared" si="38"/>
        <v>Q3-1992</v>
      </c>
      <c r="O327" t="s">
        <v>831</v>
      </c>
      <c r="P327" s="3">
        <v>33816</v>
      </c>
      <c r="Q327" s="5">
        <v>616187</v>
      </c>
      <c r="R327" s="5">
        <v>1035974</v>
      </c>
      <c r="S327" s="19">
        <f t="shared" si="39"/>
        <v>0.59479002368785316</v>
      </c>
    </row>
    <row r="328" spans="1:19" x14ac:dyDescent="0.25">
      <c r="A328" s="34">
        <f t="shared" si="32"/>
        <v>1992</v>
      </c>
      <c r="B328" s="34" t="str">
        <f t="shared" si="33"/>
        <v>Q3-1992</v>
      </c>
      <c r="C328" t="s">
        <v>832</v>
      </c>
      <c r="D328" s="3">
        <v>33847</v>
      </c>
      <c r="E328" s="4">
        <v>134.5</v>
      </c>
      <c r="F328" s="4">
        <v>120.9</v>
      </c>
      <c r="G328" s="23">
        <f t="shared" si="34"/>
        <v>225.06381452885256</v>
      </c>
      <c r="H328" s="23">
        <f t="shared" si="35"/>
        <v>202.30643253931805</v>
      </c>
      <c r="I328" s="46">
        <f t="shared" si="36"/>
        <v>427.37024706817061</v>
      </c>
      <c r="J328" s="46">
        <f t="shared" si="37"/>
        <v>255.4</v>
      </c>
      <c r="K328" s="67">
        <v>-1</v>
      </c>
      <c r="N328" t="str">
        <f t="shared" si="38"/>
        <v>Q3-1992</v>
      </c>
      <c r="O328" t="s">
        <v>832</v>
      </c>
      <c r="P328" s="3">
        <v>33847</v>
      </c>
      <c r="Q328" s="5">
        <v>620517</v>
      </c>
      <c r="R328" s="5">
        <v>1038334</v>
      </c>
      <c r="S328" s="19">
        <f t="shared" si="39"/>
        <v>0.59760828403962496</v>
      </c>
    </row>
    <row r="329" spans="1:19" x14ac:dyDescent="0.25">
      <c r="A329" s="34">
        <f t="shared" si="32"/>
        <v>1992</v>
      </c>
      <c r="B329" s="34" t="str">
        <f t="shared" si="33"/>
        <v>Q3-1992</v>
      </c>
      <c r="C329" t="s">
        <v>833</v>
      </c>
      <c r="D329" s="3">
        <v>33877</v>
      </c>
      <c r="E329" s="4">
        <v>135.6</v>
      </c>
      <c r="F329" s="4">
        <v>121.3</v>
      </c>
      <c r="G329" s="23">
        <f t="shared" si="34"/>
        <v>225.64336296360327</v>
      </c>
      <c r="H329" s="23">
        <f t="shared" si="35"/>
        <v>201.84763958322327</v>
      </c>
      <c r="I329" s="46">
        <f t="shared" si="36"/>
        <v>427.49100254682651</v>
      </c>
      <c r="J329" s="46">
        <f t="shared" si="37"/>
        <v>256.89999999999998</v>
      </c>
      <c r="K329" s="67">
        <v>-1</v>
      </c>
      <c r="N329" t="str">
        <f t="shared" si="38"/>
        <v>Q3-1992</v>
      </c>
      <c r="O329" t="s">
        <v>833</v>
      </c>
      <c r="P329" s="3">
        <v>33877</v>
      </c>
      <c r="Q329" s="5">
        <v>624699</v>
      </c>
      <c r="R329" s="5">
        <v>1039522</v>
      </c>
      <c r="S329" s="19">
        <f t="shared" si="39"/>
        <v>0.6009483204780659</v>
      </c>
    </row>
    <row r="330" spans="1:19" x14ac:dyDescent="0.25">
      <c r="A330" s="34">
        <f t="shared" ref="A330:A393" si="40">YEAR(C330)</f>
        <v>1992</v>
      </c>
      <c r="B330" s="34" t="str">
        <f t="shared" ref="B330:B393" si="41">"Q"&amp;ROUNDUP(MONTH(C330)/3, 0)&amp;"-"&amp;YEAR(C330)</f>
        <v>Q4-1992</v>
      </c>
      <c r="C330" t="s">
        <v>834</v>
      </c>
      <c r="D330" s="3">
        <v>33908</v>
      </c>
      <c r="E330" s="4">
        <v>136.80000000000001</v>
      </c>
      <c r="F330" s="4">
        <v>120.2</v>
      </c>
      <c r="G330" s="23">
        <f t="shared" ref="G330:G393" si="42">E330/$S330</f>
        <v>226.32738280165995</v>
      </c>
      <c r="H330" s="23">
        <f t="shared" ref="H330:H393" si="43">F330/S330</f>
        <v>198.8636799178328</v>
      </c>
      <c r="I330" s="46">
        <f t="shared" ref="I330:I393" si="44">SUM(G330:H330)</f>
        <v>425.19106271949272</v>
      </c>
      <c r="J330" s="46">
        <f t="shared" ref="J330:J393" si="45">SUM(E330:F330)</f>
        <v>257</v>
      </c>
      <c r="K330" s="67">
        <v>-1</v>
      </c>
      <c r="N330" t="str">
        <f t="shared" ref="N330:N393" si="46">"Q"&amp;ROUNDUP(MONTH(O330)/3, 0)&amp;"-"&amp;YEAR(O330)</f>
        <v>Q4-1992</v>
      </c>
      <c r="O330" t="s">
        <v>834</v>
      </c>
      <c r="P330" s="3">
        <v>33908</v>
      </c>
      <c r="Q330" s="5">
        <v>627014</v>
      </c>
      <c r="R330" s="5">
        <v>1037357</v>
      </c>
      <c r="S330" s="19">
        <f t="shared" ref="S330:S393" si="47">Q330/R330</f>
        <v>0.60443415333390527</v>
      </c>
    </row>
    <row r="331" spans="1:19" x14ac:dyDescent="0.25">
      <c r="A331" s="34">
        <f t="shared" si="40"/>
        <v>1992</v>
      </c>
      <c r="B331" s="34" t="str">
        <f t="shared" si="41"/>
        <v>Q4-1992</v>
      </c>
      <c r="C331" t="s">
        <v>835</v>
      </c>
      <c r="D331" s="3">
        <v>33938</v>
      </c>
      <c r="E331" s="4">
        <v>137.80000000000001</v>
      </c>
      <c r="F331" s="4">
        <v>120.6</v>
      </c>
      <c r="G331" s="23">
        <f t="shared" si="42"/>
        <v>226.90568616034642</v>
      </c>
      <c r="H331" s="23">
        <f t="shared" si="43"/>
        <v>198.58364115339458</v>
      </c>
      <c r="I331" s="46">
        <f t="shared" si="44"/>
        <v>425.489327313741</v>
      </c>
      <c r="J331" s="46">
        <f t="shared" si="45"/>
        <v>258.39999999999998</v>
      </c>
      <c r="K331" s="67">
        <v>-1</v>
      </c>
      <c r="N331" t="str">
        <f t="shared" si="46"/>
        <v>Q4-1992</v>
      </c>
      <c r="O331" t="s">
        <v>835</v>
      </c>
      <c r="P331" s="3">
        <v>33938</v>
      </c>
      <c r="Q331" s="5">
        <v>628614</v>
      </c>
      <c r="R331" s="5">
        <v>1035095</v>
      </c>
      <c r="S331" s="19">
        <f t="shared" si="47"/>
        <v>0.60730077915553649</v>
      </c>
    </row>
    <row r="332" spans="1:19" x14ac:dyDescent="0.25">
      <c r="A332" s="34">
        <f t="shared" si="40"/>
        <v>1992</v>
      </c>
      <c r="B332" s="34" t="str">
        <f t="shared" si="41"/>
        <v>Q4-1992</v>
      </c>
      <c r="C332" t="s">
        <v>836</v>
      </c>
      <c r="D332" s="3">
        <v>33969</v>
      </c>
      <c r="E332" s="4">
        <v>138.6</v>
      </c>
      <c r="F332" s="4">
        <v>121.5</v>
      </c>
      <c r="G332" s="23">
        <f t="shared" si="42"/>
        <v>227.07207746817784</v>
      </c>
      <c r="H332" s="23">
        <f t="shared" si="43"/>
        <v>199.05669128703903</v>
      </c>
      <c r="I332" s="46">
        <f t="shared" si="44"/>
        <v>426.12876875521687</v>
      </c>
      <c r="J332" s="46">
        <f t="shared" si="45"/>
        <v>260.10000000000002</v>
      </c>
      <c r="K332" s="67">
        <v>-1</v>
      </c>
      <c r="N332" t="str">
        <f t="shared" si="46"/>
        <v>Q4-1992</v>
      </c>
      <c r="O332" t="s">
        <v>836</v>
      </c>
      <c r="P332" s="3">
        <v>33969</v>
      </c>
      <c r="Q332" s="5">
        <v>633757</v>
      </c>
      <c r="R332" s="5">
        <v>1038301</v>
      </c>
      <c r="S332" s="19">
        <f t="shared" si="47"/>
        <v>0.61037887857182072</v>
      </c>
    </row>
    <row r="333" spans="1:19" x14ac:dyDescent="0.25">
      <c r="A333" s="34">
        <f t="shared" si="40"/>
        <v>1993</v>
      </c>
      <c r="B333" s="34" t="str">
        <f t="shared" si="41"/>
        <v>Q1-1993</v>
      </c>
      <c r="C333" t="s">
        <v>837</v>
      </c>
      <c r="D333" s="3">
        <v>34000</v>
      </c>
      <c r="E333" s="4">
        <v>143.19999999999999</v>
      </c>
      <c r="F333" s="4">
        <v>123.7</v>
      </c>
      <c r="G333" s="23">
        <f t="shared" si="42"/>
        <v>233.47018526937759</v>
      </c>
      <c r="H333" s="23">
        <f t="shared" si="43"/>
        <v>201.6778066887012</v>
      </c>
      <c r="I333" s="46">
        <f t="shared" si="44"/>
        <v>435.14799195807882</v>
      </c>
      <c r="J333" s="46">
        <f t="shared" si="45"/>
        <v>266.89999999999998</v>
      </c>
      <c r="K333" s="67">
        <v>-1</v>
      </c>
      <c r="N333" t="str">
        <f t="shared" si="46"/>
        <v>Q1-1993</v>
      </c>
      <c r="O333" t="s">
        <v>837</v>
      </c>
      <c r="P333" s="3">
        <v>34000</v>
      </c>
      <c r="Q333" s="5">
        <v>635669</v>
      </c>
      <c r="R333" s="5">
        <v>1036381</v>
      </c>
      <c r="S333" s="19">
        <f t="shared" si="47"/>
        <v>0.61335454818256996</v>
      </c>
    </row>
    <row r="334" spans="1:19" x14ac:dyDescent="0.25">
      <c r="A334" s="34">
        <f t="shared" si="40"/>
        <v>1993</v>
      </c>
      <c r="B334" s="34" t="str">
        <f t="shared" si="41"/>
        <v>Q1-1993</v>
      </c>
      <c r="C334" t="s">
        <v>838</v>
      </c>
      <c r="D334" s="3">
        <v>34028</v>
      </c>
      <c r="E334" s="4">
        <v>143.30000000000001</v>
      </c>
      <c r="F334" s="4">
        <v>124.5</v>
      </c>
      <c r="G334" s="23">
        <f t="shared" si="42"/>
        <v>232.91308805159932</v>
      </c>
      <c r="H334" s="23">
        <f t="shared" si="43"/>
        <v>202.35645123813057</v>
      </c>
      <c r="I334" s="46">
        <f t="shared" si="44"/>
        <v>435.26953928972989</v>
      </c>
      <c r="J334" s="46">
        <f t="shared" si="45"/>
        <v>267.8</v>
      </c>
      <c r="K334" s="67">
        <v>-1</v>
      </c>
      <c r="N334" t="str">
        <f t="shared" si="46"/>
        <v>Q1-1993</v>
      </c>
      <c r="O334" t="s">
        <v>838</v>
      </c>
      <c r="P334" s="3">
        <v>34028</v>
      </c>
      <c r="Q334" s="5">
        <v>641249</v>
      </c>
      <c r="R334" s="5">
        <v>1042256</v>
      </c>
      <c r="S334" s="19">
        <f t="shared" si="47"/>
        <v>0.61525095561934884</v>
      </c>
    </row>
    <row r="335" spans="1:19" x14ac:dyDescent="0.25">
      <c r="A335" s="34">
        <f t="shared" si="40"/>
        <v>1993</v>
      </c>
      <c r="B335" s="34" t="str">
        <f t="shared" si="41"/>
        <v>Q1-1993</v>
      </c>
      <c r="C335" t="s">
        <v>839</v>
      </c>
      <c r="D335" s="3">
        <v>34059</v>
      </c>
      <c r="E335" s="4">
        <v>143.6</v>
      </c>
      <c r="F335" s="4">
        <v>125.1</v>
      </c>
      <c r="G335" s="23">
        <f t="shared" si="42"/>
        <v>232.85736895030439</v>
      </c>
      <c r="H335" s="23">
        <f t="shared" si="43"/>
        <v>202.85833464960362</v>
      </c>
      <c r="I335" s="46">
        <f t="shared" si="44"/>
        <v>435.71570359990801</v>
      </c>
      <c r="J335" s="46">
        <f t="shared" si="45"/>
        <v>268.7</v>
      </c>
      <c r="K335" s="67">
        <v>-1</v>
      </c>
      <c r="N335" t="str">
        <f t="shared" si="46"/>
        <v>Q1-1993</v>
      </c>
      <c r="O335" t="s">
        <v>839</v>
      </c>
      <c r="P335" s="3">
        <v>34059</v>
      </c>
      <c r="Q335" s="5">
        <v>639433</v>
      </c>
      <c r="R335" s="5">
        <v>1036885</v>
      </c>
      <c r="S335" s="19">
        <f t="shared" si="47"/>
        <v>0.61668651779126904</v>
      </c>
    </row>
    <row r="336" spans="1:19" x14ac:dyDescent="0.25">
      <c r="A336" s="34">
        <f t="shared" si="40"/>
        <v>1993</v>
      </c>
      <c r="B336" s="34" t="str">
        <f t="shared" si="41"/>
        <v>Q2-1993</v>
      </c>
      <c r="C336" t="s">
        <v>840</v>
      </c>
      <c r="D336" s="3">
        <v>34089</v>
      </c>
      <c r="E336" s="4">
        <v>144.1</v>
      </c>
      <c r="F336" s="4">
        <v>123.2</v>
      </c>
      <c r="G336" s="23">
        <f t="shared" si="42"/>
        <v>232.86231181690158</v>
      </c>
      <c r="H336" s="23">
        <f t="shared" si="43"/>
        <v>199.08838872895404</v>
      </c>
      <c r="I336" s="46">
        <f t="shared" si="44"/>
        <v>431.95070054585563</v>
      </c>
      <c r="J336" s="46">
        <f t="shared" si="45"/>
        <v>267.3</v>
      </c>
      <c r="K336" s="67">
        <v>-1</v>
      </c>
      <c r="N336" t="str">
        <f t="shared" si="46"/>
        <v>Q2-1993</v>
      </c>
      <c r="O336" t="s">
        <v>840</v>
      </c>
      <c r="P336" s="3">
        <v>34089</v>
      </c>
      <c r="Q336" s="5">
        <v>641928</v>
      </c>
      <c r="R336" s="5">
        <v>1037341</v>
      </c>
      <c r="S336" s="19">
        <f t="shared" si="47"/>
        <v>0.61882061925634868</v>
      </c>
    </row>
    <row r="337" spans="1:19" x14ac:dyDescent="0.25">
      <c r="A337" s="34">
        <f t="shared" si="40"/>
        <v>1993</v>
      </c>
      <c r="B337" s="34" t="str">
        <f t="shared" si="41"/>
        <v>Q2-1993</v>
      </c>
      <c r="C337" t="s">
        <v>841</v>
      </c>
      <c r="D337" s="3">
        <v>34120</v>
      </c>
      <c r="E337" s="4">
        <v>144.69999999999999</v>
      </c>
      <c r="F337" s="4">
        <v>124.4</v>
      </c>
      <c r="G337" s="23">
        <f t="shared" si="42"/>
        <v>232.37116459726005</v>
      </c>
      <c r="H337" s="23">
        <f t="shared" si="43"/>
        <v>199.77175449826643</v>
      </c>
      <c r="I337" s="46">
        <f t="shared" si="44"/>
        <v>432.14291909552651</v>
      </c>
      <c r="J337" s="46">
        <f t="shared" si="45"/>
        <v>269.10000000000002</v>
      </c>
      <c r="K337" s="67">
        <v>-1</v>
      </c>
      <c r="N337" t="str">
        <f t="shared" si="46"/>
        <v>Q2-1993</v>
      </c>
      <c r="O337" t="s">
        <v>841</v>
      </c>
      <c r="P337" s="3">
        <v>34120</v>
      </c>
      <c r="Q337" s="5">
        <v>645193</v>
      </c>
      <c r="R337" s="5">
        <v>1036104</v>
      </c>
      <c r="S337" s="19">
        <f t="shared" si="47"/>
        <v>0.62271065452888896</v>
      </c>
    </row>
    <row r="338" spans="1:19" x14ac:dyDescent="0.25">
      <c r="A338" s="34">
        <f t="shared" si="40"/>
        <v>1993</v>
      </c>
      <c r="B338" s="34" t="str">
        <f t="shared" si="41"/>
        <v>Q2-1993</v>
      </c>
      <c r="C338" t="s">
        <v>842</v>
      </c>
      <c r="D338" s="3">
        <v>34150</v>
      </c>
      <c r="E338" s="4">
        <v>145.4</v>
      </c>
      <c r="F338" s="4">
        <v>126.9</v>
      </c>
      <c r="G338" s="23">
        <f t="shared" si="42"/>
        <v>232.80514999066079</v>
      </c>
      <c r="H338" s="23">
        <f t="shared" si="43"/>
        <v>203.18413709638827</v>
      </c>
      <c r="I338" s="46">
        <f t="shared" si="44"/>
        <v>435.98928708704909</v>
      </c>
      <c r="J338" s="46">
        <f t="shared" si="45"/>
        <v>272.3</v>
      </c>
      <c r="K338" s="67">
        <v>-1</v>
      </c>
      <c r="N338" t="str">
        <f t="shared" si="46"/>
        <v>Q2-1993</v>
      </c>
      <c r="O338" t="s">
        <v>842</v>
      </c>
      <c r="P338" s="3">
        <v>34150</v>
      </c>
      <c r="Q338" s="5">
        <v>647807</v>
      </c>
      <c r="R338" s="5">
        <v>1037227</v>
      </c>
      <c r="S338" s="19">
        <f t="shared" si="47"/>
        <v>0.62455663032296693</v>
      </c>
    </row>
    <row r="339" spans="1:19" x14ac:dyDescent="0.25">
      <c r="A339" s="34">
        <f t="shared" si="40"/>
        <v>1993</v>
      </c>
      <c r="B339" s="34" t="str">
        <f t="shared" si="41"/>
        <v>Q3-1993</v>
      </c>
      <c r="C339" t="s">
        <v>843</v>
      </c>
      <c r="D339" s="3">
        <v>34181</v>
      </c>
      <c r="E339" s="4">
        <v>146.30000000000001</v>
      </c>
      <c r="F339" s="4">
        <v>132.80000000000001</v>
      </c>
      <c r="G339" s="23">
        <f t="shared" si="42"/>
        <v>233.27237392189195</v>
      </c>
      <c r="H339" s="23">
        <f t="shared" si="43"/>
        <v>211.74689854290671</v>
      </c>
      <c r="I339" s="46">
        <f t="shared" si="44"/>
        <v>445.01927246479863</v>
      </c>
      <c r="J339" s="46">
        <f t="shared" si="45"/>
        <v>279.10000000000002</v>
      </c>
      <c r="K339" s="67">
        <v>-1</v>
      </c>
      <c r="N339" t="str">
        <f t="shared" si="46"/>
        <v>Q3-1993</v>
      </c>
      <c r="O339" t="s">
        <v>843</v>
      </c>
      <c r="P339" s="3">
        <v>34181</v>
      </c>
      <c r="Q339" s="5">
        <v>652532</v>
      </c>
      <c r="R339" s="5">
        <v>1040449</v>
      </c>
      <c r="S339" s="19">
        <f t="shared" si="47"/>
        <v>0.62716384945345716</v>
      </c>
    </row>
    <row r="340" spans="1:19" x14ac:dyDescent="0.25">
      <c r="A340" s="34">
        <f t="shared" si="40"/>
        <v>1993</v>
      </c>
      <c r="B340" s="34" t="str">
        <f t="shared" si="41"/>
        <v>Q3-1993</v>
      </c>
      <c r="C340" t="s">
        <v>844</v>
      </c>
      <c r="D340" s="3">
        <v>34212</v>
      </c>
      <c r="E340" s="4">
        <v>147.4</v>
      </c>
      <c r="F340" s="4">
        <v>135.69999999999999</v>
      </c>
      <c r="G340" s="23">
        <f t="shared" si="42"/>
        <v>234.41890132266937</v>
      </c>
      <c r="H340" s="23">
        <f t="shared" si="43"/>
        <v>215.81170223532041</v>
      </c>
      <c r="I340" s="46">
        <f t="shared" si="44"/>
        <v>450.23060355798975</v>
      </c>
      <c r="J340" s="46">
        <f t="shared" si="45"/>
        <v>283.10000000000002</v>
      </c>
      <c r="K340" s="67">
        <v>-1</v>
      </c>
      <c r="N340" t="str">
        <f t="shared" si="46"/>
        <v>Q3-1993</v>
      </c>
      <c r="O340" t="s">
        <v>844</v>
      </c>
      <c r="P340" s="3">
        <v>34212</v>
      </c>
      <c r="Q340" s="5">
        <v>652166</v>
      </c>
      <c r="R340" s="5">
        <v>1037178</v>
      </c>
      <c r="S340" s="19">
        <f t="shared" si="47"/>
        <v>0.62878888676774869</v>
      </c>
    </row>
    <row r="341" spans="1:19" x14ac:dyDescent="0.25">
      <c r="A341" s="34">
        <f t="shared" si="40"/>
        <v>1993</v>
      </c>
      <c r="B341" s="34" t="str">
        <f t="shared" si="41"/>
        <v>Q3-1993</v>
      </c>
      <c r="C341" t="s">
        <v>845</v>
      </c>
      <c r="D341" s="3">
        <v>34242</v>
      </c>
      <c r="E341" s="4">
        <v>148.6</v>
      </c>
      <c r="F341" s="4">
        <v>137</v>
      </c>
      <c r="G341" s="23">
        <f t="shared" si="42"/>
        <v>235.5695979930245</v>
      </c>
      <c r="H341" s="23">
        <f t="shared" si="43"/>
        <v>217.18058495992167</v>
      </c>
      <c r="I341" s="46">
        <f t="shared" si="44"/>
        <v>452.75018295294615</v>
      </c>
      <c r="J341" s="46">
        <f t="shared" si="45"/>
        <v>285.60000000000002</v>
      </c>
      <c r="K341" s="67">
        <v>-1</v>
      </c>
      <c r="N341" t="str">
        <f t="shared" si="46"/>
        <v>Q3-1993</v>
      </c>
      <c r="O341" t="s">
        <v>845</v>
      </c>
      <c r="P341" s="3">
        <v>34242</v>
      </c>
      <c r="Q341" s="5">
        <v>653720</v>
      </c>
      <c r="R341" s="5">
        <v>1036316</v>
      </c>
      <c r="S341" s="19">
        <f t="shared" si="47"/>
        <v>0.63081145133337713</v>
      </c>
    </row>
    <row r="342" spans="1:19" x14ac:dyDescent="0.25">
      <c r="A342" s="34">
        <f t="shared" si="40"/>
        <v>1993</v>
      </c>
      <c r="B342" s="34" t="str">
        <f t="shared" si="41"/>
        <v>Q4-1993</v>
      </c>
      <c r="C342" t="s">
        <v>846</v>
      </c>
      <c r="D342" s="3">
        <v>34273</v>
      </c>
      <c r="E342" s="4">
        <v>150</v>
      </c>
      <c r="F342" s="4">
        <v>136.19999999999999</v>
      </c>
      <c r="G342" s="23">
        <f t="shared" si="42"/>
        <v>237.1240721781418</v>
      </c>
      <c r="H342" s="23">
        <f t="shared" si="43"/>
        <v>215.30865753775274</v>
      </c>
      <c r="I342" s="46">
        <f t="shared" si="44"/>
        <v>452.43272971589454</v>
      </c>
      <c r="J342" s="46">
        <f t="shared" si="45"/>
        <v>286.2</v>
      </c>
      <c r="K342" s="67">
        <v>-1</v>
      </c>
      <c r="N342" t="str">
        <f t="shared" si="46"/>
        <v>Q4-1993</v>
      </c>
      <c r="O342" t="s">
        <v>846</v>
      </c>
      <c r="P342" s="3">
        <v>34273</v>
      </c>
      <c r="Q342" s="5">
        <v>656376</v>
      </c>
      <c r="R342" s="5">
        <v>1037617</v>
      </c>
      <c r="S342" s="19">
        <f t="shared" si="47"/>
        <v>0.63258022950664838</v>
      </c>
    </row>
    <row r="343" spans="1:19" x14ac:dyDescent="0.25">
      <c r="A343" s="34">
        <f t="shared" si="40"/>
        <v>1993</v>
      </c>
      <c r="B343" s="34" t="str">
        <f t="shared" si="41"/>
        <v>Q4-1993</v>
      </c>
      <c r="C343" t="s">
        <v>847</v>
      </c>
      <c r="D343" s="3">
        <v>34303</v>
      </c>
      <c r="E343" s="4">
        <v>151.5</v>
      </c>
      <c r="F343" s="4">
        <v>135.9</v>
      </c>
      <c r="G343" s="23">
        <f t="shared" si="42"/>
        <v>238.91208308686353</v>
      </c>
      <c r="H343" s="23">
        <f t="shared" si="43"/>
        <v>214.31123492742412</v>
      </c>
      <c r="I343" s="46">
        <f t="shared" si="44"/>
        <v>453.22331801428766</v>
      </c>
      <c r="J343" s="46">
        <f t="shared" si="45"/>
        <v>287.39999999999998</v>
      </c>
      <c r="K343" s="67">
        <v>-1</v>
      </c>
      <c r="N343" t="str">
        <f t="shared" si="46"/>
        <v>Q4-1993</v>
      </c>
      <c r="O343" t="s">
        <v>847</v>
      </c>
      <c r="P343" s="3">
        <v>34303</v>
      </c>
      <c r="Q343" s="5">
        <v>659310</v>
      </c>
      <c r="R343" s="5">
        <v>1039717</v>
      </c>
      <c r="S343" s="19">
        <f t="shared" si="47"/>
        <v>0.63412447810317618</v>
      </c>
    </row>
    <row r="344" spans="1:19" x14ac:dyDescent="0.25">
      <c r="A344" s="34">
        <f t="shared" si="40"/>
        <v>1993</v>
      </c>
      <c r="B344" s="34" t="str">
        <f t="shared" si="41"/>
        <v>Q4-1993</v>
      </c>
      <c r="C344" t="s">
        <v>848</v>
      </c>
      <c r="D344" s="3">
        <v>34334</v>
      </c>
      <c r="E344" s="4">
        <v>153.19999999999999</v>
      </c>
      <c r="F344" s="4">
        <v>136</v>
      </c>
      <c r="G344" s="23">
        <f t="shared" si="42"/>
        <v>240.88017337074956</v>
      </c>
      <c r="H344" s="23">
        <f t="shared" si="43"/>
        <v>213.83618523774115</v>
      </c>
      <c r="I344" s="46">
        <f t="shared" si="44"/>
        <v>454.71635860849074</v>
      </c>
      <c r="J344" s="46">
        <f t="shared" si="45"/>
        <v>289.2</v>
      </c>
      <c r="K344" s="67">
        <v>-1</v>
      </c>
      <c r="N344" t="str">
        <f t="shared" si="46"/>
        <v>Q4-1993</v>
      </c>
      <c r="O344" t="s">
        <v>848</v>
      </c>
      <c r="P344" s="3">
        <v>34334</v>
      </c>
      <c r="Q344" s="5">
        <v>660319</v>
      </c>
      <c r="R344" s="5">
        <v>1038236</v>
      </c>
      <c r="S344" s="19">
        <f t="shared" si="47"/>
        <v>0.63600087070762334</v>
      </c>
    </row>
    <row r="345" spans="1:19" x14ac:dyDescent="0.25">
      <c r="A345" s="34">
        <f t="shared" si="40"/>
        <v>1994</v>
      </c>
      <c r="B345" s="34" t="str">
        <f t="shared" si="41"/>
        <v>Q1-1994</v>
      </c>
      <c r="C345" t="s">
        <v>849</v>
      </c>
      <c r="D345" s="3">
        <v>34365</v>
      </c>
      <c r="E345" s="4">
        <v>155.1</v>
      </c>
      <c r="F345" s="4">
        <v>136.6</v>
      </c>
      <c r="G345" s="23">
        <f t="shared" si="42"/>
        <v>242.6710057335338</v>
      </c>
      <c r="H345" s="23">
        <f t="shared" si="43"/>
        <v>213.72572136170675</v>
      </c>
      <c r="I345" s="46">
        <f t="shared" si="44"/>
        <v>456.39672709524052</v>
      </c>
      <c r="J345" s="46">
        <f t="shared" si="45"/>
        <v>291.7</v>
      </c>
      <c r="K345" s="67">
        <v>-1</v>
      </c>
      <c r="N345" t="str">
        <f t="shared" si="46"/>
        <v>Q1-1994</v>
      </c>
      <c r="O345" t="s">
        <v>849</v>
      </c>
      <c r="P345" s="3">
        <v>34365</v>
      </c>
      <c r="Q345" s="5">
        <v>663814</v>
      </c>
      <c r="R345" s="5">
        <v>1038610</v>
      </c>
      <c r="S345" s="19">
        <f t="shared" si="47"/>
        <v>0.63913692338798966</v>
      </c>
    </row>
    <row r="346" spans="1:19" x14ac:dyDescent="0.25">
      <c r="A346" s="34">
        <f t="shared" si="40"/>
        <v>1994</v>
      </c>
      <c r="B346" s="34" t="str">
        <f t="shared" si="41"/>
        <v>Q1-1994</v>
      </c>
      <c r="C346" t="s">
        <v>850</v>
      </c>
      <c r="D346" s="3">
        <v>34393</v>
      </c>
      <c r="E346" s="4">
        <v>156.9</v>
      </c>
      <c r="F346" s="4">
        <v>136.6</v>
      </c>
      <c r="G346" s="23">
        <f t="shared" si="42"/>
        <v>244.64934611482664</v>
      </c>
      <c r="H346" s="23">
        <f t="shared" si="43"/>
        <v>212.99618023763745</v>
      </c>
      <c r="I346" s="46">
        <f t="shared" si="44"/>
        <v>457.64552635246412</v>
      </c>
      <c r="J346" s="46">
        <f t="shared" si="45"/>
        <v>293.5</v>
      </c>
      <c r="K346" s="67">
        <v>-1</v>
      </c>
      <c r="N346" t="str">
        <f t="shared" si="46"/>
        <v>Q1-1994</v>
      </c>
      <c r="O346" t="s">
        <v>850</v>
      </c>
      <c r="P346" s="3">
        <v>34393</v>
      </c>
      <c r="Q346" s="5">
        <v>667319</v>
      </c>
      <c r="R346" s="5">
        <v>1040530</v>
      </c>
      <c r="S346" s="19">
        <f t="shared" si="47"/>
        <v>0.64132605499120643</v>
      </c>
    </row>
    <row r="347" spans="1:19" x14ac:dyDescent="0.25">
      <c r="A347" s="34">
        <f t="shared" si="40"/>
        <v>1994</v>
      </c>
      <c r="B347" s="34" t="str">
        <f t="shared" si="41"/>
        <v>Q1-1994</v>
      </c>
      <c r="C347" t="s">
        <v>851</v>
      </c>
      <c r="D347" s="3">
        <v>34424</v>
      </c>
      <c r="E347" s="4">
        <v>158.69999999999999</v>
      </c>
      <c r="F347" s="4">
        <v>136.80000000000001</v>
      </c>
      <c r="G347" s="23">
        <f t="shared" si="42"/>
        <v>246.75382288914122</v>
      </c>
      <c r="H347" s="23">
        <f t="shared" si="43"/>
        <v>212.70272823714254</v>
      </c>
      <c r="I347" s="46">
        <f t="shared" si="44"/>
        <v>459.45655112628378</v>
      </c>
      <c r="J347" s="46">
        <f t="shared" si="45"/>
        <v>295.5</v>
      </c>
      <c r="K347" s="67">
        <v>-1</v>
      </c>
      <c r="N347" t="str">
        <f t="shared" si="46"/>
        <v>Q1-1994</v>
      </c>
      <c r="O347" t="s">
        <v>851</v>
      </c>
      <c r="P347" s="3">
        <v>34424</v>
      </c>
      <c r="Q347" s="5">
        <v>670213</v>
      </c>
      <c r="R347" s="5">
        <v>1042077</v>
      </c>
      <c r="S347" s="19">
        <f t="shared" si="47"/>
        <v>0.64315112990690704</v>
      </c>
    </row>
    <row r="348" spans="1:19" x14ac:dyDescent="0.25">
      <c r="A348" s="34">
        <f t="shared" si="40"/>
        <v>1994</v>
      </c>
      <c r="B348" s="34" t="str">
        <f t="shared" si="41"/>
        <v>Q2-1994</v>
      </c>
      <c r="C348" t="s">
        <v>852</v>
      </c>
      <c r="D348" s="3">
        <v>34454</v>
      </c>
      <c r="E348" s="4">
        <v>160.5</v>
      </c>
      <c r="F348" s="4">
        <v>137.1</v>
      </c>
      <c r="G348" s="23">
        <f t="shared" si="42"/>
        <v>248.87627395784668</v>
      </c>
      <c r="H348" s="23">
        <f t="shared" si="43"/>
        <v>212.59150878268397</v>
      </c>
      <c r="I348" s="46">
        <f t="shared" si="44"/>
        <v>461.46778274053065</v>
      </c>
      <c r="J348" s="46">
        <f t="shared" si="45"/>
        <v>297.60000000000002</v>
      </c>
      <c r="K348" s="67">
        <v>-1</v>
      </c>
      <c r="N348" t="str">
        <f t="shared" si="46"/>
        <v>Q2-1994</v>
      </c>
      <c r="O348" t="s">
        <v>852</v>
      </c>
      <c r="P348" s="3">
        <v>34454</v>
      </c>
      <c r="Q348" s="5">
        <v>672118</v>
      </c>
      <c r="R348" s="5">
        <v>1042207</v>
      </c>
      <c r="S348" s="19">
        <f t="shared" si="47"/>
        <v>0.64489875811619002</v>
      </c>
    </row>
    <row r="349" spans="1:19" x14ac:dyDescent="0.25">
      <c r="A349" s="34">
        <f t="shared" si="40"/>
        <v>1994</v>
      </c>
      <c r="B349" s="34" t="str">
        <f t="shared" si="41"/>
        <v>Q2-1994</v>
      </c>
      <c r="C349" t="s">
        <v>853</v>
      </c>
      <c r="D349" s="3">
        <v>34485</v>
      </c>
      <c r="E349" s="4">
        <v>162.19999999999999</v>
      </c>
      <c r="F349" s="4">
        <v>137.1</v>
      </c>
      <c r="G349" s="23">
        <f t="shared" si="42"/>
        <v>250.69867420523909</v>
      </c>
      <c r="H349" s="23">
        <f t="shared" si="43"/>
        <v>211.90374989850974</v>
      </c>
      <c r="I349" s="46">
        <f t="shared" si="44"/>
        <v>462.60242410374883</v>
      </c>
      <c r="J349" s="46">
        <f t="shared" si="45"/>
        <v>299.29999999999995</v>
      </c>
      <c r="K349" s="67">
        <v>-1</v>
      </c>
      <c r="N349" t="str">
        <f t="shared" si="46"/>
        <v>Q2-1994</v>
      </c>
      <c r="O349" t="s">
        <v>853</v>
      </c>
      <c r="P349" s="3">
        <v>34485</v>
      </c>
      <c r="Q349" s="5">
        <v>677405</v>
      </c>
      <c r="R349" s="5">
        <v>1047007</v>
      </c>
      <c r="S349" s="19">
        <f t="shared" si="47"/>
        <v>0.64699185392265768</v>
      </c>
    </row>
    <row r="350" spans="1:19" x14ac:dyDescent="0.25">
      <c r="A350" s="34">
        <f t="shared" si="40"/>
        <v>1994</v>
      </c>
      <c r="B350" s="34" t="str">
        <f t="shared" si="41"/>
        <v>Q2-1994</v>
      </c>
      <c r="C350" t="s">
        <v>854</v>
      </c>
      <c r="D350" s="3">
        <v>34515</v>
      </c>
      <c r="E350" s="4">
        <v>163.80000000000001</v>
      </c>
      <c r="F350" s="4">
        <v>137</v>
      </c>
      <c r="G350" s="23">
        <f t="shared" si="42"/>
        <v>252.19259036011081</v>
      </c>
      <c r="H350" s="23">
        <f t="shared" si="43"/>
        <v>210.93031061865187</v>
      </c>
      <c r="I350" s="46">
        <f t="shared" si="44"/>
        <v>463.12290097876269</v>
      </c>
      <c r="J350" s="46">
        <f t="shared" si="45"/>
        <v>300.8</v>
      </c>
      <c r="K350" s="67">
        <v>-1</v>
      </c>
      <c r="N350" t="str">
        <f t="shared" si="46"/>
        <v>Q2-1994</v>
      </c>
      <c r="O350" t="s">
        <v>854</v>
      </c>
      <c r="P350" s="3">
        <v>34515</v>
      </c>
      <c r="Q350" s="5">
        <v>676875</v>
      </c>
      <c r="R350" s="5">
        <v>1042142</v>
      </c>
      <c r="S350" s="19">
        <f t="shared" si="47"/>
        <v>0.64950361850880212</v>
      </c>
    </row>
    <row r="351" spans="1:19" x14ac:dyDescent="0.25">
      <c r="A351" s="34">
        <f t="shared" si="40"/>
        <v>1994</v>
      </c>
      <c r="B351" s="34" t="str">
        <f t="shared" si="41"/>
        <v>Q3-1994</v>
      </c>
      <c r="C351" t="s">
        <v>855</v>
      </c>
      <c r="D351" s="3">
        <v>34546</v>
      </c>
      <c r="E351" s="4">
        <v>165.5</v>
      </c>
      <c r="F351" s="4">
        <v>134.5</v>
      </c>
      <c r="G351" s="23">
        <f t="shared" si="42"/>
        <v>253.67492626060988</v>
      </c>
      <c r="H351" s="23">
        <f t="shared" si="43"/>
        <v>206.15877693082797</v>
      </c>
      <c r="I351" s="46">
        <f t="shared" si="44"/>
        <v>459.83370319143785</v>
      </c>
      <c r="J351" s="46">
        <f t="shared" si="45"/>
        <v>300</v>
      </c>
      <c r="K351" s="67">
        <v>-1</v>
      </c>
      <c r="N351" t="str">
        <f t="shared" si="46"/>
        <v>Q3-1994</v>
      </c>
      <c r="O351" t="s">
        <v>855</v>
      </c>
      <c r="P351" s="3">
        <v>34546</v>
      </c>
      <c r="Q351" s="5">
        <v>681793</v>
      </c>
      <c r="R351" s="5">
        <v>1045038</v>
      </c>
      <c r="S351" s="19">
        <f t="shared" si="47"/>
        <v>0.65240976883137269</v>
      </c>
    </row>
    <row r="352" spans="1:19" x14ac:dyDescent="0.25">
      <c r="A352" s="34">
        <f t="shared" si="40"/>
        <v>1994</v>
      </c>
      <c r="B352" s="34" t="str">
        <f t="shared" si="41"/>
        <v>Q3-1994</v>
      </c>
      <c r="C352" t="s">
        <v>856</v>
      </c>
      <c r="D352" s="3">
        <v>34577</v>
      </c>
      <c r="E352" s="4">
        <v>167.1</v>
      </c>
      <c r="F352" s="4">
        <v>136</v>
      </c>
      <c r="G352" s="23">
        <f t="shared" si="42"/>
        <v>255.61812956516403</v>
      </c>
      <c r="H352" s="23">
        <f t="shared" si="43"/>
        <v>208.04348067541775</v>
      </c>
      <c r="I352" s="46">
        <f t="shared" si="44"/>
        <v>463.66161024058181</v>
      </c>
      <c r="J352" s="46">
        <f t="shared" si="45"/>
        <v>303.10000000000002</v>
      </c>
      <c r="K352" s="67">
        <v>-1</v>
      </c>
      <c r="N352" t="str">
        <f t="shared" si="46"/>
        <v>Q3-1994</v>
      </c>
      <c r="O352" t="s">
        <v>856</v>
      </c>
      <c r="P352" s="3">
        <v>34577</v>
      </c>
      <c r="Q352" s="5">
        <v>684258</v>
      </c>
      <c r="R352" s="5">
        <v>1046731</v>
      </c>
      <c r="S352" s="19">
        <f t="shared" si="47"/>
        <v>0.65370950129498406</v>
      </c>
    </row>
    <row r="353" spans="1:19" x14ac:dyDescent="0.25">
      <c r="A353" s="34">
        <f t="shared" si="40"/>
        <v>1994</v>
      </c>
      <c r="B353" s="34" t="str">
        <f t="shared" si="41"/>
        <v>Q3-1994</v>
      </c>
      <c r="C353" t="s">
        <v>857</v>
      </c>
      <c r="D353" s="3">
        <v>34607</v>
      </c>
      <c r="E353" s="4">
        <v>168.6</v>
      </c>
      <c r="F353" s="4">
        <v>137.9</v>
      </c>
      <c r="G353" s="23">
        <f t="shared" si="42"/>
        <v>257.3624957485589</v>
      </c>
      <c r="H353" s="23">
        <f t="shared" si="43"/>
        <v>210.49992979671572</v>
      </c>
      <c r="I353" s="46">
        <f t="shared" si="44"/>
        <v>467.86242554527462</v>
      </c>
      <c r="J353" s="46">
        <f t="shared" si="45"/>
        <v>306.5</v>
      </c>
      <c r="K353" s="67">
        <v>-1</v>
      </c>
      <c r="N353" t="str">
        <f t="shared" si="46"/>
        <v>Q3-1994</v>
      </c>
      <c r="O353" t="s">
        <v>857</v>
      </c>
      <c r="P353" s="3">
        <v>34607</v>
      </c>
      <c r="Q353" s="5">
        <v>688002</v>
      </c>
      <c r="R353" s="5">
        <v>1050213</v>
      </c>
      <c r="S353" s="19">
        <f t="shared" si="47"/>
        <v>0.65510710684404017</v>
      </c>
    </row>
    <row r="354" spans="1:19" x14ac:dyDescent="0.25">
      <c r="A354" s="34">
        <f t="shared" si="40"/>
        <v>1994</v>
      </c>
      <c r="B354" s="34" t="str">
        <f t="shared" si="41"/>
        <v>Q4-1994</v>
      </c>
      <c r="C354" t="s">
        <v>858</v>
      </c>
      <c r="D354" s="3">
        <v>34638</v>
      </c>
      <c r="E354" s="4">
        <v>170.1</v>
      </c>
      <c r="F354" s="4">
        <v>145.1</v>
      </c>
      <c r="G354" s="23">
        <f t="shared" si="42"/>
        <v>258.4274490596178</v>
      </c>
      <c r="H354" s="23">
        <f t="shared" si="43"/>
        <v>220.44575460641119</v>
      </c>
      <c r="I354" s="46">
        <f t="shared" si="44"/>
        <v>478.87320366602899</v>
      </c>
      <c r="J354" s="46">
        <f t="shared" si="45"/>
        <v>315.2</v>
      </c>
      <c r="K354" s="67">
        <v>-1</v>
      </c>
      <c r="N354" t="str">
        <f t="shared" si="46"/>
        <v>Q4-1994</v>
      </c>
      <c r="O354" t="s">
        <v>858</v>
      </c>
      <c r="P354" s="3">
        <v>34638</v>
      </c>
      <c r="Q354" s="5">
        <v>691102</v>
      </c>
      <c r="R354" s="5">
        <v>1049969</v>
      </c>
      <c r="S354" s="19">
        <f t="shared" si="47"/>
        <v>0.65821181387260008</v>
      </c>
    </row>
    <row r="355" spans="1:19" x14ac:dyDescent="0.25">
      <c r="A355" s="34">
        <f t="shared" si="40"/>
        <v>1994</v>
      </c>
      <c r="B355" s="34" t="str">
        <f t="shared" si="41"/>
        <v>Q4-1994</v>
      </c>
      <c r="C355" t="s">
        <v>859</v>
      </c>
      <c r="D355" s="3">
        <v>34668</v>
      </c>
      <c r="E355" s="4">
        <v>171.6</v>
      </c>
      <c r="F355" s="4">
        <v>148.19999999999999</v>
      </c>
      <c r="G355" s="23">
        <f t="shared" si="42"/>
        <v>260.11617031622467</v>
      </c>
      <c r="H355" s="23">
        <f t="shared" si="43"/>
        <v>224.64578345492131</v>
      </c>
      <c r="I355" s="46">
        <f t="shared" si="44"/>
        <v>484.76195377114595</v>
      </c>
      <c r="J355" s="46">
        <f t="shared" si="45"/>
        <v>319.79999999999995</v>
      </c>
      <c r="K355" s="67">
        <v>-1</v>
      </c>
      <c r="N355" t="str">
        <f t="shared" si="46"/>
        <v>Q4-1994</v>
      </c>
      <c r="O355" t="s">
        <v>859</v>
      </c>
      <c r="P355" s="3">
        <v>34668</v>
      </c>
      <c r="Q355" s="5">
        <v>695107</v>
      </c>
      <c r="R355" s="5">
        <v>1053663</v>
      </c>
      <c r="S355" s="19">
        <f t="shared" si="47"/>
        <v>0.65970523782271939</v>
      </c>
    </row>
    <row r="356" spans="1:19" x14ac:dyDescent="0.25">
      <c r="A356" s="34">
        <f t="shared" si="40"/>
        <v>1994</v>
      </c>
      <c r="B356" s="34" t="str">
        <f t="shared" si="41"/>
        <v>Q4-1994</v>
      </c>
      <c r="C356" t="s">
        <v>860</v>
      </c>
      <c r="D356" s="3">
        <v>34699</v>
      </c>
      <c r="E356" s="4">
        <v>173</v>
      </c>
      <c r="F356" s="4">
        <v>150.19999999999999</v>
      </c>
      <c r="G356" s="23">
        <f t="shared" si="42"/>
        <v>261.66037633059744</v>
      </c>
      <c r="H356" s="23">
        <f t="shared" si="43"/>
        <v>227.17565621303893</v>
      </c>
      <c r="I356" s="46">
        <f t="shared" si="44"/>
        <v>488.83603254363641</v>
      </c>
      <c r="J356" s="46">
        <f t="shared" si="45"/>
        <v>323.2</v>
      </c>
      <c r="K356" s="67">
        <v>-1</v>
      </c>
      <c r="N356" t="str">
        <f t="shared" si="46"/>
        <v>Q4-1994</v>
      </c>
      <c r="O356" t="s">
        <v>860</v>
      </c>
      <c r="P356" s="3">
        <v>34699</v>
      </c>
      <c r="Q356" s="5">
        <v>697525</v>
      </c>
      <c r="R356" s="5">
        <v>1054998</v>
      </c>
      <c r="S356" s="19">
        <f t="shared" si="47"/>
        <v>0.66116239082917694</v>
      </c>
    </row>
    <row r="357" spans="1:19" x14ac:dyDescent="0.25">
      <c r="A357" s="34">
        <f t="shared" si="40"/>
        <v>1995</v>
      </c>
      <c r="B357" s="34" t="str">
        <f t="shared" si="41"/>
        <v>Q1-1995</v>
      </c>
      <c r="C357" t="s">
        <v>861</v>
      </c>
      <c r="D357" s="3">
        <v>34730</v>
      </c>
      <c r="E357" s="4">
        <v>174.4</v>
      </c>
      <c r="F357" s="4">
        <v>151.6</v>
      </c>
      <c r="G357" s="23">
        <f t="shared" si="42"/>
        <v>261.54864853331514</v>
      </c>
      <c r="H357" s="23">
        <f t="shared" si="43"/>
        <v>227.355361913134</v>
      </c>
      <c r="I357" s="46">
        <f t="shared" si="44"/>
        <v>488.90401044644915</v>
      </c>
      <c r="J357" s="46">
        <f t="shared" si="45"/>
        <v>326</v>
      </c>
      <c r="K357" s="67">
        <v>-1</v>
      </c>
      <c r="N357" t="str">
        <f t="shared" si="46"/>
        <v>Q1-1995</v>
      </c>
      <c r="O357" t="s">
        <v>861</v>
      </c>
      <c r="P357" s="3">
        <v>34730</v>
      </c>
      <c r="Q357" s="5">
        <v>703014</v>
      </c>
      <c r="R357" s="5">
        <v>1054314</v>
      </c>
      <c r="S357" s="19">
        <f t="shared" si="47"/>
        <v>0.66679755746390545</v>
      </c>
    </row>
    <row r="358" spans="1:19" x14ac:dyDescent="0.25">
      <c r="A358" s="34">
        <f t="shared" si="40"/>
        <v>1995</v>
      </c>
      <c r="B358" s="34" t="str">
        <f t="shared" si="41"/>
        <v>Q1-1995</v>
      </c>
      <c r="C358" t="s">
        <v>862</v>
      </c>
      <c r="D358" s="3">
        <v>34758</v>
      </c>
      <c r="E358" s="4">
        <v>175.7</v>
      </c>
      <c r="F358" s="4">
        <v>152.5</v>
      </c>
      <c r="G358" s="23">
        <f t="shared" si="42"/>
        <v>263.16166728630577</v>
      </c>
      <c r="H358" s="23">
        <f t="shared" si="43"/>
        <v>228.41294400205823</v>
      </c>
      <c r="I358" s="46">
        <f t="shared" si="44"/>
        <v>491.574611288364</v>
      </c>
      <c r="J358" s="46">
        <f t="shared" si="45"/>
        <v>328.2</v>
      </c>
      <c r="K358" s="67">
        <v>-1</v>
      </c>
      <c r="N358" t="str">
        <f t="shared" si="46"/>
        <v>Q1-1995</v>
      </c>
      <c r="O358" t="s">
        <v>862</v>
      </c>
      <c r="P358" s="3">
        <v>34758</v>
      </c>
      <c r="Q358" s="5">
        <v>707401</v>
      </c>
      <c r="R358" s="5">
        <v>1059538</v>
      </c>
      <c r="S358" s="19">
        <f t="shared" si="47"/>
        <v>0.66765042877178549</v>
      </c>
    </row>
    <row r="359" spans="1:19" x14ac:dyDescent="0.25">
      <c r="A359" s="34">
        <f t="shared" si="40"/>
        <v>1995</v>
      </c>
      <c r="B359" s="34" t="str">
        <f t="shared" si="41"/>
        <v>Q1-1995</v>
      </c>
      <c r="C359" t="s">
        <v>863</v>
      </c>
      <c r="D359" s="3">
        <v>34789</v>
      </c>
      <c r="E359" s="4">
        <v>177</v>
      </c>
      <c r="F359" s="4">
        <v>153.30000000000001</v>
      </c>
      <c r="G359" s="23">
        <f t="shared" si="42"/>
        <v>264.38674483348643</v>
      </c>
      <c r="H359" s="23">
        <f t="shared" si="43"/>
        <v>228.98580781340948</v>
      </c>
      <c r="I359" s="46">
        <f t="shared" si="44"/>
        <v>493.37255264689588</v>
      </c>
      <c r="J359" s="46">
        <f t="shared" si="45"/>
        <v>330.3</v>
      </c>
      <c r="K359" s="67">
        <v>-1</v>
      </c>
      <c r="N359" t="str">
        <f t="shared" si="46"/>
        <v>Q1-1995</v>
      </c>
      <c r="O359" t="s">
        <v>863</v>
      </c>
      <c r="P359" s="3">
        <v>34789</v>
      </c>
      <c r="Q359" s="5">
        <v>713005</v>
      </c>
      <c r="R359" s="5">
        <v>1065023</v>
      </c>
      <c r="S359" s="19">
        <f t="shared" si="47"/>
        <v>0.66947380479107022</v>
      </c>
    </row>
    <row r="360" spans="1:19" x14ac:dyDescent="0.25">
      <c r="A360" s="34">
        <f t="shared" si="40"/>
        <v>1995</v>
      </c>
      <c r="B360" s="34" t="str">
        <f t="shared" si="41"/>
        <v>Q2-1995</v>
      </c>
      <c r="C360" t="s">
        <v>864</v>
      </c>
      <c r="D360" s="3">
        <v>34819</v>
      </c>
      <c r="E360" s="4">
        <v>178.3</v>
      </c>
      <c r="F360" s="4">
        <v>152.19999999999999</v>
      </c>
      <c r="G360" s="23">
        <f t="shared" si="42"/>
        <v>265.7276079684766</v>
      </c>
      <c r="H360" s="23">
        <f t="shared" si="43"/>
        <v>226.82973602244607</v>
      </c>
      <c r="I360" s="46">
        <f t="shared" si="44"/>
        <v>492.55734399092267</v>
      </c>
      <c r="J360" s="46">
        <f t="shared" si="45"/>
        <v>330.5</v>
      </c>
      <c r="K360" s="67">
        <v>-1</v>
      </c>
      <c r="N360" t="str">
        <f t="shared" si="46"/>
        <v>Q2-1995</v>
      </c>
      <c r="O360" t="s">
        <v>864</v>
      </c>
      <c r="P360" s="3">
        <v>34819</v>
      </c>
      <c r="Q360" s="5">
        <v>712106</v>
      </c>
      <c r="R360" s="5">
        <v>1061280</v>
      </c>
      <c r="S360" s="19">
        <f t="shared" si="47"/>
        <v>0.67098786371174435</v>
      </c>
    </row>
    <row r="361" spans="1:19" x14ac:dyDescent="0.25">
      <c r="A361" s="34">
        <f t="shared" si="40"/>
        <v>1995</v>
      </c>
      <c r="B361" s="34" t="str">
        <f t="shared" si="41"/>
        <v>Q2-1995</v>
      </c>
      <c r="C361" t="s">
        <v>865</v>
      </c>
      <c r="D361" s="3">
        <v>34850</v>
      </c>
      <c r="E361" s="4">
        <v>179.6</v>
      </c>
      <c r="F361" s="4">
        <v>152.5</v>
      </c>
      <c r="G361" s="23">
        <f t="shared" si="42"/>
        <v>267.29494534203616</v>
      </c>
      <c r="H361" s="23">
        <f t="shared" si="43"/>
        <v>226.96257886782027</v>
      </c>
      <c r="I361" s="46">
        <f t="shared" si="44"/>
        <v>494.25752420985646</v>
      </c>
      <c r="J361" s="46">
        <f t="shared" si="45"/>
        <v>332.1</v>
      </c>
      <c r="K361" s="67">
        <v>-1</v>
      </c>
      <c r="N361" t="str">
        <f t="shared" si="46"/>
        <v>Q2-1995</v>
      </c>
      <c r="O361" t="s">
        <v>865</v>
      </c>
      <c r="P361" s="3">
        <v>34850</v>
      </c>
      <c r="Q361" s="5">
        <v>716547</v>
      </c>
      <c r="R361" s="5">
        <v>1066422</v>
      </c>
      <c r="S361" s="19">
        <f t="shared" si="47"/>
        <v>0.6719169334466093</v>
      </c>
    </row>
    <row r="362" spans="1:19" x14ac:dyDescent="0.25">
      <c r="A362" s="34">
        <f t="shared" si="40"/>
        <v>1995</v>
      </c>
      <c r="B362" s="34" t="str">
        <f t="shared" si="41"/>
        <v>Q2-1995</v>
      </c>
      <c r="C362" t="s">
        <v>866</v>
      </c>
      <c r="D362" s="3">
        <v>34880</v>
      </c>
      <c r="E362" s="4">
        <v>180.8</v>
      </c>
      <c r="F362" s="4">
        <v>152.69999999999999</v>
      </c>
      <c r="G362" s="23">
        <f t="shared" si="42"/>
        <v>268.36607355974172</v>
      </c>
      <c r="H362" s="23">
        <f t="shared" si="43"/>
        <v>226.65652341024645</v>
      </c>
      <c r="I362" s="46">
        <f t="shared" si="44"/>
        <v>495.02259696998817</v>
      </c>
      <c r="J362" s="46">
        <f t="shared" si="45"/>
        <v>333.5</v>
      </c>
      <c r="K362" s="67">
        <v>-1</v>
      </c>
      <c r="N362" t="str">
        <f t="shared" si="46"/>
        <v>Q2-1995</v>
      </c>
      <c r="O362" t="s">
        <v>866</v>
      </c>
      <c r="P362" s="3">
        <v>34880</v>
      </c>
      <c r="Q362" s="5">
        <v>718083</v>
      </c>
      <c r="R362" s="5">
        <v>1065869</v>
      </c>
      <c r="S362" s="19">
        <f t="shared" si="47"/>
        <v>0.67370661873081961</v>
      </c>
    </row>
    <row r="363" spans="1:19" x14ac:dyDescent="0.25">
      <c r="A363" s="34">
        <f t="shared" si="40"/>
        <v>1995</v>
      </c>
      <c r="B363" s="34" t="str">
        <f t="shared" si="41"/>
        <v>Q3-1995</v>
      </c>
      <c r="C363" t="s">
        <v>867</v>
      </c>
      <c r="D363" s="3">
        <v>34911</v>
      </c>
      <c r="E363" s="4">
        <v>182</v>
      </c>
      <c r="F363" s="4">
        <v>154.19999999999999</v>
      </c>
      <c r="G363" s="23">
        <f t="shared" si="42"/>
        <v>270.15003051887652</v>
      </c>
      <c r="H363" s="23">
        <f t="shared" si="43"/>
        <v>228.88535552753163</v>
      </c>
      <c r="I363" s="46">
        <f t="shared" si="44"/>
        <v>499.03538604640812</v>
      </c>
      <c r="J363" s="46">
        <f t="shared" si="45"/>
        <v>336.2</v>
      </c>
      <c r="K363" s="67">
        <v>-1</v>
      </c>
      <c r="N363" t="str">
        <f t="shared" si="46"/>
        <v>Q3-1995</v>
      </c>
      <c r="O363" t="s">
        <v>867</v>
      </c>
      <c r="P363" s="3">
        <v>34911</v>
      </c>
      <c r="Q363" s="5">
        <v>719227</v>
      </c>
      <c r="R363" s="5">
        <v>1067578</v>
      </c>
      <c r="S363" s="19">
        <f t="shared" si="47"/>
        <v>0.67369972030146741</v>
      </c>
    </row>
    <row r="364" spans="1:19" x14ac:dyDescent="0.25">
      <c r="A364" s="34">
        <f t="shared" si="40"/>
        <v>1995</v>
      </c>
      <c r="B364" s="34" t="str">
        <f t="shared" si="41"/>
        <v>Q3-1995</v>
      </c>
      <c r="C364" t="s">
        <v>868</v>
      </c>
      <c r="D364" s="3">
        <v>34942</v>
      </c>
      <c r="E364" s="4">
        <v>183.2</v>
      </c>
      <c r="F364" s="4">
        <v>153.6</v>
      </c>
      <c r="G364" s="23">
        <f t="shared" si="42"/>
        <v>271.00697997349653</v>
      </c>
      <c r="H364" s="23">
        <f t="shared" si="43"/>
        <v>227.21982600397965</v>
      </c>
      <c r="I364" s="46">
        <f t="shared" si="44"/>
        <v>498.22680597747615</v>
      </c>
      <c r="J364" s="46">
        <f t="shared" si="45"/>
        <v>336.79999999999995</v>
      </c>
      <c r="K364" s="67">
        <v>-1</v>
      </c>
      <c r="N364" t="str">
        <f t="shared" si="46"/>
        <v>Q3-1995</v>
      </c>
      <c r="O364" t="s">
        <v>868</v>
      </c>
      <c r="P364" s="3">
        <v>34942</v>
      </c>
      <c r="Q364" s="5">
        <v>725189</v>
      </c>
      <c r="R364" s="5">
        <v>1072769</v>
      </c>
      <c r="S364" s="19">
        <f t="shared" si="47"/>
        <v>0.67599734891668195</v>
      </c>
    </row>
    <row r="365" spans="1:19" x14ac:dyDescent="0.25">
      <c r="A365" s="34">
        <f t="shared" si="40"/>
        <v>1995</v>
      </c>
      <c r="B365" s="34" t="str">
        <f t="shared" si="41"/>
        <v>Q3-1995</v>
      </c>
      <c r="C365" t="s">
        <v>869</v>
      </c>
      <c r="D365" s="3">
        <v>34972</v>
      </c>
      <c r="E365" s="4">
        <v>184.3</v>
      </c>
      <c r="F365" s="4">
        <v>150.30000000000001</v>
      </c>
      <c r="G365" s="23">
        <f t="shared" si="42"/>
        <v>272.13893785936159</v>
      </c>
      <c r="H365" s="23">
        <f t="shared" si="43"/>
        <v>221.93425046262641</v>
      </c>
      <c r="I365" s="46">
        <f t="shared" si="44"/>
        <v>494.07318832198803</v>
      </c>
      <c r="J365" s="46">
        <f t="shared" si="45"/>
        <v>334.6</v>
      </c>
      <c r="K365" s="67">
        <v>-1</v>
      </c>
      <c r="N365" t="str">
        <f t="shared" si="46"/>
        <v>Q3-1995</v>
      </c>
      <c r="O365" t="s">
        <v>869</v>
      </c>
      <c r="P365" s="3">
        <v>34972</v>
      </c>
      <c r="Q365" s="5">
        <v>726288</v>
      </c>
      <c r="R365" s="5">
        <v>1072443</v>
      </c>
      <c r="S365" s="19">
        <f t="shared" si="47"/>
        <v>0.67722760090746081</v>
      </c>
    </row>
    <row r="366" spans="1:19" x14ac:dyDescent="0.25">
      <c r="A366" s="34">
        <f t="shared" si="40"/>
        <v>1995</v>
      </c>
      <c r="B366" s="34" t="str">
        <f t="shared" si="41"/>
        <v>Q4-1995</v>
      </c>
      <c r="C366" t="s">
        <v>870</v>
      </c>
      <c r="D366" s="3">
        <v>35003</v>
      </c>
      <c r="E366" s="4">
        <v>185.4</v>
      </c>
      <c r="F366" s="4">
        <v>141.6</v>
      </c>
      <c r="G366" s="23">
        <f t="shared" si="42"/>
        <v>272.89826128726327</v>
      </c>
      <c r="H366" s="23">
        <f t="shared" si="43"/>
        <v>208.42715101551497</v>
      </c>
      <c r="I366" s="46">
        <f t="shared" si="44"/>
        <v>481.3254123027782</v>
      </c>
      <c r="J366" s="46">
        <f t="shared" si="45"/>
        <v>327</v>
      </c>
      <c r="K366" s="67">
        <v>-1</v>
      </c>
      <c r="N366" t="str">
        <f t="shared" si="46"/>
        <v>Q4-1995</v>
      </c>
      <c r="O366" t="s">
        <v>870</v>
      </c>
      <c r="P366" s="3">
        <v>35003</v>
      </c>
      <c r="Q366" s="5">
        <v>730713</v>
      </c>
      <c r="R366" s="5">
        <v>1075568</v>
      </c>
      <c r="S366" s="19">
        <f t="shared" si="47"/>
        <v>0.67937406096127817</v>
      </c>
    </row>
    <row r="367" spans="1:19" x14ac:dyDescent="0.25">
      <c r="A367" s="34">
        <f t="shared" si="40"/>
        <v>1995</v>
      </c>
      <c r="B367" s="34" t="str">
        <f t="shared" si="41"/>
        <v>Q4-1995</v>
      </c>
      <c r="C367" t="s">
        <v>871</v>
      </c>
      <c r="D367" s="3">
        <v>35033</v>
      </c>
      <c r="E367" s="4">
        <v>186.5</v>
      </c>
      <c r="F367" s="4">
        <v>139.5</v>
      </c>
      <c r="G367" s="23">
        <f t="shared" si="42"/>
        <v>273.94532695265769</v>
      </c>
      <c r="H367" s="23">
        <f t="shared" si="43"/>
        <v>204.90816680909248</v>
      </c>
      <c r="I367" s="46">
        <f t="shared" si="44"/>
        <v>478.8534937617502</v>
      </c>
      <c r="J367" s="46">
        <f t="shared" si="45"/>
        <v>326</v>
      </c>
      <c r="K367" s="67">
        <v>-1</v>
      </c>
      <c r="N367" t="str">
        <f t="shared" si="46"/>
        <v>Q4-1995</v>
      </c>
      <c r="O367" t="s">
        <v>871</v>
      </c>
      <c r="P367" s="3">
        <v>35033</v>
      </c>
      <c r="Q367" s="5">
        <v>731375</v>
      </c>
      <c r="R367" s="5">
        <v>1074299</v>
      </c>
      <c r="S367" s="19">
        <f t="shared" si="47"/>
        <v>0.6807927774297472</v>
      </c>
    </row>
    <row r="368" spans="1:19" x14ac:dyDescent="0.25">
      <c r="A368" s="34">
        <f t="shared" si="40"/>
        <v>1995</v>
      </c>
      <c r="B368" s="34" t="str">
        <f t="shared" si="41"/>
        <v>Q4-1995</v>
      </c>
      <c r="C368" t="s">
        <v>872</v>
      </c>
      <c r="D368" s="3">
        <v>35064</v>
      </c>
      <c r="E368" s="4">
        <v>187.5</v>
      </c>
      <c r="F368" s="4">
        <v>140.9</v>
      </c>
      <c r="G368" s="23">
        <f t="shared" si="42"/>
        <v>274.76912484928891</v>
      </c>
      <c r="H368" s="23">
        <f t="shared" si="43"/>
        <v>206.4798383534123</v>
      </c>
      <c r="I368" s="46">
        <f t="shared" si="44"/>
        <v>481.24896320270125</v>
      </c>
      <c r="J368" s="46">
        <f t="shared" si="45"/>
        <v>328.4</v>
      </c>
      <c r="K368" s="67">
        <v>-1</v>
      </c>
      <c r="N368" t="str">
        <f t="shared" si="46"/>
        <v>Q4-1995</v>
      </c>
      <c r="O368" t="s">
        <v>872</v>
      </c>
      <c r="P368" s="3">
        <v>35064</v>
      </c>
      <c r="Q368" s="5">
        <v>735679</v>
      </c>
      <c r="R368" s="5">
        <v>1078090</v>
      </c>
      <c r="S368" s="19">
        <f t="shared" si="47"/>
        <v>0.68239108052203434</v>
      </c>
    </row>
    <row r="369" spans="1:19" x14ac:dyDescent="0.25">
      <c r="A369" s="34">
        <f t="shared" si="40"/>
        <v>1996</v>
      </c>
      <c r="B369" s="34" t="str">
        <f t="shared" si="41"/>
        <v>Q1-1996</v>
      </c>
      <c r="C369" t="s">
        <v>873</v>
      </c>
      <c r="D369" s="3">
        <v>35095</v>
      </c>
      <c r="E369" s="4">
        <v>188.5</v>
      </c>
      <c r="F369" s="4">
        <v>147.19999999999999</v>
      </c>
      <c r="G369" s="23">
        <f t="shared" si="42"/>
        <v>276.04798187836849</v>
      </c>
      <c r="H369" s="23">
        <f t="shared" si="43"/>
        <v>215.56638160475245</v>
      </c>
      <c r="I369" s="46">
        <f t="shared" si="44"/>
        <v>491.61436348312094</v>
      </c>
      <c r="J369" s="46">
        <f t="shared" si="45"/>
        <v>335.7</v>
      </c>
      <c r="K369" s="67">
        <v>-1</v>
      </c>
      <c r="N369" t="str">
        <f t="shared" si="46"/>
        <v>Q1-1996</v>
      </c>
      <c r="O369" t="s">
        <v>873</v>
      </c>
      <c r="P369" s="3">
        <v>35095</v>
      </c>
      <c r="Q369" s="5">
        <v>736799</v>
      </c>
      <c r="R369" s="5">
        <v>1079002</v>
      </c>
      <c r="S369" s="19">
        <f t="shared" si="47"/>
        <v>0.68285230240537087</v>
      </c>
    </row>
    <row r="370" spans="1:19" x14ac:dyDescent="0.25">
      <c r="A370" s="34">
        <f t="shared" si="40"/>
        <v>1996</v>
      </c>
      <c r="B370" s="34" t="str">
        <f t="shared" si="41"/>
        <v>Q1-1996</v>
      </c>
      <c r="C370" t="s">
        <v>874</v>
      </c>
      <c r="D370" s="3">
        <v>35124</v>
      </c>
      <c r="E370" s="4">
        <v>189.6</v>
      </c>
      <c r="F370" s="4">
        <v>151</v>
      </c>
      <c r="G370" s="23">
        <f t="shared" si="42"/>
        <v>277.14359619950545</v>
      </c>
      <c r="H370" s="23">
        <f t="shared" si="43"/>
        <v>220.72090203652596</v>
      </c>
      <c r="I370" s="46">
        <f t="shared" si="44"/>
        <v>497.86449823603141</v>
      </c>
      <c r="J370" s="46">
        <f t="shared" si="45"/>
        <v>340.6</v>
      </c>
      <c r="K370" s="67">
        <v>-1</v>
      </c>
      <c r="N370" t="str">
        <f t="shared" si="46"/>
        <v>Q1-1996</v>
      </c>
      <c r="O370" t="s">
        <v>874</v>
      </c>
      <c r="P370" s="3">
        <v>35124</v>
      </c>
      <c r="Q370" s="5">
        <v>731589</v>
      </c>
      <c r="R370" s="5">
        <v>1069384</v>
      </c>
      <c r="S370" s="19">
        <f t="shared" si="47"/>
        <v>0.68412188699288567</v>
      </c>
    </row>
    <row r="371" spans="1:19" x14ac:dyDescent="0.25">
      <c r="A371" s="34">
        <f t="shared" si="40"/>
        <v>1996</v>
      </c>
      <c r="B371" s="34" t="str">
        <f t="shared" si="41"/>
        <v>Q1-1996</v>
      </c>
      <c r="C371" t="s">
        <v>875</v>
      </c>
      <c r="D371" s="3">
        <v>35155</v>
      </c>
      <c r="E371" s="4">
        <v>190.7</v>
      </c>
      <c r="F371" s="4">
        <v>155.69999999999999</v>
      </c>
      <c r="G371" s="23">
        <f t="shared" si="42"/>
        <v>278.34080504544107</v>
      </c>
      <c r="H371" s="23">
        <f t="shared" si="43"/>
        <v>227.25570710841728</v>
      </c>
      <c r="I371" s="46">
        <f t="shared" si="44"/>
        <v>505.59651215385838</v>
      </c>
      <c r="J371" s="46">
        <f t="shared" si="45"/>
        <v>346.4</v>
      </c>
      <c r="K371" s="67">
        <v>-1</v>
      </c>
      <c r="N371" t="str">
        <f t="shared" si="46"/>
        <v>Q1-1996</v>
      </c>
      <c r="O371" t="s">
        <v>875</v>
      </c>
      <c r="P371" s="3">
        <v>35155</v>
      </c>
      <c r="Q371" s="5">
        <v>740629</v>
      </c>
      <c r="R371" s="5">
        <v>1081003</v>
      </c>
      <c r="S371" s="19">
        <f t="shared" si="47"/>
        <v>0.68513130860876426</v>
      </c>
    </row>
    <row r="372" spans="1:19" x14ac:dyDescent="0.25">
      <c r="A372" s="34">
        <f t="shared" si="40"/>
        <v>1996</v>
      </c>
      <c r="B372" s="34" t="str">
        <f t="shared" si="41"/>
        <v>Q2-1996</v>
      </c>
      <c r="C372" t="s">
        <v>876</v>
      </c>
      <c r="D372" s="3">
        <v>35185</v>
      </c>
      <c r="E372" s="4">
        <v>191.8</v>
      </c>
      <c r="F372" s="4">
        <v>163.9</v>
      </c>
      <c r="G372" s="23">
        <f t="shared" si="42"/>
        <v>279.4091820993865</v>
      </c>
      <c r="H372" s="23">
        <f t="shared" si="43"/>
        <v>238.7651978419679</v>
      </c>
      <c r="I372" s="46">
        <f t="shared" si="44"/>
        <v>518.17437994135435</v>
      </c>
      <c r="J372" s="46">
        <f t="shared" si="45"/>
        <v>355.70000000000005</v>
      </c>
      <c r="K372" s="67">
        <v>-1</v>
      </c>
      <c r="N372" t="str">
        <f t="shared" si="46"/>
        <v>Q2-1996</v>
      </c>
      <c r="O372" t="s">
        <v>876</v>
      </c>
      <c r="P372" s="3">
        <v>35185</v>
      </c>
      <c r="Q372" s="5">
        <v>745494</v>
      </c>
      <c r="R372" s="5">
        <v>1086016</v>
      </c>
      <c r="S372" s="19">
        <f t="shared" si="47"/>
        <v>0.6864484501149154</v>
      </c>
    </row>
    <row r="373" spans="1:19" x14ac:dyDescent="0.25">
      <c r="A373" s="34">
        <f t="shared" si="40"/>
        <v>1996</v>
      </c>
      <c r="B373" s="34" t="str">
        <f t="shared" si="41"/>
        <v>Q2-1996</v>
      </c>
      <c r="C373" t="s">
        <v>877</v>
      </c>
      <c r="D373" s="3">
        <v>35216</v>
      </c>
      <c r="E373" s="4">
        <v>192.9</v>
      </c>
      <c r="F373" s="4">
        <v>166.6</v>
      </c>
      <c r="G373" s="23">
        <f t="shared" si="42"/>
        <v>280.48627656751341</v>
      </c>
      <c r="H373" s="23">
        <f t="shared" si="43"/>
        <v>242.24475726359634</v>
      </c>
      <c r="I373" s="46">
        <f t="shared" si="44"/>
        <v>522.7310338311097</v>
      </c>
      <c r="J373" s="46">
        <f t="shared" si="45"/>
        <v>359.5</v>
      </c>
      <c r="K373" s="67">
        <v>-1</v>
      </c>
      <c r="N373" t="str">
        <f t="shared" si="46"/>
        <v>Q2-1996</v>
      </c>
      <c r="O373" t="s">
        <v>877</v>
      </c>
      <c r="P373" s="3">
        <v>35216</v>
      </c>
      <c r="Q373" s="5">
        <v>746118</v>
      </c>
      <c r="R373" s="5">
        <v>1084893</v>
      </c>
      <c r="S373" s="19">
        <f t="shared" si="47"/>
        <v>0.6877341820806292</v>
      </c>
    </row>
    <row r="374" spans="1:19" x14ac:dyDescent="0.25">
      <c r="A374" s="34">
        <f t="shared" si="40"/>
        <v>1996</v>
      </c>
      <c r="B374" s="34" t="str">
        <f t="shared" si="41"/>
        <v>Q2-1996</v>
      </c>
      <c r="C374" t="s">
        <v>878</v>
      </c>
      <c r="D374" s="3">
        <v>35246</v>
      </c>
      <c r="E374" s="4">
        <v>194.1</v>
      </c>
      <c r="F374" s="4">
        <v>166.9</v>
      </c>
      <c r="G374" s="23">
        <f t="shared" si="42"/>
        <v>281.25292994993481</v>
      </c>
      <c r="H374" s="23">
        <f t="shared" si="43"/>
        <v>241.83984548502897</v>
      </c>
      <c r="I374" s="46">
        <f t="shared" si="44"/>
        <v>523.09277543496376</v>
      </c>
      <c r="J374" s="46">
        <f t="shared" si="45"/>
        <v>361</v>
      </c>
      <c r="K374" s="67">
        <v>-1</v>
      </c>
      <c r="N374" t="str">
        <f t="shared" si="46"/>
        <v>Q2-1996</v>
      </c>
      <c r="O374" t="s">
        <v>878</v>
      </c>
      <c r="P374" s="3">
        <v>35246</v>
      </c>
      <c r="Q374" s="5">
        <v>752419</v>
      </c>
      <c r="R374" s="5">
        <v>1090263</v>
      </c>
      <c r="S374" s="19">
        <f t="shared" si="47"/>
        <v>0.69012614387537685</v>
      </c>
    </row>
    <row r="375" spans="1:19" x14ac:dyDescent="0.25">
      <c r="A375" s="34">
        <f t="shared" si="40"/>
        <v>1996</v>
      </c>
      <c r="B375" s="34" t="str">
        <f t="shared" si="41"/>
        <v>Q3-1996</v>
      </c>
      <c r="C375" t="s">
        <v>879</v>
      </c>
      <c r="D375" s="3">
        <v>35277</v>
      </c>
      <c r="E375" s="4">
        <v>195.3</v>
      </c>
      <c r="F375" s="4">
        <v>160.19999999999999</v>
      </c>
      <c r="G375" s="23">
        <f t="shared" si="42"/>
        <v>282.89634882767365</v>
      </c>
      <c r="H375" s="23">
        <f t="shared" si="43"/>
        <v>232.0532262273083</v>
      </c>
      <c r="I375" s="46">
        <f t="shared" si="44"/>
        <v>514.94957505498201</v>
      </c>
      <c r="J375" s="46">
        <f t="shared" si="45"/>
        <v>355.5</v>
      </c>
      <c r="K375" s="67">
        <v>-1</v>
      </c>
      <c r="N375" t="str">
        <f t="shared" si="46"/>
        <v>Q3-1996</v>
      </c>
      <c r="O375" t="s">
        <v>879</v>
      </c>
      <c r="P375" s="3">
        <v>35277</v>
      </c>
      <c r="Q375" s="5">
        <v>751156</v>
      </c>
      <c r="R375" s="5">
        <v>1088066</v>
      </c>
      <c r="S375" s="19">
        <f t="shared" si="47"/>
        <v>0.69035885690757726</v>
      </c>
    </row>
    <row r="376" spans="1:19" x14ac:dyDescent="0.25">
      <c r="A376" s="34">
        <f t="shared" si="40"/>
        <v>1996</v>
      </c>
      <c r="B376" s="34" t="str">
        <f t="shared" si="41"/>
        <v>Q3-1996</v>
      </c>
      <c r="C376" t="s">
        <v>880</v>
      </c>
      <c r="D376" s="3">
        <v>35308</v>
      </c>
      <c r="E376" s="4">
        <v>196.5</v>
      </c>
      <c r="F376" s="4">
        <v>158.69999999999999</v>
      </c>
      <c r="G376" s="23">
        <f t="shared" si="42"/>
        <v>284.09957513618446</v>
      </c>
      <c r="H376" s="23">
        <f t="shared" si="43"/>
        <v>229.44835915578867</v>
      </c>
      <c r="I376" s="46">
        <f t="shared" si="44"/>
        <v>513.54793429197309</v>
      </c>
      <c r="J376" s="46">
        <f t="shared" si="45"/>
        <v>355.2</v>
      </c>
      <c r="K376" s="67">
        <v>-1</v>
      </c>
      <c r="N376" t="str">
        <f t="shared" si="46"/>
        <v>Q3-1996</v>
      </c>
      <c r="O376" t="s">
        <v>880</v>
      </c>
      <c r="P376" s="3">
        <v>35308</v>
      </c>
      <c r="Q376" s="5">
        <v>754124</v>
      </c>
      <c r="R376" s="5">
        <v>1090312</v>
      </c>
      <c r="S376" s="19">
        <f t="shared" si="47"/>
        <v>0.69165890130531449</v>
      </c>
    </row>
    <row r="377" spans="1:19" x14ac:dyDescent="0.25">
      <c r="A377" s="34">
        <f t="shared" si="40"/>
        <v>1996</v>
      </c>
      <c r="B377" s="34" t="str">
        <f t="shared" si="41"/>
        <v>Q3-1996</v>
      </c>
      <c r="C377" t="s">
        <v>881</v>
      </c>
      <c r="D377" s="3">
        <v>35338</v>
      </c>
      <c r="E377" s="4">
        <v>197.8</v>
      </c>
      <c r="F377" s="4">
        <v>157.5</v>
      </c>
      <c r="G377" s="23">
        <f t="shared" si="42"/>
        <v>285.31039544286256</v>
      </c>
      <c r="H377" s="23">
        <f t="shared" si="43"/>
        <v>227.18092660389712</v>
      </c>
      <c r="I377" s="46">
        <f t="shared" si="44"/>
        <v>512.49132204675971</v>
      </c>
      <c r="J377" s="46">
        <f t="shared" si="45"/>
        <v>355.3</v>
      </c>
      <c r="K377" s="67">
        <v>-1</v>
      </c>
      <c r="N377" t="str">
        <f t="shared" si="46"/>
        <v>Q3-1996</v>
      </c>
      <c r="O377" t="s">
        <v>881</v>
      </c>
      <c r="P377" s="3">
        <v>35338</v>
      </c>
      <c r="Q377" s="5">
        <v>759073</v>
      </c>
      <c r="R377" s="5">
        <v>1094901</v>
      </c>
      <c r="S377" s="19">
        <f t="shared" si="47"/>
        <v>0.69328003171062957</v>
      </c>
    </row>
    <row r="378" spans="1:19" x14ac:dyDescent="0.25">
      <c r="A378" s="34">
        <f t="shared" si="40"/>
        <v>1996</v>
      </c>
      <c r="B378" s="34" t="str">
        <f t="shared" si="41"/>
        <v>Q4-1996</v>
      </c>
      <c r="C378" t="s">
        <v>882</v>
      </c>
      <c r="D378" s="3">
        <v>35369</v>
      </c>
      <c r="E378" s="4">
        <v>199.1</v>
      </c>
      <c r="F378" s="4">
        <v>156.80000000000001</v>
      </c>
      <c r="G378" s="23">
        <f t="shared" si="42"/>
        <v>286.62637867538837</v>
      </c>
      <c r="H378" s="23">
        <f t="shared" si="43"/>
        <v>225.73086979558465</v>
      </c>
      <c r="I378" s="46">
        <f t="shared" si="44"/>
        <v>512.35724847097299</v>
      </c>
      <c r="J378" s="46">
        <f t="shared" si="45"/>
        <v>355.9</v>
      </c>
      <c r="K378" s="67">
        <v>-1</v>
      </c>
      <c r="N378" t="str">
        <f t="shared" si="46"/>
        <v>Q4-1996</v>
      </c>
      <c r="O378" t="s">
        <v>882</v>
      </c>
      <c r="P378" s="3">
        <v>35369</v>
      </c>
      <c r="Q378" s="5">
        <v>764375</v>
      </c>
      <c r="R378" s="5">
        <v>1100402</v>
      </c>
      <c r="S378" s="19">
        <f t="shared" si="47"/>
        <v>0.69463250702924928</v>
      </c>
    </row>
    <row r="379" spans="1:19" x14ac:dyDescent="0.25">
      <c r="A379" s="34">
        <f t="shared" si="40"/>
        <v>1996</v>
      </c>
      <c r="B379" s="34" t="str">
        <f t="shared" si="41"/>
        <v>Q4-1996</v>
      </c>
      <c r="C379" t="s">
        <v>883</v>
      </c>
      <c r="D379" s="3">
        <v>35399</v>
      </c>
      <c r="E379" s="4">
        <v>200.4</v>
      </c>
      <c r="F379" s="4">
        <v>156.6</v>
      </c>
      <c r="G379" s="23">
        <f t="shared" si="42"/>
        <v>287.75072049975842</v>
      </c>
      <c r="H379" s="23">
        <f t="shared" si="43"/>
        <v>224.85909595939202</v>
      </c>
      <c r="I379" s="46">
        <f t="shared" si="44"/>
        <v>512.60981645915047</v>
      </c>
      <c r="J379" s="46">
        <f t="shared" si="45"/>
        <v>357</v>
      </c>
      <c r="K379" s="67">
        <v>-1</v>
      </c>
      <c r="N379" t="str">
        <f t="shared" si="46"/>
        <v>Q4-1996</v>
      </c>
      <c r="O379" t="s">
        <v>883</v>
      </c>
      <c r="P379" s="3">
        <v>35399</v>
      </c>
      <c r="Q379" s="5">
        <v>767731</v>
      </c>
      <c r="R379" s="5">
        <v>1102371</v>
      </c>
      <c r="S379" s="19">
        <f t="shared" si="47"/>
        <v>0.69643613629168399</v>
      </c>
    </row>
    <row r="380" spans="1:19" x14ac:dyDescent="0.25">
      <c r="A380" s="34">
        <f t="shared" si="40"/>
        <v>1996</v>
      </c>
      <c r="B380" s="34" t="str">
        <f t="shared" si="41"/>
        <v>Q4-1996</v>
      </c>
      <c r="C380" t="s">
        <v>884</v>
      </c>
      <c r="D380" s="3">
        <v>35430</v>
      </c>
      <c r="E380" s="4">
        <v>201.8</v>
      </c>
      <c r="F380" s="4">
        <v>157.19999999999999</v>
      </c>
      <c r="G380" s="23">
        <f t="shared" si="42"/>
        <v>289.32208165760767</v>
      </c>
      <c r="H380" s="23">
        <f t="shared" si="43"/>
        <v>225.37874745577759</v>
      </c>
      <c r="I380" s="46">
        <f t="shared" si="44"/>
        <v>514.70082911338523</v>
      </c>
      <c r="J380" s="46">
        <f t="shared" si="45"/>
        <v>359</v>
      </c>
      <c r="K380" s="67">
        <v>-1</v>
      </c>
      <c r="N380" t="str">
        <f t="shared" si="46"/>
        <v>Q4-1996</v>
      </c>
      <c r="O380" t="s">
        <v>884</v>
      </c>
      <c r="P380" s="3">
        <v>35430</v>
      </c>
      <c r="Q380" s="5">
        <v>775286</v>
      </c>
      <c r="R380" s="5">
        <v>1111533</v>
      </c>
      <c r="S380" s="19">
        <f t="shared" si="47"/>
        <v>0.69749256207418042</v>
      </c>
    </row>
    <row r="381" spans="1:19" x14ac:dyDescent="0.25">
      <c r="A381" s="34">
        <f t="shared" si="40"/>
        <v>1997</v>
      </c>
      <c r="B381" s="34" t="str">
        <f t="shared" si="41"/>
        <v>Q1-1997</v>
      </c>
      <c r="C381" t="s">
        <v>885</v>
      </c>
      <c r="D381" s="3">
        <v>35461</v>
      </c>
      <c r="E381" s="4">
        <v>203.2</v>
      </c>
      <c r="F381" s="4">
        <v>161</v>
      </c>
      <c r="G381" s="23">
        <f t="shared" si="42"/>
        <v>291.34045792066422</v>
      </c>
      <c r="H381" s="23">
        <f t="shared" si="43"/>
        <v>230.83569746666802</v>
      </c>
      <c r="I381" s="46">
        <f t="shared" si="44"/>
        <v>522.1761553873323</v>
      </c>
      <c r="J381" s="46">
        <f t="shared" si="45"/>
        <v>364.2</v>
      </c>
      <c r="K381" s="67">
        <v>-1</v>
      </c>
      <c r="N381" t="str">
        <f t="shared" si="46"/>
        <v>Q1-1997</v>
      </c>
      <c r="O381" t="s">
        <v>885</v>
      </c>
      <c r="P381" s="3">
        <v>35461</v>
      </c>
      <c r="Q381" s="5">
        <v>774632</v>
      </c>
      <c r="R381" s="5">
        <v>1110638</v>
      </c>
      <c r="S381" s="19">
        <f t="shared" si="47"/>
        <v>0.69746578092951983</v>
      </c>
    </row>
    <row r="382" spans="1:19" x14ac:dyDescent="0.25">
      <c r="A382" s="34">
        <f t="shared" si="40"/>
        <v>1997</v>
      </c>
      <c r="B382" s="34" t="str">
        <f t="shared" si="41"/>
        <v>Q1-1997</v>
      </c>
      <c r="C382" t="s">
        <v>886</v>
      </c>
      <c r="D382" s="3">
        <v>35489</v>
      </c>
      <c r="E382" s="4">
        <v>204.4</v>
      </c>
      <c r="F382" s="4">
        <v>161.4</v>
      </c>
      <c r="G382" s="23">
        <f t="shared" si="42"/>
        <v>292.58835604700874</v>
      </c>
      <c r="H382" s="23">
        <f t="shared" si="43"/>
        <v>231.03601108604309</v>
      </c>
      <c r="I382" s="46">
        <f t="shared" si="44"/>
        <v>523.62436713305181</v>
      </c>
      <c r="J382" s="46">
        <f t="shared" si="45"/>
        <v>365.8</v>
      </c>
      <c r="K382" s="67">
        <v>-1</v>
      </c>
      <c r="N382" t="str">
        <f t="shared" si="46"/>
        <v>Q1-1997</v>
      </c>
      <c r="O382" t="s">
        <v>886</v>
      </c>
      <c r="P382" s="3">
        <v>35489</v>
      </c>
      <c r="Q382" s="5">
        <v>776111</v>
      </c>
      <c r="R382" s="5">
        <v>1110964</v>
      </c>
      <c r="S382" s="19">
        <f t="shared" si="47"/>
        <v>0.69859239363291703</v>
      </c>
    </row>
    <row r="383" spans="1:19" x14ac:dyDescent="0.25">
      <c r="A383" s="34">
        <f t="shared" si="40"/>
        <v>1997</v>
      </c>
      <c r="B383" s="34" t="str">
        <f t="shared" si="41"/>
        <v>Q1-1997</v>
      </c>
      <c r="C383" t="s">
        <v>887</v>
      </c>
      <c r="D383" s="3">
        <v>35520</v>
      </c>
      <c r="E383" s="4">
        <v>205.5</v>
      </c>
      <c r="F383" s="4">
        <v>161.9</v>
      </c>
      <c r="G383" s="23">
        <f t="shared" si="42"/>
        <v>293.2266681399783</v>
      </c>
      <c r="H383" s="23">
        <f t="shared" si="43"/>
        <v>231.01410010638682</v>
      </c>
      <c r="I383" s="46">
        <f t="shared" si="44"/>
        <v>524.24076824636518</v>
      </c>
      <c r="J383" s="46">
        <f t="shared" si="45"/>
        <v>367.4</v>
      </c>
      <c r="K383" s="67">
        <v>-1</v>
      </c>
      <c r="N383" t="str">
        <f t="shared" si="46"/>
        <v>Q1-1997</v>
      </c>
      <c r="O383" t="s">
        <v>887</v>
      </c>
      <c r="P383" s="3">
        <v>35520</v>
      </c>
      <c r="Q383" s="5">
        <v>778292</v>
      </c>
      <c r="R383" s="5">
        <v>1110540</v>
      </c>
      <c r="S383" s="19">
        <f t="shared" si="47"/>
        <v>0.70082302303383937</v>
      </c>
    </row>
    <row r="384" spans="1:19" x14ac:dyDescent="0.25">
      <c r="A384" s="34">
        <f t="shared" si="40"/>
        <v>1997</v>
      </c>
      <c r="B384" s="34" t="str">
        <f t="shared" si="41"/>
        <v>Q2-1997</v>
      </c>
      <c r="C384" t="s">
        <v>888</v>
      </c>
      <c r="D384" s="3">
        <v>35550</v>
      </c>
      <c r="E384" s="4">
        <v>206.4</v>
      </c>
      <c r="F384" s="4">
        <v>159</v>
      </c>
      <c r="G384" s="23">
        <f t="shared" si="42"/>
        <v>293.96837374022988</v>
      </c>
      <c r="H384" s="23">
        <f t="shared" si="43"/>
        <v>226.45819488709569</v>
      </c>
      <c r="I384" s="46">
        <f t="shared" si="44"/>
        <v>520.42656862732554</v>
      </c>
      <c r="J384" s="46">
        <f t="shared" si="45"/>
        <v>365.4</v>
      </c>
      <c r="K384" s="67">
        <v>-1</v>
      </c>
      <c r="N384" t="str">
        <f t="shared" si="46"/>
        <v>Q2-1997</v>
      </c>
      <c r="O384" t="s">
        <v>888</v>
      </c>
      <c r="P384" s="3">
        <v>35550</v>
      </c>
      <c r="Q384" s="5">
        <v>781591</v>
      </c>
      <c r="R384" s="5">
        <v>1113193</v>
      </c>
      <c r="S384" s="19">
        <f t="shared" si="47"/>
        <v>0.70211634460511341</v>
      </c>
    </row>
    <row r="385" spans="1:19" x14ac:dyDescent="0.25">
      <c r="A385" s="34">
        <f t="shared" si="40"/>
        <v>1997</v>
      </c>
      <c r="B385" s="34" t="str">
        <f t="shared" si="41"/>
        <v>Q2-1997</v>
      </c>
      <c r="C385" t="s">
        <v>889</v>
      </c>
      <c r="D385" s="3">
        <v>35581</v>
      </c>
      <c r="E385" s="4">
        <v>207.1</v>
      </c>
      <c r="F385" s="4">
        <v>159.19999999999999</v>
      </c>
      <c r="G385" s="23">
        <f t="shared" si="42"/>
        <v>294.53417133923068</v>
      </c>
      <c r="H385" s="23">
        <f t="shared" si="43"/>
        <v>226.41158897733231</v>
      </c>
      <c r="I385" s="46">
        <f t="shared" si="44"/>
        <v>520.945760316563</v>
      </c>
      <c r="J385" s="46">
        <f t="shared" si="45"/>
        <v>366.29999999999995</v>
      </c>
      <c r="K385" s="67">
        <v>-1</v>
      </c>
      <c r="N385" t="str">
        <f t="shared" si="46"/>
        <v>Q2-1997</v>
      </c>
      <c r="O385" t="s">
        <v>889</v>
      </c>
      <c r="P385" s="3">
        <v>35581</v>
      </c>
      <c r="Q385" s="5">
        <v>785436</v>
      </c>
      <c r="R385" s="5">
        <v>1117034</v>
      </c>
      <c r="S385" s="19">
        <f t="shared" si="47"/>
        <v>0.70314421942393879</v>
      </c>
    </row>
    <row r="386" spans="1:19" x14ac:dyDescent="0.25">
      <c r="A386" s="34">
        <f t="shared" si="40"/>
        <v>1997</v>
      </c>
      <c r="B386" s="34" t="str">
        <f t="shared" si="41"/>
        <v>Q2-1997</v>
      </c>
      <c r="C386" t="s">
        <v>890</v>
      </c>
      <c r="D386" s="3">
        <v>35611</v>
      </c>
      <c r="E386" s="4">
        <v>207.7</v>
      </c>
      <c r="F386" s="4">
        <v>159.9</v>
      </c>
      <c r="G386" s="23">
        <f t="shared" si="42"/>
        <v>294.76996079186739</v>
      </c>
      <c r="H386" s="23">
        <f t="shared" si="43"/>
        <v>226.93171271362348</v>
      </c>
      <c r="I386" s="46">
        <f t="shared" si="44"/>
        <v>521.70167350549082</v>
      </c>
      <c r="J386" s="46">
        <f t="shared" si="45"/>
        <v>367.6</v>
      </c>
      <c r="K386" s="67">
        <v>-1</v>
      </c>
      <c r="N386" t="str">
        <f t="shared" si="46"/>
        <v>Q2-1997</v>
      </c>
      <c r="O386" t="s">
        <v>890</v>
      </c>
      <c r="P386" s="3">
        <v>35611</v>
      </c>
      <c r="Q386" s="5">
        <v>789122</v>
      </c>
      <c r="R386" s="5">
        <v>1119930</v>
      </c>
      <c r="S386" s="19">
        <f t="shared" si="47"/>
        <v>0.70461725286401833</v>
      </c>
    </row>
    <row r="387" spans="1:19" x14ac:dyDescent="0.25">
      <c r="A387" s="34">
        <f t="shared" si="40"/>
        <v>1997</v>
      </c>
      <c r="B387" s="34" t="str">
        <f t="shared" si="41"/>
        <v>Q3-1997</v>
      </c>
      <c r="C387" t="s">
        <v>891</v>
      </c>
      <c r="D387" s="3">
        <v>35642</v>
      </c>
      <c r="E387" s="4">
        <v>208.1</v>
      </c>
      <c r="F387" s="4">
        <v>161.9</v>
      </c>
      <c r="G387" s="23">
        <f t="shared" si="42"/>
        <v>295.23106837111283</v>
      </c>
      <c r="H387" s="23">
        <f t="shared" si="43"/>
        <v>229.68721753619974</v>
      </c>
      <c r="I387" s="46">
        <f t="shared" si="44"/>
        <v>524.91828590731257</v>
      </c>
      <c r="J387" s="46">
        <f t="shared" si="45"/>
        <v>370</v>
      </c>
      <c r="K387" s="67">
        <v>-1</v>
      </c>
      <c r="N387" t="str">
        <f t="shared" si="46"/>
        <v>Q3-1997</v>
      </c>
      <c r="O387" t="s">
        <v>891</v>
      </c>
      <c r="P387" s="3">
        <v>35642</v>
      </c>
      <c r="Q387" s="5">
        <v>793376</v>
      </c>
      <c r="R387" s="5">
        <v>1125561</v>
      </c>
      <c r="S387" s="19">
        <f t="shared" si="47"/>
        <v>0.70487161513236507</v>
      </c>
    </row>
    <row r="388" spans="1:19" x14ac:dyDescent="0.25">
      <c r="A388" s="34">
        <f t="shared" si="40"/>
        <v>1997</v>
      </c>
      <c r="B388" s="34" t="str">
        <f t="shared" si="41"/>
        <v>Q3-1997</v>
      </c>
      <c r="C388" t="s">
        <v>892</v>
      </c>
      <c r="D388" s="3">
        <v>35673</v>
      </c>
      <c r="E388" s="4">
        <v>208.3</v>
      </c>
      <c r="F388" s="4">
        <v>163.69999999999999</v>
      </c>
      <c r="G388" s="23">
        <f t="shared" si="42"/>
        <v>295.14442080262512</v>
      </c>
      <c r="H388" s="23">
        <f t="shared" si="43"/>
        <v>231.94979205659976</v>
      </c>
      <c r="I388" s="46">
        <f t="shared" si="44"/>
        <v>527.09421285922485</v>
      </c>
      <c r="J388" s="46">
        <f t="shared" si="45"/>
        <v>372</v>
      </c>
      <c r="K388" s="67">
        <v>-1</v>
      </c>
      <c r="N388" t="str">
        <f t="shared" si="46"/>
        <v>Q3-1997</v>
      </c>
      <c r="O388" t="s">
        <v>892</v>
      </c>
      <c r="P388" s="3">
        <v>35673</v>
      </c>
      <c r="Q388" s="5">
        <v>796611</v>
      </c>
      <c r="R388" s="5">
        <v>1128734</v>
      </c>
      <c r="S388" s="19">
        <f t="shared" si="47"/>
        <v>0.70575618347635494</v>
      </c>
    </row>
    <row r="389" spans="1:19" x14ac:dyDescent="0.25">
      <c r="A389" s="34">
        <f t="shared" si="40"/>
        <v>1997</v>
      </c>
      <c r="B389" s="34" t="str">
        <f t="shared" si="41"/>
        <v>Q3-1997</v>
      </c>
      <c r="C389" t="s">
        <v>893</v>
      </c>
      <c r="D389" s="3">
        <v>35703</v>
      </c>
      <c r="E389" s="4">
        <v>208.4</v>
      </c>
      <c r="F389" s="4">
        <v>165.4</v>
      </c>
      <c r="G389" s="23">
        <f t="shared" si="42"/>
        <v>294.71369011434905</v>
      </c>
      <c r="H389" s="23">
        <f t="shared" si="43"/>
        <v>233.90424349766474</v>
      </c>
      <c r="I389" s="46">
        <f t="shared" si="44"/>
        <v>528.61793361201376</v>
      </c>
      <c r="J389" s="46">
        <f t="shared" si="45"/>
        <v>373.8</v>
      </c>
      <c r="K389" s="67">
        <v>-1</v>
      </c>
      <c r="N389" t="str">
        <f t="shared" si="46"/>
        <v>Q3-1997</v>
      </c>
      <c r="O389" t="s">
        <v>893</v>
      </c>
      <c r="P389" s="3">
        <v>35703</v>
      </c>
      <c r="Q389" s="5">
        <v>799482</v>
      </c>
      <c r="R389" s="5">
        <v>1130606</v>
      </c>
      <c r="S389" s="19">
        <f t="shared" si="47"/>
        <v>0.70712697438364913</v>
      </c>
    </row>
    <row r="390" spans="1:19" x14ac:dyDescent="0.25">
      <c r="A390" s="34">
        <f t="shared" si="40"/>
        <v>1997</v>
      </c>
      <c r="B390" s="34" t="str">
        <f t="shared" si="41"/>
        <v>Q4-1997</v>
      </c>
      <c r="C390" t="s">
        <v>894</v>
      </c>
      <c r="D390" s="3">
        <v>35734</v>
      </c>
      <c r="E390" s="4">
        <v>208.3</v>
      </c>
      <c r="F390" s="4">
        <v>167.5</v>
      </c>
      <c r="G390" s="23">
        <f t="shared" si="42"/>
        <v>295.10332245816971</v>
      </c>
      <c r="H390" s="23">
        <f t="shared" si="43"/>
        <v>237.3010394226761</v>
      </c>
      <c r="I390" s="46">
        <f t="shared" si="44"/>
        <v>532.40436188084584</v>
      </c>
      <c r="J390" s="46">
        <f t="shared" si="45"/>
        <v>375.8</v>
      </c>
      <c r="K390" s="67">
        <v>-1</v>
      </c>
      <c r="N390" t="str">
        <f t="shared" si="46"/>
        <v>Q4-1997</v>
      </c>
      <c r="O390" t="s">
        <v>894</v>
      </c>
      <c r="P390" s="3">
        <v>35734</v>
      </c>
      <c r="Q390" s="5">
        <v>801214</v>
      </c>
      <c r="R390" s="5">
        <v>1135098</v>
      </c>
      <c r="S390" s="19">
        <f t="shared" si="47"/>
        <v>0.70585447247726629</v>
      </c>
    </row>
    <row r="391" spans="1:19" x14ac:dyDescent="0.25">
      <c r="A391" s="34">
        <f t="shared" si="40"/>
        <v>1997</v>
      </c>
      <c r="B391" s="34" t="str">
        <f t="shared" si="41"/>
        <v>Q4-1997</v>
      </c>
      <c r="C391" t="s">
        <v>895</v>
      </c>
      <c r="D391" s="3">
        <v>35764</v>
      </c>
      <c r="E391" s="4">
        <v>208</v>
      </c>
      <c r="F391" s="4">
        <v>168.2</v>
      </c>
      <c r="G391" s="23">
        <f t="shared" si="42"/>
        <v>294.22318042160219</v>
      </c>
      <c r="H391" s="23">
        <f t="shared" si="43"/>
        <v>237.92470647554561</v>
      </c>
      <c r="I391" s="46">
        <f t="shared" si="44"/>
        <v>532.14788689714783</v>
      </c>
      <c r="J391" s="46">
        <f t="shared" si="45"/>
        <v>376.2</v>
      </c>
      <c r="K391" s="67">
        <v>-1</v>
      </c>
      <c r="N391" t="str">
        <f t="shared" si="46"/>
        <v>Q4-1997</v>
      </c>
      <c r="O391" t="s">
        <v>895</v>
      </c>
      <c r="P391" s="3">
        <v>35764</v>
      </c>
      <c r="Q391" s="5">
        <v>805214</v>
      </c>
      <c r="R391" s="5">
        <v>1139003</v>
      </c>
      <c r="S391" s="19">
        <f t="shared" si="47"/>
        <v>0.7069463381571427</v>
      </c>
    </row>
    <row r="392" spans="1:19" x14ac:dyDescent="0.25">
      <c r="A392" s="34">
        <f t="shared" si="40"/>
        <v>1997</v>
      </c>
      <c r="B392" s="34" t="str">
        <f t="shared" si="41"/>
        <v>Q4-1997</v>
      </c>
      <c r="C392" t="s">
        <v>896</v>
      </c>
      <c r="D392" s="3">
        <v>35795</v>
      </c>
      <c r="E392" s="4">
        <v>207.5</v>
      </c>
      <c r="F392" s="4">
        <v>168.4</v>
      </c>
      <c r="G392" s="23">
        <f t="shared" si="42"/>
        <v>292.68047175527863</v>
      </c>
      <c r="H392" s="23">
        <f t="shared" si="43"/>
        <v>237.52959731850083</v>
      </c>
      <c r="I392" s="46">
        <f t="shared" si="44"/>
        <v>530.21006907377944</v>
      </c>
      <c r="J392" s="46">
        <f t="shared" si="45"/>
        <v>375.9</v>
      </c>
      <c r="K392" s="67">
        <v>-1</v>
      </c>
      <c r="N392" t="str">
        <f t="shared" si="46"/>
        <v>Q4-1997</v>
      </c>
      <c r="O392" t="s">
        <v>896</v>
      </c>
      <c r="P392" s="3">
        <v>35795</v>
      </c>
      <c r="Q392" s="5">
        <v>810293</v>
      </c>
      <c r="R392" s="5">
        <v>1142925</v>
      </c>
      <c r="S392" s="19">
        <f t="shared" si="47"/>
        <v>0.70896428024586045</v>
      </c>
    </row>
    <row r="393" spans="1:19" x14ac:dyDescent="0.25">
      <c r="A393" s="34">
        <f t="shared" si="40"/>
        <v>1998</v>
      </c>
      <c r="B393" s="34" t="str">
        <f t="shared" si="41"/>
        <v>Q1-1998</v>
      </c>
      <c r="C393" t="s">
        <v>897</v>
      </c>
      <c r="D393" s="3">
        <v>35826</v>
      </c>
      <c r="E393" s="4">
        <v>206.9</v>
      </c>
      <c r="F393" s="4">
        <v>167</v>
      </c>
      <c r="G393" s="23">
        <f t="shared" si="42"/>
        <v>291.52274897079008</v>
      </c>
      <c r="H393" s="23">
        <f t="shared" si="43"/>
        <v>235.30352381885908</v>
      </c>
      <c r="I393" s="46">
        <f t="shared" si="44"/>
        <v>526.82627278964912</v>
      </c>
      <c r="J393" s="46">
        <f t="shared" si="45"/>
        <v>373.9</v>
      </c>
      <c r="K393" s="67">
        <v>-1</v>
      </c>
      <c r="N393" t="str">
        <f t="shared" si="46"/>
        <v>Q1-1998</v>
      </c>
      <c r="O393" t="s">
        <v>897</v>
      </c>
      <c r="P393" s="3">
        <v>35826</v>
      </c>
      <c r="Q393" s="5">
        <v>816160</v>
      </c>
      <c r="R393" s="5">
        <v>1149972</v>
      </c>
      <c r="S393" s="19">
        <f t="shared" si="47"/>
        <v>0.70972162800485572</v>
      </c>
    </row>
    <row r="394" spans="1:19" x14ac:dyDescent="0.25">
      <c r="A394" s="34">
        <f t="shared" ref="A394:A457" si="48">YEAR(C394)</f>
        <v>1998</v>
      </c>
      <c r="B394" s="34" t="str">
        <f t="shared" ref="B394:B457" si="49">"Q"&amp;ROUNDUP(MONTH(C394)/3, 0)&amp;"-"&amp;YEAR(C394)</f>
        <v>Q1-1998</v>
      </c>
      <c r="C394" t="s">
        <v>898</v>
      </c>
      <c r="D394" s="3">
        <v>35854</v>
      </c>
      <c r="E394" s="4">
        <v>206.4</v>
      </c>
      <c r="F394" s="4">
        <v>167</v>
      </c>
      <c r="G394" s="23">
        <f t="shared" ref="G394:G457" si="50">E394/$S394</f>
        <v>290.36981825851501</v>
      </c>
      <c r="H394" s="23">
        <f t="shared" ref="H394:H457" si="51">F394/S394</f>
        <v>234.94069597467055</v>
      </c>
      <c r="I394" s="46">
        <f t="shared" ref="I394:I457" si="52">SUM(G394:H394)</f>
        <v>525.31051423318559</v>
      </c>
      <c r="J394" s="46">
        <f t="shared" ref="J394:J457" si="53">SUM(E394:F394)</f>
        <v>373.4</v>
      </c>
      <c r="K394" s="67">
        <v>-1</v>
      </c>
      <c r="N394" t="str">
        <f t="shared" ref="N394:N457" si="54">"Q"&amp;ROUNDUP(MONTH(O394)/3, 0)&amp;"-"&amp;YEAR(O394)</f>
        <v>Q1-1998</v>
      </c>
      <c r="O394" t="s">
        <v>898</v>
      </c>
      <c r="P394" s="3">
        <v>35854</v>
      </c>
      <c r="Q394" s="5">
        <v>820231</v>
      </c>
      <c r="R394" s="5">
        <v>1153926</v>
      </c>
      <c r="S394" s="19">
        <f t="shared" ref="S394:S457" si="55">Q394/R394</f>
        <v>0.71081767808334329</v>
      </c>
    </row>
    <row r="395" spans="1:19" x14ac:dyDescent="0.25">
      <c r="A395" s="34">
        <f t="shared" si="48"/>
        <v>1998</v>
      </c>
      <c r="B395" s="34" t="str">
        <f t="shared" si="49"/>
        <v>Q1-1998</v>
      </c>
      <c r="C395" t="s">
        <v>899</v>
      </c>
      <c r="D395" s="3">
        <v>35885</v>
      </c>
      <c r="E395" s="4">
        <v>205.9</v>
      </c>
      <c r="F395" s="4">
        <v>167.7</v>
      </c>
      <c r="G395" s="23">
        <f t="shared" si="50"/>
        <v>288.77278620174155</v>
      </c>
      <c r="H395" s="23">
        <f t="shared" si="51"/>
        <v>235.19765053925232</v>
      </c>
      <c r="I395" s="46">
        <f t="shared" si="52"/>
        <v>523.97043674099382</v>
      </c>
      <c r="J395" s="46">
        <f t="shared" si="53"/>
        <v>373.6</v>
      </c>
      <c r="K395" s="67">
        <v>-1</v>
      </c>
      <c r="N395" t="str">
        <f t="shared" si="54"/>
        <v>Q1-1998</v>
      </c>
      <c r="O395" t="s">
        <v>899</v>
      </c>
      <c r="P395" s="3">
        <v>35885</v>
      </c>
      <c r="Q395" s="5">
        <v>824104</v>
      </c>
      <c r="R395" s="5">
        <v>1155798</v>
      </c>
      <c r="S395" s="19">
        <f t="shared" si="55"/>
        <v>0.71301732655706274</v>
      </c>
    </row>
    <row r="396" spans="1:19" x14ac:dyDescent="0.25">
      <c r="A396" s="34">
        <f t="shared" si="48"/>
        <v>1998</v>
      </c>
      <c r="B396" s="34" t="str">
        <f t="shared" si="49"/>
        <v>Q2-1998</v>
      </c>
      <c r="C396" t="s">
        <v>900</v>
      </c>
      <c r="D396" s="3">
        <v>35915</v>
      </c>
      <c r="E396" s="4">
        <v>205.6</v>
      </c>
      <c r="F396" s="4">
        <v>169.5</v>
      </c>
      <c r="G396" s="23">
        <f t="shared" si="50"/>
        <v>287.84731465413967</v>
      </c>
      <c r="H396" s="23">
        <f t="shared" si="51"/>
        <v>237.30603032041185</v>
      </c>
      <c r="I396" s="46">
        <f t="shared" si="52"/>
        <v>525.15334497455149</v>
      </c>
      <c r="J396" s="46">
        <f t="shared" si="53"/>
        <v>375.1</v>
      </c>
      <c r="K396" s="67">
        <v>-1</v>
      </c>
      <c r="N396" t="str">
        <f t="shared" si="54"/>
        <v>Q2-1998</v>
      </c>
      <c r="O396" t="s">
        <v>900</v>
      </c>
      <c r="P396" s="3">
        <v>35915</v>
      </c>
      <c r="Q396" s="5">
        <v>826374</v>
      </c>
      <c r="R396" s="5">
        <v>1156953</v>
      </c>
      <c r="S396" s="19">
        <f t="shared" si="55"/>
        <v>0.71426756315943685</v>
      </c>
    </row>
    <row r="397" spans="1:19" x14ac:dyDescent="0.25">
      <c r="A397" s="34">
        <f t="shared" si="48"/>
        <v>1998</v>
      </c>
      <c r="B397" s="34" t="str">
        <f t="shared" si="49"/>
        <v>Q2-1998</v>
      </c>
      <c r="C397" t="s">
        <v>901</v>
      </c>
      <c r="D397" s="3">
        <v>35946</v>
      </c>
      <c r="E397" s="4">
        <v>205.3</v>
      </c>
      <c r="F397" s="4">
        <v>170.1</v>
      </c>
      <c r="G397" s="23">
        <f t="shared" si="50"/>
        <v>286.76768440782774</v>
      </c>
      <c r="H397" s="23">
        <f t="shared" si="51"/>
        <v>237.59952809435703</v>
      </c>
      <c r="I397" s="46">
        <f t="shared" si="52"/>
        <v>524.36721250218477</v>
      </c>
      <c r="J397" s="46">
        <f t="shared" si="53"/>
        <v>375.4</v>
      </c>
      <c r="K397" s="67">
        <v>-1</v>
      </c>
      <c r="N397" t="str">
        <f t="shared" si="54"/>
        <v>Q2-1998</v>
      </c>
      <c r="O397" t="s">
        <v>901</v>
      </c>
      <c r="P397" s="3">
        <v>35946</v>
      </c>
      <c r="Q397" s="5">
        <v>829615</v>
      </c>
      <c r="R397" s="5">
        <v>1158825</v>
      </c>
      <c r="S397" s="19">
        <f t="shared" si="55"/>
        <v>0.71591051280391771</v>
      </c>
    </row>
    <row r="398" spans="1:19" x14ac:dyDescent="0.25">
      <c r="A398" s="34">
        <f t="shared" si="48"/>
        <v>1998</v>
      </c>
      <c r="B398" s="34" t="str">
        <f t="shared" si="49"/>
        <v>Q2-1998</v>
      </c>
      <c r="C398" t="s">
        <v>902</v>
      </c>
      <c r="D398" s="3">
        <v>35976</v>
      </c>
      <c r="E398" s="4">
        <v>205.1</v>
      </c>
      <c r="F398" s="4">
        <v>170.3</v>
      </c>
      <c r="G398" s="23">
        <f t="shared" si="50"/>
        <v>286.06187574223389</v>
      </c>
      <c r="H398" s="23">
        <f t="shared" si="51"/>
        <v>237.52480467529222</v>
      </c>
      <c r="I398" s="46">
        <f t="shared" si="52"/>
        <v>523.58668041752617</v>
      </c>
      <c r="J398" s="46">
        <f t="shared" si="53"/>
        <v>375.4</v>
      </c>
      <c r="K398" s="67">
        <v>-1</v>
      </c>
      <c r="N398" t="str">
        <f t="shared" si="54"/>
        <v>Q2-1998</v>
      </c>
      <c r="O398" t="s">
        <v>902</v>
      </c>
      <c r="P398" s="3">
        <v>35976</v>
      </c>
      <c r="Q398" s="5">
        <v>831948</v>
      </c>
      <c r="R398" s="5">
        <v>1160354</v>
      </c>
      <c r="S398" s="19">
        <f t="shared" si="55"/>
        <v>0.716977749893567</v>
      </c>
    </row>
    <row r="399" spans="1:19" x14ac:dyDescent="0.25">
      <c r="A399" s="34">
        <f t="shared" si="48"/>
        <v>1998</v>
      </c>
      <c r="B399" s="34" t="str">
        <f t="shared" si="49"/>
        <v>Q3-1998</v>
      </c>
      <c r="C399" t="s">
        <v>903</v>
      </c>
      <c r="D399" s="3">
        <v>36007</v>
      </c>
      <c r="E399" s="4">
        <v>205</v>
      </c>
      <c r="F399" s="4">
        <v>167.4</v>
      </c>
      <c r="G399" s="23">
        <f t="shared" si="50"/>
        <v>285.63223571437129</v>
      </c>
      <c r="H399" s="23">
        <f t="shared" si="51"/>
        <v>233.24310370041835</v>
      </c>
      <c r="I399" s="46">
        <f t="shared" si="52"/>
        <v>518.87533941478966</v>
      </c>
      <c r="J399" s="46">
        <f t="shared" si="53"/>
        <v>372.4</v>
      </c>
      <c r="K399" s="67">
        <v>-1</v>
      </c>
      <c r="N399" t="str">
        <f t="shared" si="54"/>
        <v>Q3-1998</v>
      </c>
      <c r="O399" t="s">
        <v>903</v>
      </c>
      <c r="P399" s="3">
        <v>36007</v>
      </c>
      <c r="Q399" s="5">
        <v>834230</v>
      </c>
      <c r="R399" s="5">
        <v>1162356</v>
      </c>
      <c r="S399" s="19">
        <f t="shared" si="55"/>
        <v>0.71770610725113482</v>
      </c>
    </row>
    <row r="400" spans="1:19" x14ac:dyDescent="0.25">
      <c r="A400" s="34">
        <f t="shared" si="48"/>
        <v>1998</v>
      </c>
      <c r="B400" s="34" t="str">
        <f t="shared" si="49"/>
        <v>Q3-1998</v>
      </c>
      <c r="C400" t="s">
        <v>904</v>
      </c>
      <c r="D400" s="3">
        <v>36038</v>
      </c>
      <c r="E400" s="4">
        <v>205</v>
      </c>
      <c r="F400" s="4">
        <v>167.7</v>
      </c>
      <c r="G400" s="23">
        <f t="shared" si="50"/>
        <v>285.32765395820809</v>
      </c>
      <c r="H400" s="23">
        <f t="shared" si="51"/>
        <v>233.4119393599585</v>
      </c>
      <c r="I400" s="46">
        <f t="shared" si="52"/>
        <v>518.73959331816661</v>
      </c>
      <c r="J400" s="46">
        <f t="shared" si="53"/>
        <v>372.7</v>
      </c>
      <c r="K400" s="67">
        <v>-1</v>
      </c>
      <c r="N400" t="str">
        <f t="shared" si="54"/>
        <v>Q3-1998</v>
      </c>
      <c r="O400" t="s">
        <v>904</v>
      </c>
      <c r="P400" s="3">
        <v>36038</v>
      </c>
      <c r="Q400" s="5">
        <v>836477</v>
      </c>
      <c r="R400" s="5">
        <v>1164244</v>
      </c>
      <c r="S400" s="19">
        <f t="shared" si="55"/>
        <v>0.71847224464974691</v>
      </c>
    </row>
    <row r="401" spans="1:19" x14ac:dyDescent="0.25">
      <c r="A401" s="34">
        <f t="shared" si="48"/>
        <v>1998</v>
      </c>
      <c r="B401" s="34" t="str">
        <f t="shared" si="49"/>
        <v>Q3-1998</v>
      </c>
      <c r="C401" t="s">
        <v>905</v>
      </c>
      <c r="D401" s="3">
        <v>36068</v>
      </c>
      <c r="E401" s="4">
        <v>205.1</v>
      </c>
      <c r="F401" s="4">
        <v>169.3</v>
      </c>
      <c r="G401" s="23">
        <f t="shared" si="50"/>
        <v>284.72643225801068</v>
      </c>
      <c r="H401" s="23">
        <f t="shared" si="51"/>
        <v>235.02771809498398</v>
      </c>
      <c r="I401" s="46">
        <f t="shared" si="52"/>
        <v>519.75415035299466</v>
      </c>
      <c r="J401" s="46">
        <f t="shared" si="53"/>
        <v>374.4</v>
      </c>
      <c r="K401" s="67">
        <v>-1</v>
      </c>
      <c r="N401" t="str">
        <f t="shared" si="54"/>
        <v>Q3-1998</v>
      </c>
      <c r="O401" t="s">
        <v>905</v>
      </c>
      <c r="P401" s="3">
        <v>36068</v>
      </c>
      <c r="Q401" s="5">
        <v>839531</v>
      </c>
      <c r="R401" s="5">
        <v>1165464</v>
      </c>
      <c r="S401" s="19">
        <f t="shared" si="55"/>
        <v>0.72034056822003945</v>
      </c>
    </row>
    <row r="402" spans="1:19" x14ac:dyDescent="0.25">
      <c r="A402" s="34">
        <f t="shared" si="48"/>
        <v>1998</v>
      </c>
      <c r="B402" s="34" t="str">
        <f t="shared" si="49"/>
        <v>Q4-1998</v>
      </c>
      <c r="C402" t="s">
        <v>906</v>
      </c>
      <c r="D402" s="3">
        <v>36099</v>
      </c>
      <c r="E402" s="4">
        <v>205.2</v>
      </c>
      <c r="F402" s="4">
        <v>173.5</v>
      </c>
      <c r="G402" s="23">
        <f t="shared" si="50"/>
        <v>284.49931507012263</v>
      </c>
      <c r="H402" s="23">
        <f t="shared" si="51"/>
        <v>240.54888481806179</v>
      </c>
      <c r="I402" s="46">
        <f t="shared" si="52"/>
        <v>525.0481998881844</v>
      </c>
      <c r="J402" s="46">
        <f t="shared" si="53"/>
        <v>378.7</v>
      </c>
      <c r="K402" s="67">
        <v>-1</v>
      </c>
      <c r="N402" t="str">
        <f t="shared" si="54"/>
        <v>Q4-1998</v>
      </c>
      <c r="O402" t="s">
        <v>906</v>
      </c>
      <c r="P402" s="3">
        <v>36099</v>
      </c>
      <c r="Q402" s="5">
        <v>840670</v>
      </c>
      <c r="R402" s="5">
        <v>1165546</v>
      </c>
      <c r="S402" s="19">
        <f t="shared" si="55"/>
        <v>0.72126711429664725</v>
      </c>
    </row>
    <row r="403" spans="1:19" x14ac:dyDescent="0.25">
      <c r="A403" s="34">
        <f t="shared" si="48"/>
        <v>1998</v>
      </c>
      <c r="B403" s="34" t="str">
        <f t="shared" si="49"/>
        <v>Q4-1998</v>
      </c>
      <c r="C403" t="s">
        <v>907</v>
      </c>
      <c r="D403" s="3">
        <v>36129</v>
      </c>
      <c r="E403" s="4">
        <v>205.4</v>
      </c>
      <c r="F403" s="4">
        <v>175.5</v>
      </c>
      <c r="G403" s="23">
        <f t="shared" si="50"/>
        <v>284.15001342352036</v>
      </c>
      <c r="H403" s="23">
        <f t="shared" si="51"/>
        <v>242.78640387452691</v>
      </c>
      <c r="I403" s="46">
        <f t="shared" si="52"/>
        <v>526.93641729804722</v>
      </c>
      <c r="J403" s="46">
        <f t="shared" si="53"/>
        <v>380.9</v>
      </c>
      <c r="K403" s="67">
        <v>-1</v>
      </c>
      <c r="N403" t="str">
        <f t="shared" si="54"/>
        <v>Q4-1998</v>
      </c>
      <c r="O403" t="s">
        <v>907</v>
      </c>
      <c r="P403" s="3">
        <v>36129</v>
      </c>
      <c r="Q403" s="5">
        <v>841806</v>
      </c>
      <c r="R403" s="5">
        <v>1164553</v>
      </c>
      <c r="S403" s="19">
        <f t="shared" si="55"/>
        <v>0.72285761146122163</v>
      </c>
    </row>
    <row r="404" spans="1:19" x14ac:dyDescent="0.25">
      <c r="A404" s="34">
        <f t="shared" si="48"/>
        <v>1998</v>
      </c>
      <c r="B404" s="34" t="str">
        <f t="shared" si="49"/>
        <v>Q4-1998</v>
      </c>
      <c r="C404" t="s">
        <v>908</v>
      </c>
      <c r="D404" s="3">
        <v>36160</v>
      </c>
      <c r="E404" s="4">
        <v>205.8</v>
      </c>
      <c r="F404" s="4">
        <v>177.3</v>
      </c>
      <c r="G404" s="23">
        <f t="shared" si="50"/>
        <v>284.09157654479816</v>
      </c>
      <c r="H404" s="23">
        <f t="shared" si="51"/>
        <v>244.74944859763221</v>
      </c>
      <c r="I404" s="46">
        <f t="shared" si="52"/>
        <v>528.84102514243034</v>
      </c>
      <c r="J404" s="46">
        <f t="shared" si="53"/>
        <v>383.1</v>
      </c>
      <c r="K404" s="67">
        <v>-1</v>
      </c>
      <c r="N404" t="str">
        <f t="shared" si="54"/>
        <v>Q4-1998</v>
      </c>
      <c r="O404" t="s">
        <v>908</v>
      </c>
      <c r="P404" s="3">
        <v>36160</v>
      </c>
      <c r="Q404" s="5">
        <v>843395</v>
      </c>
      <c r="R404" s="5">
        <v>1164244</v>
      </c>
      <c r="S404" s="19">
        <f t="shared" si="55"/>
        <v>0.72441429803374546</v>
      </c>
    </row>
    <row r="405" spans="1:19" x14ac:dyDescent="0.25">
      <c r="A405" s="34">
        <f t="shared" si="48"/>
        <v>1999</v>
      </c>
      <c r="B405" s="34" t="str">
        <f t="shared" si="49"/>
        <v>Q1-1999</v>
      </c>
      <c r="C405" t="s">
        <v>909</v>
      </c>
      <c r="D405" s="3">
        <v>36191</v>
      </c>
      <c r="E405" s="4">
        <v>206.2</v>
      </c>
      <c r="F405" s="4">
        <v>180.6</v>
      </c>
      <c r="G405" s="23">
        <f t="shared" si="50"/>
        <v>284.10048621906452</v>
      </c>
      <c r="H405" s="23">
        <f t="shared" si="51"/>
        <v>248.82903885142125</v>
      </c>
      <c r="I405" s="46">
        <f t="shared" si="52"/>
        <v>532.92952507048574</v>
      </c>
      <c r="J405" s="46">
        <f t="shared" si="53"/>
        <v>386.79999999999995</v>
      </c>
      <c r="K405" s="67">
        <v>-1</v>
      </c>
      <c r="N405" t="str">
        <f t="shared" si="54"/>
        <v>Q1-1999</v>
      </c>
      <c r="O405" t="s">
        <v>909</v>
      </c>
      <c r="P405" s="3">
        <v>36191</v>
      </c>
      <c r="Q405" s="5">
        <v>845915</v>
      </c>
      <c r="R405" s="5">
        <v>1165494</v>
      </c>
      <c r="S405" s="19">
        <f t="shared" si="55"/>
        <v>0.72579953221552407</v>
      </c>
    </row>
    <row r="406" spans="1:19" x14ac:dyDescent="0.25">
      <c r="A406" s="34">
        <f t="shared" si="48"/>
        <v>1999</v>
      </c>
      <c r="B406" s="34" t="str">
        <f t="shared" si="49"/>
        <v>Q1-1999</v>
      </c>
      <c r="C406" t="s">
        <v>910</v>
      </c>
      <c r="D406" s="3">
        <v>36219</v>
      </c>
      <c r="E406" s="4">
        <v>206.6</v>
      </c>
      <c r="F406" s="4">
        <v>181.2</v>
      </c>
      <c r="G406" s="23">
        <f t="shared" si="50"/>
        <v>284.00321211471874</v>
      </c>
      <c r="H406" s="23">
        <f t="shared" si="51"/>
        <v>249.08703792442898</v>
      </c>
      <c r="I406" s="46">
        <f t="shared" si="52"/>
        <v>533.09025003914769</v>
      </c>
      <c r="J406" s="46">
        <f t="shared" si="53"/>
        <v>387.79999999999995</v>
      </c>
      <c r="K406" s="67">
        <v>-1</v>
      </c>
      <c r="N406" t="str">
        <f t="shared" si="54"/>
        <v>Q1-1999</v>
      </c>
      <c r="O406" t="s">
        <v>910</v>
      </c>
      <c r="P406" s="3">
        <v>36219</v>
      </c>
      <c r="Q406" s="5">
        <v>849347</v>
      </c>
      <c r="R406" s="5">
        <v>1167557</v>
      </c>
      <c r="S406" s="19">
        <f t="shared" si="55"/>
        <v>0.72745656100729983</v>
      </c>
    </row>
    <row r="407" spans="1:19" x14ac:dyDescent="0.25">
      <c r="A407" s="34">
        <f t="shared" si="48"/>
        <v>1999</v>
      </c>
      <c r="B407" s="34" t="str">
        <f t="shared" si="49"/>
        <v>Q1-1999</v>
      </c>
      <c r="C407" t="s">
        <v>911</v>
      </c>
      <c r="D407" s="3">
        <v>36250</v>
      </c>
      <c r="E407" s="4">
        <v>207</v>
      </c>
      <c r="F407" s="4">
        <v>181.7</v>
      </c>
      <c r="G407" s="23">
        <f t="shared" si="50"/>
        <v>284.18236916412565</v>
      </c>
      <c r="H407" s="23">
        <f t="shared" si="51"/>
        <v>249.44896848851027</v>
      </c>
      <c r="I407" s="46">
        <f t="shared" si="52"/>
        <v>533.63133765263592</v>
      </c>
      <c r="J407" s="46">
        <f t="shared" si="53"/>
        <v>388.7</v>
      </c>
      <c r="K407" s="67">
        <v>-1</v>
      </c>
      <c r="N407" t="str">
        <f t="shared" si="54"/>
        <v>Q1-1999</v>
      </c>
      <c r="O407" t="s">
        <v>911</v>
      </c>
      <c r="P407" s="3">
        <v>36250</v>
      </c>
      <c r="Q407" s="5">
        <v>851372</v>
      </c>
      <c r="R407" s="5">
        <v>1168816</v>
      </c>
      <c r="S407" s="19">
        <f t="shared" si="55"/>
        <v>0.72840549752912354</v>
      </c>
    </row>
    <row r="408" spans="1:19" x14ac:dyDescent="0.25">
      <c r="A408" s="34">
        <f t="shared" si="48"/>
        <v>1999</v>
      </c>
      <c r="B408" s="34" t="str">
        <f t="shared" si="49"/>
        <v>Q2-1999</v>
      </c>
      <c r="C408" t="s">
        <v>912</v>
      </c>
      <c r="D408" s="3">
        <v>36280</v>
      </c>
      <c r="E408" s="4">
        <v>207.5</v>
      </c>
      <c r="F408" s="4">
        <v>178.1</v>
      </c>
      <c r="G408" s="23">
        <f t="shared" si="50"/>
        <v>284.60240862901628</v>
      </c>
      <c r="H408" s="23">
        <f t="shared" si="51"/>
        <v>244.27801916543518</v>
      </c>
      <c r="I408" s="46">
        <f t="shared" si="52"/>
        <v>528.88042779445141</v>
      </c>
      <c r="J408" s="46">
        <f t="shared" si="53"/>
        <v>385.6</v>
      </c>
      <c r="K408" s="67">
        <v>-1</v>
      </c>
      <c r="N408" t="str">
        <f t="shared" si="54"/>
        <v>Q2-1999</v>
      </c>
      <c r="O408" t="s">
        <v>912</v>
      </c>
      <c r="P408" s="3">
        <v>36280</v>
      </c>
      <c r="Q408" s="5">
        <v>853307</v>
      </c>
      <c r="R408" s="5">
        <v>1170377</v>
      </c>
      <c r="S408" s="19">
        <f t="shared" si="55"/>
        <v>0.7290872940941252</v>
      </c>
    </row>
    <row r="409" spans="1:19" x14ac:dyDescent="0.25">
      <c r="A409" s="34">
        <f t="shared" si="48"/>
        <v>1999</v>
      </c>
      <c r="B409" s="34" t="str">
        <f t="shared" si="49"/>
        <v>Q2-1999</v>
      </c>
      <c r="C409" t="s">
        <v>913</v>
      </c>
      <c r="D409" s="3">
        <v>36311</v>
      </c>
      <c r="E409" s="4">
        <v>207.9</v>
      </c>
      <c r="F409" s="4">
        <v>178.7</v>
      </c>
      <c r="G409" s="23">
        <f t="shared" si="50"/>
        <v>284.54520606199384</v>
      </c>
      <c r="H409" s="23">
        <f t="shared" si="51"/>
        <v>244.58022281519143</v>
      </c>
      <c r="I409" s="46">
        <f t="shared" si="52"/>
        <v>529.1254288771853</v>
      </c>
      <c r="J409" s="46">
        <f t="shared" si="53"/>
        <v>386.6</v>
      </c>
      <c r="K409" s="67">
        <v>-1</v>
      </c>
      <c r="N409" t="str">
        <f t="shared" si="54"/>
        <v>Q2-1999</v>
      </c>
      <c r="O409" t="s">
        <v>913</v>
      </c>
      <c r="P409" s="3">
        <v>36311</v>
      </c>
      <c r="Q409" s="5">
        <v>855956</v>
      </c>
      <c r="R409" s="5">
        <v>1171516</v>
      </c>
      <c r="S409" s="19">
        <f t="shared" si="55"/>
        <v>0.73063961567746405</v>
      </c>
    </row>
    <row r="410" spans="1:19" x14ac:dyDescent="0.25">
      <c r="A410" s="34">
        <f t="shared" si="48"/>
        <v>1999</v>
      </c>
      <c r="B410" s="34" t="str">
        <f t="shared" si="49"/>
        <v>Q2-1999</v>
      </c>
      <c r="C410" t="s">
        <v>914</v>
      </c>
      <c r="D410" s="3">
        <v>36341</v>
      </c>
      <c r="E410" s="4">
        <v>208.4</v>
      </c>
      <c r="F410" s="4">
        <v>180.5</v>
      </c>
      <c r="G410" s="23">
        <f t="shared" si="50"/>
        <v>284.74497715141064</v>
      </c>
      <c r="H410" s="23">
        <f t="shared" si="51"/>
        <v>246.62412848286763</v>
      </c>
      <c r="I410" s="46">
        <f t="shared" si="52"/>
        <v>531.3691056342783</v>
      </c>
      <c r="J410" s="46">
        <f t="shared" si="53"/>
        <v>388.9</v>
      </c>
      <c r="K410" s="67">
        <v>-1</v>
      </c>
      <c r="N410" t="str">
        <f t="shared" si="54"/>
        <v>Q2-1999</v>
      </c>
      <c r="O410" t="s">
        <v>914</v>
      </c>
      <c r="P410" s="3">
        <v>36341</v>
      </c>
      <c r="Q410" s="5">
        <v>859134</v>
      </c>
      <c r="R410" s="5">
        <v>1173868</v>
      </c>
      <c r="S410" s="19">
        <f t="shared" si="55"/>
        <v>0.73188297150957349</v>
      </c>
    </row>
    <row r="411" spans="1:19" x14ac:dyDescent="0.25">
      <c r="A411" s="34">
        <f t="shared" si="48"/>
        <v>1999</v>
      </c>
      <c r="B411" s="34" t="str">
        <f t="shared" si="49"/>
        <v>Q3-1999</v>
      </c>
      <c r="C411" t="s">
        <v>915</v>
      </c>
      <c r="D411" s="3">
        <v>36372</v>
      </c>
      <c r="E411" s="4">
        <v>208.9</v>
      </c>
      <c r="F411" s="4">
        <v>184.5</v>
      </c>
      <c r="G411" s="23">
        <f t="shared" si="50"/>
        <v>284.82593753942706</v>
      </c>
      <c r="H411" s="23">
        <f t="shared" si="51"/>
        <v>251.5576135759899</v>
      </c>
      <c r="I411" s="46">
        <f t="shared" si="52"/>
        <v>536.38355111541694</v>
      </c>
      <c r="J411" s="46">
        <f t="shared" si="53"/>
        <v>393.4</v>
      </c>
      <c r="K411" s="67">
        <v>-1</v>
      </c>
      <c r="N411" t="str">
        <f t="shared" si="54"/>
        <v>Q3-1999</v>
      </c>
      <c r="O411" t="s">
        <v>915</v>
      </c>
      <c r="P411" s="3">
        <v>36372</v>
      </c>
      <c r="Q411" s="5">
        <v>863937</v>
      </c>
      <c r="R411" s="5">
        <v>1177940</v>
      </c>
      <c r="S411" s="19">
        <f t="shared" si="55"/>
        <v>0.73343039543610034</v>
      </c>
    </row>
    <row r="412" spans="1:19" x14ac:dyDescent="0.25">
      <c r="A412" s="34">
        <f t="shared" si="48"/>
        <v>1999</v>
      </c>
      <c r="B412" s="34" t="str">
        <f t="shared" si="49"/>
        <v>Q3-1999</v>
      </c>
      <c r="C412" t="s">
        <v>916</v>
      </c>
      <c r="D412" s="3">
        <v>36403</v>
      </c>
      <c r="E412" s="4">
        <v>209.4</v>
      </c>
      <c r="F412" s="4">
        <v>186.9</v>
      </c>
      <c r="G412" s="23">
        <f t="shared" si="50"/>
        <v>285.15314109058971</v>
      </c>
      <c r="H412" s="23">
        <f t="shared" si="51"/>
        <v>254.51347693329137</v>
      </c>
      <c r="I412" s="46">
        <f t="shared" si="52"/>
        <v>539.66661802388103</v>
      </c>
      <c r="J412" s="46">
        <f t="shared" si="53"/>
        <v>396.3</v>
      </c>
      <c r="K412" s="67">
        <v>-1</v>
      </c>
      <c r="N412" t="str">
        <f t="shared" si="54"/>
        <v>Q3-1999</v>
      </c>
      <c r="O412" t="s">
        <v>916</v>
      </c>
      <c r="P412" s="3">
        <v>36403</v>
      </c>
      <c r="Q412" s="5">
        <v>867549</v>
      </c>
      <c r="R412" s="5">
        <v>1181396</v>
      </c>
      <c r="S412" s="19">
        <f t="shared" si="55"/>
        <v>0.73434225272474263</v>
      </c>
    </row>
    <row r="413" spans="1:19" x14ac:dyDescent="0.25">
      <c r="A413" s="34">
        <f t="shared" si="48"/>
        <v>1999</v>
      </c>
      <c r="B413" s="34" t="str">
        <f t="shared" si="49"/>
        <v>Q3-1999</v>
      </c>
      <c r="C413" t="s">
        <v>917</v>
      </c>
      <c r="D413" s="3">
        <v>36433</v>
      </c>
      <c r="E413" s="4">
        <v>209.9</v>
      </c>
      <c r="F413" s="4">
        <v>188.7</v>
      </c>
      <c r="G413" s="23">
        <f t="shared" si="50"/>
        <v>285.25227334241663</v>
      </c>
      <c r="H413" s="23">
        <f t="shared" si="51"/>
        <v>256.44165783570276</v>
      </c>
      <c r="I413" s="46">
        <f t="shared" si="52"/>
        <v>541.69393117811933</v>
      </c>
      <c r="J413" s="46">
        <f t="shared" si="53"/>
        <v>398.6</v>
      </c>
      <c r="K413" s="67">
        <v>-1</v>
      </c>
      <c r="N413" t="str">
        <f t="shared" si="54"/>
        <v>Q3-1999</v>
      </c>
      <c r="O413" t="s">
        <v>917</v>
      </c>
      <c r="P413" s="3">
        <v>36433</v>
      </c>
      <c r="Q413" s="5">
        <v>871932</v>
      </c>
      <c r="R413" s="5">
        <v>1184948</v>
      </c>
      <c r="S413" s="19">
        <f t="shared" si="55"/>
        <v>0.73583988495697705</v>
      </c>
    </row>
    <row r="414" spans="1:19" x14ac:dyDescent="0.25">
      <c r="A414" s="34">
        <f t="shared" si="48"/>
        <v>1999</v>
      </c>
      <c r="B414" s="34" t="str">
        <f t="shared" si="49"/>
        <v>Q4-1999</v>
      </c>
      <c r="C414" t="s">
        <v>918</v>
      </c>
      <c r="D414" s="3">
        <v>36464</v>
      </c>
      <c r="E414" s="4">
        <v>210.5</v>
      </c>
      <c r="F414" s="4">
        <v>190.4</v>
      </c>
      <c r="G414" s="23">
        <f t="shared" si="50"/>
        <v>285.4745753049823</v>
      </c>
      <c r="H414" s="23">
        <f t="shared" si="51"/>
        <v>258.21548284118114</v>
      </c>
      <c r="I414" s="46">
        <f t="shared" si="52"/>
        <v>543.69005814616344</v>
      </c>
      <c r="J414" s="46">
        <f t="shared" si="53"/>
        <v>400.9</v>
      </c>
      <c r="K414" s="67">
        <v>-1</v>
      </c>
      <c r="N414" t="str">
        <f t="shared" si="54"/>
        <v>Q4-1999</v>
      </c>
      <c r="O414" t="s">
        <v>918</v>
      </c>
      <c r="P414" s="3">
        <v>36464</v>
      </c>
      <c r="Q414" s="5">
        <v>877100</v>
      </c>
      <c r="R414" s="5">
        <v>1189500</v>
      </c>
      <c r="S414" s="19">
        <f t="shared" si="55"/>
        <v>0.73736864228667509</v>
      </c>
    </row>
    <row r="415" spans="1:19" x14ac:dyDescent="0.25">
      <c r="A415" s="34">
        <f t="shared" si="48"/>
        <v>1999</v>
      </c>
      <c r="B415" s="34" t="str">
        <f t="shared" si="49"/>
        <v>Q4-1999</v>
      </c>
      <c r="C415" t="s">
        <v>919</v>
      </c>
      <c r="D415" s="3">
        <v>36494</v>
      </c>
      <c r="E415" s="4">
        <v>211</v>
      </c>
      <c r="F415" s="4">
        <v>191.3</v>
      </c>
      <c r="G415" s="23">
        <f t="shared" si="50"/>
        <v>285.55916134644588</v>
      </c>
      <c r="H415" s="23">
        <f t="shared" si="51"/>
        <v>258.8979505477493</v>
      </c>
      <c r="I415" s="46">
        <f t="shared" si="52"/>
        <v>544.45711189419512</v>
      </c>
      <c r="J415" s="46">
        <f t="shared" si="53"/>
        <v>402.3</v>
      </c>
      <c r="K415" s="67">
        <v>-1</v>
      </c>
      <c r="N415" t="str">
        <f t="shared" si="54"/>
        <v>Q4-1999</v>
      </c>
      <c r="O415" t="s">
        <v>919</v>
      </c>
      <c r="P415" s="3">
        <v>36494</v>
      </c>
      <c r="Q415" s="5">
        <v>881699</v>
      </c>
      <c r="R415" s="5">
        <v>1193257</v>
      </c>
      <c r="S415" s="19">
        <f t="shared" si="55"/>
        <v>0.73890117552212142</v>
      </c>
    </row>
    <row r="416" spans="1:19" x14ac:dyDescent="0.25">
      <c r="A416" s="34">
        <f t="shared" si="48"/>
        <v>1999</v>
      </c>
      <c r="B416" s="34" t="str">
        <f t="shared" si="49"/>
        <v>Q4-1999</v>
      </c>
      <c r="C416" t="s">
        <v>920</v>
      </c>
      <c r="D416" s="3">
        <v>36525</v>
      </c>
      <c r="E416" s="4">
        <v>211.6</v>
      </c>
      <c r="F416" s="4">
        <v>192.1</v>
      </c>
      <c r="G416" s="23">
        <f t="shared" si="50"/>
        <v>285.4731773508567</v>
      </c>
      <c r="H416" s="23">
        <f t="shared" si="51"/>
        <v>259.16539399385431</v>
      </c>
      <c r="I416" s="46">
        <f t="shared" si="52"/>
        <v>544.63857134471095</v>
      </c>
      <c r="J416" s="46">
        <f t="shared" si="53"/>
        <v>403.7</v>
      </c>
      <c r="K416" s="67">
        <v>-1</v>
      </c>
      <c r="N416" t="str">
        <f t="shared" si="54"/>
        <v>Q4-1999</v>
      </c>
      <c r="O416" t="s">
        <v>920</v>
      </c>
      <c r="P416" s="3">
        <v>36525</v>
      </c>
      <c r="Q416" s="5">
        <v>885826</v>
      </c>
      <c r="R416" s="5">
        <v>1195083</v>
      </c>
      <c r="S416" s="19">
        <f t="shared" si="55"/>
        <v>0.74122550483941285</v>
      </c>
    </row>
    <row r="417" spans="1:19" x14ac:dyDescent="0.25">
      <c r="A417" s="34">
        <f t="shared" si="48"/>
        <v>2000</v>
      </c>
      <c r="B417" s="34" t="str">
        <f t="shared" si="49"/>
        <v>Q1-2000</v>
      </c>
      <c r="C417" t="s">
        <v>113</v>
      </c>
      <c r="D417" s="3">
        <v>36556</v>
      </c>
      <c r="E417" s="4">
        <v>212.2</v>
      </c>
      <c r="F417" s="4">
        <v>189</v>
      </c>
      <c r="G417" s="23">
        <f t="shared" si="50"/>
        <v>285.22715092907544</v>
      </c>
      <c r="H417" s="23">
        <f t="shared" si="51"/>
        <v>254.04303263711242</v>
      </c>
      <c r="I417" s="46">
        <f t="shared" si="52"/>
        <v>539.27018356618782</v>
      </c>
      <c r="J417" s="46">
        <f t="shared" si="53"/>
        <v>401.2</v>
      </c>
      <c r="K417" s="67">
        <v>-1</v>
      </c>
      <c r="N417" t="str">
        <f t="shared" si="54"/>
        <v>Q1-2000</v>
      </c>
      <c r="O417" t="s">
        <v>113</v>
      </c>
      <c r="P417" s="3">
        <v>36556</v>
      </c>
      <c r="Q417" s="5">
        <v>889325</v>
      </c>
      <c r="R417" s="5">
        <v>1195380</v>
      </c>
      <c r="S417" s="19">
        <f t="shared" si="55"/>
        <v>0.743968445180612</v>
      </c>
    </row>
    <row r="418" spans="1:19" x14ac:dyDescent="0.25">
      <c r="A418" s="34">
        <f t="shared" si="48"/>
        <v>2000</v>
      </c>
      <c r="B418" s="34" t="str">
        <f t="shared" si="49"/>
        <v>Q1-2000</v>
      </c>
      <c r="C418" t="s">
        <v>118</v>
      </c>
      <c r="D418" s="3">
        <v>36585</v>
      </c>
      <c r="E418" s="4">
        <v>212.9</v>
      </c>
      <c r="F418" s="4">
        <v>189.9</v>
      </c>
      <c r="G418" s="23">
        <f t="shared" si="50"/>
        <v>285.62120456958957</v>
      </c>
      <c r="H418" s="23">
        <f t="shared" si="51"/>
        <v>254.76499176968088</v>
      </c>
      <c r="I418" s="46">
        <f t="shared" si="52"/>
        <v>540.38619633927044</v>
      </c>
      <c r="J418" s="46">
        <f t="shared" si="53"/>
        <v>402.8</v>
      </c>
      <c r="K418" s="67">
        <v>-1</v>
      </c>
      <c r="N418" t="str">
        <f t="shared" si="54"/>
        <v>Q1-2000</v>
      </c>
      <c r="O418" t="s">
        <v>118</v>
      </c>
      <c r="P418" s="3">
        <v>36585</v>
      </c>
      <c r="Q418" s="5">
        <v>893647</v>
      </c>
      <c r="R418" s="5">
        <v>1198894</v>
      </c>
      <c r="S418" s="19">
        <f t="shared" si="55"/>
        <v>0.74539283706482806</v>
      </c>
    </row>
    <row r="419" spans="1:19" x14ac:dyDescent="0.25">
      <c r="A419" s="34">
        <f t="shared" si="48"/>
        <v>2000</v>
      </c>
      <c r="B419" s="34" t="str">
        <f t="shared" si="49"/>
        <v>Q1-2000</v>
      </c>
      <c r="C419" t="s">
        <v>119</v>
      </c>
      <c r="D419" s="3">
        <v>36616</v>
      </c>
      <c r="E419" s="4">
        <v>213.8</v>
      </c>
      <c r="F419" s="4">
        <v>191.7</v>
      </c>
      <c r="G419" s="23">
        <f t="shared" si="50"/>
        <v>286.58641118356257</v>
      </c>
      <c r="H419" s="23">
        <f t="shared" si="51"/>
        <v>256.96265212296044</v>
      </c>
      <c r="I419" s="46">
        <f t="shared" si="52"/>
        <v>543.54906330652307</v>
      </c>
      <c r="J419" s="46">
        <f t="shared" si="53"/>
        <v>405.5</v>
      </c>
      <c r="K419" s="67">
        <v>-1</v>
      </c>
      <c r="N419" t="str">
        <f t="shared" si="54"/>
        <v>Q1-2000</v>
      </c>
      <c r="O419" t="s">
        <v>119</v>
      </c>
      <c r="P419" s="3">
        <v>36616</v>
      </c>
      <c r="Q419" s="5">
        <v>898533</v>
      </c>
      <c r="R419" s="5">
        <v>1204431</v>
      </c>
      <c r="S419" s="19">
        <f t="shared" si="55"/>
        <v>0.74602281077122723</v>
      </c>
    </row>
    <row r="420" spans="1:19" x14ac:dyDescent="0.25">
      <c r="A420" s="34">
        <f t="shared" si="48"/>
        <v>2000</v>
      </c>
      <c r="B420" s="34" t="str">
        <f t="shared" si="49"/>
        <v>Q2-2000</v>
      </c>
      <c r="C420" t="s">
        <v>120</v>
      </c>
      <c r="D420" s="3">
        <v>36646</v>
      </c>
      <c r="E420" s="4">
        <v>214.8</v>
      </c>
      <c r="F420" s="4">
        <v>195.8</v>
      </c>
      <c r="G420" s="23">
        <f t="shared" si="50"/>
        <v>287.39644697163214</v>
      </c>
      <c r="H420" s="23">
        <f t="shared" si="51"/>
        <v>261.97497354304272</v>
      </c>
      <c r="I420" s="46">
        <f t="shared" si="52"/>
        <v>549.37142051467481</v>
      </c>
      <c r="J420" s="46">
        <f t="shared" si="53"/>
        <v>410.6</v>
      </c>
      <c r="K420" s="67">
        <v>-1</v>
      </c>
      <c r="N420" t="str">
        <f t="shared" si="54"/>
        <v>Q2-2000</v>
      </c>
      <c r="O420" t="s">
        <v>120</v>
      </c>
      <c r="P420" s="3">
        <v>36646</v>
      </c>
      <c r="Q420" s="5">
        <v>904299</v>
      </c>
      <c r="R420" s="5">
        <v>1209927</v>
      </c>
      <c r="S420" s="19">
        <f t="shared" si="55"/>
        <v>0.74739963650699592</v>
      </c>
    </row>
    <row r="421" spans="1:19" x14ac:dyDescent="0.25">
      <c r="A421" s="34">
        <f t="shared" si="48"/>
        <v>2000</v>
      </c>
      <c r="B421" s="34" t="str">
        <f t="shared" si="49"/>
        <v>Q2-2000</v>
      </c>
      <c r="C421" t="s">
        <v>121</v>
      </c>
      <c r="D421" s="3">
        <v>36677</v>
      </c>
      <c r="E421" s="4">
        <v>216.1</v>
      </c>
      <c r="F421" s="4">
        <v>198.3</v>
      </c>
      <c r="G421" s="23">
        <f t="shared" si="50"/>
        <v>288.51821201293848</v>
      </c>
      <c r="H421" s="23">
        <f t="shared" si="51"/>
        <v>264.75317650238645</v>
      </c>
      <c r="I421" s="46">
        <f t="shared" si="52"/>
        <v>553.27138851532493</v>
      </c>
      <c r="J421" s="46">
        <f t="shared" si="53"/>
        <v>414.4</v>
      </c>
      <c r="K421" s="67">
        <v>-1</v>
      </c>
      <c r="N421" t="str">
        <f t="shared" si="54"/>
        <v>Q2-2000</v>
      </c>
      <c r="O421" t="s">
        <v>121</v>
      </c>
      <c r="P421" s="3">
        <v>36677</v>
      </c>
      <c r="Q421" s="5">
        <v>910152</v>
      </c>
      <c r="R421" s="5">
        <v>1215157</v>
      </c>
      <c r="S421" s="19">
        <f t="shared" si="55"/>
        <v>0.74899951199721515</v>
      </c>
    </row>
    <row r="422" spans="1:19" x14ac:dyDescent="0.25">
      <c r="A422" s="34">
        <f t="shared" si="48"/>
        <v>2000</v>
      </c>
      <c r="B422" s="34" t="str">
        <f t="shared" si="49"/>
        <v>Q2-2000</v>
      </c>
      <c r="C422" t="s">
        <v>122</v>
      </c>
      <c r="D422" s="3">
        <v>36707</v>
      </c>
      <c r="E422" s="4">
        <v>217.4</v>
      </c>
      <c r="F422" s="4">
        <v>200.7</v>
      </c>
      <c r="G422" s="23">
        <f t="shared" si="50"/>
        <v>289.94565363645899</v>
      </c>
      <c r="H422" s="23">
        <f t="shared" si="51"/>
        <v>267.67291943347431</v>
      </c>
      <c r="I422" s="46">
        <f t="shared" si="52"/>
        <v>557.61857306993329</v>
      </c>
      <c r="J422" s="46">
        <f t="shared" si="53"/>
        <v>418.1</v>
      </c>
      <c r="K422" s="67">
        <v>-1</v>
      </c>
      <c r="N422" t="str">
        <f t="shared" si="54"/>
        <v>Q2-2000</v>
      </c>
      <c r="O422" t="s">
        <v>122</v>
      </c>
      <c r="P422" s="3">
        <v>36707</v>
      </c>
      <c r="Q422" s="5">
        <v>915616</v>
      </c>
      <c r="R422" s="5">
        <v>1221154</v>
      </c>
      <c r="S422" s="19">
        <f t="shared" si="55"/>
        <v>0.74979568506511052</v>
      </c>
    </row>
    <row r="423" spans="1:19" x14ac:dyDescent="0.25">
      <c r="A423" s="34">
        <f t="shared" si="48"/>
        <v>2000</v>
      </c>
      <c r="B423" s="34" t="str">
        <f t="shared" si="49"/>
        <v>Q3-2000</v>
      </c>
      <c r="C423" t="s">
        <v>123</v>
      </c>
      <c r="D423" s="3">
        <v>36738</v>
      </c>
      <c r="E423" s="4">
        <v>219</v>
      </c>
      <c r="F423" s="4">
        <v>203.7</v>
      </c>
      <c r="G423" s="23">
        <f t="shared" si="50"/>
        <v>289.89820837625075</v>
      </c>
      <c r="H423" s="23">
        <f t="shared" si="51"/>
        <v>269.6450458732524</v>
      </c>
      <c r="I423" s="46">
        <f t="shared" si="52"/>
        <v>559.54325424950321</v>
      </c>
      <c r="J423" s="46">
        <f t="shared" si="53"/>
        <v>422.7</v>
      </c>
      <c r="K423" s="67">
        <v>-1</v>
      </c>
      <c r="N423" t="str">
        <f t="shared" si="54"/>
        <v>Q3-2000</v>
      </c>
      <c r="O423" t="s">
        <v>123</v>
      </c>
      <c r="P423" s="3">
        <v>36738</v>
      </c>
      <c r="Q423" s="5">
        <v>921343</v>
      </c>
      <c r="R423" s="5">
        <v>1219615</v>
      </c>
      <c r="S423" s="19">
        <f t="shared" si="55"/>
        <v>0.75543757661229161</v>
      </c>
    </row>
    <row r="424" spans="1:19" x14ac:dyDescent="0.25">
      <c r="A424" s="34">
        <f t="shared" si="48"/>
        <v>2000</v>
      </c>
      <c r="B424" s="34" t="str">
        <f t="shared" si="49"/>
        <v>Q3-2000</v>
      </c>
      <c r="C424" t="s">
        <v>124</v>
      </c>
      <c r="D424" s="3">
        <v>36769</v>
      </c>
      <c r="E424" s="4">
        <v>220.6</v>
      </c>
      <c r="F424" s="4">
        <v>205.1</v>
      </c>
      <c r="G424" s="23">
        <f t="shared" si="50"/>
        <v>291.31448572513881</v>
      </c>
      <c r="H424" s="23">
        <f t="shared" si="51"/>
        <v>270.84587952051663</v>
      </c>
      <c r="I424" s="46">
        <f t="shared" si="52"/>
        <v>562.16036524565538</v>
      </c>
      <c r="J424" s="46">
        <f t="shared" si="53"/>
        <v>425.7</v>
      </c>
      <c r="K424" s="67">
        <v>-1</v>
      </c>
      <c r="N424" t="str">
        <f t="shared" si="54"/>
        <v>Q3-2000</v>
      </c>
      <c r="O424" t="s">
        <v>124</v>
      </c>
      <c r="P424" s="3">
        <v>36769</v>
      </c>
      <c r="Q424" s="5">
        <v>926664</v>
      </c>
      <c r="R424" s="5">
        <v>1223711</v>
      </c>
      <c r="S424" s="19">
        <f t="shared" si="55"/>
        <v>0.75725722821810049</v>
      </c>
    </row>
    <row r="425" spans="1:19" x14ac:dyDescent="0.25">
      <c r="A425" s="34">
        <f t="shared" si="48"/>
        <v>2000</v>
      </c>
      <c r="B425" s="34" t="str">
        <f t="shared" si="49"/>
        <v>Q3-2000</v>
      </c>
      <c r="C425" t="s">
        <v>125</v>
      </c>
      <c r="D425" s="3">
        <v>36799</v>
      </c>
      <c r="E425" s="4">
        <v>222.5</v>
      </c>
      <c r="F425" s="4">
        <v>205.5</v>
      </c>
      <c r="G425" s="23">
        <f t="shared" si="50"/>
        <v>293.07857945224731</v>
      </c>
      <c r="H425" s="23">
        <f t="shared" si="51"/>
        <v>270.68605877499692</v>
      </c>
      <c r="I425" s="46">
        <f t="shared" si="52"/>
        <v>563.76463822724418</v>
      </c>
      <c r="J425" s="46">
        <f t="shared" si="53"/>
        <v>428</v>
      </c>
      <c r="K425" s="67">
        <v>-1</v>
      </c>
      <c r="N425" t="str">
        <f t="shared" si="54"/>
        <v>Q3-2000</v>
      </c>
      <c r="O425" t="s">
        <v>125</v>
      </c>
      <c r="P425" s="3">
        <v>36799</v>
      </c>
      <c r="Q425" s="5">
        <v>932063</v>
      </c>
      <c r="R425" s="5">
        <v>1227720</v>
      </c>
      <c r="S425" s="19">
        <f t="shared" si="55"/>
        <v>0.75918206105626695</v>
      </c>
    </row>
    <row r="426" spans="1:19" x14ac:dyDescent="0.25">
      <c r="A426" s="34">
        <f t="shared" si="48"/>
        <v>2000</v>
      </c>
      <c r="B426" s="34" t="str">
        <f t="shared" si="49"/>
        <v>Q4-2000</v>
      </c>
      <c r="C426" t="s">
        <v>126</v>
      </c>
      <c r="D426" s="3">
        <v>36830</v>
      </c>
      <c r="E426" s="4">
        <v>224.5</v>
      </c>
      <c r="F426" s="4">
        <v>203.6</v>
      </c>
      <c r="G426" s="23">
        <f t="shared" si="50"/>
        <v>294.96369251653056</v>
      </c>
      <c r="H426" s="23">
        <f t="shared" si="51"/>
        <v>267.5038209192233</v>
      </c>
      <c r="I426" s="46">
        <f t="shared" si="52"/>
        <v>562.46751343575386</v>
      </c>
      <c r="J426" s="46">
        <f t="shared" si="53"/>
        <v>428.1</v>
      </c>
      <c r="K426" s="67">
        <v>-1</v>
      </c>
      <c r="N426" t="str">
        <f t="shared" si="54"/>
        <v>Q4-2000</v>
      </c>
      <c r="O426" t="s">
        <v>126</v>
      </c>
      <c r="P426" s="3">
        <v>36830</v>
      </c>
      <c r="Q426" s="5">
        <v>937052</v>
      </c>
      <c r="R426" s="5">
        <v>1231164</v>
      </c>
      <c r="S426" s="19">
        <f t="shared" si="55"/>
        <v>0.76111062376742655</v>
      </c>
    </row>
    <row r="427" spans="1:19" x14ac:dyDescent="0.25">
      <c r="A427" s="34">
        <f t="shared" si="48"/>
        <v>2000</v>
      </c>
      <c r="B427" s="34" t="str">
        <f t="shared" si="49"/>
        <v>Q4-2000</v>
      </c>
      <c r="C427" t="s">
        <v>127</v>
      </c>
      <c r="D427" s="3">
        <v>36860</v>
      </c>
      <c r="E427" s="4">
        <v>226.7</v>
      </c>
      <c r="F427" s="4">
        <v>204.3</v>
      </c>
      <c r="G427" s="23">
        <f t="shared" si="50"/>
        <v>297.24890289842625</v>
      </c>
      <c r="H427" s="23">
        <f t="shared" si="51"/>
        <v>267.87803644529549</v>
      </c>
      <c r="I427" s="46">
        <f t="shared" si="52"/>
        <v>565.12693934372169</v>
      </c>
      <c r="J427" s="46">
        <f t="shared" si="53"/>
        <v>431</v>
      </c>
      <c r="K427" s="67">
        <v>-1</v>
      </c>
      <c r="N427" t="str">
        <f t="shared" si="54"/>
        <v>Q4-2000</v>
      </c>
      <c r="O427" t="s">
        <v>127</v>
      </c>
      <c r="P427" s="3">
        <v>36860</v>
      </c>
      <c r="Q427" s="5">
        <v>943167</v>
      </c>
      <c r="R427" s="5">
        <v>1236680</v>
      </c>
      <c r="S427" s="19">
        <f t="shared" si="55"/>
        <v>0.76266051039880967</v>
      </c>
    </row>
    <row r="428" spans="1:19" x14ac:dyDescent="0.25">
      <c r="A428" s="34">
        <f t="shared" si="48"/>
        <v>2000</v>
      </c>
      <c r="B428" s="34" t="str">
        <f t="shared" si="49"/>
        <v>Q4-2000</v>
      </c>
      <c r="C428" t="s">
        <v>128</v>
      </c>
      <c r="D428" s="3">
        <v>36891</v>
      </c>
      <c r="E428" s="4">
        <v>229</v>
      </c>
      <c r="F428" s="4">
        <v>206.5</v>
      </c>
      <c r="G428" s="23">
        <f t="shared" si="50"/>
        <v>299.60773423623681</v>
      </c>
      <c r="H428" s="23">
        <f t="shared" si="51"/>
        <v>270.17029309948867</v>
      </c>
      <c r="I428" s="46">
        <f t="shared" si="52"/>
        <v>569.77802733572548</v>
      </c>
      <c r="J428" s="46">
        <f t="shared" si="53"/>
        <v>435.5</v>
      </c>
      <c r="K428" s="67">
        <v>-1</v>
      </c>
      <c r="N428" t="str">
        <f t="shared" si="54"/>
        <v>Q4-2000</v>
      </c>
      <c r="O428" t="s">
        <v>128</v>
      </c>
      <c r="P428" s="3">
        <v>36891</v>
      </c>
      <c r="Q428" s="5">
        <v>949234</v>
      </c>
      <c r="R428" s="5">
        <v>1241912</v>
      </c>
      <c r="S428" s="19">
        <f t="shared" si="55"/>
        <v>0.76433273855152373</v>
      </c>
    </row>
    <row r="429" spans="1:19" x14ac:dyDescent="0.25">
      <c r="A429" s="34">
        <f t="shared" si="48"/>
        <v>2001</v>
      </c>
      <c r="B429" s="34" t="str">
        <f t="shared" si="49"/>
        <v>Q1-2001</v>
      </c>
      <c r="C429" t="s">
        <v>129</v>
      </c>
      <c r="D429" s="3">
        <v>36922</v>
      </c>
      <c r="E429" s="4">
        <v>231.5</v>
      </c>
      <c r="F429" s="4">
        <v>210.8</v>
      </c>
      <c r="G429" s="23">
        <f t="shared" si="50"/>
        <v>301.47491316938766</v>
      </c>
      <c r="H429" s="23">
        <f t="shared" si="51"/>
        <v>274.51797708901478</v>
      </c>
      <c r="I429" s="46">
        <f t="shared" si="52"/>
        <v>575.99289025840244</v>
      </c>
      <c r="J429" s="46">
        <f t="shared" si="53"/>
        <v>442.3</v>
      </c>
      <c r="K429" s="67">
        <v>-1</v>
      </c>
      <c r="N429" t="str">
        <f t="shared" si="54"/>
        <v>Q1-2001</v>
      </c>
      <c r="O429" t="s">
        <v>129</v>
      </c>
      <c r="P429" s="3">
        <v>36922</v>
      </c>
      <c r="Q429" s="5">
        <v>959627</v>
      </c>
      <c r="R429" s="5">
        <v>1249691</v>
      </c>
      <c r="S429" s="19">
        <f t="shared" si="55"/>
        <v>0.76789142275970623</v>
      </c>
    </row>
    <row r="430" spans="1:19" x14ac:dyDescent="0.25">
      <c r="A430" s="34">
        <f t="shared" si="48"/>
        <v>2001</v>
      </c>
      <c r="B430" s="34" t="str">
        <f t="shared" si="49"/>
        <v>Q1-2001</v>
      </c>
      <c r="C430" t="s">
        <v>130</v>
      </c>
      <c r="D430" s="3">
        <v>36950</v>
      </c>
      <c r="E430" s="4">
        <v>233.9</v>
      </c>
      <c r="F430" s="4">
        <v>214.6</v>
      </c>
      <c r="G430" s="23">
        <f t="shared" si="50"/>
        <v>303.54156696955272</v>
      </c>
      <c r="H430" s="23">
        <f t="shared" si="51"/>
        <v>278.49517003705006</v>
      </c>
      <c r="I430" s="46">
        <f t="shared" si="52"/>
        <v>582.03673700660283</v>
      </c>
      <c r="J430" s="46">
        <f t="shared" si="53"/>
        <v>448.5</v>
      </c>
      <c r="K430" s="67">
        <v>-1</v>
      </c>
      <c r="N430" t="str">
        <f t="shared" si="54"/>
        <v>Q1-2001</v>
      </c>
      <c r="O430" t="s">
        <v>130</v>
      </c>
      <c r="P430" s="3">
        <v>36950</v>
      </c>
      <c r="Q430" s="5">
        <v>966260</v>
      </c>
      <c r="R430" s="5">
        <v>1253955</v>
      </c>
      <c r="S430" s="19">
        <f t="shared" si="55"/>
        <v>0.77056991678329767</v>
      </c>
    </row>
    <row r="431" spans="1:19" x14ac:dyDescent="0.25">
      <c r="A431" s="34">
        <f t="shared" si="48"/>
        <v>2001</v>
      </c>
      <c r="B431" s="34" t="str">
        <f t="shared" si="49"/>
        <v>Q1-2001</v>
      </c>
      <c r="C431" t="s">
        <v>131</v>
      </c>
      <c r="D431" s="3">
        <v>36981</v>
      </c>
      <c r="E431" s="4">
        <v>236.2</v>
      </c>
      <c r="F431" s="4">
        <v>219.5</v>
      </c>
      <c r="G431" s="23">
        <f t="shared" si="50"/>
        <v>305.86747787110238</v>
      </c>
      <c r="H431" s="23">
        <f t="shared" si="51"/>
        <v>284.24179251781106</v>
      </c>
      <c r="I431" s="46">
        <f t="shared" si="52"/>
        <v>590.1092703889135</v>
      </c>
      <c r="J431" s="46">
        <f t="shared" si="53"/>
        <v>455.7</v>
      </c>
      <c r="K431" s="67">
        <v>1</v>
      </c>
      <c r="N431" t="str">
        <f t="shared" si="54"/>
        <v>Q1-2001</v>
      </c>
      <c r="O431" t="s">
        <v>131</v>
      </c>
      <c r="P431" s="3">
        <v>36981</v>
      </c>
      <c r="Q431" s="5">
        <v>972710</v>
      </c>
      <c r="R431" s="5">
        <v>1259612</v>
      </c>
      <c r="S431" s="19">
        <f t="shared" si="55"/>
        <v>0.77222986125886384</v>
      </c>
    </row>
    <row r="432" spans="1:19" x14ac:dyDescent="0.25">
      <c r="A432" s="34">
        <f t="shared" si="48"/>
        <v>2001</v>
      </c>
      <c r="B432" s="34" t="str">
        <f t="shared" si="49"/>
        <v>Q2-2001</v>
      </c>
      <c r="C432" t="s">
        <v>132</v>
      </c>
      <c r="D432" s="3">
        <v>37011</v>
      </c>
      <c r="E432" s="4">
        <v>238.3</v>
      </c>
      <c r="F432" s="4">
        <v>229</v>
      </c>
      <c r="G432" s="23">
        <f t="shared" si="50"/>
        <v>307.49363139825061</v>
      </c>
      <c r="H432" s="23">
        <f t="shared" si="51"/>
        <v>295.49325048342166</v>
      </c>
      <c r="I432" s="46">
        <f t="shared" si="52"/>
        <v>602.98688188167228</v>
      </c>
      <c r="J432" s="46">
        <f t="shared" si="53"/>
        <v>467.3</v>
      </c>
      <c r="K432" s="67">
        <v>1</v>
      </c>
      <c r="N432" t="str">
        <f t="shared" si="54"/>
        <v>Q2-2001</v>
      </c>
      <c r="O432" t="s">
        <v>132</v>
      </c>
      <c r="P432" s="3">
        <v>37011</v>
      </c>
      <c r="Q432" s="5">
        <v>978959</v>
      </c>
      <c r="R432" s="5">
        <v>1263213</v>
      </c>
      <c r="S432" s="19">
        <f t="shared" si="55"/>
        <v>0.774975400031507</v>
      </c>
    </row>
    <row r="433" spans="1:19" x14ac:dyDescent="0.25">
      <c r="A433" s="34">
        <f t="shared" si="48"/>
        <v>2001</v>
      </c>
      <c r="B433" s="34" t="str">
        <f t="shared" si="49"/>
        <v>Q2-2001</v>
      </c>
      <c r="C433" t="s">
        <v>133</v>
      </c>
      <c r="D433" s="3">
        <v>37042</v>
      </c>
      <c r="E433" s="4">
        <v>240.4</v>
      </c>
      <c r="F433" s="4">
        <v>231.6</v>
      </c>
      <c r="G433" s="23">
        <f t="shared" si="50"/>
        <v>309.82492287682646</v>
      </c>
      <c r="H433" s="23">
        <f t="shared" si="51"/>
        <v>298.48357794622717</v>
      </c>
      <c r="I433" s="46">
        <f t="shared" si="52"/>
        <v>608.30850082305369</v>
      </c>
      <c r="J433" s="46">
        <f t="shared" si="53"/>
        <v>472</v>
      </c>
      <c r="K433" s="67">
        <v>1</v>
      </c>
      <c r="N433" t="str">
        <f t="shared" si="54"/>
        <v>Q2-2001</v>
      </c>
      <c r="O433" t="s">
        <v>133</v>
      </c>
      <c r="P433" s="3">
        <v>37042</v>
      </c>
      <c r="Q433" s="5">
        <v>984140</v>
      </c>
      <c r="R433" s="5">
        <v>1268349</v>
      </c>
      <c r="S433" s="19">
        <f t="shared" si="55"/>
        <v>0.77592208453666933</v>
      </c>
    </row>
    <row r="434" spans="1:19" x14ac:dyDescent="0.25">
      <c r="A434" s="34">
        <f t="shared" si="48"/>
        <v>2001</v>
      </c>
      <c r="B434" s="34" t="str">
        <f t="shared" si="49"/>
        <v>Q2-2001</v>
      </c>
      <c r="C434" t="s">
        <v>134</v>
      </c>
      <c r="D434" s="3">
        <v>37072</v>
      </c>
      <c r="E434" s="4">
        <v>242.3</v>
      </c>
      <c r="F434" s="4">
        <v>229.7</v>
      </c>
      <c r="G434" s="23">
        <f t="shared" si="50"/>
        <v>311.26697298665005</v>
      </c>
      <c r="H434" s="23">
        <f t="shared" si="51"/>
        <v>295.0805765374887</v>
      </c>
      <c r="I434" s="46">
        <f t="shared" si="52"/>
        <v>606.34754952413869</v>
      </c>
      <c r="J434" s="46">
        <f t="shared" si="53"/>
        <v>472</v>
      </c>
      <c r="K434" s="67">
        <v>1</v>
      </c>
      <c r="N434" t="str">
        <f t="shared" si="54"/>
        <v>Q2-2001</v>
      </c>
      <c r="O434" t="s">
        <v>134</v>
      </c>
      <c r="P434" s="3">
        <v>37072</v>
      </c>
      <c r="Q434" s="5">
        <v>991991</v>
      </c>
      <c r="R434" s="5">
        <v>1274346</v>
      </c>
      <c r="S434" s="19">
        <f t="shared" si="55"/>
        <v>0.77843144640466566</v>
      </c>
    </row>
    <row r="435" spans="1:19" x14ac:dyDescent="0.25">
      <c r="A435" s="34">
        <f t="shared" si="48"/>
        <v>2001</v>
      </c>
      <c r="B435" s="34" t="str">
        <f t="shared" si="49"/>
        <v>Q3-2001</v>
      </c>
      <c r="C435" t="s">
        <v>135</v>
      </c>
      <c r="D435" s="3">
        <v>37103</v>
      </c>
      <c r="E435" s="4">
        <v>244.2</v>
      </c>
      <c r="F435" s="4">
        <v>215.3</v>
      </c>
      <c r="G435" s="23">
        <f t="shared" si="50"/>
        <v>313.40034704664902</v>
      </c>
      <c r="H435" s="23">
        <f t="shared" si="51"/>
        <v>276.31078918568198</v>
      </c>
      <c r="I435" s="46">
        <f t="shared" si="52"/>
        <v>589.711136232331</v>
      </c>
      <c r="J435" s="46">
        <f t="shared" si="53"/>
        <v>459.5</v>
      </c>
      <c r="K435" s="67">
        <v>1</v>
      </c>
      <c r="N435" t="str">
        <f t="shared" si="54"/>
        <v>Q3-2001</v>
      </c>
      <c r="O435" t="s">
        <v>135</v>
      </c>
      <c r="P435" s="3">
        <v>37103</v>
      </c>
      <c r="Q435" s="5">
        <v>998713</v>
      </c>
      <c r="R435" s="5">
        <v>1281724</v>
      </c>
      <c r="S435" s="19">
        <f t="shared" si="55"/>
        <v>0.77919505291310764</v>
      </c>
    </row>
    <row r="436" spans="1:19" x14ac:dyDescent="0.25">
      <c r="A436" s="34">
        <f t="shared" si="48"/>
        <v>2001</v>
      </c>
      <c r="B436" s="34" t="str">
        <f t="shared" si="49"/>
        <v>Q3-2001</v>
      </c>
      <c r="C436" t="s">
        <v>136</v>
      </c>
      <c r="D436" s="3">
        <v>37134</v>
      </c>
      <c r="E436" s="4">
        <v>245.9</v>
      </c>
      <c r="F436" s="4">
        <v>216.3</v>
      </c>
      <c r="G436" s="23">
        <f t="shared" si="50"/>
        <v>314.65779624354275</v>
      </c>
      <c r="H436" s="23">
        <f t="shared" si="51"/>
        <v>276.78113593931801</v>
      </c>
      <c r="I436" s="46">
        <f t="shared" si="52"/>
        <v>591.43893218286075</v>
      </c>
      <c r="J436" s="46">
        <f t="shared" si="53"/>
        <v>462.20000000000005</v>
      </c>
      <c r="K436" s="67">
        <v>1</v>
      </c>
      <c r="N436" t="str">
        <f t="shared" si="54"/>
        <v>Q3-2001</v>
      </c>
      <c r="O436" t="s">
        <v>136</v>
      </c>
      <c r="P436" s="3">
        <v>37134</v>
      </c>
      <c r="Q436" s="5">
        <v>1006427</v>
      </c>
      <c r="R436" s="5">
        <v>1287841</v>
      </c>
      <c r="S436" s="19">
        <f t="shared" si="55"/>
        <v>0.7814838943627358</v>
      </c>
    </row>
    <row r="437" spans="1:19" x14ac:dyDescent="0.25">
      <c r="A437" s="34">
        <f t="shared" si="48"/>
        <v>2001</v>
      </c>
      <c r="B437" s="34" t="str">
        <f t="shared" si="49"/>
        <v>Q3-2001</v>
      </c>
      <c r="C437" t="s">
        <v>137</v>
      </c>
      <c r="D437" s="3">
        <v>37164</v>
      </c>
      <c r="E437" s="4">
        <v>247.5</v>
      </c>
      <c r="F437" s="4">
        <v>220.6</v>
      </c>
      <c r="G437" s="23">
        <f t="shared" si="50"/>
        <v>315.715004781799</v>
      </c>
      <c r="H437" s="23">
        <f t="shared" si="51"/>
        <v>281.40092951460548</v>
      </c>
      <c r="I437" s="46">
        <f t="shared" si="52"/>
        <v>597.11593429640448</v>
      </c>
      <c r="J437" s="46">
        <f t="shared" si="53"/>
        <v>468.1</v>
      </c>
      <c r="K437" s="67">
        <v>1</v>
      </c>
      <c r="N437" t="str">
        <f t="shared" si="54"/>
        <v>Q3-2001</v>
      </c>
      <c r="O437" t="s">
        <v>137</v>
      </c>
      <c r="P437" s="3">
        <v>37164</v>
      </c>
      <c r="Q437" s="5">
        <v>1013217</v>
      </c>
      <c r="R437" s="5">
        <v>1292476</v>
      </c>
      <c r="S437" s="19">
        <f t="shared" si="55"/>
        <v>0.78393486610196239</v>
      </c>
    </row>
    <row r="438" spans="1:19" x14ac:dyDescent="0.25">
      <c r="A438" s="34">
        <f t="shared" si="48"/>
        <v>2001</v>
      </c>
      <c r="B438" s="34" t="str">
        <f t="shared" si="49"/>
        <v>Q4-2001</v>
      </c>
      <c r="C438" t="s">
        <v>138</v>
      </c>
      <c r="D438" s="3">
        <v>37195</v>
      </c>
      <c r="E438" s="4">
        <v>249</v>
      </c>
      <c r="F438" s="4">
        <v>241.3</v>
      </c>
      <c r="G438" s="23">
        <f t="shared" si="50"/>
        <v>317.19853923131677</v>
      </c>
      <c r="H438" s="23">
        <f t="shared" si="51"/>
        <v>307.38958841974596</v>
      </c>
      <c r="I438" s="46">
        <f t="shared" si="52"/>
        <v>624.58812765106268</v>
      </c>
      <c r="J438" s="46">
        <f t="shared" si="53"/>
        <v>490.3</v>
      </c>
      <c r="K438" s="67">
        <v>1</v>
      </c>
      <c r="N438" t="str">
        <f t="shared" si="54"/>
        <v>Q4-2001</v>
      </c>
      <c r="O438" t="s">
        <v>138</v>
      </c>
      <c r="P438" s="3">
        <v>37195</v>
      </c>
      <c r="Q438" s="5">
        <v>1019874</v>
      </c>
      <c r="R438" s="5">
        <v>1299207</v>
      </c>
      <c r="S438" s="19">
        <f t="shared" si="55"/>
        <v>0.78499730989749905</v>
      </c>
    </row>
    <row r="439" spans="1:19" x14ac:dyDescent="0.25">
      <c r="A439" s="34">
        <f t="shared" si="48"/>
        <v>2001</v>
      </c>
      <c r="B439" s="34" t="str">
        <f t="shared" si="49"/>
        <v>Q4-2001</v>
      </c>
      <c r="C439" t="s">
        <v>139</v>
      </c>
      <c r="D439" s="3">
        <v>37225</v>
      </c>
      <c r="E439" s="4">
        <v>250.3</v>
      </c>
      <c r="F439" s="4">
        <v>248.2</v>
      </c>
      <c r="G439" s="23">
        <f t="shared" si="50"/>
        <v>318.16511732597507</v>
      </c>
      <c r="H439" s="23">
        <f t="shared" si="51"/>
        <v>315.49573360090693</v>
      </c>
      <c r="I439" s="46">
        <f t="shared" si="52"/>
        <v>633.66085092688195</v>
      </c>
      <c r="J439" s="46">
        <f t="shared" si="53"/>
        <v>498.5</v>
      </c>
      <c r="K439" s="67">
        <v>1</v>
      </c>
      <c r="N439" t="str">
        <f t="shared" si="54"/>
        <v>Q4-2001</v>
      </c>
      <c r="O439" t="s">
        <v>139</v>
      </c>
      <c r="P439" s="3">
        <v>37225</v>
      </c>
      <c r="Q439" s="5">
        <v>1028502</v>
      </c>
      <c r="R439" s="5">
        <v>1307365</v>
      </c>
      <c r="S439" s="19">
        <f t="shared" si="55"/>
        <v>0.78669843540250806</v>
      </c>
    </row>
    <row r="440" spans="1:19" x14ac:dyDescent="0.25">
      <c r="A440" s="34">
        <f t="shared" si="48"/>
        <v>2001</v>
      </c>
      <c r="B440" s="34" t="str">
        <f t="shared" si="49"/>
        <v>Q4-2001</v>
      </c>
      <c r="C440" t="s">
        <v>140</v>
      </c>
      <c r="D440" s="3">
        <v>37256</v>
      </c>
      <c r="E440" s="4">
        <v>251.5</v>
      </c>
      <c r="F440" s="4">
        <v>250.1</v>
      </c>
      <c r="G440" s="23">
        <f t="shared" si="50"/>
        <v>319.03055045129378</v>
      </c>
      <c r="H440" s="23">
        <f t="shared" si="51"/>
        <v>317.25463486230046</v>
      </c>
      <c r="I440" s="46">
        <f t="shared" si="52"/>
        <v>636.28518531359418</v>
      </c>
      <c r="J440" s="46">
        <f t="shared" si="53"/>
        <v>501.6</v>
      </c>
      <c r="K440" s="67">
        <v>-1</v>
      </c>
      <c r="N440" t="str">
        <f t="shared" si="54"/>
        <v>Q4-2001</v>
      </c>
      <c r="O440" t="s">
        <v>140</v>
      </c>
      <c r="P440" s="3">
        <v>37256</v>
      </c>
      <c r="Q440" s="5">
        <v>1038348</v>
      </c>
      <c r="R440" s="5">
        <v>1317156</v>
      </c>
      <c r="S440" s="19">
        <f t="shared" si="55"/>
        <v>0.78832575640243074</v>
      </c>
    </row>
    <row r="441" spans="1:19" x14ac:dyDescent="0.25">
      <c r="A441" s="34">
        <f t="shared" si="48"/>
        <v>2002</v>
      </c>
      <c r="B441" s="34" t="str">
        <f t="shared" si="49"/>
        <v>Q1-2002</v>
      </c>
      <c r="C441" t="s">
        <v>141</v>
      </c>
      <c r="D441" s="3">
        <v>37287</v>
      </c>
      <c r="E441" s="4">
        <v>252.7</v>
      </c>
      <c r="F441" s="4">
        <v>247.2</v>
      </c>
      <c r="G441" s="23">
        <f t="shared" si="50"/>
        <v>320.83079712815248</v>
      </c>
      <c r="H441" s="23">
        <f t="shared" si="51"/>
        <v>313.8479345076347</v>
      </c>
      <c r="I441" s="46">
        <f t="shared" si="52"/>
        <v>634.67873163578724</v>
      </c>
      <c r="J441" s="46">
        <f t="shared" si="53"/>
        <v>499.9</v>
      </c>
      <c r="K441" s="67">
        <v>-1</v>
      </c>
      <c r="N441" t="str">
        <f t="shared" si="54"/>
        <v>Q1-2002</v>
      </c>
      <c r="O441" t="s">
        <v>141</v>
      </c>
      <c r="P441" s="3">
        <v>37287</v>
      </c>
      <c r="Q441" s="5">
        <v>1044763</v>
      </c>
      <c r="R441" s="5">
        <v>1326443</v>
      </c>
      <c r="S441" s="19">
        <f t="shared" si="55"/>
        <v>0.78764258999444381</v>
      </c>
    </row>
    <row r="442" spans="1:19" x14ac:dyDescent="0.25">
      <c r="A442" s="34">
        <f t="shared" si="48"/>
        <v>2002</v>
      </c>
      <c r="B442" s="34" t="str">
        <f t="shared" si="49"/>
        <v>Q1-2002</v>
      </c>
      <c r="C442" t="s">
        <v>142</v>
      </c>
      <c r="D442" s="3">
        <v>37315</v>
      </c>
      <c r="E442" s="4">
        <v>253.8</v>
      </c>
      <c r="F442" s="4">
        <v>244.3</v>
      </c>
      <c r="G442" s="23">
        <f t="shared" si="50"/>
        <v>321.78708985460435</v>
      </c>
      <c r="H442" s="23">
        <f t="shared" si="51"/>
        <v>309.74226182616172</v>
      </c>
      <c r="I442" s="46">
        <f t="shared" si="52"/>
        <v>631.52935168076601</v>
      </c>
      <c r="J442" s="46">
        <f t="shared" si="53"/>
        <v>498.1</v>
      </c>
      <c r="K442" s="67">
        <v>-1</v>
      </c>
      <c r="N442" t="str">
        <f t="shared" si="54"/>
        <v>Q1-2002</v>
      </c>
      <c r="O442" t="s">
        <v>142</v>
      </c>
      <c r="P442" s="3">
        <v>37315</v>
      </c>
      <c r="Q442" s="5">
        <v>1052645</v>
      </c>
      <c r="R442" s="5">
        <v>1334624</v>
      </c>
      <c r="S442" s="19">
        <f t="shared" si="55"/>
        <v>0.78872026877982115</v>
      </c>
    </row>
    <row r="443" spans="1:19" x14ac:dyDescent="0.25">
      <c r="A443" s="34">
        <f t="shared" si="48"/>
        <v>2002</v>
      </c>
      <c r="B443" s="34" t="str">
        <f t="shared" si="49"/>
        <v>Q1-2002</v>
      </c>
      <c r="C443" t="s">
        <v>143</v>
      </c>
      <c r="D443" s="3">
        <v>37346</v>
      </c>
      <c r="E443" s="4">
        <v>255</v>
      </c>
      <c r="F443" s="4">
        <v>243.1</v>
      </c>
      <c r="G443" s="23">
        <f t="shared" si="50"/>
        <v>322.54085398245536</v>
      </c>
      <c r="H443" s="23">
        <f t="shared" si="51"/>
        <v>307.48894746327414</v>
      </c>
      <c r="I443" s="46">
        <f t="shared" si="52"/>
        <v>630.0298014457295</v>
      </c>
      <c r="J443" s="46">
        <f t="shared" si="53"/>
        <v>498.1</v>
      </c>
      <c r="K443" s="67">
        <v>-1</v>
      </c>
      <c r="N443" t="str">
        <f t="shared" si="54"/>
        <v>Q1-2002</v>
      </c>
      <c r="O443" t="s">
        <v>143</v>
      </c>
      <c r="P443" s="3">
        <v>37346</v>
      </c>
      <c r="Q443" s="5">
        <v>1059811</v>
      </c>
      <c r="R443" s="5">
        <v>1340519</v>
      </c>
      <c r="S443" s="19">
        <f t="shared" si="55"/>
        <v>0.7905975223029289</v>
      </c>
    </row>
    <row r="444" spans="1:19" x14ac:dyDescent="0.25">
      <c r="A444" s="34">
        <f t="shared" si="48"/>
        <v>2002</v>
      </c>
      <c r="B444" s="34" t="str">
        <f t="shared" si="49"/>
        <v>Q2-2002</v>
      </c>
      <c r="C444" t="s">
        <v>144</v>
      </c>
      <c r="D444" s="3">
        <v>37376</v>
      </c>
      <c r="E444" s="4">
        <v>256.10000000000002</v>
      </c>
      <c r="F444" s="4">
        <v>242.8</v>
      </c>
      <c r="G444" s="23">
        <f t="shared" si="50"/>
        <v>323.13440197310393</v>
      </c>
      <c r="H444" s="23">
        <f t="shared" si="51"/>
        <v>306.35311518574633</v>
      </c>
      <c r="I444" s="46">
        <f t="shared" si="52"/>
        <v>629.48751715885032</v>
      </c>
      <c r="J444" s="46">
        <f t="shared" si="53"/>
        <v>498.90000000000003</v>
      </c>
      <c r="K444" s="67">
        <v>-1</v>
      </c>
      <c r="N444" t="str">
        <f t="shared" si="54"/>
        <v>Q2-2002</v>
      </c>
      <c r="O444" t="s">
        <v>144</v>
      </c>
      <c r="P444" s="3">
        <v>37376</v>
      </c>
      <c r="Q444" s="5">
        <v>1067962</v>
      </c>
      <c r="R444" s="5">
        <v>1347502</v>
      </c>
      <c r="S444" s="19">
        <f t="shared" si="55"/>
        <v>0.79254947302490086</v>
      </c>
    </row>
    <row r="445" spans="1:19" x14ac:dyDescent="0.25">
      <c r="A445" s="34">
        <f t="shared" si="48"/>
        <v>2002</v>
      </c>
      <c r="B445" s="34" t="str">
        <f t="shared" si="49"/>
        <v>Q2-2002</v>
      </c>
      <c r="C445" t="s">
        <v>145</v>
      </c>
      <c r="D445" s="3">
        <v>37407</v>
      </c>
      <c r="E445" s="4">
        <v>257.3</v>
      </c>
      <c r="F445" s="4">
        <v>243.6</v>
      </c>
      <c r="G445" s="23">
        <f t="shared" si="50"/>
        <v>323.80543951812427</v>
      </c>
      <c r="H445" s="23">
        <f t="shared" si="51"/>
        <v>306.5643414948118</v>
      </c>
      <c r="I445" s="46">
        <f t="shared" si="52"/>
        <v>630.36978101293607</v>
      </c>
      <c r="J445" s="46">
        <f t="shared" si="53"/>
        <v>500.9</v>
      </c>
      <c r="K445" s="67">
        <v>-1</v>
      </c>
      <c r="N445" t="str">
        <f t="shared" si="54"/>
        <v>Q2-2002</v>
      </c>
      <c r="O445" t="s">
        <v>145</v>
      </c>
      <c r="P445" s="3">
        <v>37407</v>
      </c>
      <c r="Q445" s="5">
        <v>1075132</v>
      </c>
      <c r="R445" s="5">
        <v>1353026</v>
      </c>
      <c r="S445" s="19">
        <f t="shared" si="55"/>
        <v>0.79461296383070246</v>
      </c>
    </row>
    <row r="446" spans="1:19" x14ac:dyDescent="0.25">
      <c r="A446" s="34">
        <f t="shared" si="48"/>
        <v>2002</v>
      </c>
      <c r="B446" s="34" t="str">
        <f t="shared" si="49"/>
        <v>Q2-2002</v>
      </c>
      <c r="C446" t="s">
        <v>146</v>
      </c>
      <c r="D446" s="3">
        <v>37437</v>
      </c>
      <c r="E446" s="4">
        <v>258.5</v>
      </c>
      <c r="F446" s="4">
        <v>245.1</v>
      </c>
      <c r="G446" s="23">
        <f t="shared" si="50"/>
        <v>324.85887396137377</v>
      </c>
      <c r="H446" s="23">
        <f t="shared" si="51"/>
        <v>308.01899422797953</v>
      </c>
      <c r="I446" s="46">
        <f t="shared" si="52"/>
        <v>632.87786818935331</v>
      </c>
      <c r="J446" s="46">
        <f t="shared" si="53"/>
        <v>503.6</v>
      </c>
      <c r="K446" s="67">
        <v>-1</v>
      </c>
      <c r="N446" t="str">
        <f t="shared" si="54"/>
        <v>Q2-2002</v>
      </c>
      <c r="O446" t="s">
        <v>146</v>
      </c>
      <c r="P446" s="3">
        <v>37437</v>
      </c>
      <c r="Q446" s="5">
        <v>1081597</v>
      </c>
      <c r="R446" s="5">
        <v>1359251</v>
      </c>
      <c r="S446" s="19">
        <f t="shared" si="55"/>
        <v>0.79573014844204637</v>
      </c>
    </row>
    <row r="447" spans="1:19" x14ac:dyDescent="0.25">
      <c r="A447" s="34">
        <f t="shared" si="48"/>
        <v>2002</v>
      </c>
      <c r="B447" s="34" t="str">
        <f t="shared" si="49"/>
        <v>Q3-2002</v>
      </c>
      <c r="C447" t="s">
        <v>147</v>
      </c>
      <c r="D447" s="3">
        <v>37468</v>
      </c>
      <c r="E447" s="4">
        <v>259.7</v>
      </c>
      <c r="F447" s="4">
        <v>247.9</v>
      </c>
      <c r="G447" s="23">
        <f t="shared" si="50"/>
        <v>324.75895185028952</v>
      </c>
      <c r="H447" s="23">
        <f t="shared" si="51"/>
        <v>310.00286547434263</v>
      </c>
      <c r="I447" s="46">
        <f t="shared" si="52"/>
        <v>634.76181732463215</v>
      </c>
      <c r="J447" s="46">
        <f t="shared" si="53"/>
        <v>507.6</v>
      </c>
      <c r="K447" s="67">
        <v>-1</v>
      </c>
      <c r="N447" t="str">
        <f t="shared" si="54"/>
        <v>Q3-2002</v>
      </c>
      <c r="O447" t="s">
        <v>147</v>
      </c>
      <c r="P447" s="3">
        <v>37468</v>
      </c>
      <c r="Q447" s="5">
        <v>1088127</v>
      </c>
      <c r="R447" s="5">
        <v>1360720</v>
      </c>
      <c r="S447" s="19">
        <f t="shared" si="55"/>
        <v>0.79967002763242989</v>
      </c>
    </row>
    <row r="448" spans="1:19" x14ac:dyDescent="0.25">
      <c r="A448" s="34">
        <f t="shared" si="48"/>
        <v>2002</v>
      </c>
      <c r="B448" s="34" t="str">
        <f t="shared" si="49"/>
        <v>Q3-2002</v>
      </c>
      <c r="C448" t="s">
        <v>148</v>
      </c>
      <c r="D448" s="3">
        <v>37499</v>
      </c>
      <c r="E448" s="4">
        <v>260.89999999999998</v>
      </c>
      <c r="F448" s="4">
        <v>251.2</v>
      </c>
      <c r="G448" s="23">
        <f t="shared" si="50"/>
        <v>325.20453021835709</v>
      </c>
      <c r="H448" s="23">
        <f t="shared" si="51"/>
        <v>313.11375236048792</v>
      </c>
      <c r="I448" s="46">
        <f t="shared" si="52"/>
        <v>638.31828257884501</v>
      </c>
      <c r="J448" s="46">
        <f t="shared" si="53"/>
        <v>512.09999999999991</v>
      </c>
      <c r="K448" s="67">
        <v>-1</v>
      </c>
      <c r="N448" t="str">
        <f t="shared" si="54"/>
        <v>Q3-2002</v>
      </c>
      <c r="O448" t="s">
        <v>148</v>
      </c>
      <c r="P448" s="3">
        <v>37499</v>
      </c>
      <c r="Q448" s="5">
        <v>1094583</v>
      </c>
      <c r="R448" s="5">
        <v>1364367</v>
      </c>
      <c r="S448" s="19">
        <f t="shared" si="55"/>
        <v>0.8022643467630044</v>
      </c>
    </row>
    <row r="449" spans="1:19" x14ac:dyDescent="0.25">
      <c r="A449" s="34">
        <f t="shared" si="48"/>
        <v>2002</v>
      </c>
      <c r="B449" s="34" t="str">
        <f t="shared" si="49"/>
        <v>Q3-2002</v>
      </c>
      <c r="C449" t="s">
        <v>149</v>
      </c>
      <c r="D449" s="3">
        <v>37529</v>
      </c>
      <c r="E449" s="4">
        <v>262.2</v>
      </c>
      <c r="F449" s="4">
        <v>254.1</v>
      </c>
      <c r="G449" s="23">
        <f t="shared" si="50"/>
        <v>325.76218439491925</v>
      </c>
      <c r="H449" s="23">
        <f t="shared" si="51"/>
        <v>315.69859288615169</v>
      </c>
      <c r="I449" s="46">
        <f t="shared" si="52"/>
        <v>641.46077728107093</v>
      </c>
      <c r="J449" s="46">
        <f t="shared" si="53"/>
        <v>516.29999999999995</v>
      </c>
      <c r="K449" s="67">
        <v>-1</v>
      </c>
      <c r="N449" t="str">
        <f t="shared" si="54"/>
        <v>Q3-2002</v>
      </c>
      <c r="O449" t="s">
        <v>149</v>
      </c>
      <c r="P449" s="3">
        <v>37529</v>
      </c>
      <c r="Q449" s="5">
        <v>1099911</v>
      </c>
      <c r="R449" s="5">
        <v>1366550</v>
      </c>
      <c r="S449" s="19">
        <f t="shared" si="55"/>
        <v>0.80488163623723974</v>
      </c>
    </row>
    <row r="450" spans="1:19" x14ac:dyDescent="0.25">
      <c r="A450" s="34">
        <f t="shared" si="48"/>
        <v>2002</v>
      </c>
      <c r="B450" s="34" t="str">
        <f t="shared" si="49"/>
        <v>Q4-2002</v>
      </c>
      <c r="C450" t="s">
        <v>150</v>
      </c>
      <c r="D450" s="3">
        <v>37560</v>
      </c>
      <c r="E450" s="4">
        <v>263.39999999999998</v>
      </c>
      <c r="F450" s="4">
        <v>258.39999999999998</v>
      </c>
      <c r="G450" s="23">
        <f t="shared" si="50"/>
        <v>326.72615814093177</v>
      </c>
      <c r="H450" s="23">
        <f t="shared" si="51"/>
        <v>320.52406706004848</v>
      </c>
      <c r="I450" s="46">
        <f t="shared" si="52"/>
        <v>647.25022520098025</v>
      </c>
      <c r="J450" s="46">
        <f t="shared" si="53"/>
        <v>521.79999999999995</v>
      </c>
      <c r="K450" s="67">
        <v>-1</v>
      </c>
      <c r="N450" t="str">
        <f t="shared" si="54"/>
        <v>Q4-2002</v>
      </c>
      <c r="O450" t="s">
        <v>150</v>
      </c>
      <c r="P450" s="3">
        <v>37560</v>
      </c>
      <c r="Q450" s="5">
        <v>1105457</v>
      </c>
      <c r="R450" s="5">
        <v>1371229</v>
      </c>
      <c r="S450" s="19">
        <f t="shared" si="55"/>
        <v>0.80617971177680747</v>
      </c>
    </row>
    <row r="451" spans="1:19" x14ac:dyDescent="0.25">
      <c r="A451" s="34">
        <f t="shared" si="48"/>
        <v>2002</v>
      </c>
      <c r="B451" s="34" t="str">
        <f t="shared" si="49"/>
        <v>Q4-2002</v>
      </c>
      <c r="C451" t="s">
        <v>151</v>
      </c>
      <c r="D451" s="3">
        <v>37590</v>
      </c>
      <c r="E451" s="4">
        <v>264.7</v>
      </c>
      <c r="F451" s="4">
        <v>260.7</v>
      </c>
      <c r="G451" s="23">
        <f t="shared" si="50"/>
        <v>327.12403551792158</v>
      </c>
      <c r="H451" s="23">
        <f t="shared" si="51"/>
        <v>322.18071801859526</v>
      </c>
      <c r="I451" s="46">
        <f t="shared" si="52"/>
        <v>649.30475353651684</v>
      </c>
      <c r="J451" s="46">
        <f t="shared" si="53"/>
        <v>525.4</v>
      </c>
      <c r="K451" s="67">
        <v>-1</v>
      </c>
      <c r="N451" t="str">
        <f t="shared" si="54"/>
        <v>Q4-2002</v>
      </c>
      <c r="O451" t="s">
        <v>151</v>
      </c>
      <c r="P451" s="3">
        <v>37590</v>
      </c>
      <c r="Q451" s="5">
        <v>1109637</v>
      </c>
      <c r="R451" s="5">
        <v>1371322</v>
      </c>
      <c r="S451" s="19">
        <f t="shared" si="55"/>
        <v>0.80917319200012838</v>
      </c>
    </row>
    <row r="452" spans="1:19" x14ac:dyDescent="0.25">
      <c r="A452" s="34">
        <f t="shared" si="48"/>
        <v>2002</v>
      </c>
      <c r="B452" s="34" t="str">
        <f t="shared" si="49"/>
        <v>Q4-2002</v>
      </c>
      <c r="C452" t="s">
        <v>152</v>
      </c>
      <c r="D452" s="3">
        <v>37621</v>
      </c>
      <c r="E452" s="4">
        <v>266</v>
      </c>
      <c r="F452" s="4">
        <v>261.7</v>
      </c>
      <c r="G452" s="23">
        <f t="shared" si="50"/>
        <v>327.20953858849703</v>
      </c>
      <c r="H452" s="23">
        <f t="shared" si="51"/>
        <v>321.92006108499874</v>
      </c>
      <c r="I452" s="46">
        <f t="shared" si="52"/>
        <v>649.1295996734957</v>
      </c>
      <c r="J452" s="46">
        <f t="shared" si="53"/>
        <v>527.70000000000005</v>
      </c>
      <c r="K452" s="67">
        <v>-1</v>
      </c>
      <c r="N452" t="str">
        <f t="shared" si="54"/>
        <v>Q4-2002</v>
      </c>
      <c r="O452" t="s">
        <v>152</v>
      </c>
      <c r="P452" s="3">
        <v>37621</v>
      </c>
      <c r="Q452" s="5">
        <v>1114840</v>
      </c>
      <c r="R452" s="5">
        <v>1371377</v>
      </c>
      <c r="S452" s="19">
        <f t="shared" si="55"/>
        <v>0.81293473639998337</v>
      </c>
    </row>
    <row r="453" spans="1:19" x14ac:dyDescent="0.25">
      <c r="A453" s="34">
        <f t="shared" si="48"/>
        <v>2003</v>
      </c>
      <c r="B453" s="34" t="str">
        <f t="shared" si="49"/>
        <v>Q1-2003</v>
      </c>
      <c r="C453" t="s">
        <v>153</v>
      </c>
      <c r="D453" s="3">
        <v>37652</v>
      </c>
      <c r="E453" s="4">
        <v>267.2</v>
      </c>
      <c r="F453" s="4">
        <v>261.8</v>
      </c>
      <c r="G453" s="23">
        <f t="shared" si="50"/>
        <v>328.15351305394654</v>
      </c>
      <c r="H453" s="23">
        <f t="shared" si="51"/>
        <v>321.52166810450302</v>
      </c>
      <c r="I453" s="46">
        <f t="shared" si="52"/>
        <v>649.6751811584495</v>
      </c>
      <c r="J453" s="46">
        <f t="shared" si="53"/>
        <v>529</v>
      </c>
      <c r="K453" s="67">
        <v>-1</v>
      </c>
      <c r="N453" t="str">
        <f t="shared" si="54"/>
        <v>Q1-2003</v>
      </c>
      <c r="O453" t="s">
        <v>153</v>
      </c>
      <c r="P453" s="3">
        <v>37652</v>
      </c>
      <c r="Q453" s="5">
        <v>1119738</v>
      </c>
      <c r="R453" s="5">
        <v>1375172</v>
      </c>
      <c r="S453" s="19">
        <f t="shared" si="55"/>
        <v>0.81425305343622467</v>
      </c>
    </row>
    <row r="454" spans="1:19" x14ac:dyDescent="0.25">
      <c r="A454" s="34">
        <f t="shared" si="48"/>
        <v>2003</v>
      </c>
      <c r="B454" s="34" t="str">
        <f t="shared" si="49"/>
        <v>Q1-2003</v>
      </c>
      <c r="C454" t="s">
        <v>154</v>
      </c>
      <c r="D454" s="3">
        <v>37680</v>
      </c>
      <c r="E454" s="4">
        <v>268.60000000000002</v>
      </c>
      <c r="F454" s="4">
        <v>260.60000000000002</v>
      </c>
      <c r="G454" s="23">
        <f t="shared" si="50"/>
        <v>329.25745738415452</v>
      </c>
      <c r="H454" s="23">
        <f t="shared" si="51"/>
        <v>319.45083169884833</v>
      </c>
      <c r="I454" s="46">
        <f t="shared" si="52"/>
        <v>648.70828908300291</v>
      </c>
      <c r="J454" s="46">
        <f t="shared" si="53"/>
        <v>529.20000000000005</v>
      </c>
      <c r="K454" s="67">
        <v>-1</v>
      </c>
      <c r="N454" t="str">
        <f t="shared" si="54"/>
        <v>Q1-2003</v>
      </c>
      <c r="O454" t="s">
        <v>154</v>
      </c>
      <c r="P454" s="3">
        <v>37680</v>
      </c>
      <c r="Q454" s="5">
        <v>1125227</v>
      </c>
      <c r="R454" s="5">
        <v>1379335</v>
      </c>
      <c r="S454" s="19">
        <f t="shared" si="55"/>
        <v>0.81577499302199974</v>
      </c>
    </row>
    <row r="455" spans="1:19" x14ac:dyDescent="0.25">
      <c r="A455" s="34">
        <f t="shared" si="48"/>
        <v>2003</v>
      </c>
      <c r="B455" s="34" t="str">
        <f t="shared" si="49"/>
        <v>Q1-2003</v>
      </c>
      <c r="C455" t="s">
        <v>155</v>
      </c>
      <c r="D455" s="3">
        <v>37711</v>
      </c>
      <c r="E455" s="4">
        <v>270.10000000000002</v>
      </c>
      <c r="F455" s="4">
        <v>259.60000000000002</v>
      </c>
      <c r="G455" s="23">
        <f t="shared" si="50"/>
        <v>329.88025883857875</v>
      </c>
      <c r="H455" s="23">
        <f t="shared" si="51"/>
        <v>317.05633170860813</v>
      </c>
      <c r="I455" s="46">
        <f t="shared" si="52"/>
        <v>646.93659054718682</v>
      </c>
      <c r="J455" s="46">
        <f t="shared" si="53"/>
        <v>529.70000000000005</v>
      </c>
      <c r="K455" s="67">
        <v>-1</v>
      </c>
      <c r="N455" t="str">
        <f t="shared" si="54"/>
        <v>Q1-2003</v>
      </c>
      <c r="O455" t="s">
        <v>155</v>
      </c>
      <c r="P455" s="3">
        <v>37711</v>
      </c>
      <c r="Q455" s="5">
        <v>1133525</v>
      </c>
      <c r="R455" s="5">
        <v>1384404</v>
      </c>
      <c r="S455" s="19">
        <f t="shared" si="55"/>
        <v>0.81878194515473812</v>
      </c>
    </row>
    <row r="456" spans="1:19" x14ac:dyDescent="0.25">
      <c r="A456" s="34">
        <f t="shared" si="48"/>
        <v>2003</v>
      </c>
      <c r="B456" s="34" t="str">
        <f t="shared" si="49"/>
        <v>Q2-2003</v>
      </c>
      <c r="C456" t="s">
        <v>156</v>
      </c>
      <c r="D456" s="3">
        <v>37741</v>
      </c>
      <c r="E456" s="4">
        <v>271.7</v>
      </c>
      <c r="F456" s="4">
        <v>258.39999999999998</v>
      </c>
      <c r="G456" s="23">
        <f t="shared" si="50"/>
        <v>330.62806909385665</v>
      </c>
      <c r="H456" s="23">
        <f t="shared" si="51"/>
        <v>314.44347829905246</v>
      </c>
      <c r="I456" s="46">
        <f t="shared" si="52"/>
        <v>645.07154739290911</v>
      </c>
      <c r="J456" s="46">
        <f t="shared" si="53"/>
        <v>530.09999999999991</v>
      </c>
      <c r="K456" s="67">
        <v>-1</v>
      </c>
      <c r="N456" t="str">
        <f t="shared" si="54"/>
        <v>Q2-2003</v>
      </c>
      <c r="O456" t="s">
        <v>156</v>
      </c>
      <c r="P456" s="3">
        <v>37741</v>
      </c>
      <c r="Q456" s="5">
        <v>1138683</v>
      </c>
      <c r="R456" s="5">
        <v>1385648</v>
      </c>
      <c r="S456" s="19">
        <f t="shared" si="55"/>
        <v>0.82176930937727333</v>
      </c>
    </row>
    <row r="457" spans="1:19" x14ac:dyDescent="0.25">
      <c r="A457" s="34">
        <f t="shared" si="48"/>
        <v>2003</v>
      </c>
      <c r="B457" s="34" t="str">
        <f t="shared" si="49"/>
        <v>Q2-2003</v>
      </c>
      <c r="C457" t="s">
        <v>157</v>
      </c>
      <c r="D457" s="3">
        <v>37772</v>
      </c>
      <c r="E457" s="4">
        <v>273.39999999999998</v>
      </c>
      <c r="F457" s="4">
        <v>258.8</v>
      </c>
      <c r="G457" s="23">
        <f t="shared" si="50"/>
        <v>330.66266943842265</v>
      </c>
      <c r="H457" s="23">
        <f t="shared" si="51"/>
        <v>313.00475073395683</v>
      </c>
      <c r="I457" s="46">
        <f t="shared" si="52"/>
        <v>643.66742017237948</v>
      </c>
      <c r="J457" s="46">
        <f t="shared" si="53"/>
        <v>532.20000000000005</v>
      </c>
      <c r="K457" s="67">
        <v>-1</v>
      </c>
      <c r="N457" t="str">
        <f t="shared" si="54"/>
        <v>Q2-2003</v>
      </c>
      <c r="O457" t="s">
        <v>157</v>
      </c>
      <c r="P457" s="3">
        <v>37772</v>
      </c>
      <c r="Q457" s="5">
        <v>1145844</v>
      </c>
      <c r="R457" s="5">
        <v>1385837</v>
      </c>
      <c r="S457" s="19">
        <f t="shared" si="55"/>
        <v>0.8268245111077277</v>
      </c>
    </row>
    <row r="458" spans="1:19" x14ac:dyDescent="0.25">
      <c r="A458" s="34">
        <f t="shared" ref="A458:A521" si="56">YEAR(C458)</f>
        <v>2003</v>
      </c>
      <c r="B458" s="34" t="str">
        <f t="shared" ref="B458:B521" si="57">"Q"&amp;ROUNDUP(MONTH(C458)/3, 0)&amp;"-"&amp;YEAR(C458)</f>
        <v>Q2-2003</v>
      </c>
      <c r="C458" t="s">
        <v>158</v>
      </c>
      <c r="D458" s="3">
        <v>37802</v>
      </c>
      <c r="E458" s="4">
        <v>275.2</v>
      </c>
      <c r="F458" s="4">
        <v>263.10000000000002</v>
      </c>
      <c r="G458" s="23">
        <f t="shared" ref="G458:G521" si="58">E458/$S458</f>
        <v>332.12742330941757</v>
      </c>
      <c r="H458" s="23">
        <f t="shared" ref="H458:H521" si="59">F458/S458</f>
        <v>317.52443703745553</v>
      </c>
      <c r="I458" s="46">
        <f t="shared" ref="I458:I521" si="60">SUM(G458:H458)</f>
        <v>649.65186034687304</v>
      </c>
      <c r="J458" s="46">
        <f t="shared" ref="J458:J521" si="61">SUM(E458:F458)</f>
        <v>538.29999999999995</v>
      </c>
      <c r="K458" s="67">
        <v>-1</v>
      </c>
      <c r="N458" t="str">
        <f t="shared" ref="N458:N521" si="62">"Q"&amp;ROUNDUP(MONTH(O458)/3, 0)&amp;"-"&amp;YEAR(O458)</f>
        <v>Q2-2003</v>
      </c>
      <c r="O458" t="s">
        <v>158</v>
      </c>
      <c r="P458" s="3">
        <v>37802</v>
      </c>
      <c r="Q458" s="5">
        <v>1150565</v>
      </c>
      <c r="R458" s="5">
        <v>1388569</v>
      </c>
      <c r="S458" s="19">
        <f t="shared" ref="S458:S521" si="63">Q458/R458</f>
        <v>0.82859764260904567</v>
      </c>
    </row>
    <row r="459" spans="1:19" x14ac:dyDescent="0.25">
      <c r="A459" s="34">
        <f t="shared" si="56"/>
        <v>2003</v>
      </c>
      <c r="B459" s="34" t="str">
        <f t="shared" si="57"/>
        <v>Q3-2003</v>
      </c>
      <c r="C459" t="s">
        <v>159</v>
      </c>
      <c r="D459" s="3">
        <v>37833</v>
      </c>
      <c r="E459" s="4">
        <v>277.10000000000002</v>
      </c>
      <c r="F459" s="4">
        <v>270.7</v>
      </c>
      <c r="G459" s="23">
        <f t="shared" si="58"/>
        <v>333.36233699920433</v>
      </c>
      <c r="H459" s="23">
        <f t="shared" si="59"/>
        <v>325.66288208475135</v>
      </c>
      <c r="I459" s="46">
        <f t="shared" si="60"/>
        <v>659.02521908395568</v>
      </c>
      <c r="J459" s="46">
        <f t="shared" si="61"/>
        <v>547.79999999999995</v>
      </c>
      <c r="K459" s="67">
        <v>-1</v>
      </c>
      <c r="N459" t="str">
        <f t="shared" si="62"/>
        <v>Q3-2003</v>
      </c>
      <c r="O459" t="s">
        <v>159</v>
      </c>
      <c r="P459" s="3">
        <v>37833</v>
      </c>
      <c r="Q459" s="5">
        <v>1157433</v>
      </c>
      <c r="R459" s="5">
        <v>1392438</v>
      </c>
      <c r="S459" s="19">
        <f t="shared" si="63"/>
        <v>0.83122767405083742</v>
      </c>
    </row>
    <row r="460" spans="1:19" x14ac:dyDescent="0.25">
      <c r="A460" s="34">
        <f t="shared" si="56"/>
        <v>2003</v>
      </c>
      <c r="B460" s="34" t="str">
        <f t="shared" si="57"/>
        <v>Q3-2003</v>
      </c>
      <c r="C460" t="s">
        <v>160</v>
      </c>
      <c r="D460" s="3">
        <v>37864</v>
      </c>
      <c r="E460" s="4">
        <v>279.10000000000002</v>
      </c>
      <c r="F460" s="4">
        <v>272.7</v>
      </c>
      <c r="G460" s="23">
        <f t="shared" si="58"/>
        <v>334.96808382544413</v>
      </c>
      <c r="H460" s="23">
        <f t="shared" si="59"/>
        <v>327.28698122249585</v>
      </c>
      <c r="I460" s="46">
        <f t="shared" si="60"/>
        <v>662.25506504793998</v>
      </c>
      <c r="J460" s="46">
        <f t="shared" si="61"/>
        <v>551.79999999999995</v>
      </c>
      <c r="K460" s="67">
        <v>-1</v>
      </c>
      <c r="N460" t="str">
        <f t="shared" si="62"/>
        <v>Q3-2003</v>
      </c>
      <c r="O460" t="s">
        <v>160</v>
      </c>
      <c r="P460" s="3">
        <v>37864</v>
      </c>
      <c r="Q460" s="5">
        <v>1164372</v>
      </c>
      <c r="R460" s="5">
        <v>1397447</v>
      </c>
      <c r="S460" s="19">
        <f t="shared" si="63"/>
        <v>0.83321371043052084</v>
      </c>
    </row>
    <row r="461" spans="1:19" x14ac:dyDescent="0.25">
      <c r="A461" s="34">
        <f t="shared" si="56"/>
        <v>2003</v>
      </c>
      <c r="B461" s="34" t="str">
        <f t="shared" si="57"/>
        <v>Q3-2003</v>
      </c>
      <c r="C461" t="s">
        <v>161</v>
      </c>
      <c r="D461" s="3">
        <v>37894</v>
      </c>
      <c r="E461" s="4">
        <v>281.2</v>
      </c>
      <c r="F461" s="4">
        <v>271.60000000000002</v>
      </c>
      <c r="G461" s="23">
        <f t="shared" si="58"/>
        <v>336.90378122422464</v>
      </c>
      <c r="H461" s="23">
        <f t="shared" si="59"/>
        <v>325.40208741287131</v>
      </c>
      <c r="I461" s="46">
        <f t="shared" si="60"/>
        <v>662.30586863709595</v>
      </c>
      <c r="J461" s="46">
        <f t="shared" si="61"/>
        <v>552.79999999999995</v>
      </c>
      <c r="K461" s="67">
        <v>-1</v>
      </c>
      <c r="N461" t="str">
        <f t="shared" si="62"/>
        <v>Q3-2003</v>
      </c>
      <c r="O461" t="s">
        <v>161</v>
      </c>
      <c r="P461" s="3">
        <v>37894</v>
      </c>
      <c r="Q461" s="5">
        <v>1169965</v>
      </c>
      <c r="R461" s="5">
        <v>1401727</v>
      </c>
      <c r="S461" s="19">
        <f t="shared" si="63"/>
        <v>0.8346596733886128</v>
      </c>
    </row>
    <row r="462" spans="1:19" x14ac:dyDescent="0.25">
      <c r="A462" s="34">
        <f t="shared" si="56"/>
        <v>2003</v>
      </c>
      <c r="B462" s="34" t="str">
        <f t="shared" si="57"/>
        <v>Q4-2003</v>
      </c>
      <c r="C462" t="s">
        <v>162</v>
      </c>
      <c r="D462" s="3">
        <v>37925</v>
      </c>
      <c r="E462" s="4">
        <v>283.39999999999998</v>
      </c>
      <c r="F462" s="4">
        <v>264.8</v>
      </c>
      <c r="G462" s="23">
        <f t="shared" si="58"/>
        <v>337.62025108414196</v>
      </c>
      <c r="H462" s="23">
        <f t="shared" si="59"/>
        <v>315.4616883806662</v>
      </c>
      <c r="I462" s="46">
        <f t="shared" si="60"/>
        <v>653.0819394648081</v>
      </c>
      <c r="J462" s="46">
        <f t="shared" si="61"/>
        <v>548.20000000000005</v>
      </c>
      <c r="K462" s="67">
        <v>-1</v>
      </c>
      <c r="N462" t="str">
        <f t="shared" si="62"/>
        <v>Q4-2003</v>
      </c>
      <c r="O462" t="s">
        <v>162</v>
      </c>
      <c r="P462" s="3">
        <v>37925</v>
      </c>
      <c r="Q462" s="5">
        <v>1176737</v>
      </c>
      <c r="R462" s="5">
        <v>1401871</v>
      </c>
      <c r="S462" s="19">
        <f t="shared" si="63"/>
        <v>0.83940462424859352</v>
      </c>
    </row>
    <row r="463" spans="1:19" x14ac:dyDescent="0.25">
      <c r="A463" s="34">
        <f t="shared" si="56"/>
        <v>2003</v>
      </c>
      <c r="B463" s="34" t="str">
        <f t="shared" si="57"/>
        <v>Q4-2003</v>
      </c>
      <c r="C463" t="s">
        <v>163</v>
      </c>
      <c r="D463" s="3">
        <v>37955</v>
      </c>
      <c r="E463" s="4">
        <v>285.7</v>
      </c>
      <c r="F463" s="4">
        <v>264</v>
      </c>
      <c r="G463" s="23">
        <f t="shared" si="58"/>
        <v>339.43413706613302</v>
      </c>
      <c r="H463" s="23">
        <f t="shared" si="59"/>
        <v>313.65282529037142</v>
      </c>
      <c r="I463" s="46">
        <f t="shared" si="60"/>
        <v>653.0869623565045</v>
      </c>
      <c r="J463" s="46">
        <f t="shared" si="61"/>
        <v>549.70000000000005</v>
      </c>
      <c r="K463" s="67">
        <v>-1</v>
      </c>
      <c r="N463" t="str">
        <f t="shared" si="62"/>
        <v>Q4-2003</v>
      </c>
      <c r="O463" t="s">
        <v>163</v>
      </c>
      <c r="P463" s="3">
        <v>37955</v>
      </c>
      <c r="Q463" s="5">
        <v>1183312</v>
      </c>
      <c r="R463" s="5">
        <v>1405868</v>
      </c>
      <c r="S463" s="19">
        <f t="shared" si="63"/>
        <v>0.84169495286897489</v>
      </c>
    </row>
    <row r="464" spans="1:19" x14ac:dyDescent="0.25">
      <c r="A464" s="34">
        <f t="shared" si="56"/>
        <v>2003</v>
      </c>
      <c r="B464" s="34" t="str">
        <f t="shared" si="57"/>
        <v>Q4-2003</v>
      </c>
      <c r="C464" t="s">
        <v>164</v>
      </c>
      <c r="D464" s="3">
        <v>37986</v>
      </c>
      <c r="E464" s="4">
        <v>288.10000000000002</v>
      </c>
      <c r="F464" s="4">
        <v>268.3</v>
      </c>
      <c r="G464" s="23">
        <f t="shared" si="58"/>
        <v>341.73088397998919</v>
      </c>
      <c r="H464" s="23">
        <f t="shared" si="59"/>
        <v>318.24504051312425</v>
      </c>
      <c r="I464" s="46">
        <f t="shared" si="60"/>
        <v>659.97592449311344</v>
      </c>
      <c r="J464" s="46">
        <f t="shared" si="61"/>
        <v>556.40000000000009</v>
      </c>
      <c r="K464" s="67">
        <v>-1</v>
      </c>
      <c r="N464" t="str">
        <f t="shared" si="62"/>
        <v>Q4-2003</v>
      </c>
      <c r="O464" t="s">
        <v>164</v>
      </c>
      <c r="P464" s="3">
        <v>37986</v>
      </c>
      <c r="Q464" s="5">
        <v>1190355</v>
      </c>
      <c r="R464" s="5">
        <v>1411944</v>
      </c>
      <c r="S464" s="19">
        <f t="shared" si="63"/>
        <v>0.84306105624585681</v>
      </c>
    </row>
    <row r="465" spans="1:19" x14ac:dyDescent="0.25">
      <c r="A465" s="34">
        <f t="shared" si="56"/>
        <v>2004</v>
      </c>
      <c r="B465" s="34" t="str">
        <f t="shared" si="57"/>
        <v>Q1-2004</v>
      </c>
      <c r="C465" t="s">
        <v>165</v>
      </c>
      <c r="D465" s="3">
        <v>38017</v>
      </c>
      <c r="E465" s="4">
        <v>290.60000000000002</v>
      </c>
      <c r="F465" s="4">
        <v>277.2</v>
      </c>
      <c r="G465" s="23">
        <f t="shared" si="58"/>
        <v>342.66618806877324</v>
      </c>
      <c r="H465" s="23">
        <f t="shared" si="59"/>
        <v>326.86533837805894</v>
      </c>
      <c r="I465" s="46">
        <f t="shared" si="60"/>
        <v>669.53152644683223</v>
      </c>
      <c r="J465" s="46">
        <f t="shared" si="61"/>
        <v>567.79999999999995</v>
      </c>
      <c r="K465" s="67">
        <v>-1</v>
      </c>
      <c r="N465" t="str">
        <f t="shared" si="62"/>
        <v>Q1-2004</v>
      </c>
      <c r="O465" t="s">
        <v>165</v>
      </c>
      <c r="P465" s="3">
        <v>38017</v>
      </c>
      <c r="Q465" s="5">
        <v>1198083</v>
      </c>
      <c r="R465" s="5">
        <v>1412741</v>
      </c>
      <c r="S465" s="19">
        <f t="shared" si="63"/>
        <v>0.84805565917602732</v>
      </c>
    </row>
    <row r="466" spans="1:19" x14ac:dyDescent="0.25">
      <c r="A466" s="34">
        <f t="shared" si="56"/>
        <v>2004</v>
      </c>
      <c r="B466" s="34" t="str">
        <f t="shared" si="57"/>
        <v>Q1-2004</v>
      </c>
      <c r="C466" t="s">
        <v>166</v>
      </c>
      <c r="D466" s="3">
        <v>38046</v>
      </c>
      <c r="E466" s="4">
        <v>293.10000000000002</v>
      </c>
      <c r="F466" s="4">
        <v>283.89999999999998</v>
      </c>
      <c r="G466" s="23">
        <f t="shared" si="58"/>
        <v>344.6039284875514</v>
      </c>
      <c r="H466" s="23">
        <f t="shared" si="59"/>
        <v>333.78729204236038</v>
      </c>
      <c r="I466" s="46">
        <f t="shared" si="60"/>
        <v>678.39122052991183</v>
      </c>
      <c r="J466" s="46">
        <f t="shared" si="61"/>
        <v>577</v>
      </c>
      <c r="K466" s="67">
        <v>-1</v>
      </c>
      <c r="N466" t="str">
        <f t="shared" si="62"/>
        <v>Q1-2004</v>
      </c>
      <c r="O466" t="s">
        <v>166</v>
      </c>
      <c r="P466" s="3">
        <v>38046</v>
      </c>
      <c r="Q466" s="5">
        <v>1204993</v>
      </c>
      <c r="R466" s="5">
        <v>1416736</v>
      </c>
      <c r="S466" s="19">
        <f t="shared" si="63"/>
        <v>0.85054166760779704</v>
      </c>
    </row>
    <row r="467" spans="1:19" x14ac:dyDescent="0.25">
      <c r="A467" s="34">
        <f t="shared" si="56"/>
        <v>2004</v>
      </c>
      <c r="B467" s="34" t="str">
        <f t="shared" si="57"/>
        <v>Q1-2004</v>
      </c>
      <c r="C467" t="s">
        <v>167</v>
      </c>
      <c r="D467" s="3">
        <v>38077</v>
      </c>
      <c r="E467" s="4">
        <v>295.5</v>
      </c>
      <c r="F467" s="4">
        <v>289.2</v>
      </c>
      <c r="G467" s="23">
        <f t="shared" si="58"/>
        <v>346.55773936585621</v>
      </c>
      <c r="H467" s="23">
        <f t="shared" si="59"/>
        <v>339.16919872962978</v>
      </c>
      <c r="I467" s="46">
        <f t="shared" si="60"/>
        <v>685.72693809548605</v>
      </c>
      <c r="J467" s="46">
        <f t="shared" si="61"/>
        <v>584.70000000000005</v>
      </c>
      <c r="K467" s="67">
        <v>-1</v>
      </c>
      <c r="N467" t="str">
        <f t="shared" si="62"/>
        <v>Q1-2004</v>
      </c>
      <c r="O467" t="s">
        <v>167</v>
      </c>
      <c r="P467" s="3">
        <v>38077</v>
      </c>
      <c r="Q467" s="5">
        <v>1210041</v>
      </c>
      <c r="R467" s="5">
        <v>1419117</v>
      </c>
      <c r="S467" s="19">
        <f t="shared" si="63"/>
        <v>0.85267176702132386</v>
      </c>
    </row>
    <row r="468" spans="1:19" x14ac:dyDescent="0.25">
      <c r="A468" s="34">
        <f t="shared" si="56"/>
        <v>2004</v>
      </c>
      <c r="B468" s="34" t="str">
        <f t="shared" si="57"/>
        <v>Q2-2004</v>
      </c>
      <c r="C468" t="s">
        <v>168</v>
      </c>
      <c r="D468" s="3">
        <v>38107</v>
      </c>
      <c r="E468" s="4">
        <v>298</v>
      </c>
      <c r="F468" s="4">
        <v>293</v>
      </c>
      <c r="G468" s="23">
        <f t="shared" si="58"/>
        <v>348.33342107572167</v>
      </c>
      <c r="H468" s="23">
        <f t="shared" si="59"/>
        <v>342.48890058787401</v>
      </c>
      <c r="I468" s="46">
        <f t="shared" si="60"/>
        <v>690.82232166359563</v>
      </c>
      <c r="J468" s="46">
        <f t="shared" si="61"/>
        <v>591</v>
      </c>
      <c r="K468" s="67">
        <v>-1</v>
      </c>
      <c r="N468" t="str">
        <f t="shared" si="62"/>
        <v>Q2-2004</v>
      </c>
      <c r="O468" t="s">
        <v>168</v>
      </c>
      <c r="P468" s="3">
        <v>38107</v>
      </c>
      <c r="Q468" s="5">
        <v>1219479</v>
      </c>
      <c r="R468" s="5">
        <v>1425454</v>
      </c>
      <c r="S468" s="19">
        <f t="shared" si="63"/>
        <v>0.85550217685032282</v>
      </c>
    </row>
    <row r="469" spans="1:19" x14ac:dyDescent="0.25">
      <c r="A469" s="34">
        <f t="shared" si="56"/>
        <v>2004</v>
      </c>
      <c r="B469" s="34" t="str">
        <f t="shared" si="57"/>
        <v>Q2-2004</v>
      </c>
      <c r="C469" t="s">
        <v>169</v>
      </c>
      <c r="D469" s="3">
        <v>38138</v>
      </c>
      <c r="E469" s="4">
        <v>300.39999999999998</v>
      </c>
      <c r="F469" s="4">
        <v>293.89999999999998</v>
      </c>
      <c r="G469" s="23">
        <f t="shared" si="58"/>
        <v>350.419291573902</v>
      </c>
      <c r="H469" s="23">
        <f t="shared" si="59"/>
        <v>342.83698333412048</v>
      </c>
      <c r="I469" s="46">
        <f t="shared" si="60"/>
        <v>693.25627490802253</v>
      </c>
      <c r="J469" s="46">
        <f t="shared" si="61"/>
        <v>594.29999999999995</v>
      </c>
      <c r="K469" s="67">
        <v>-1</v>
      </c>
      <c r="N469" t="str">
        <f t="shared" si="62"/>
        <v>Q2-2004</v>
      </c>
      <c r="O469" t="s">
        <v>169</v>
      </c>
      <c r="P469" s="3">
        <v>38138</v>
      </c>
      <c r="Q469" s="5">
        <v>1228018</v>
      </c>
      <c r="R469" s="5">
        <v>1432494</v>
      </c>
      <c r="S469" s="19">
        <f t="shared" si="63"/>
        <v>0.85725873895457849</v>
      </c>
    </row>
    <row r="470" spans="1:19" x14ac:dyDescent="0.25">
      <c r="A470" s="34">
        <f t="shared" si="56"/>
        <v>2004</v>
      </c>
      <c r="B470" s="34" t="str">
        <f t="shared" si="57"/>
        <v>Q2-2004</v>
      </c>
      <c r="C470" t="s">
        <v>170</v>
      </c>
      <c r="D470" s="3">
        <v>38168</v>
      </c>
      <c r="E470" s="4">
        <v>303</v>
      </c>
      <c r="F470" s="4">
        <v>292.3</v>
      </c>
      <c r="G470" s="23">
        <f t="shared" si="58"/>
        <v>352.70044673017429</v>
      </c>
      <c r="H470" s="23">
        <f t="shared" si="59"/>
        <v>340.24534844630347</v>
      </c>
      <c r="I470" s="46">
        <f t="shared" si="60"/>
        <v>692.94579517647776</v>
      </c>
      <c r="J470" s="46">
        <f t="shared" si="61"/>
        <v>595.29999999999995</v>
      </c>
      <c r="K470" s="67">
        <v>-1</v>
      </c>
      <c r="N470" t="str">
        <f t="shared" si="62"/>
        <v>Q2-2004</v>
      </c>
      <c r="O470" t="s">
        <v>170</v>
      </c>
      <c r="P470" s="3">
        <v>38168</v>
      </c>
      <c r="Q470" s="5">
        <v>1237436</v>
      </c>
      <c r="R470" s="5">
        <v>1440410</v>
      </c>
      <c r="S470" s="19">
        <f t="shared" si="63"/>
        <v>0.85908595469345539</v>
      </c>
    </row>
    <row r="471" spans="1:19" x14ac:dyDescent="0.25">
      <c r="A471" s="34">
        <f t="shared" si="56"/>
        <v>2004</v>
      </c>
      <c r="B471" s="34" t="str">
        <f t="shared" si="57"/>
        <v>Q3-2004</v>
      </c>
      <c r="C471" t="s">
        <v>171</v>
      </c>
      <c r="D471" s="3">
        <v>38199</v>
      </c>
      <c r="E471" s="4">
        <v>305.8</v>
      </c>
      <c r="F471" s="4">
        <v>289</v>
      </c>
      <c r="G471" s="23">
        <f t="shared" si="58"/>
        <v>355.24039657732067</v>
      </c>
      <c r="H471" s="23">
        <f t="shared" si="59"/>
        <v>335.72424660184976</v>
      </c>
      <c r="I471" s="46">
        <f t="shared" si="60"/>
        <v>690.96464317917048</v>
      </c>
      <c r="J471" s="46">
        <f t="shared" si="61"/>
        <v>594.79999999999995</v>
      </c>
      <c r="K471" s="67">
        <v>-1</v>
      </c>
      <c r="N471" t="str">
        <f t="shared" si="62"/>
        <v>Q3-2004</v>
      </c>
      <c r="O471" t="s">
        <v>171</v>
      </c>
      <c r="P471" s="3">
        <v>38199</v>
      </c>
      <c r="Q471" s="5">
        <v>1245457</v>
      </c>
      <c r="R471" s="5">
        <v>1446817</v>
      </c>
      <c r="S471" s="19">
        <f t="shared" si="63"/>
        <v>0.86082552250906641</v>
      </c>
    </row>
    <row r="472" spans="1:19" x14ac:dyDescent="0.25">
      <c r="A472" s="34">
        <f t="shared" si="56"/>
        <v>2004</v>
      </c>
      <c r="B472" s="34" t="str">
        <f t="shared" si="57"/>
        <v>Q3-2004</v>
      </c>
      <c r="C472" t="s">
        <v>172</v>
      </c>
      <c r="D472" s="3">
        <v>38230</v>
      </c>
      <c r="E472" s="4">
        <v>308.5</v>
      </c>
      <c r="F472" s="4">
        <v>287.7</v>
      </c>
      <c r="G472" s="23">
        <f t="shared" si="58"/>
        <v>357.55232265878959</v>
      </c>
      <c r="H472" s="23">
        <f t="shared" si="59"/>
        <v>333.44506719265405</v>
      </c>
      <c r="I472" s="46">
        <f t="shared" si="60"/>
        <v>690.99738985144359</v>
      </c>
      <c r="J472" s="46">
        <f t="shared" si="61"/>
        <v>596.20000000000005</v>
      </c>
      <c r="K472" s="67">
        <v>-1</v>
      </c>
      <c r="N472" t="str">
        <f t="shared" si="62"/>
        <v>Q3-2004</v>
      </c>
      <c r="O472" t="s">
        <v>172</v>
      </c>
      <c r="P472" s="3">
        <v>38230</v>
      </c>
      <c r="Q472" s="5">
        <v>1253262</v>
      </c>
      <c r="R472" s="5">
        <v>1452534</v>
      </c>
      <c r="S472" s="19">
        <f t="shared" si="63"/>
        <v>0.86281078446356507</v>
      </c>
    </row>
    <row r="473" spans="1:19" x14ac:dyDescent="0.25">
      <c r="A473" s="34">
        <f t="shared" si="56"/>
        <v>2004</v>
      </c>
      <c r="B473" s="34" t="str">
        <f t="shared" si="57"/>
        <v>Q3-2004</v>
      </c>
      <c r="C473" t="s">
        <v>173</v>
      </c>
      <c r="D473" s="3">
        <v>38260</v>
      </c>
      <c r="E473" s="4">
        <v>311.5</v>
      </c>
      <c r="F473" s="4">
        <v>288.10000000000002</v>
      </c>
      <c r="G473" s="23">
        <f t="shared" si="58"/>
        <v>360.25030699829352</v>
      </c>
      <c r="H473" s="23">
        <f t="shared" si="59"/>
        <v>333.18816515636712</v>
      </c>
      <c r="I473" s="46">
        <f t="shared" si="60"/>
        <v>693.43847215466064</v>
      </c>
      <c r="J473" s="46">
        <f t="shared" si="61"/>
        <v>599.6</v>
      </c>
      <c r="K473" s="67">
        <v>-1</v>
      </c>
      <c r="N473" t="str">
        <f t="shared" si="62"/>
        <v>Q3-2004</v>
      </c>
      <c r="O473" t="s">
        <v>173</v>
      </c>
      <c r="P473" s="3">
        <v>38260</v>
      </c>
      <c r="Q473" s="5">
        <v>1262222</v>
      </c>
      <c r="R473" s="5">
        <v>1459762</v>
      </c>
      <c r="S473" s="19">
        <f t="shared" si="63"/>
        <v>0.86467657056424263</v>
      </c>
    </row>
    <row r="474" spans="1:19" x14ac:dyDescent="0.25">
      <c r="A474" s="34">
        <f t="shared" si="56"/>
        <v>2004</v>
      </c>
      <c r="B474" s="34" t="str">
        <f t="shared" si="57"/>
        <v>Q4-2004</v>
      </c>
      <c r="C474" t="s">
        <v>174</v>
      </c>
      <c r="D474" s="3">
        <v>38291</v>
      </c>
      <c r="E474" s="4">
        <v>313.3</v>
      </c>
      <c r="F474" s="4">
        <v>291.8</v>
      </c>
      <c r="G474" s="23">
        <f t="shared" si="58"/>
        <v>361.59435131539965</v>
      </c>
      <c r="H474" s="23">
        <f t="shared" si="59"/>
        <v>336.78018421268308</v>
      </c>
      <c r="I474" s="46">
        <f t="shared" si="60"/>
        <v>698.37453552808279</v>
      </c>
      <c r="J474" s="46">
        <f t="shared" si="61"/>
        <v>605.1</v>
      </c>
      <c r="K474" s="67">
        <v>-1</v>
      </c>
      <c r="N474" t="str">
        <f t="shared" si="62"/>
        <v>Q4-2004</v>
      </c>
      <c r="O474" t="s">
        <v>174</v>
      </c>
      <c r="P474" s="3">
        <v>38291</v>
      </c>
      <c r="Q474" s="5">
        <v>1268968</v>
      </c>
      <c r="R474" s="5">
        <v>1464576</v>
      </c>
      <c r="S474" s="19">
        <f t="shared" si="63"/>
        <v>0.86644052613179512</v>
      </c>
    </row>
    <row r="475" spans="1:19" x14ac:dyDescent="0.25">
      <c r="A475" s="34">
        <f t="shared" si="56"/>
        <v>2004</v>
      </c>
      <c r="B475" s="34" t="str">
        <f t="shared" si="57"/>
        <v>Q4-2004</v>
      </c>
      <c r="C475" t="s">
        <v>175</v>
      </c>
      <c r="D475" s="3">
        <v>38321</v>
      </c>
      <c r="E475" s="4">
        <v>315.3</v>
      </c>
      <c r="F475" s="4">
        <v>295.39999999999998</v>
      </c>
      <c r="G475" s="23">
        <f t="shared" si="58"/>
        <v>363.06690002708018</v>
      </c>
      <c r="H475" s="23">
        <f t="shared" si="59"/>
        <v>340.15211629558985</v>
      </c>
      <c r="I475" s="46">
        <f t="shared" si="60"/>
        <v>703.21901632267009</v>
      </c>
      <c r="J475" s="46">
        <f t="shared" si="61"/>
        <v>610.70000000000005</v>
      </c>
      <c r="K475" s="67">
        <v>-1</v>
      </c>
      <c r="N475" t="str">
        <f t="shared" si="62"/>
        <v>Q4-2004</v>
      </c>
      <c r="O475" t="s">
        <v>175</v>
      </c>
      <c r="P475" s="3">
        <v>38321</v>
      </c>
      <c r="Q475" s="5">
        <v>1273995</v>
      </c>
      <c r="R475" s="5">
        <v>1467001</v>
      </c>
      <c r="S475" s="19">
        <f t="shared" si="63"/>
        <v>0.86843499084186038</v>
      </c>
    </row>
    <row r="476" spans="1:19" x14ac:dyDescent="0.25">
      <c r="A476" s="34">
        <f t="shared" si="56"/>
        <v>2004</v>
      </c>
      <c r="B476" s="34" t="str">
        <f t="shared" si="57"/>
        <v>Q4-2004</v>
      </c>
      <c r="C476" t="s">
        <v>176</v>
      </c>
      <c r="D476" s="3">
        <v>38352</v>
      </c>
      <c r="E476" s="4">
        <v>317.8</v>
      </c>
      <c r="F476" s="4">
        <v>296.3</v>
      </c>
      <c r="G476" s="23">
        <f t="shared" si="58"/>
        <v>365.02842964535438</v>
      </c>
      <c r="H476" s="23">
        <f t="shared" si="59"/>
        <v>340.33330303309788</v>
      </c>
      <c r="I476" s="46">
        <f t="shared" si="60"/>
        <v>705.3617326784522</v>
      </c>
      <c r="J476" s="46">
        <f t="shared" si="61"/>
        <v>614.1</v>
      </c>
      <c r="K476" s="67">
        <v>-1</v>
      </c>
      <c r="N476" t="str">
        <f t="shared" si="62"/>
        <v>Q4-2004</v>
      </c>
      <c r="O476" t="s">
        <v>176</v>
      </c>
      <c r="P476" s="3">
        <v>38352</v>
      </c>
      <c r="Q476" s="5">
        <v>1279418</v>
      </c>
      <c r="R476" s="5">
        <v>1469553</v>
      </c>
      <c r="S476" s="19">
        <f t="shared" si="63"/>
        <v>0.87061711962753296</v>
      </c>
    </row>
    <row r="477" spans="1:19" x14ac:dyDescent="0.25">
      <c r="A477" s="34">
        <f t="shared" si="56"/>
        <v>2005</v>
      </c>
      <c r="B477" s="34" t="str">
        <f t="shared" si="57"/>
        <v>Q1-2005</v>
      </c>
      <c r="C477" t="s">
        <v>177</v>
      </c>
      <c r="D477" s="3">
        <v>38383</v>
      </c>
      <c r="E477" s="4">
        <v>320.8</v>
      </c>
      <c r="F477" s="4">
        <v>298.5</v>
      </c>
      <c r="G477" s="23">
        <f t="shared" si="58"/>
        <v>367.10903426985078</v>
      </c>
      <c r="H477" s="23">
        <f t="shared" si="59"/>
        <v>341.58992122677824</v>
      </c>
      <c r="I477" s="46">
        <f t="shared" si="60"/>
        <v>708.69895549662897</v>
      </c>
      <c r="J477" s="46">
        <f t="shared" si="61"/>
        <v>619.29999999999995</v>
      </c>
      <c r="K477" s="67">
        <v>-1</v>
      </c>
      <c r="N477" t="str">
        <f t="shared" si="62"/>
        <v>Q1-2005</v>
      </c>
      <c r="O477" t="s">
        <v>177</v>
      </c>
      <c r="P477" s="3">
        <v>38383</v>
      </c>
      <c r="Q477" s="5">
        <v>1285970</v>
      </c>
      <c r="R477" s="5">
        <v>1471606</v>
      </c>
      <c r="S477" s="19">
        <f t="shared" si="63"/>
        <v>0.8738548225544065</v>
      </c>
    </row>
    <row r="478" spans="1:19" x14ac:dyDescent="0.25">
      <c r="A478" s="34">
        <f t="shared" si="56"/>
        <v>2005</v>
      </c>
      <c r="B478" s="34" t="str">
        <f t="shared" si="57"/>
        <v>Q1-2005</v>
      </c>
      <c r="C478" t="s">
        <v>178</v>
      </c>
      <c r="D478" s="3">
        <v>38411</v>
      </c>
      <c r="E478" s="4">
        <v>323.3</v>
      </c>
      <c r="F478" s="4">
        <v>300.5</v>
      </c>
      <c r="G478" s="23">
        <f t="shared" si="58"/>
        <v>368.25991933226851</v>
      </c>
      <c r="H478" s="23">
        <f t="shared" si="59"/>
        <v>342.28922288693684</v>
      </c>
      <c r="I478" s="46">
        <f t="shared" si="60"/>
        <v>710.54914221920535</v>
      </c>
      <c r="J478" s="46">
        <f t="shared" si="61"/>
        <v>623.79999999999995</v>
      </c>
      <c r="K478" s="67">
        <v>-1</v>
      </c>
      <c r="N478" t="str">
        <f t="shared" si="62"/>
        <v>Q1-2005</v>
      </c>
      <c r="O478" t="s">
        <v>178</v>
      </c>
      <c r="P478" s="3">
        <v>38411</v>
      </c>
      <c r="Q478" s="5">
        <v>1293454</v>
      </c>
      <c r="R478" s="5">
        <v>1473329</v>
      </c>
      <c r="S478" s="19">
        <f t="shared" si="63"/>
        <v>0.8779125368468278</v>
      </c>
    </row>
    <row r="479" spans="1:19" x14ac:dyDescent="0.25">
      <c r="A479" s="34">
        <f t="shared" si="56"/>
        <v>2005</v>
      </c>
      <c r="B479" s="34" t="str">
        <f t="shared" si="57"/>
        <v>Q1-2005</v>
      </c>
      <c r="C479" t="s">
        <v>179</v>
      </c>
      <c r="D479" s="3">
        <v>38442</v>
      </c>
      <c r="E479" s="4">
        <v>325.60000000000002</v>
      </c>
      <c r="F479" s="4">
        <v>305.10000000000002</v>
      </c>
      <c r="G479" s="23">
        <f t="shared" si="58"/>
        <v>370.01754267136283</v>
      </c>
      <c r="H479" s="23">
        <f t="shared" si="59"/>
        <v>346.72098362725058</v>
      </c>
      <c r="I479" s="46">
        <f t="shared" si="60"/>
        <v>716.73852629861335</v>
      </c>
      <c r="J479" s="46">
        <f t="shared" si="61"/>
        <v>630.70000000000005</v>
      </c>
      <c r="K479" s="67">
        <v>-1</v>
      </c>
      <c r="N479" t="str">
        <f t="shared" si="62"/>
        <v>Q1-2005</v>
      </c>
      <c r="O479" t="s">
        <v>179</v>
      </c>
      <c r="P479" s="3">
        <v>38442</v>
      </c>
      <c r="Q479" s="5">
        <v>1299232</v>
      </c>
      <c r="R479" s="5">
        <v>1476470</v>
      </c>
      <c r="S479" s="19">
        <f t="shared" si="63"/>
        <v>0.87995827886784017</v>
      </c>
    </row>
    <row r="480" spans="1:19" x14ac:dyDescent="0.25">
      <c r="A480" s="34">
        <f t="shared" si="56"/>
        <v>2005</v>
      </c>
      <c r="B480" s="34" t="str">
        <f t="shared" si="57"/>
        <v>Q2-2005</v>
      </c>
      <c r="C480" t="s">
        <v>180</v>
      </c>
      <c r="D480" s="3">
        <v>38472</v>
      </c>
      <c r="E480" s="4">
        <v>327.2</v>
      </c>
      <c r="F480" s="4">
        <v>311.89999999999998</v>
      </c>
      <c r="G480" s="23">
        <f t="shared" si="58"/>
        <v>371.18824320789838</v>
      </c>
      <c r="H480" s="23">
        <f t="shared" si="59"/>
        <v>353.8313357473823</v>
      </c>
      <c r="I480" s="46">
        <f t="shared" si="60"/>
        <v>725.01957895528062</v>
      </c>
      <c r="J480" s="46">
        <f t="shared" si="61"/>
        <v>639.09999999999991</v>
      </c>
      <c r="K480" s="67">
        <v>-1</v>
      </c>
      <c r="N480" t="str">
        <f t="shared" si="62"/>
        <v>Q2-2005</v>
      </c>
      <c r="O480" t="s">
        <v>180</v>
      </c>
      <c r="P480" s="3">
        <v>38472</v>
      </c>
      <c r="Q480" s="5">
        <v>1303757</v>
      </c>
      <c r="R480" s="5">
        <v>1479032</v>
      </c>
      <c r="S480" s="19">
        <f t="shared" si="63"/>
        <v>0.88149343624749166</v>
      </c>
    </row>
    <row r="481" spans="1:19" x14ac:dyDescent="0.25">
      <c r="A481" s="34">
        <f t="shared" si="56"/>
        <v>2005</v>
      </c>
      <c r="B481" s="34" t="str">
        <f t="shared" si="57"/>
        <v>Q2-2005</v>
      </c>
      <c r="C481" t="s">
        <v>181</v>
      </c>
      <c r="D481" s="3">
        <v>38503</v>
      </c>
      <c r="E481" s="4">
        <v>329.2</v>
      </c>
      <c r="F481" s="4">
        <v>311.5</v>
      </c>
      <c r="G481" s="23">
        <f t="shared" si="58"/>
        <v>372.5897403259433</v>
      </c>
      <c r="H481" s="23">
        <f t="shared" si="59"/>
        <v>352.55681686370394</v>
      </c>
      <c r="I481" s="46">
        <f t="shared" si="60"/>
        <v>725.14655718964718</v>
      </c>
      <c r="J481" s="46">
        <f t="shared" si="61"/>
        <v>640.70000000000005</v>
      </c>
      <c r="K481" s="67">
        <v>-1</v>
      </c>
      <c r="N481" t="str">
        <f t="shared" si="62"/>
        <v>Q2-2005</v>
      </c>
      <c r="O481" t="s">
        <v>181</v>
      </c>
      <c r="P481" s="3">
        <v>38503</v>
      </c>
      <c r="Q481" s="5">
        <v>1310412</v>
      </c>
      <c r="R481" s="5">
        <v>1483129</v>
      </c>
      <c r="S481" s="19">
        <f t="shared" si="63"/>
        <v>0.88354553110349809</v>
      </c>
    </row>
    <row r="482" spans="1:19" x14ac:dyDescent="0.25">
      <c r="A482" s="34">
        <f t="shared" si="56"/>
        <v>2005</v>
      </c>
      <c r="B482" s="34" t="str">
        <f t="shared" si="57"/>
        <v>Q2-2005</v>
      </c>
      <c r="C482" t="s">
        <v>182</v>
      </c>
      <c r="D482" s="3">
        <v>38533</v>
      </c>
      <c r="E482" s="4">
        <v>331.3</v>
      </c>
      <c r="F482" s="4">
        <v>309</v>
      </c>
      <c r="G482" s="23">
        <f t="shared" si="58"/>
        <v>374.12317207300549</v>
      </c>
      <c r="H482" s="23">
        <f t="shared" si="59"/>
        <v>348.94071889694749</v>
      </c>
      <c r="I482" s="46">
        <f t="shared" si="60"/>
        <v>723.06389096995304</v>
      </c>
      <c r="J482" s="46">
        <f t="shared" si="61"/>
        <v>640.29999999999995</v>
      </c>
      <c r="K482" s="67">
        <v>-1</v>
      </c>
      <c r="N482" t="str">
        <f t="shared" si="62"/>
        <v>Q2-2005</v>
      </c>
      <c r="O482" t="s">
        <v>182</v>
      </c>
      <c r="P482" s="3">
        <v>38533</v>
      </c>
      <c r="Q482" s="5">
        <v>1317435</v>
      </c>
      <c r="R482" s="5">
        <v>1487724</v>
      </c>
      <c r="S482" s="19">
        <f t="shared" si="63"/>
        <v>0.88553723674552542</v>
      </c>
    </row>
    <row r="483" spans="1:19" x14ac:dyDescent="0.25">
      <c r="A483" s="34">
        <f t="shared" si="56"/>
        <v>2005</v>
      </c>
      <c r="B483" s="34" t="str">
        <f t="shared" si="57"/>
        <v>Q3-2005</v>
      </c>
      <c r="C483" t="s">
        <v>183</v>
      </c>
      <c r="D483" s="3">
        <v>38564</v>
      </c>
      <c r="E483" s="4">
        <v>333.2</v>
      </c>
      <c r="F483" s="4">
        <v>302.10000000000002</v>
      </c>
      <c r="G483" s="23">
        <f t="shared" si="58"/>
        <v>375.56841583964666</v>
      </c>
      <c r="H483" s="23">
        <f t="shared" si="59"/>
        <v>340.51386081979973</v>
      </c>
      <c r="I483" s="46">
        <f t="shared" si="60"/>
        <v>716.08227665944639</v>
      </c>
      <c r="J483" s="46">
        <f t="shared" si="61"/>
        <v>635.29999999999995</v>
      </c>
      <c r="K483" s="67">
        <v>-1</v>
      </c>
      <c r="N483" t="str">
        <f t="shared" si="62"/>
        <v>Q3-2005</v>
      </c>
      <c r="O483" t="s">
        <v>183</v>
      </c>
      <c r="P483" s="3">
        <v>38564</v>
      </c>
      <c r="Q483" s="5">
        <v>1328666</v>
      </c>
      <c r="R483" s="5">
        <v>1497614</v>
      </c>
      <c r="S483" s="19">
        <f t="shared" si="63"/>
        <v>0.88718855459417445</v>
      </c>
    </row>
    <row r="484" spans="1:19" x14ac:dyDescent="0.25">
      <c r="A484" s="34">
        <f t="shared" si="56"/>
        <v>2005</v>
      </c>
      <c r="B484" s="34" t="str">
        <f t="shared" si="57"/>
        <v>Q3-2005</v>
      </c>
      <c r="C484" t="s">
        <v>184</v>
      </c>
      <c r="D484" s="3">
        <v>38595</v>
      </c>
      <c r="E484" s="4">
        <v>335.2</v>
      </c>
      <c r="F484" s="4">
        <v>299.10000000000002</v>
      </c>
      <c r="G484" s="23">
        <f t="shared" si="58"/>
        <v>377.07100815039132</v>
      </c>
      <c r="H484" s="23">
        <f t="shared" si="59"/>
        <v>336.46163048264339</v>
      </c>
      <c r="I484" s="46">
        <f t="shared" si="60"/>
        <v>713.53263863303471</v>
      </c>
      <c r="J484" s="46">
        <f t="shared" si="61"/>
        <v>634.29999999999995</v>
      </c>
      <c r="K484" s="67">
        <v>-1</v>
      </c>
      <c r="N484" t="str">
        <f t="shared" si="62"/>
        <v>Q3-2005</v>
      </c>
      <c r="O484" t="s">
        <v>184</v>
      </c>
      <c r="P484" s="3">
        <v>38595</v>
      </c>
      <c r="Q484" s="5">
        <v>1335396</v>
      </c>
      <c r="R484" s="5">
        <v>1502205</v>
      </c>
      <c r="S484" s="19">
        <f t="shared" si="63"/>
        <v>0.88895723286768447</v>
      </c>
    </row>
    <row r="485" spans="1:19" x14ac:dyDescent="0.25">
      <c r="A485" s="34">
        <f t="shared" si="56"/>
        <v>2005</v>
      </c>
      <c r="B485" s="34" t="str">
        <f t="shared" si="57"/>
        <v>Q3-2005</v>
      </c>
      <c r="C485" t="s">
        <v>185</v>
      </c>
      <c r="D485" s="3">
        <v>38625</v>
      </c>
      <c r="E485" s="4">
        <v>337.2</v>
      </c>
      <c r="F485" s="4">
        <v>299.2</v>
      </c>
      <c r="G485" s="23">
        <f t="shared" si="58"/>
        <v>377.89907588551966</v>
      </c>
      <c r="H485" s="23">
        <f t="shared" si="59"/>
        <v>335.31258453424522</v>
      </c>
      <c r="I485" s="46">
        <f t="shared" si="60"/>
        <v>713.21166041976494</v>
      </c>
      <c r="J485" s="46">
        <f t="shared" si="61"/>
        <v>636.4</v>
      </c>
      <c r="K485" s="67">
        <v>-1</v>
      </c>
      <c r="N485" t="str">
        <f t="shared" si="62"/>
        <v>Q3-2005</v>
      </c>
      <c r="O485" t="s">
        <v>185</v>
      </c>
      <c r="P485" s="3">
        <v>38625</v>
      </c>
      <c r="Q485" s="5">
        <v>1342799</v>
      </c>
      <c r="R485" s="5">
        <v>1504871</v>
      </c>
      <c r="S485" s="19">
        <f t="shared" si="63"/>
        <v>0.89230173217505027</v>
      </c>
    </row>
    <row r="486" spans="1:19" x14ac:dyDescent="0.25">
      <c r="A486" s="34">
        <f t="shared" si="56"/>
        <v>2005</v>
      </c>
      <c r="B486" s="34" t="str">
        <f t="shared" si="57"/>
        <v>Q4-2005</v>
      </c>
      <c r="C486" t="s">
        <v>186</v>
      </c>
      <c r="D486" s="3">
        <v>38656</v>
      </c>
      <c r="E486" s="4">
        <v>339.1</v>
      </c>
      <c r="F486" s="4">
        <v>306.7</v>
      </c>
      <c r="G486" s="23">
        <f t="shared" si="58"/>
        <v>378.41839311477196</v>
      </c>
      <c r="H486" s="23">
        <f t="shared" si="59"/>
        <v>342.2616371816589</v>
      </c>
      <c r="I486" s="46">
        <f t="shared" si="60"/>
        <v>720.68003029643091</v>
      </c>
      <c r="J486" s="46">
        <f t="shared" si="61"/>
        <v>645.79999999999995</v>
      </c>
      <c r="K486" s="67">
        <v>-1</v>
      </c>
      <c r="N486" t="str">
        <f t="shared" si="62"/>
        <v>Q4-2005</v>
      </c>
      <c r="O486" t="s">
        <v>186</v>
      </c>
      <c r="P486" s="3">
        <v>38656</v>
      </c>
      <c r="Q486" s="5">
        <v>1345373</v>
      </c>
      <c r="R486" s="5">
        <v>1501368</v>
      </c>
      <c r="S486" s="19">
        <f t="shared" si="63"/>
        <v>0.89609809187354461</v>
      </c>
    </row>
    <row r="487" spans="1:19" x14ac:dyDescent="0.25">
      <c r="A487" s="34">
        <f t="shared" si="56"/>
        <v>2005</v>
      </c>
      <c r="B487" s="34" t="str">
        <f t="shared" si="57"/>
        <v>Q4-2005</v>
      </c>
      <c r="C487" t="s">
        <v>187</v>
      </c>
      <c r="D487" s="3">
        <v>38686</v>
      </c>
      <c r="E487" s="4">
        <v>341</v>
      </c>
      <c r="F487" s="4">
        <v>306.7</v>
      </c>
      <c r="G487" s="23">
        <f t="shared" si="58"/>
        <v>379.42633386703318</v>
      </c>
      <c r="H487" s="23">
        <f t="shared" si="59"/>
        <v>341.26116304111167</v>
      </c>
      <c r="I487" s="46">
        <f t="shared" si="60"/>
        <v>720.68749690814479</v>
      </c>
      <c r="J487" s="46">
        <f t="shared" si="61"/>
        <v>647.70000000000005</v>
      </c>
      <c r="K487" s="67">
        <v>-1</v>
      </c>
      <c r="N487" t="str">
        <f t="shared" si="62"/>
        <v>Q4-2005</v>
      </c>
      <c r="O487" t="s">
        <v>187</v>
      </c>
      <c r="P487" s="3">
        <v>38686</v>
      </c>
      <c r="Q487" s="5">
        <v>1350322</v>
      </c>
      <c r="R487" s="5">
        <v>1502486</v>
      </c>
      <c r="S487" s="19">
        <f t="shared" si="63"/>
        <v>0.89872517946922637</v>
      </c>
    </row>
    <row r="488" spans="1:19" x14ac:dyDescent="0.25">
      <c r="A488" s="34">
        <f t="shared" si="56"/>
        <v>2005</v>
      </c>
      <c r="B488" s="34" t="str">
        <f t="shared" si="57"/>
        <v>Q4-2005</v>
      </c>
      <c r="C488" t="s">
        <v>188</v>
      </c>
      <c r="D488" s="3">
        <v>38717</v>
      </c>
      <c r="E488" s="4">
        <v>343</v>
      </c>
      <c r="F488" s="4">
        <v>302.8</v>
      </c>
      <c r="G488" s="23">
        <f t="shared" si="58"/>
        <v>381.20814751546033</v>
      </c>
      <c r="H488" s="23">
        <f t="shared" si="59"/>
        <v>336.53010806904194</v>
      </c>
      <c r="I488" s="46">
        <f t="shared" si="60"/>
        <v>717.73825558450221</v>
      </c>
      <c r="J488" s="46">
        <f t="shared" si="61"/>
        <v>645.79999999999995</v>
      </c>
      <c r="K488" s="67">
        <v>-1</v>
      </c>
      <c r="N488" t="str">
        <f t="shared" si="62"/>
        <v>Q4-2005</v>
      </c>
      <c r="O488" t="s">
        <v>188</v>
      </c>
      <c r="P488" s="3">
        <v>38717</v>
      </c>
      <c r="Q488" s="5">
        <v>1354597</v>
      </c>
      <c r="R488" s="5">
        <v>1505491</v>
      </c>
      <c r="S488" s="19">
        <f t="shared" si="63"/>
        <v>0.89977090530597659</v>
      </c>
    </row>
    <row r="489" spans="1:19" x14ac:dyDescent="0.25">
      <c r="A489" s="34">
        <f t="shared" si="56"/>
        <v>2006</v>
      </c>
      <c r="B489" s="34" t="str">
        <f t="shared" si="57"/>
        <v>Q1-2006</v>
      </c>
      <c r="C489" t="s">
        <v>189</v>
      </c>
      <c r="D489" s="3">
        <v>38748</v>
      </c>
      <c r="E489" s="4">
        <v>387.5</v>
      </c>
      <c r="F489" s="4">
        <v>294.89999999999998</v>
      </c>
      <c r="G489" s="23">
        <f t="shared" si="58"/>
        <v>430.42676028450438</v>
      </c>
      <c r="H489" s="23">
        <f t="shared" si="59"/>
        <v>327.56864931071055</v>
      </c>
      <c r="I489" s="46">
        <f t="shared" si="60"/>
        <v>757.99540959521494</v>
      </c>
      <c r="J489" s="46">
        <f t="shared" si="61"/>
        <v>682.4</v>
      </c>
      <c r="K489" s="67">
        <v>-1</v>
      </c>
      <c r="N489" t="str">
        <f t="shared" si="62"/>
        <v>Q1-2006</v>
      </c>
      <c r="O489" t="s">
        <v>189</v>
      </c>
      <c r="P489" s="3">
        <v>38748</v>
      </c>
      <c r="Q489" s="5">
        <v>1358573</v>
      </c>
      <c r="R489" s="5">
        <v>1509074</v>
      </c>
      <c r="S489" s="19">
        <f t="shared" si="63"/>
        <v>0.90026930422232443</v>
      </c>
    </row>
    <row r="490" spans="1:19" x14ac:dyDescent="0.25">
      <c r="A490" s="34">
        <f t="shared" si="56"/>
        <v>2006</v>
      </c>
      <c r="B490" s="34" t="str">
        <f t="shared" si="57"/>
        <v>Q1-2006</v>
      </c>
      <c r="C490" t="s">
        <v>190</v>
      </c>
      <c r="D490" s="3">
        <v>38776</v>
      </c>
      <c r="E490" s="4">
        <v>389.7</v>
      </c>
      <c r="F490" s="4">
        <v>289.60000000000002</v>
      </c>
      <c r="G490" s="23">
        <f t="shared" si="58"/>
        <v>431.79320348014176</v>
      </c>
      <c r="H490" s="23">
        <f t="shared" si="59"/>
        <v>320.88096414639227</v>
      </c>
      <c r="I490" s="46">
        <f t="shared" si="60"/>
        <v>752.67416762653397</v>
      </c>
      <c r="J490" s="46">
        <f t="shared" si="61"/>
        <v>679.3</v>
      </c>
      <c r="K490" s="67">
        <v>-1</v>
      </c>
      <c r="N490" t="str">
        <f t="shared" si="62"/>
        <v>Q1-2006</v>
      </c>
      <c r="O490" t="s">
        <v>190</v>
      </c>
      <c r="P490" s="3">
        <v>38776</v>
      </c>
      <c r="Q490" s="5">
        <v>1364772</v>
      </c>
      <c r="R490" s="5">
        <v>1512187</v>
      </c>
      <c r="S490" s="19">
        <f t="shared" si="63"/>
        <v>0.90251536350993622</v>
      </c>
    </row>
    <row r="491" spans="1:19" x14ac:dyDescent="0.25">
      <c r="A491" s="34">
        <f t="shared" si="56"/>
        <v>2006</v>
      </c>
      <c r="B491" s="34" t="str">
        <f t="shared" si="57"/>
        <v>Q1-2006</v>
      </c>
      <c r="C491" t="s">
        <v>191</v>
      </c>
      <c r="D491" s="3">
        <v>38807</v>
      </c>
      <c r="E491" s="4">
        <v>391.4</v>
      </c>
      <c r="F491" s="4">
        <v>289.5</v>
      </c>
      <c r="G491" s="23">
        <f t="shared" si="58"/>
        <v>432.44005322163792</v>
      </c>
      <c r="H491" s="23">
        <f t="shared" si="59"/>
        <v>319.85537917134434</v>
      </c>
      <c r="I491" s="46">
        <f t="shared" si="60"/>
        <v>752.29543239298232</v>
      </c>
      <c r="J491" s="46">
        <f t="shared" si="61"/>
        <v>680.9</v>
      </c>
      <c r="K491" s="67">
        <v>-1</v>
      </c>
      <c r="N491" t="str">
        <f t="shared" si="62"/>
        <v>Q1-2006</v>
      </c>
      <c r="O491" t="s">
        <v>191</v>
      </c>
      <c r="P491" s="3">
        <v>38807</v>
      </c>
      <c r="Q491" s="5">
        <v>1370871</v>
      </c>
      <c r="R491" s="5">
        <v>1514613</v>
      </c>
      <c r="S491" s="19">
        <f t="shared" si="63"/>
        <v>0.90509654941559325</v>
      </c>
    </row>
    <row r="492" spans="1:19" x14ac:dyDescent="0.25">
      <c r="A492" s="34">
        <f t="shared" si="56"/>
        <v>2006</v>
      </c>
      <c r="B492" s="34" t="str">
        <f t="shared" si="57"/>
        <v>Q2-2006</v>
      </c>
      <c r="C492" t="s">
        <v>192</v>
      </c>
      <c r="D492" s="3">
        <v>38837</v>
      </c>
      <c r="E492" s="4">
        <v>393.5</v>
      </c>
      <c r="F492" s="4">
        <v>289.7</v>
      </c>
      <c r="G492" s="23">
        <f t="shared" si="58"/>
        <v>433.48289076914028</v>
      </c>
      <c r="H492" s="23">
        <f t="shared" si="59"/>
        <v>319.13594270856402</v>
      </c>
      <c r="I492" s="46">
        <f t="shared" si="60"/>
        <v>752.61883347770436</v>
      </c>
      <c r="J492" s="46">
        <f t="shared" si="61"/>
        <v>683.2</v>
      </c>
      <c r="K492" s="67">
        <v>-1</v>
      </c>
      <c r="N492" t="str">
        <f t="shared" si="62"/>
        <v>Q2-2006</v>
      </c>
      <c r="O492" t="s">
        <v>192</v>
      </c>
      <c r="P492" s="3">
        <v>38837</v>
      </c>
      <c r="Q492" s="5">
        <v>1377239</v>
      </c>
      <c r="R492" s="5">
        <v>1517178</v>
      </c>
      <c r="S492" s="19">
        <f t="shared" si="63"/>
        <v>0.90776362430776081</v>
      </c>
    </row>
    <row r="493" spans="1:19" x14ac:dyDescent="0.25">
      <c r="A493" s="34">
        <f t="shared" si="56"/>
        <v>2006</v>
      </c>
      <c r="B493" s="34" t="str">
        <f t="shared" si="57"/>
        <v>Q2-2006</v>
      </c>
      <c r="C493" t="s">
        <v>193</v>
      </c>
      <c r="D493" s="3">
        <v>38868</v>
      </c>
      <c r="E493" s="4">
        <v>395.5</v>
      </c>
      <c r="F493" s="4">
        <v>294.7</v>
      </c>
      <c r="G493" s="23">
        <f t="shared" si="58"/>
        <v>434.45485714368363</v>
      </c>
      <c r="H493" s="23">
        <f t="shared" si="59"/>
        <v>323.72653957078018</v>
      </c>
      <c r="I493" s="46">
        <f t="shared" si="60"/>
        <v>758.18139671446374</v>
      </c>
      <c r="J493" s="46">
        <f t="shared" si="61"/>
        <v>690.2</v>
      </c>
      <c r="K493" s="67">
        <v>-1</v>
      </c>
      <c r="N493" t="str">
        <f t="shared" si="62"/>
        <v>Q2-2006</v>
      </c>
      <c r="O493" t="s">
        <v>193</v>
      </c>
      <c r="P493" s="3">
        <v>38868</v>
      </c>
      <c r="Q493" s="5">
        <v>1382788</v>
      </c>
      <c r="R493" s="5">
        <v>1518986</v>
      </c>
      <c r="S493" s="19">
        <f t="shared" si="63"/>
        <v>0.91033623746367642</v>
      </c>
    </row>
    <row r="494" spans="1:19" x14ac:dyDescent="0.25">
      <c r="A494" s="34">
        <f t="shared" si="56"/>
        <v>2006</v>
      </c>
      <c r="B494" s="34" t="str">
        <f t="shared" si="57"/>
        <v>Q2-2006</v>
      </c>
      <c r="C494" t="s">
        <v>194</v>
      </c>
      <c r="D494" s="3">
        <v>38898</v>
      </c>
      <c r="E494" s="4">
        <v>397.7</v>
      </c>
      <c r="F494" s="4">
        <v>300.3</v>
      </c>
      <c r="G494" s="23">
        <f t="shared" si="58"/>
        <v>435.47549068517645</v>
      </c>
      <c r="H494" s="23">
        <f t="shared" si="59"/>
        <v>328.82396241578704</v>
      </c>
      <c r="I494" s="46">
        <f t="shared" si="60"/>
        <v>764.29945310096355</v>
      </c>
      <c r="J494" s="46">
        <f t="shared" si="61"/>
        <v>698</v>
      </c>
      <c r="K494" s="67">
        <v>-1</v>
      </c>
      <c r="N494" t="str">
        <f t="shared" si="62"/>
        <v>Q2-2006</v>
      </c>
      <c r="O494" t="s">
        <v>194</v>
      </c>
      <c r="P494" s="3">
        <v>38898</v>
      </c>
      <c r="Q494" s="5">
        <v>1391116</v>
      </c>
      <c r="R494" s="5">
        <v>1523251</v>
      </c>
      <c r="S494" s="19">
        <f t="shared" si="63"/>
        <v>0.913254611354268</v>
      </c>
    </row>
    <row r="495" spans="1:19" x14ac:dyDescent="0.25">
      <c r="A495" s="34">
        <f t="shared" si="56"/>
        <v>2006</v>
      </c>
      <c r="B495" s="34" t="str">
        <f t="shared" si="57"/>
        <v>Q3-2006</v>
      </c>
      <c r="C495" t="s">
        <v>195</v>
      </c>
      <c r="D495" s="3">
        <v>38929</v>
      </c>
      <c r="E495" s="4">
        <v>399.9</v>
      </c>
      <c r="F495" s="4">
        <v>308.5</v>
      </c>
      <c r="G495" s="23">
        <f t="shared" si="58"/>
        <v>436.4131400784309</v>
      </c>
      <c r="H495" s="23">
        <f t="shared" si="59"/>
        <v>336.66780123579878</v>
      </c>
      <c r="I495" s="46">
        <f t="shared" si="60"/>
        <v>773.08094131422968</v>
      </c>
      <c r="J495" s="46">
        <f t="shared" si="61"/>
        <v>708.4</v>
      </c>
      <c r="K495" s="67">
        <v>-1</v>
      </c>
      <c r="N495" t="str">
        <f t="shared" si="62"/>
        <v>Q3-2006</v>
      </c>
      <c r="O495" t="s">
        <v>195</v>
      </c>
      <c r="P495" s="3">
        <v>38929</v>
      </c>
      <c r="Q495" s="5">
        <v>1397153</v>
      </c>
      <c r="R495" s="5">
        <v>1524721</v>
      </c>
      <c r="S495" s="19">
        <f t="shared" si="63"/>
        <v>0.91633354561260716</v>
      </c>
    </row>
    <row r="496" spans="1:19" x14ac:dyDescent="0.25">
      <c r="A496" s="34">
        <f t="shared" si="56"/>
        <v>2006</v>
      </c>
      <c r="B496" s="34" t="str">
        <f t="shared" si="57"/>
        <v>Q3-2006</v>
      </c>
      <c r="C496" t="s">
        <v>196</v>
      </c>
      <c r="D496" s="3">
        <v>38960</v>
      </c>
      <c r="E496" s="4">
        <v>402.2</v>
      </c>
      <c r="F496" s="4">
        <v>311.3</v>
      </c>
      <c r="G496" s="23">
        <f t="shared" si="58"/>
        <v>437.66010247661308</v>
      </c>
      <c r="H496" s="23">
        <f t="shared" si="59"/>
        <v>338.74587245392752</v>
      </c>
      <c r="I496" s="46">
        <f t="shared" si="60"/>
        <v>776.40597493054065</v>
      </c>
      <c r="J496" s="46">
        <f t="shared" si="61"/>
        <v>713.5</v>
      </c>
      <c r="K496" s="67">
        <v>-1</v>
      </c>
      <c r="N496" t="str">
        <f t="shared" si="62"/>
        <v>Q3-2006</v>
      </c>
      <c r="O496" t="s">
        <v>196</v>
      </c>
      <c r="P496" s="3">
        <v>38960</v>
      </c>
      <c r="Q496" s="5">
        <v>1404418</v>
      </c>
      <c r="R496" s="5">
        <v>1528239</v>
      </c>
      <c r="S496" s="19">
        <f t="shared" si="63"/>
        <v>0.91897798708186351</v>
      </c>
    </row>
    <row r="497" spans="1:19" x14ac:dyDescent="0.25">
      <c r="A497" s="34">
        <f t="shared" si="56"/>
        <v>2006</v>
      </c>
      <c r="B497" s="34" t="str">
        <f t="shared" si="57"/>
        <v>Q3-2006</v>
      </c>
      <c r="C497" t="s">
        <v>197</v>
      </c>
      <c r="D497" s="3">
        <v>38990</v>
      </c>
      <c r="E497" s="4">
        <v>404.5</v>
      </c>
      <c r="F497" s="4">
        <v>306.5</v>
      </c>
      <c r="G497" s="23">
        <f t="shared" si="58"/>
        <v>439.10755653378129</v>
      </c>
      <c r="H497" s="23">
        <f t="shared" si="59"/>
        <v>332.72303109420017</v>
      </c>
      <c r="I497" s="46">
        <f t="shared" si="60"/>
        <v>771.83058762798146</v>
      </c>
      <c r="J497" s="46">
        <f t="shared" si="61"/>
        <v>711</v>
      </c>
      <c r="K497" s="67">
        <v>-1</v>
      </c>
      <c r="N497" t="str">
        <f t="shared" si="62"/>
        <v>Q3-2006</v>
      </c>
      <c r="O497" t="s">
        <v>197</v>
      </c>
      <c r="P497" s="3">
        <v>38990</v>
      </c>
      <c r="Q497" s="5">
        <v>1410263</v>
      </c>
      <c r="R497" s="5">
        <v>1530920</v>
      </c>
      <c r="S497" s="19">
        <f t="shared" si="63"/>
        <v>0.92118660674627018</v>
      </c>
    </row>
    <row r="498" spans="1:19" x14ac:dyDescent="0.25">
      <c r="A498" s="34">
        <f t="shared" si="56"/>
        <v>2006</v>
      </c>
      <c r="B498" s="34" t="str">
        <f t="shared" si="57"/>
        <v>Q4-2006</v>
      </c>
      <c r="C498" t="s">
        <v>198</v>
      </c>
      <c r="D498" s="3">
        <v>39021</v>
      </c>
      <c r="E498" s="4">
        <v>406.9</v>
      </c>
      <c r="F498" s="4">
        <v>297.39999999999998</v>
      </c>
      <c r="G498" s="23">
        <f t="shared" si="58"/>
        <v>441.12140074115973</v>
      </c>
      <c r="H498" s="23">
        <f t="shared" si="59"/>
        <v>322.41215183195112</v>
      </c>
      <c r="I498" s="46">
        <f t="shared" si="60"/>
        <v>763.53355257311091</v>
      </c>
      <c r="J498" s="46">
        <f t="shared" si="61"/>
        <v>704.3</v>
      </c>
      <c r="K498" s="67">
        <v>-1</v>
      </c>
      <c r="N498" t="str">
        <f t="shared" si="62"/>
        <v>Q4-2006</v>
      </c>
      <c r="O498" t="s">
        <v>198</v>
      </c>
      <c r="P498" s="3">
        <v>39021</v>
      </c>
      <c r="Q498" s="5">
        <v>1417778</v>
      </c>
      <c r="R498" s="5">
        <v>1537017</v>
      </c>
      <c r="S498" s="19">
        <f t="shared" si="63"/>
        <v>0.9224218079565808</v>
      </c>
    </row>
    <row r="499" spans="1:19" x14ac:dyDescent="0.25">
      <c r="A499" s="34">
        <f t="shared" si="56"/>
        <v>2006</v>
      </c>
      <c r="B499" s="34" t="str">
        <f t="shared" si="57"/>
        <v>Q4-2006</v>
      </c>
      <c r="C499" t="s">
        <v>199</v>
      </c>
      <c r="D499" s="3">
        <v>39051</v>
      </c>
      <c r="E499" s="4">
        <v>409.4</v>
      </c>
      <c r="F499" s="4">
        <v>298.5</v>
      </c>
      <c r="G499" s="23">
        <f t="shared" si="58"/>
        <v>443.11310635137153</v>
      </c>
      <c r="H499" s="23">
        <f t="shared" si="59"/>
        <v>323.08075780626382</v>
      </c>
      <c r="I499" s="46">
        <f t="shared" si="60"/>
        <v>766.19386415763529</v>
      </c>
      <c r="J499" s="46">
        <f t="shared" si="61"/>
        <v>707.9</v>
      </c>
      <c r="K499" s="67">
        <v>-1</v>
      </c>
      <c r="N499" t="str">
        <f t="shared" si="62"/>
        <v>Q4-2006</v>
      </c>
      <c r="O499" t="s">
        <v>199</v>
      </c>
      <c r="P499" s="3">
        <v>39051</v>
      </c>
      <c r="Q499" s="5">
        <v>1424401</v>
      </c>
      <c r="R499" s="5">
        <v>1541697</v>
      </c>
      <c r="S499" s="19">
        <f t="shared" si="63"/>
        <v>0.92391760508063514</v>
      </c>
    </row>
    <row r="500" spans="1:19" x14ac:dyDescent="0.25">
      <c r="A500" s="34">
        <f t="shared" si="56"/>
        <v>2006</v>
      </c>
      <c r="B500" s="34" t="str">
        <f t="shared" si="57"/>
        <v>Q4-2006</v>
      </c>
      <c r="C500" t="s">
        <v>200</v>
      </c>
      <c r="D500" s="3">
        <v>39082</v>
      </c>
      <c r="E500" s="4">
        <v>411.9</v>
      </c>
      <c r="F500" s="4">
        <v>308.3</v>
      </c>
      <c r="G500" s="23">
        <f t="shared" si="58"/>
        <v>444.62489010298043</v>
      </c>
      <c r="H500" s="23">
        <f t="shared" si="59"/>
        <v>332.79401218438665</v>
      </c>
      <c r="I500" s="46">
        <f t="shared" si="60"/>
        <v>777.41890228736702</v>
      </c>
      <c r="J500" s="46">
        <f t="shared" si="61"/>
        <v>720.2</v>
      </c>
      <c r="K500" s="67">
        <v>-1</v>
      </c>
      <c r="N500" t="str">
        <f t="shared" si="62"/>
        <v>Q4-2006</v>
      </c>
      <c r="O500" t="s">
        <v>200</v>
      </c>
      <c r="P500" s="3">
        <v>39082</v>
      </c>
      <c r="Q500" s="5">
        <v>1431340</v>
      </c>
      <c r="R500" s="5">
        <v>1545058</v>
      </c>
      <c r="S500" s="19">
        <f t="shared" si="63"/>
        <v>0.92639887952426381</v>
      </c>
    </row>
    <row r="501" spans="1:19" x14ac:dyDescent="0.25">
      <c r="A501" s="34">
        <f t="shared" si="56"/>
        <v>2007</v>
      </c>
      <c r="B501" s="34" t="str">
        <f t="shared" si="57"/>
        <v>Q1-2007</v>
      </c>
      <c r="C501" t="s">
        <v>201</v>
      </c>
      <c r="D501" s="3">
        <v>39113</v>
      </c>
      <c r="E501" s="4">
        <v>414.4</v>
      </c>
      <c r="F501" s="4">
        <v>328.7</v>
      </c>
      <c r="G501" s="23">
        <f t="shared" si="58"/>
        <v>442.95873477368673</v>
      </c>
      <c r="H501" s="23">
        <f t="shared" si="59"/>
        <v>351.35264507748752</v>
      </c>
      <c r="I501" s="46">
        <f t="shared" si="60"/>
        <v>794.31137985117425</v>
      </c>
      <c r="J501" s="46">
        <f t="shared" si="61"/>
        <v>743.09999999999991</v>
      </c>
      <c r="K501" s="67">
        <v>-1</v>
      </c>
      <c r="N501" t="str">
        <f t="shared" si="62"/>
        <v>Q1-2007</v>
      </c>
      <c r="O501" t="s">
        <v>201</v>
      </c>
      <c r="P501" s="3">
        <v>39113</v>
      </c>
      <c r="Q501" s="5">
        <v>1447330</v>
      </c>
      <c r="R501" s="5">
        <v>1547074</v>
      </c>
      <c r="S501" s="19">
        <f t="shared" si="63"/>
        <v>0.93552732448480158</v>
      </c>
    </row>
    <row r="502" spans="1:19" x14ac:dyDescent="0.25">
      <c r="A502" s="34">
        <f t="shared" si="56"/>
        <v>2007</v>
      </c>
      <c r="B502" s="34" t="str">
        <f t="shared" si="57"/>
        <v>Q1-2007</v>
      </c>
      <c r="C502" t="s">
        <v>202</v>
      </c>
      <c r="D502" s="3">
        <v>39141</v>
      </c>
      <c r="E502" s="4">
        <v>417</v>
      </c>
      <c r="F502" s="4">
        <v>335.1</v>
      </c>
      <c r="G502" s="23">
        <f t="shared" si="58"/>
        <v>444.30435015934347</v>
      </c>
      <c r="H502" s="23">
        <f t="shared" si="59"/>
        <v>357.04169721437887</v>
      </c>
      <c r="I502" s="46">
        <f t="shared" si="60"/>
        <v>801.34604737372229</v>
      </c>
      <c r="J502" s="46">
        <f t="shared" si="61"/>
        <v>752.1</v>
      </c>
      <c r="K502" s="67">
        <v>-1</v>
      </c>
      <c r="N502" t="str">
        <f t="shared" si="62"/>
        <v>Q1-2007</v>
      </c>
      <c r="O502" t="s">
        <v>202</v>
      </c>
      <c r="P502" s="3">
        <v>39141</v>
      </c>
      <c r="Q502" s="5">
        <v>1453464</v>
      </c>
      <c r="R502" s="5">
        <v>1548634</v>
      </c>
      <c r="S502" s="19">
        <f t="shared" si="63"/>
        <v>0.93854584104443017</v>
      </c>
    </row>
    <row r="503" spans="1:19" x14ac:dyDescent="0.25">
      <c r="A503" s="34">
        <f t="shared" si="56"/>
        <v>2007</v>
      </c>
      <c r="B503" s="34" t="str">
        <f t="shared" si="57"/>
        <v>Q1-2007</v>
      </c>
      <c r="C503" t="s">
        <v>203</v>
      </c>
      <c r="D503" s="3">
        <v>39172</v>
      </c>
      <c r="E503" s="4">
        <v>419.6</v>
      </c>
      <c r="F503" s="4">
        <v>334.8</v>
      </c>
      <c r="G503" s="23">
        <f t="shared" si="58"/>
        <v>446.40496274447332</v>
      </c>
      <c r="H503" s="23">
        <f t="shared" si="59"/>
        <v>356.18775387714413</v>
      </c>
      <c r="I503" s="46">
        <f t="shared" si="60"/>
        <v>802.59271662161746</v>
      </c>
      <c r="J503" s="46">
        <f t="shared" si="61"/>
        <v>754.40000000000009</v>
      </c>
      <c r="K503" s="67">
        <v>-1</v>
      </c>
      <c r="N503" t="str">
        <f t="shared" si="62"/>
        <v>Q1-2007</v>
      </c>
      <c r="O503" t="s">
        <v>203</v>
      </c>
      <c r="P503" s="3">
        <v>39172</v>
      </c>
      <c r="Q503" s="5">
        <v>1459515</v>
      </c>
      <c r="R503" s="5">
        <v>1552752</v>
      </c>
      <c r="S503" s="19">
        <f t="shared" si="63"/>
        <v>0.93995370799715605</v>
      </c>
    </row>
    <row r="504" spans="1:19" x14ac:dyDescent="0.25">
      <c r="A504" s="34">
        <f t="shared" si="56"/>
        <v>2007</v>
      </c>
      <c r="B504" s="34" t="str">
        <f t="shared" si="57"/>
        <v>Q2-2007</v>
      </c>
      <c r="C504" t="s">
        <v>204</v>
      </c>
      <c r="D504" s="3">
        <v>39202</v>
      </c>
      <c r="E504" s="4">
        <v>422.2</v>
      </c>
      <c r="F504" s="4">
        <v>318.89999999999998</v>
      </c>
      <c r="G504" s="23">
        <f t="shared" si="58"/>
        <v>448.37196195106742</v>
      </c>
      <c r="H504" s="23">
        <f t="shared" si="59"/>
        <v>338.66844781192657</v>
      </c>
      <c r="I504" s="46">
        <f t="shared" si="60"/>
        <v>787.04040976299393</v>
      </c>
      <c r="J504" s="46">
        <f t="shared" si="61"/>
        <v>741.09999999999991</v>
      </c>
      <c r="K504" s="67">
        <v>-1</v>
      </c>
      <c r="N504" t="str">
        <f t="shared" si="62"/>
        <v>Q2-2007</v>
      </c>
      <c r="O504" t="s">
        <v>204</v>
      </c>
      <c r="P504" s="3">
        <v>39202</v>
      </c>
      <c r="Q504" s="5">
        <v>1462748</v>
      </c>
      <c r="R504" s="5">
        <v>1553423</v>
      </c>
      <c r="S504" s="19">
        <f t="shared" si="63"/>
        <v>0.94162890597087856</v>
      </c>
    </row>
    <row r="505" spans="1:19" x14ac:dyDescent="0.25">
      <c r="A505" s="34">
        <f t="shared" si="56"/>
        <v>2007</v>
      </c>
      <c r="B505" s="34" t="str">
        <f t="shared" si="57"/>
        <v>Q2-2007</v>
      </c>
      <c r="C505" t="s">
        <v>205</v>
      </c>
      <c r="D505" s="3">
        <v>39233</v>
      </c>
      <c r="E505" s="4">
        <v>424.9</v>
      </c>
      <c r="F505" s="4">
        <v>312.89999999999998</v>
      </c>
      <c r="G505" s="23">
        <f t="shared" si="58"/>
        <v>450.57513232669407</v>
      </c>
      <c r="H505" s="23">
        <f t="shared" si="59"/>
        <v>331.80738739708772</v>
      </c>
      <c r="I505" s="46">
        <f t="shared" si="60"/>
        <v>782.3825197237818</v>
      </c>
      <c r="J505" s="46">
        <f t="shared" si="61"/>
        <v>737.8</v>
      </c>
      <c r="K505" s="67">
        <v>-1</v>
      </c>
      <c r="N505" t="str">
        <f t="shared" si="62"/>
        <v>Q2-2007</v>
      </c>
      <c r="O505" t="s">
        <v>205</v>
      </c>
      <c r="P505" s="3">
        <v>39233</v>
      </c>
      <c r="Q505" s="5">
        <v>1467391</v>
      </c>
      <c r="R505" s="5">
        <v>1556060</v>
      </c>
      <c r="S505" s="19">
        <f t="shared" si="63"/>
        <v>0.94301697877973856</v>
      </c>
    </row>
    <row r="506" spans="1:19" x14ac:dyDescent="0.25">
      <c r="A506" s="34">
        <f t="shared" si="56"/>
        <v>2007</v>
      </c>
      <c r="B506" s="34" t="str">
        <f t="shared" si="57"/>
        <v>Q2-2007</v>
      </c>
      <c r="C506" t="s">
        <v>206</v>
      </c>
      <c r="D506" s="3">
        <v>39263</v>
      </c>
      <c r="E506" s="4">
        <v>427.5</v>
      </c>
      <c r="F506" s="4">
        <v>310.5</v>
      </c>
      <c r="G506" s="23">
        <f t="shared" si="58"/>
        <v>452.13685820849463</v>
      </c>
      <c r="H506" s="23">
        <f t="shared" si="59"/>
        <v>328.394139119854</v>
      </c>
      <c r="I506" s="46">
        <f t="shared" si="60"/>
        <v>780.53099732834858</v>
      </c>
      <c r="J506" s="46">
        <f t="shared" si="61"/>
        <v>738</v>
      </c>
      <c r="K506" s="67">
        <v>-1</v>
      </c>
      <c r="N506" t="str">
        <f t="shared" si="62"/>
        <v>Q2-2007</v>
      </c>
      <c r="O506" t="s">
        <v>206</v>
      </c>
      <c r="P506" s="3">
        <v>39263</v>
      </c>
      <c r="Q506" s="5">
        <v>1474369</v>
      </c>
      <c r="R506" s="5">
        <v>1559337</v>
      </c>
      <c r="S506" s="19">
        <f t="shared" si="63"/>
        <v>0.94551017515777536</v>
      </c>
    </row>
    <row r="507" spans="1:19" x14ac:dyDescent="0.25">
      <c r="A507" s="34">
        <f t="shared" si="56"/>
        <v>2007</v>
      </c>
      <c r="B507" s="34" t="str">
        <f t="shared" si="57"/>
        <v>Q3-2007</v>
      </c>
      <c r="C507" t="s">
        <v>207</v>
      </c>
      <c r="D507" s="3">
        <v>39294</v>
      </c>
      <c r="E507" s="4">
        <v>430.2</v>
      </c>
      <c r="F507" s="4">
        <v>316</v>
      </c>
      <c r="G507" s="23">
        <f t="shared" si="58"/>
        <v>454.13005238809012</v>
      </c>
      <c r="H507" s="23">
        <f t="shared" si="59"/>
        <v>333.57763029901554</v>
      </c>
      <c r="I507" s="46">
        <f t="shared" si="60"/>
        <v>787.70768268710572</v>
      </c>
      <c r="J507" s="46">
        <f t="shared" si="61"/>
        <v>746.2</v>
      </c>
      <c r="K507" s="67">
        <v>-1</v>
      </c>
      <c r="N507" t="str">
        <f t="shared" si="62"/>
        <v>Q3-2007</v>
      </c>
      <c r="O507" t="s">
        <v>207</v>
      </c>
      <c r="P507" s="3">
        <v>39294</v>
      </c>
      <c r="Q507" s="5">
        <v>1482398</v>
      </c>
      <c r="R507" s="5">
        <v>1564857</v>
      </c>
      <c r="S507" s="19">
        <f t="shared" si="63"/>
        <v>0.94730572825504178</v>
      </c>
    </row>
    <row r="508" spans="1:19" x14ac:dyDescent="0.25">
      <c r="A508" s="34">
        <f t="shared" si="56"/>
        <v>2007</v>
      </c>
      <c r="B508" s="34" t="str">
        <f t="shared" si="57"/>
        <v>Q3-2007</v>
      </c>
      <c r="C508" t="s">
        <v>208</v>
      </c>
      <c r="D508" s="3">
        <v>39325</v>
      </c>
      <c r="E508" s="4">
        <v>433</v>
      </c>
      <c r="F508" s="4">
        <v>319.39999999999998</v>
      </c>
      <c r="G508" s="23">
        <f t="shared" si="58"/>
        <v>455.93892362018482</v>
      </c>
      <c r="H508" s="23">
        <f t="shared" si="59"/>
        <v>336.32076721544348</v>
      </c>
      <c r="I508" s="46">
        <f t="shared" si="60"/>
        <v>792.25969083562836</v>
      </c>
      <c r="J508" s="46">
        <f t="shared" si="61"/>
        <v>752.4</v>
      </c>
      <c r="K508" s="67">
        <v>-1</v>
      </c>
      <c r="N508" t="str">
        <f t="shared" si="62"/>
        <v>Q3-2007</v>
      </c>
      <c r="O508" t="s">
        <v>208</v>
      </c>
      <c r="P508" s="3">
        <v>39325</v>
      </c>
      <c r="Q508" s="5">
        <v>1492410</v>
      </c>
      <c r="R508" s="5">
        <v>1571473</v>
      </c>
      <c r="S508" s="19">
        <f t="shared" si="63"/>
        <v>0.94968860425855228</v>
      </c>
    </row>
    <row r="509" spans="1:19" x14ac:dyDescent="0.25">
      <c r="A509" s="34">
        <f t="shared" si="56"/>
        <v>2007</v>
      </c>
      <c r="B509" s="34" t="str">
        <f t="shared" si="57"/>
        <v>Q3-2007</v>
      </c>
      <c r="C509" t="s">
        <v>209</v>
      </c>
      <c r="D509" s="3">
        <v>39355</v>
      </c>
      <c r="E509" s="4">
        <v>435.7</v>
      </c>
      <c r="F509" s="4">
        <v>324</v>
      </c>
      <c r="G509" s="23">
        <f t="shared" si="58"/>
        <v>457.15947641090827</v>
      </c>
      <c r="H509" s="23">
        <f t="shared" si="59"/>
        <v>339.95793058786847</v>
      </c>
      <c r="I509" s="46">
        <f t="shared" si="60"/>
        <v>797.11740699877669</v>
      </c>
      <c r="J509" s="46">
        <f t="shared" si="61"/>
        <v>759.7</v>
      </c>
      <c r="K509" s="67">
        <v>-1</v>
      </c>
      <c r="N509" t="str">
        <f t="shared" si="62"/>
        <v>Q3-2007</v>
      </c>
      <c r="O509" t="s">
        <v>209</v>
      </c>
      <c r="P509" s="3">
        <v>39355</v>
      </c>
      <c r="Q509" s="5">
        <v>1500948</v>
      </c>
      <c r="R509" s="5">
        <v>1574874</v>
      </c>
      <c r="S509" s="19">
        <f t="shared" si="63"/>
        <v>0.95305910187100684</v>
      </c>
    </row>
    <row r="510" spans="1:19" x14ac:dyDescent="0.25">
      <c r="A510" s="34">
        <f t="shared" si="56"/>
        <v>2007</v>
      </c>
      <c r="B510" s="34" t="str">
        <f t="shared" si="57"/>
        <v>Q4-2007</v>
      </c>
      <c r="C510" t="s">
        <v>210</v>
      </c>
      <c r="D510" s="3">
        <v>39386</v>
      </c>
      <c r="E510" s="4">
        <v>438.5</v>
      </c>
      <c r="F510" s="4">
        <v>328.2</v>
      </c>
      <c r="G510" s="23">
        <f t="shared" si="58"/>
        <v>457.64840685600001</v>
      </c>
      <c r="H510" s="23">
        <f t="shared" si="59"/>
        <v>342.53182925915439</v>
      </c>
      <c r="I510" s="46">
        <f t="shared" si="60"/>
        <v>800.18023611515446</v>
      </c>
      <c r="J510" s="46">
        <f t="shared" si="61"/>
        <v>766.7</v>
      </c>
      <c r="K510" s="67">
        <v>-1</v>
      </c>
      <c r="N510" t="str">
        <f t="shared" si="62"/>
        <v>Q4-2007</v>
      </c>
      <c r="O510" t="s">
        <v>210</v>
      </c>
      <c r="P510" s="3">
        <v>39386</v>
      </c>
      <c r="Q510" s="5">
        <v>1507993</v>
      </c>
      <c r="R510" s="5">
        <v>1573844</v>
      </c>
      <c r="S510" s="19">
        <f t="shared" si="63"/>
        <v>0.95815913140057085</v>
      </c>
    </row>
    <row r="511" spans="1:19" x14ac:dyDescent="0.25">
      <c r="A511" s="34">
        <f t="shared" si="56"/>
        <v>2007</v>
      </c>
      <c r="B511" s="34" t="str">
        <f t="shared" si="57"/>
        <v>Q4-2007</v>
      </c>
      <c r="C511" t="s">
        <v>211</v>
      </c>
      <c r="D511" s="3">
        <v>39416</v>
      </c>
      <c r="E511" s="4">
        <v>441.3</v>
      </c>
      <c r="F511" s="4">
        <v>330.5</v>
      </c>
      <c r="G511" s="23">
        <f t="shared" si="58"/>
        <v>460.30756983586065</v>
      </c>
      <c r="H511" s="23">
        <f t="shared" si="59"/>
        <v>344.73521828858361</v>
      </c>
      <c r="I511" s="46">
        <f t="shared" si="60"/>
        <v>805.04278812444431</v>
      </c>
      <c r="J511" s="46">
        <f t="shared" si="61"/>
        <v>771.8</v>
      </c>
      <c r="K511" s="67">
        <v>-1</v>
      </c>
      <c r="N511" t="str">
        <f t="shared" si="62"/>
        <v>Q4-2007</v>
      </c>
      <c r="O511" t="s">
        <v>211</v>
      </c>
      <c r="P511" s="3">
        <v>39416</v>
      </c>
      <c r="Q511" s="5">
        <v>1510363</v>
      </c>
      <c r="R511" s="5">
        <v>1575417</v>
      </c>
      <c r="S511" s="19">
        <f t="shared" si="63"/>
        <v>0.95870680588060175</v>
      </c>
    </row>
    <row r="512" spans="1:19" x14ac:dyDescent="0.25">
      <c r="A512" s="34">
        <f t="shared" si="56"/>
        <v>2007</v>
      </c>
      <c r="B512" s="34" t="str">
        <f t="shared" si="57"/>
        <v>Q4-2007</v>
      </c>
      <c r="C512" t="s">
        <v>212</v>
      </c>
      <c r="D512" s="3">
        <v>39447</v>
      </c>
      <c r="E512" s="4">
        <v>444.1</v>
      </c>
      <c r="F512" s="4">
        <v>331.1</v>
      </c>
      <c r="G512" s="23">
        <f t="shared" si="58"/>
        <v>461.17674165502467</v>
      </c>
      <c r="H512" s="23">
        <f t="shared" si="59"/>
        <v>343.83161261422805</v>
      </c>
      <c r="I512" s="46">
        <f t="shared" si="60"/>
        <v>805.00835426925278</v>
      </c>
      <c r="J512" s="46">
        <f t="shared" si="61"/>
        <v>775.2</v>
      </c>
      <c r="K512" s="67">
        <v>1</v>
      </c>
      <c r="N512" t="str">
        <f t="shared" si="62"/>
        <v>Q4-2007</v>
      </c>
      <c r="O512" t="s">
        <v>212</v>
      </c>
      <c r="P512" s="3">
        <v>39447</v>
      </c>
      <c r="Q512" s="5">
        <v>1522503</v>
      </c>
      <c r="R512" s="5">
        <v>1581047</v>
      </c>
      <c r="S512" s="19">
        <f t="shared" si="63"/>
        <v>0.96297137276753952</v>
      </c>
    </row>
    <row r="513" spans="1:19" x14ac:dyDescent="0.25">
      <c r="A513" s="34">
        <f t="shared" si="56"/>
        <v>2008</v>
      </c>
      <c r="B513" s="34" t="str">
        <f t="shared" si="57"/>
        <v>Q1-2008</v>
      </c>
      <c r="C513" t="s">
        <v>213</v>
      </c>
      <c r="D513" s="3">
        <v>39478</v>
      </c>
      <c r="E513" s="4">
        <v>447</v>
      </c>
      <c r="F513" s="4">
        <v>330.4</v>
      </c>
      <c r="G513" s="23">
        <f t="shared" si="58"/>
        <v>464.23089459678022</v>
      </c>
      <c r="H513" s="23">
        <f t="shared" si="59"/>
        <v>343.13621381381694</v>
      </c>
      <c r="I513" s="46">
        <f t="shared" si="60"/>
        <v>807.36710841059721</v>
      </c>
      <c r="J513" s="46">
        <f t="shared" si="61"/>
        <v>777.4</v>
      </c>
      <c r="K513" s="67">
        <v>1</v>
      </c>
      <c r="N513" t="str">
        <f t="shared" si="62"/>
        <v>Q1-2008</v>
      </c>
      <c r="O513" t="s">
        <v>213</v>
      </c>
      <c r="P513" s="3">
        <v>39478</v>
      </c>
      <c r="Q513" s="5">
        <v>1530902</v>
      </c>
      <c r="R513" s="5">
        <v>1589915</v>
      </c>
      <c r="S513" s="19">
        <f t="shared" si="63"/>
        <v>0.96288292141403786</v>
      </c>
    </row>
    <row r="514" spans="1:19" x14ac:dyDescent="0.25">
      <c r="A514" s="34">
        <f t="shared" si="56"/>
        <v>2008</v>
      </c>
      <c r="B514" s="34" t="str">
        <f t="shared" si="57"/>
        <v>Q1-2008</v>
      </c>
      <c r="C514" t="s">
        <v>214</v>
      </c>
      <c r="D514" s="3">
        <v>39507</v>
      </c>
      <c r="E514" s="4">
        <v>449.8</v>
      </c>
      <c r="F514" s="4">
        <v>331.2</v>
      </c>
      <c r="G514" s="23">
        <f t="shared" si="58"/>
        <v>466.16832953950114</v>
      </c>
      <c r="H514" s="23">
        <f t="shared" si="59"/>
        <v>343.2524471842658</v>
      </c>
      <c r="I514" s="46">
        <f t="shared" si="60"/>
        <v>809.42077672376695</v>
      </c>
      <c r="J514" s="46">
        <f t="shared" si="61"/>
        <v>781</v>
      </c>
      <c r="K514" s="67">
        <v>1</v>
      </c>
      <c r="N514" t="str">
        <f t="shared" si="62"/>
        <v>Q1-2008</v>
      </c>
      <c r="O514" t="s">
        <v>214</v>
      </c>
      <c r="P514" s="3">
        <v>39507</v>
      </c>
      <c r="Q514" s="5">
        <v>1538462</v>
      </c>
      <c r="R514" s="5">
        <v>1594447</v>
      </c>
      <c r="S514" s="19">
        <f t="shared" si="63"/>
        <v>0.96488751272384721</v>
      </c>
    </row>
    <row r="515" spans="1:19" x14ac:dyDescent="0.25">
      <c r="A515" s="34">
        <f t="shared" si="56"/>
        <v>2008</v>
      </c>
      <c r="B515" s="34" t="str">
        <f t="shared" si="57"/>
        <v>Q1-2008</v>
      </c>
      <c r="C515" t="s">
        <v>215</v>
      </c>
      <c r="D515" s="3">
        <v>39538</v>
      </c>
      <c r="E515" s="4">
        <v>452.7</v>
      </c>
      <c r="F515" s="4">
        <v>334.3</v>
      </c>
      <c r="G515" s="23">
        <f t="shared" si="58"/>
        <v>468.21309964211105</v>
      </c>
      <c r="H515" s="23">
        <f t="shared" si="59"/>
        <v>345.75577470810191</v>
      </c>
      <c r="I515" s="46">
        <f t="shared" si="60"/>
        <v>813.9688743502129</v>
      </c>
      <c r="J515" s="46">
        <f t="shared" si="61"/>
        <v>787</v>
      </c>
      <c r="K515" s="67">
        <v>1</v>
      </c>
      <c r="N515" t="str">
        <f t="shared" si="62"/>
        <v>Q1-2008</v>
      </c>
      <c r="O515" t="s">
        <v>215</v>
      </c>
      <c r="P515" s="3">
        <v>39538</v>
      </c>
      <c r="Q515" s="5">
        <v>1543775</v>
      </c>
      <c r="R515" s="5">
        <v>1596677</v>
      </c>
      <c r="S515" s="19">
        <f t="shared" si="63"/>
        <v>0.96686743780990148</v>
      </c>
    </row>
    <row r="516" spans="1:19" x14ac:dyDescent="0.25">
      <c r="A516" s="34">
        <f t="shared" si="56"/>
        <v>2008</v>
      </c>
      <c r="B516" s="34" t="str">
        <f t="shared" si="57"/>
        <v>Q2-2008</v>
      </c>
      <c r="C516" t="s">
        <v>216</v>
      </c>
      <c r="D516" s="3">
        <v>39568</v>
      </c>
      <c r="E516" s="4">
        <v>455.6</v>
      </c>
      <c r="F516" s="4">
        <v>335.9</v>
      </c>
      <c r="G516" s="23">
        <f t="shared" si="58"/>
        <v>470.4637425848897</v>
      </c>
      <c r="H516" s="23">
        <f t="shared" si="59"/>
        <v>346.85858457915811</v>
      </c>
      <c r="I516" s="46">
        <f t="shared" si="60"/>
        <v>817.32232716404781</v>
      </c>
      <c r="J516" s="46">
        <f t="shared" si="61"/>
        <v>791.5</v>
      </c>
      <c r="K516" s="67">
        <v>1</v>
      </c>
      <c r="N516" t="str">
        <f t="shared" si="62"/>
        <v>Q2-2008</v>
      </c>
      <c r="O516" t="s">
        <v>216</v>
      </c>
      <c r="P516" s="3">
        <v>39568</v>
      </c>
      <c r="Q516" s="5">
        <v>1545830</v>
      </c>
      <c r="R516" s="5">
        <v>1596262</v>
      </c>
      <c r="S516" s="19">
        <f t="shared" si="63"/>
        <v>0.96840618895895536</v>
      </c>
    </row>
    <row r="517" spans="1:19" x14ac:dyDescent="0.25">
      <c r="A517" s="34">
        <f t="shared" si="56"/>
        <v>2008</v>
      </c>
      <c r="B517" s="34" t="str">
        <f t="shared" si="57"/>
        <v>Q2-2008</v>
      </c>
      <c r="C517" t="s">
        <v>217</v>
      </c>
      <c r="D517" s="3">
        <v>39599</v>
      </c>
      <c r="E517" s="4">
        <v>458.5</v>
      </c>
      <c r="F517" s="4">
        <v>339.5</v>
      </c>
      <c r="G517" s="23">
        <f t="shared" si="58"/>
        <v>472.38314643205774</v>
      </c>
      <c r="H517" s="23">
        <f t="shared" si="59"/>
        <v>349.77988705274504</v>
      </c>
      <c r="I517" s="46">
        <f t="shared" si="60"/>
        <v>822.16303348480278</v>
      </c>
      <c r="J517" s="46">
        <f t="shared" si="61"/>
        <v>798</v>
      </c>
      <c r="K517" s="67">
        <v>1</v>
      </c>
      <c r="N517" t="str">
        <f t="shared" si="62"/>
        <v>Q2-2008</v>
      </c>
      <c r="O517" t="s">
        <v>217</v>
      </c>
      <c r="P517" s="3">
        <v>39599</v>
      </c>
      <c r="Q517" s="5">
        <v>1549927</v>
      </c>
      <c r="R517" s="5">
        <v>1596858</v>
      </c>
      <c r="S517" s="19">
        <f t="shared" si="63"/>
        <v>0.97061041119498415</v>
      </c>
    </row>
    <row r="518" spans="1:19" x14ac:dyDescent="0.25">
      <c r="A518" s="34">
        <f t="shared" si="56"/>
        <v>2008</v>
      </c>
      <c r="B518" s="34" t="str">
        <f t="shared" si="57"/>
        <v>Q2-2008</v>
      </c>
      <c r="C518" t="s">
        <v>218</v>
      </c>
      <c r="D518" s="3">
        <v>39629</v>
      </c>
      <c r="E518" s="4">
        <v>461.4</v>
      </c>
      <c r="F518" s="4">
        <v>340.3</v>
      </c>
      <c r="G518" s="23">
        <f t="shared" si="58"/>
        <v>474.58442777883323</v>
      </c>
      <c r="H518" s="23">
        <f t="shared" si="59"/>
        <v>350.0240155464607</v>
      </c>
      <c r="I518" s="46">
        <f t="shared" si="60"/>
        <v>824.60844332529393</v>
      </c>
      <c r="J518" s="46">
        <f t="shared" si="61"/>
        <v>801.7</v>
      </c>
      <c r="K518" s="67">
        <v>1</v>
      </c>
      <c r="N518" t="str">
        <f t="shared" si="62"/>
        <v>Q2-2008</v>
      </c>
      <c r="O518" t="s">
        <v>218</v>
      </c>
      <c r="P518" s="3">
        <v>39629</v>
      </c>
      <c r="Q518" s="5">
        <v>1552765</v>
      </c>
      <c r="R518" s="5">
        <v>1597135</v>
      </c>
      <c r="S518" s="19">
        <f t="shared" si="63"/>
        <v>0.97221900465521072</v>
      </c>
    </row>
    <row r="519" spans="1:19" x14ac:dyDescent="0.25">
      <c r="A519" s="34">
        <f t="shared" si="56"/>
        <v>2008</v>
      </c>
      <c r="B519" s="34" t="str">
        <f t="shared" si="57"/>
        <v>Q3-2008</v>
      </c>
      <c r="C519" t="s">
        <v>219</v>
      </c>
      <c r="D519" s="3">
        <v>39660</v>
      </c>
      <c r="E519" s="4">
        <v>464.3</v>
      </c>
      <c r="F519" s="4">
        <v>341.8</v>
      </c>
      <c r="G519" s="23">
        <f t="shared" si="58"/>
        <v>476.07182838526063</v>
      </c>
      <c r="H519" s="23">
        <f t="shared" si="59"/>
        <v>350.46597230687507</v>
      </c>
      <c r="I519" s="46">
        <f t="shared" si="60"/>
        <v>826.53780069213576</v>
      </c>
      <c r="J519" s="46">
        <f t="shared" si="61"/>
        <v>806.1</v>
      </c>
      <c r="K519" s="67">
        <v>1</v>
      </c>
      <c r="N519" t="str">
        <f t="shared" si="62"/>
        <v>Q3-2008</v>
      </c>
      <c r="O519" t="s">
        <v>219</v>
      </c>
      <c r="P519" s="3">
        <v>39660</v>
      </c>
      <c r="Q519" s="5">
        <v>1558654</v>
      </c>
      <c r="R519" s="5">
        <v>1598172</v>
      </c>
      <c r="S519" s="19">
        <f t="shared" si="63"/>
        <v>0.97527299940181655</v>
      </c>
    </row>
    <row r="520" spans="1:19" x14ac:dyDescent="0.25">
      <c r="A520" s="34">
        <f t="shared" si="56"/>
        <v>2008</v>
      </c>
      <c r="B520" s="34" t="str">
        <f t="shared" si="57"/>
        <v>Q3-2008</v>
      </c>
      <c r="C520" t="s">
        <v>220</v>
      </c>
      <c r="D520" s="3">
        <v>39691</v>
      </c>
      <c r="E520" s="4">
        <v>467.3</v>
      </c>
      <c r="F520" s="4">
        <v>340.9</v>
      </c>
      <c r="G520" s="23">
        <f t="shared" si="58"/>
        <v>478.41150142549509</v>
      </c>
      <c r="H520" s="23">
        <f t="shared" si="59"/>
        <v>349.00595085801683</v>
      </c>
      <c r="I520" s="46">
        <f t="shared" si="60"/>
        <v>827.41745228351192</v>
      </c>
      <c r="J520" s="46">
        <f t="shared" si="61"/>
        <v>808.2</v>
      </c>
      <c r="K520" s="67">
        <v>1</v>
      </c>
      <c r="N520" t="str">
        <f t="shared" si="62"/>
        <v>Q3-2008</v>
      </c>
      <c r="O520" t="s">
        <v>220</v>
      </c>
      <c r="P520" s="3">
        <v>39691</v>
      </c>
      <c r="Q520" s="5">
        <v>1562615</v>
      </c>
      <c r="R520" s="5">
        <v>1599771</v>
      </c>
      <c r="S520" s="19">
        <f t="shared" si="63"/>
        <v>0.9767741758039119</v>
      </c>
    </row>
    <row r="521" spans="1:19" x14ac:dyDescent="0.25">
      <c r="A521" s="34">
        <f t="shared" si="56"/>
        <v>2008</v>
      </c>
      <c r="B521" s="34" t="str">
        <f t="shared" si="57"/>
        <v>Q3-2008</v>
      </c>
      <c r="C521" t="s">
        <v>221</v>
      </c>
      <c r="D521" s="3">
        <v>39721</v>
      </c>
      <c r="E521" s="4">
        <v>470.2</v>
      </c>
      <c r="F521" s="4">
        <v>340.1</v>
      </c>
      <c r="G521" s="23">
        <f t="shared" si="58"/>
        <v>480.6984031804954</v>
      </c>
      <c r="H521" s="23">
        <f t="shared" si="59"/>
        <v>347.69359192191939</v>
      </c>
      <c r="I521" s="46">
        <f t="shared" si="60"/>
        <v>828.39199510241474</v>
      </c>
      <c r="J521" s="46">
        <f t="shared" si="61"/>
        <v>810.3</v>
      </c>
      <c r="K521" s="67">
        <v>1</v>
      </c>
      <c r="N521" t="str">
        <f t="shared" si="62"/>
        <v>Q3-2008</v>
      </c>
      <c r="O521" t="s">
        <v>221</v>
      </c>
      <c r="P521" s="3">
        <v>39721</v>
      </c>
      <c r="Q521" s="5">
        <v>1567303</v>
      </c>
      <c r="R521" s="5">
        <v>1602297</v>
      </c>
      <c r="S521" s="19">
        <f t="shared" si="63"/>
        <v>0.97816010390083741</v>
      </c>
    </row>
    <row r="522" spans="1:19" x14ac:dyDescent="0.25">
      <c r="A522" s="34">
        <f t="shared" ref="A522:A585" si="64">YEAR(C522)</f>
        <v>2008</v>
      </c>
      <c r="B522" s="34" t="str">
        <f t="shared" ref="B522:B585" si="65">"Q"&amp;ROUNDUP(MONTH(C522)/3, 0)&amp;"-"&amp;YEAR(C522)</f>
        <v>Q4-2008</v>
      </c>
      <c r="C522" t="s">
        <v>222</v>
      </c>
      <c r="D522" s="3">
        <v>39752</v>
      </c>
      <c r="E522" s="4">
        <v>473.2</v>
      </c>
      <c r="F522" s="4">
        <v>339.4</v>
      </c>
      <c r="G522" s="23">
        <f t="shared" ref="G522:G585" si="66">E522/$S522</f>
        <v>482.84602248771102</v>
      </c>
      <c r="H522" s="23">
        <f t="shared" ref="H522:H585" si="67">F522/S522</f>
        <v>346.31855459072085</v>
      </c>
      <c r="I522" s="46">
        <f t="shared" ref="I522:I585" si="68">SUM(G522:H522)</f>
        <v>829.16457707843188</v>
      </c>
      <c r="J522" s="46">
        <f t="shared" ref="J522:J585" si="69">SUM(E522:F522)</f>
        <v>812.59999999999991</v>
      </c>
      <c r="K522" s="67">
        <v>1</v>
      </c>
      <c r="N522" t="str">
        <f t="shared" ref="N522:N585" si="70">"Q"&amp;ROUNDUP(MONTH(O522)/3, 0)&amp;"-"&amp;YEAR(O522)</f>
        <v>Q4-2008</v>
      </c>
      <c r="O522" t="s">
        <v>222</v>
      </c>
      <c r="P522" s="3">
        <v>39752</v>
      </c>
      <c r="Q522" s="5">
        <v>1570102</v>
      </c>
      <c r="R522" s="5">
        <v>1602108</v>
      </c>
      <c r="S522" s="19">
        <f t="shared" ref="S522:S585" si="71">Q522/R522</f>
        <v>0.98002257026367756</v>
      </c>
    </row>
    <row r="523" spans="1:19" x14ac:dyDescent="0.25">
      <c r="A523" s="34">
        <f t="shared" si="64"/>
        <v>2008</v>
      </c>
      <c r="B523" s="34" t="str">
        <f t="shared" si="65"/>
        <v>Q4-2008</v>
      </c>
      <c r="C523" t="s">
        <v>223</v>
      </c>
      <c r="D523" s="3">
        <v>39782</v>
      </c>
      <c r="E523" s="4">
        <v>476.1</v>
      </c>
      <c r="F523" s="4">
        <v>340.5</v>
      </c>
      <c r="G523" s="23">
        <f t="shared" si="66"/>
        <v>484.83176998055387</v>
      </c>
      <c r="H523" s="23">
        <f t="shared" si="67"/>
        <v>346.74483864393738</v>
      </c>
      <c r="I523" s="46">
        <f t="shared" si="68"/>
        <v>831.5766086244912</v>
      </c>
      <c r="J523" s="46">
        <f t="shared" si="69"/>
        <v>816.6</v>
      </c>
      <c r="K523" s="67">
        <v>1</v>
      </c>
      <c r="N523" t="str">
        <f t="shared" si="70"/>
        <v>Q4-2008</v>
      </c>
      <c r="O523" t="s">
        <v>223</v>
      </c>
      <c r="P523" s="3">
        <v>39782</v>
      </c>
      <c r="Q523" s="5">
        <v>1575119</v>
      </c>
      <c r="R523" s="5">
        <v>1604007</v>
      </c>
      <c r="S523" s="19">
        <f t="shared" si="71"/>
        <v>0.98199010353446092</v>
      </c>
    </row>
    <row r="524" spans="1:19" x14ac:dyDescent="0.25">
      <c r="A524" s="34">
        <f t="shared" si="64"/>
        <v>2008</v>
      </c>
      <c r="B524" s="34" t="str">
        <f t="shared" si="65"/>
        <v>Q4-2008</v>
      </c>
      <c r="C524" t="s">
        <v>224</v>
      </c>
      <c r="D524" s="3">
        <v>39813</v>
      </c>
      <c r="E524" s="4">
        <v>479.1</v>
      </c>
      <c r="F524" s="4">
        <v>345.5</v>
      </c>
      <c r="G524" s="23">
        <f t="shared" si="66"/>
        <v>486.93176283677764</v>
      </c>
      <c r="H524" s="23">
        <f t="shared" si="67"/>
        <v>351.14782730141235</v>
      </c>
      <c r="I524" s="46">
        <f t="shared" si="68"/>
        <v>838.07959013819004</v>
      </c>
      <c r="J524" s="46">
        <f t="shared" si="69"/>
        <v>824.6</v>
      </c>
      <c r="K524" s="67">
        <v>1</v>
      </c>
      <c r="N524" t="str">
        <f t="shared" si="70"/>
        <v>Q4-2008</v>
      </c>
      <c r="O524" t="s">
        <v>224</v>
      </c>
      <c r="P524" s="3">
        <v>39813</v>
      </c>
      <c r="Q524" s="5">
        <v>1582387</v>
      </c>
      <c r="R524" s="5">
        <v>1608254</v>
      </c>
      <c r="S524" s="19">
        <f t="shared" si="71"/>
        <v>0.98391609783031786</v>
      </c>
    </row>
    <row r="525" spans="1:19" x14ac:dyDescent="0.25">
      <c r="A525" s="34">
        <f t="shared" si="64"/>
        <v>2009</v>
      </c>
      <c r="B525" s="34" t="str">
        <f t="shared" si="65"/>
        <v>Q1-2009</v>
      </c>
      <c r="C525" t="s">
        <v>225</v>
      </c>
      <c r="D525" s="3">
        <v>39844</v>
      </c>
      <c r="E525" s="4">
        <v>482.1</v>
      </c>
      <c r="F525" s="4">
        <v>353.1</v>
      </c>
      <c r="G525" s="23">
        <f t="shared" si="66"/>
        <v>488.10219488200107</v>
      </c>
      <c r="H525" s="23">
        <f t="shared" si="67"/>
        <v>357.49613153460814</v>
      </c>
      <c r="I525" s="46">
        <f t="shared" si="68"/>
        <v>845.59832641660921</v>
      </c>
      <c r="J525" s="46">
        <f t="shared" si="69"/>
        <v>835.2</v>
      </c>
      <c r="K525" s="67">
        <v>1</v>
      </c>
      <c r="N525" t="str">
        <f t="shared" si="70"/>
        <v>Q1-2009</v>
      </c>
      <c r="O525" t="s">
        <v>225</v>
      </c>
      <c r="P525" s="3">
        <v>39844</v>
      </c>
      <c r="Q525" s="5">
        <v>1591794</v>
      </c>
      <c r="R525" s="5">
        <v>1611612</v>
      </c>
      <c r="S525" s="19">
        <f t="shared" si="71"/>
        <v>0.98770299551008556</v>
      </c>
    </row>
    <row r="526" spans="1:19" x14ac:dyDescent="0.25">
      <c r="A526" s="34">
        <f t="shared" si="64"/>
        <v>2009</v>
      </c>
      <c r="B526" s="34" t="str">
        <f t="shared" si="65"/>
        <v>Q1-2009</v>
      </c>
      <c r="C526" t="s">
        <v>226</v>
      </c>
      <c r="D526" s="3">
        <v>39872</v>
      </c>
      <c r="E526" s="4">
        <v>485</v>
      </c>
      <c r="F526" s="4">
        <v>356.8</v>
      </c>
      <c r="G526" s="23">
        <f t="shared" si="66"/>
        <v>490.16499238698611</v>
      </c>
      <c r="H526" s="23">
        <f t="shared" si="67"/>
        <v>360.59973048180757</v>
      </c>
      <c r="I526" s="46">
        <f t="shared" si="68"/>
        <v>850.76472286879368</v>
      </c>
      <c r="J526" s="46">
        <f t="shared" si="69"/>
        <v>841.8</v>
      </c>
      <c r="K526" s="67">
        <v>1</v>
      </c>
      <c r="N526" t="str">
        <f t="shared" si="70"/>
        <v>Q1-2009</v>
      </c>
      <c r="O526" t="s">
        <v>226</v>
      </c>
      <c r="P526" s="3">
        <v>39872</v>
      </c>
      <c r="Q526" s="5">
        <v>1599892</v>
      </c>
      <c r="R526" s="5">
        <v>1616930</v>
      </c>
      <c r="S526" s="19">
        <f t="shared" si="71"/>
        <v>0.98946274730507811</v>
      </c>
    </row>
    <row r="527" spans="1:19" x14ac:dyDescent="0.25">
      <c r="A527" s="34">
        <f t="shared" si="64"/>
        <v>2009</v>
      </c>
      <c r="B527" s="34" t="str">
        <f t="shared" si="65"/>
        <v>Q1-2009</v>
      </c>
      <c r="C527" t="s">
        <v>227</v>
      </c>
      <c r="D527" s="3">
        <v>39903</v>
      </c>
      <c r="E527" s="4">
        <v>487.6</v>
      </c>
      <c r="F527" s="4">
        <v>363.1</v>
      </c>
      <c r="G527" s="23">
        <f t="shared" si="66"/>
        <v>491.81258733941974</v>
      </c>
      <c r="H527" s="23">
        <f t="shared" si="67"/>
        <v>366.23697797978531</v>
      </c>
      <c r="I527" s="46">
        <f t="shared" si="68"/>
        <v>858.04956531920504</v>
      </c>
      <c r="J527" s="46">
        <f t="shared" si="69"/>
        <v>850.7</v>
      </c>
      <c r="K527" s="67">
        <v>1</v>
      </c>
      <c r="N527" t="str">
        <f t="shared" si="70"/>
        <v>Q1-2009</v>
      </c>
      <c r="O527" t="s">
        <v>227</v>
      </c>
      <c r="P527" s="3">
        <v>39903</v>
      </c>
      <c r="Q527" s="5">
        <v>1605661</v>
      </c>
      <c r="R527" s="5">
        <v>1619533</v>
      </c>
      <c r="S527" s="19">
        <f t="shared" si="71"/>
        <v>0.99143456786616879</v>
      </c>
    </row>
    <row r="528" spans="1:19" x14ac:dyDescent="0.25">
      <c r="A528" s="34">
        <f t="shared" si="64"/>
        <v>2009</v>
      </c>
      <c r="B528" s="34" t="str">
        <f t="shared" si="65"/>
        <v>Q2-2009</v>
      </c>
      <c r="C528" t="s">
        <v>228</v>
      </c>
      <c r="D528" s="3">
        <v>39933</v>
      </c>
      <c r="E528" s="4">
        <v>490.1</v>
      </c>
      <c r="F528" s="4">
        <v>365.4</v>
      </c>
      <c r="G528" s="23">
        <f t="shared" si="66"/>
        <v>493.4513929101949</v>
      </c>
      <c r="H528" s="23">
        <f t="shared" si="67"/>
        <v>367.89867163718668</v>
      </c>
      <c r="I528" s="46">
        <f t="shared" si="68"/>
        <v>861.35006454738163</v>
      </c>
      <c r="J528" s="46">
        <f t="shared" si="69"/>
        <v>855.5</v>
      </c>
      <c r="K528" s="67">
        <v>1</v>
      </c>
      <c r="N528" t="str">
        <f t="shared" si="70"/>
        <v>Q2-2009</v>
      </c>
      <c r="O528" t="s">
        <v>228</v>
      </c>
      <c r="P528" s="3">
        <v>39933</v>
      </c>
      <c r="Q528" s="5">
        <v>1614318</v>
      </c>
      <c r="R528" s="5">
        <v>1625357</v>
      </c>
      <c r="S528" s="19">
        <f t="shared" si="71"/>
        <v>0.99320826132351236</v>
      </c>
    </row>
    <row r="529" spans="1:19" x14ac:dyDescent="0.25">
      <c r="A529" s="34">
        <f t="shared" si="64"/>
        <v>2009</v>
      </c>
      <c r="B529" s="34" t="str">
        <f t="shared" si="65"/>
        <v>Q2-2009</v>
      </c>
      <c r="C529" t="s">
        <v>229</v>
      </c>
      <c r="D529" s="3">
        <v>39964</v>
      </c>
      <c r="E529" s="4">
        <v>492.4</v>
      </c>
      <c r="F529" s="4">
        <v>368.2</v>
      </c>
      <c r="G529" s="23">
        <f t="shared" si="66"/>
        <v>494.26078448053715</v>
      </c>
      <c r="H529" s="23">
        <f t="shared" si="67"/>
        <v>369.59143144949996</v>
      </c>
      <c r="I529" s="46">
        <f t="shared" si="68"/>
        <v>863.85221593003712</v>
      </c>
      <c r="J529" s="46">
        <f t="shared" si="69"/>
        <v>860.59999999999991</v>
      </c>
      <c r="K529" s="67">
        <v>1</v>
      </c>
      <c r="N529" t="str">
        <f t="shared" si="70"/>
        <v>Q2-2009</v>
      </c>
      <c r="O529" t="s">
        <v>229</v>
      </c>
      <c r="P529" s="3">
        <v>39964</v>
      </c>
      <c r="Q529" s="5">
        <v>1622118</v>
      </c>
      <c r="R529" s="5">
        <v>1628248</v>
      </c>
      <c r="S529" s="19">
        <f t="shared" si="71"/>
        <v>0.99623521723963426</v>
      </c>
    </row>
    <row r="530" spans="1:19" x14ac:dyDescent="0.25">
      <c r="A530" s="34">
        <f t="shared" si="64"/>
        <v>2009</v>
      </c>
      <c r="B530" s="34" t="str">
        <f t="shared" si="65"/>
        <v>Q2-2009</v>
      </c>
      <c r="C530" t="s">
        <v>230</v>
      </c>
      <c r="D530" s="3">
        <v>39994</v>
      </c>
      <c r="E530" s="4">
        <v>494.6</v>
      </c>
      <c r="F530" s="4">
        <v>372</v>
      </c>
      <c r="G530" s="23">
        <f t="shared" si="66"/>
        <v>495.37095293647644</v>
      </c>
      <c r="H530" s="23">
        <f t="shared" si="67"/>
        <v>372.57985137963857</v>
      </c>
      <c r="I530" s="46">
        <f t="shared" si="68"/>
        <v>867.95080431611495</v>
      </c>
      <c r="J530" s="46">
        <f t="shared" si="69"/>
        <v>866.6</v>
      </c>
      <c r="K530" s="67">
        <v>1</v>
      </c>
      <c r="N530" t="str">
        <f t="shared" si="70"/>
        <v>Q2-2009</v>
      </c>
      <c r="O530" t="s">
        <v>230</v>
      </c>
      <c r="P530" s="3">
        <v>39994</v>
      </c>
      <c r="Q530" s="5">
        <v>1629521</v>
      </c>
      <c r="R530" s="5">
        <v>1632061</v>
      </c>
      <c r="S530" s="19">
        <f t="shared" si="71"/>
        <v>0.99844368562204477</v>
      </c>
    </row>
    <row r="531" spans="1:19" x14ac:dyDescent="0.25">
      <c r="A531" s="34">
        <f t="shared" si="64"/>
        <v>2009</v>
      </c>
      <c r="B531" s="34" t="str">
        <f t="shared" si="65"/>
        <v>Q3-2009</v>
      </c>
      <c r="C531" t="s">
        <v>231</v>
      </c>
      <c r="D531" s="3">
        <v>40025</v>
      </c>
      <c r="E531" s="4">
        <v>496.6</v>
      </c>
      <c r="F531" s="4">
        <v>378</v>
      </c>
      <c r="G531" s="23">
        <f t="shared" si="66"/>
        <v>496.59483652439417</v>
      </c>
      <c r="H531" s="23">
        <f t="shared" si="67"/>
        <v>377.99606968630889</v>
      </c>
      <c r="I531" s="46">
        <f t="shared" si="68"/>
        <v>874.590906210703</v>
      </c>
      <c r="J531" s="46">
        <f t="shared" si="69"/>
        <v>874.6</v>
      </c>
      <c r="K531" s="67">
        <v>-1</v>
      </c>
      <c r="N531" t="str">
        <f t="shared" si="70"/>
        <v>Q3-2009</v>
      </c>
      <c r="O531" t="s">
        <v>231</v>
      </c>
      <c r="P531" s="3">
        <v>40025</v>
      </c>
      <c r="Q531" s="5">
        <v>1634984</v>
      </c>
      <c r="R531" s="5">
        <v>1634967</v>
      </c>
      <c r="S531" s="19">
        <f t="shared" si="71"/>
        <v>1.0000103977633799</v>
      </c>
    </row>
    <row r="532" spans="1:19" x14ac:dyDescent="0.25">
      <c r="A532" s="34">
        <f t="shared" si="64"/>
        <v>2009</v>
      </c>
      <c r="B532" s="34" t="str">
        <f t="shared" si="65"/>
        <v>Q3-2009</v>
      </c>
      <c r="C532" t="s">
        <v>232</v>
      </c>
      <c r="D532" s="3">
        <v>40056</v>
      </c>
      <c r="E532" s="4">
        <v>498.4</v>
      </c>
      <c r="F532" s="4">
        <v>379.4</v>
      </c>
      <c r="G532" s="23">
        <f t="shared" si="66"/>
        <v>496.57423871475356</v>
      </c>
      <c r="H532" s="23">
        <f t="shared" si="67"/>
        <v>378.01016486432081</v>
      </c>
      <c r="I532" s="46">
        <f t="shared" si="68"/>
        <v>874.58440357907443</v>
      </c>
      <c r="J532" s="46">
        <f t="shared" si="69"/>
        <v>877.8</v>
      </c>
      <c r="K532" s="67">
        <v>-1</v>
      </c>
      <c r="N532" t="str">
        <f t="shared" si="70"/>
        <v>Q3-2009</v>
      </c>
      <c r="O532" t="s">
        <v>232</v>
      </c>
      <c r="P532" s="3">
        <v>40056</v>
      </c>
      <c r="Q532" s="5">
        <v>1639530</v>
      </c>
      <c r="R532" s="5">
        <v>1633524</v>
      </c>
      <c r="S532" s="19">
        <f t="shared" si="71"/>
        <v>1.0036767136570997</v>
      </c>
    </row>
    <row r="533" spans="1:19" x14ac:dyDescent="0.25">
      <c r="A533" s="34">
        <f t="shared" si="64"/>
        <v>2009</v>
      </c>
      <c r="B533" s="34" t="str">
        <f t="shared" si="65"/>
        <v>Q3-2009</v>
      </c>
      <c r="C533" t="s">
        <v>233</v>
      </c>
      <c r="D533" s="3">
        <v>40086</v>
      </c>
      <c r="E533" s="4">
        <v>500.1</v>
      </c>
      <c r="F533" s="4">
        <v>377</v>
      </c>
      <c r="G533" s="23">
        <f t="shared" si="66"/>
        <v>497.8156937086456</v>
      </c>
      <c r="H533" s="23">
        <f t="shared" si="67"/>
        <v>375.27797746082661</v>
      </c>
      <c r="I533" s="46">
        <f t="shared" si="68"/>
        <v>873.09367116947215</v>
      </c>
      <c r="J533" s="46">
        <f t="shared" si="69"/>
        <v>877.1</v>
      </c>
      <c r="K533" s="67">
        <v>-1</v>
      </c>
      <c r="N533" t="str">
        <f t="shared" si="70"/>
        <v>Q3-2009</v>
      </c>
      <c r="O533" t="s">
        <v>233</v>
      </c>
      <c r="P533" s="3">
        <v>40086</v>
      </c>
      <c r="Q533" s="5">
        <v>1643716</v>
      </c>
      <c r="R533" s="5">
        <v>1636208</v>
      </c>
      <c r="S533" s="19">
        <f t="shared" si="71"/>
        <v>1.0045886586546453</v>
      </c>
    </row>
    <row r="534" spans="1:19" x14ac:dyDescent="0.25">
      <c r="A534" s="34">
        <f t="shared" si="64"/>
        <v>2009</v>
      </c>
      <c r="B534" s="34" t="str">
        <f t="shared" si="65"/>
        <v>Q4-2009</v>
      </c>
      <c r="C534" t="s">
        <v>234</v>
      </c>
      <c r="D534" s="3">
        <v>40117</v>
      </c>
      <c r="E534" s="4">
        <v>501.5</v>
      </c>
      <c r="F534" s="4">
        <v>372.6</v>
      </c>
      <c r="G534" s="23">
        <f t="shared" si="66"/>
        <v>496.82700598500992</v>
      </c>
      <c r="H534" s="23">
        <f t="shared" si="67"/>
        <v>369.12810055835433</v>
      </c>
      <c r="I534" s="46">
        <f t="shared" si="68"/>
        <v>865.95510654336431</v>
      </c>
      <c r="J534" s="46">
        <f t="shared" si="69"/>
        <v>874.1</v>
      </c>
      <c r="K534" s="67">
        <v>-1</v>
      </c>
      <c r="N534" t="str">
        <f t="shared" si="70"/>
        <v>Q4-2009</v>
      </c>
      <c r="O534" t="s">
        <v>234</v>
      </c>
      <c r="P534" s="3">
        <v>40117</v>
      </c>
      <c r="Q534" s="5">
        <v>1648953</v>
      </c>
      <c r="R534" s="5">
        <v>1633588</v>
      </c>
      <c r="S534" s="19">
        <f t="shared" si="71"/>
        <v>1.0094056763394441</v>
      </c>
    </row>
    <row r="535" spans="1:19" x14ac:dyDescent="0.25">
      <c r="A535" s="34">
        <f t="shared" si="64"/>
        <v>2009</v>
      </c>
      <c r="B535" s="34" t="str">
        <f t="shared" si="65"/>
        <v>Q4-2009</v>
      </c>
      <c r="C535" t="s">
        <v>235</v>
      </c>
      <c r="D535" s="3">
        <v>40147</v>
      </c>
      <c r="E535" s="4">
        <v>502.8</v>
      </c>
      <c r="F535" s="4">
        <v>371.8</v>
      </c>
      <c r="G535" s="23">
        <f t="shared" si="66"/>
        <v>496.93170928618622</v>
      </c>
      <c r="H535" s="23">
        <f t="shared" si="67"/>
        <v>367.4606394443199</v>
      </c>
      <c r="I535" s="46">
        <f t="shared" si="68"/>
        <v>864.39234873050611</v>
      </c>
      <c r="J535" s="46">
        <f t="shared" si="69"/>
        <v>874.6</v>
      </c>
      <c r="K535" s="67">
        <v>-1</v>
      </c>
      <c r="N535" t="str">
        <f t="shared" si="70"/>
        <v>Q4-2009</v>
      </c>
      <c r="O535" t="s">
        <v>235</v>
      </c>
      <c r="P535" s="3">
        <v>40147</v>
      </c>
      <c r="Q535" s="5">
        <v>1649870</v>
      </c>
      <c r="R535" s="5">
        <v>1630614</v>
      </c>
      <c r="S535" s="19">
        <f t="shared" si="71"/>
        <v>1.0118090486160427</v>
      </c>
    </row>
    <row r="536" spans="1:19" x14ac:dyDescent="0.25">
      <c r="A536" s="34">
        <f t="shared" si="64"/>
        <v>2009</v>
      </c>
      <c r="B536" s="34" t="str">
        <f t="shared" si="65"/>
        <v>Q4-2009</v>
      </c>
      <c r="C536" t="s">
        <v>236</v>
      </c>
      <c r="D536" s="3">
        <v>40178</v>
      </c>
      <c r="E536" s="4">
        <v>504</v>
      </c>
      <c r="F536" s="4">
        <v>373.5</v>
      </c>
      <c r="G536" s="23">
        <f t="shared" si="66"/>
        <v>497.18614784802389</v>
      </c>
      <c r="H536" s="23">
        <f t="shared" si="67"/>
        <v>368.45044885166055</v>
      </c>
      <c r="I536" s="46">
        <f t="shared" si="68"/>
        <v>865.63659669968445</v>
      </c>
      <c r="J536" s="46">
        <f t="shared" si="69"/>
        <v>877.5</v>
      </c>
      <c r="K536" s="67">
        <v>-1</v>
      </c>
      <c r="N536" t="str">
        <f t="shared" si="70"/>
        <v>Q4-2009</v>
      </c>
      <c r="O536" t="s">
        <v>236</v>
      </c>
      <c r="P536" s="3">
        <v>40178</v>
      </c>
      <c r="Q536" s="5">
        <v>1648206</v>
      </c>
      <c r="R536" s="5">
        <v>1625923</v>
      </c>
      <c r="S536" s="19">
        <f t="shared" si="71"/>
        <v>1.0137048310405843</v>
      </c>
    </row>
    <row r="537" spans="1:19" x14ac:dyDescent="0.25">
      <c r="A537" s="34">
        <f t="shared" si="64"/>
        <v>2010</v>
      </c>
      <c r="B537" s="34" t="str">
        <f t="shared" si="65"/>
        <v>Q1-2010</v>
      </c>
      <c r="C537" t="s">
        <v>237</v>
      </c>
      <c r="D537" s="3">
        <v>40209</v>
      </c>
      <c r="E537" s="4">
        <v>503.3</v>
      </c>
      <c r="F537" s="4">
        <v>379.6</v>
      </c>
      <c r="G537" s="23">
        <f t="shared" si="66"/>
        <v>495.64444744330939</v>
      </c>
      <c r="H537" s="23">
        <f t="shared" si="67"/>
        <v>373.82601281438554</v>
      </c>
      <c r="I537" s="46">
        <f t="shared" si="68"/>
        <v>869.47046025769487</v>
      </c>
      <c r="J537" s="46">
        <f t="shared" si="69"/>
        <v>882.90000000000009</v>
      </c>
      <c r="K537" s="67">
        <v>-1</v>
      </c>
      <c r="N537" t="str">
        <f t="shared" si="70"/>
        <v>Q1-2010</v>
      </c>
      <c r="O537" t="s">
        <v>237</v>
      </c>
      <c r="P537" s="3">
        <v>40209</v>
      </c>
      <c r="Q537" s="5">
        <v>1648772</v>
      </c>
      <c r="R537" s="5">
        <v>1623693</v>
      </c>
      <c r="S537" s="19">
        <f t="shared" si="71"/>
        <v>1.0154456538274168</v>
      </c>
    </row>
    <row r="538" spans="1:19" x14ac:dyDescent="0.25">
      <c r="A538" s="34">
        <f t="shared" si="64"/>
        <v>2010</v>
      </c>
      <c r="B538" s="34" t="str">
        <f t="shared" si="65"/>
        <v>Q1-2010</v>
      </c>
      <c r="C538" t="s">
        <v>238</v>
      </c>
      <c r="D538" s="3">
        <v>40237</v>
      </c>
      <c r="E538" s="4">
        <v>505.1</v>
      </c>
      <c r="F538" s="4">
        <v>382.4</v>
      </c>
      <c r="G538" s="23">
        <f t="shared" si="66"/>
        <v>496.46904428120604</v>
      </c>
      <c r="H538" s="23">
        <f t="shared" si="67"/>
        <v>375.86569497749588</v>
      </c>
      <c r="I538" s="46">
        <f t="shared" si="68"/>
        <v>872.33473925870192</v>
      </c>
      <c r="J538" s="46">
        <f t="shared" si="69"/>
        <v>887.5</v>
      </c>
      <c r="K538" s="67">
        <v>-1</v>
      </c>
      <c r="N538" t="str">
        <f t="shared" si="70"/>
        <v>Q1-2010</v>
      </c>
      <c r="O538" t="s">
        <v>238</v>
      </c>
      <c r="P538" s="3">
        <v>40237</v>
      </c>
      <c r="Q538" s="5">
        <v>1653478</v>
      </c>
      <c r="R538" s="5">
        <v>1625224</v>
      </c>
      <c r="S538" s="19">
        <f t="shared" si="71"/>
        <v>1.0173846805117326</v>
      </c>
    </row>
    <row r="539" spans="1:19" x14ac:dyDescent="0.25">
      <c r="A539" s="34">
        <f t="shared" si="64"/>
        <v>2010</v>
      </c>
      <c r="B539" s="34" t="str">
        <f t="shared" si="65"/>
        <v>Q1-2010</v>
      </c>
      <c r="C539" t="s">
        <v>239</v>
      </c>
      <c r="D539" s="3">
        <v>40268</v>
      </c>
      <c r="E539" s="4">
        <v>506.9</v>
      </c>
      <c r="F539" s="4">
        <v>383.1</v>
      </c>
      <c r="G539" s="23">
        <f t="shared" si="66"/>
        <v>497.1514183923241</v>
      </c>
      <c r="H539" s="23">
        <f t="shared" si="67"/>
        <v>375.73231088202681</v>
      </c>
      <c r="I539" s="46">
        <f t="shared" si="68"/>
        <v>872.88372927435091</v>
      </c>
      <c r="J539" s="46">
        <f t="shared" si="69"/>
        <v>890</v>
      </c>
      <c r="K539" s="67">
        <v>-1</v>
      </c>
      <c r="N539" t="str">
        <f t="shared" si="70"/>
        <v>Q1-2010</v>
      </c>
      <c r="O539" t="s">
        <v>239</v>
      </c>
      <c r="P539" s="3">
        <v>40268</v>
      </c>
      <c r="Q539" s="5">
        <v>1661106</v>
      </c>
      <c r="R539" s="5">
        <v>1629160</v>
      </c>
      <c r="S539" s="19">
        <f t="shared" si="71"/>
        <v>1.019608878194898</v>
      </c>
    </row>
    <row r="540" spans="1:19" x14ac:dyDescent="0.25">
      <c r="A540" s="34">
        <f t="shared" si="64"/>
        <v>2010</v>
      </c>
      <c r="B540" s="34" t="str">
        <f t="shared" si="65"/>
        <v>Q2-2010</v>
      </c>
      <c r="C540" t="s">
        <v>240</v>
      </c>
      <c r="D540" s="3">
        <v>40298</v>
      </c>
      <c r="E540" s="4">
        <v>508.8</v>
      </c>
      <c r="F540" s="4">
        <v>382.8</v>
      </c>
      <c r="G540" s="23">
        <f t="shared" si="66"/>
        <v>497.91433228732075</v>
      </c>
      <c r="H540" s="23">
        <f t="shared" si="67"/>
        <v>374.61007547088519</v>
      </c>
      <c r="I540" s="46">
        <f t="shared" si="68"/>
        <v>872.52440775820594</v>
      </c>
      <c r="J540" s="46">
        <f t="shared" si="69"/>
        <v>891.6</v>
      </c>
      <c r="K540" s="67">
        <v>-1</v>
      </c>
      <c r="N540" t="str">
        <f t="shared" si="70"/>
        <v>Q2-2010</v>
      </c>
      <c r="O540" t="s">
        <v>240</v>
      </c>
      <c r="P540" s="3">
        <v>40298</v>
      </c>
      <c r="Q540" s="5">
        <v>1671108</v>
      </c>
      <c r="R540" s="5">
        <v>1635355</v>
      </c>
      <c r="S540" s="19">
        <f t="shared" si="71"/>
        <v>1.0218625313769794</v>
      </c>
    </row>
    <row r="541" spans="1:19" x14ac:dyDescent="0.25">
      <c r="A541" s="34">
        <f t="shared" si="64"/>
        <v>2010</v>
      </c>
      <c r="B541" s="34" t="str">
        <f t="shared" si="65"/>
        <v>Q2-2010</v>
      </c>
      <c r="C541" t="s">
        <v>241</v>
      </c>
      <c r="D541" s="3">
        <v>40329</v>
      </c>
      <c r="E541" s="4">
        <v>510.7</v>
      </c>
      <c r="F541" s="4">
        <v>383.7</v>
      </c>
      <c r="G541" s="23">
        <f t="shared" si="66"/>
        <v>499.4853570123737</v>
      </c>
      <c r="H541" s="23">
        <f t="shared" si="67"/>
        <v>375.27419519414099</v>
      </c>
      <c r="I541" s="46">
        <f t="shared" si="68"/>
        <v>874.75955220651463</v>
      </c>
      <c r="J541" s="46">
        <f t="shared" si="69"/>
        <v>894.4</v>
      </c>
      <c r="K541" s="67">
        <v>-1</v>
      </c>
      <c r="N541" t="str">
        <f t="shared" si="70"/>
        <v>Q2-2010</v>
      </c>
      <c r="O541" t="s">
        <v>241</v>
      </c>
      <c r="P541" s="3">
        <v>40329</v>
      </c>
      <c r="Q541" s="5">
        <v>1677827</v>
      </c>
      <c r="R541" s="5">
        <v>1640983</v>
      </c>
      <c r="S541" s="19">
        <f t="shared" si="71"/>
        <v>1.0224523959114751</v>
      </c>
    </row>
    <row r="542" spans="1:19" x14ac:dyDescent="0.25">
      <c r="A542" s="34">
        <f t="shared" si="64"/>
        <v>2010</v>
      </c>
      <c r="B542" s="34" t="str">
        <f t="shared" si="65"/>
        <v>Q2-2010</v>
      </c>
      <c r="C542" t="s">
        <v>242</v>
      </c>
      <c r="D542" s="3">
        <v>40359</v>
      </c>
      <c r="E542" s="4">
        <v>512.6</v>
      </c>
      <c r="F542" s="4">
        <v>389.4</v>
      </c>
      <c r="G542" s="23">
        <f t="shared" si="66"/>
        <v>500.07712102887615</v>
      </c>
      <c r="H542" s="23">
        <f t="shared" si="67"/>
        <v>379.88691168288011</v>
      </c>
      <c r="I542" s="46">
        <f t="shared" si="68"/>
        <v>879.96403271175632</v>
      </c>
      <c r="J542" s="46">
        <f t="shared" si="69"/>
        <v>902</v>
      </c>
      <c r="K542" s="67">
        <v>-1</v>
      </c>
      <c r="N542" t="str">
        <f t="shared" si="70"/>
        <v>Q2-2010</v>
      </c>
      <c r="O542" t="s">
        <v>242</v>
      </c>
      <c r="P542" s="3">
        <v>40359</v>
      </c>
      <c r="Q542" s="5">
        <v>1687589</v>
      </c>
      <c r="R542" s="5">
        <v>1646361</v>
      </c>
      <c r="S542" s="19">
        <f t="shared" si="71"/>
        <v>1.0250418954287668</v>
      </c>
    </row>
    <row r="543" spans="1:19" x14ac:dyDescent="0.25">
      <c r="A543" s="34">
        <f t="shared" si="64"/>
        <v>2010</v>
      </c>
      <c r="B543" s="34" t="str">
        <f t="shared" si="65"/>
        <v>Q3-2010</v>
      </c>
      <c r="C543" t="s">
        <v>243</v>
      </c>
      <c r="D543" s="3">
        <v>40390</v>
      </c>
      <c r="E543" s="4">
        <v>514.6</v>
      </c>
      <c r="F543" s="4">
        <v>399.9</v>
      </c>
      <c r="G543" s="23">
        <f t="shared" si="66"/>
        <v>501.59875293148446</v>
      </c>
      <c r="H543" s="23">
        <f t="shared" si="67"/>
        <v>389.79662125398488</v>
      </c>
      <c r="I543" s="46">
        <f t="shared" si="68"/>
        <v>891.39537418546934</v>
      </c>
      <c r="J543" s="46">
        <f t="shared" si="69"/>
        <v>914.5</v>
      </c>
      <c r="K543" s="67">
        <v>-1</v>
      </c>
      <c r="N543" t="str">
        <f t="shared" si="70"/>
        <v>Q3-2010</v>
      </c>
      <c r="O543" t="s">
        <v>243</v>
      </c>
      <c r="P543" s="3">
        <v>40390</v>
      </c>
      <c r="Q543" s="5">
        <v>1694534</v>
      </c>
      <c r="R543" s="5">
        <v>1651722</v>
      </c>
      <c r="S543" s="19">
        <f t="shared" si="71"/>
        <v>1.0259196160128641</v>
      </c>
    </row>
    <row r="544" spans="1:19" x14ac:dyDescent="0.25">
      <c r="A544" s="34">
        <f t="shared" si="64"/>
        <v>2010</v>
      </c>
      <c r="B544" s="34" t="str">
        <f t="shared" si="65"/>
        <v>Q3-2010</v>
      </c>
      <c r="C544" t="s">
        <v>244</v>
      </c>
      <c r="D544" s="3">
        <v>40421</v>
      </c>
      <c r="E544" s="4">
        <v>516.6</v>
      </c>
      <c r="F544" s="4">
        <v>406.3</v>
      </c>
      <c r="G544" s="23">
        <f t="shared" si="66"/>
        <v>502.70895949838314</v>
      </c>
      <c r="H544" s="23">
        <f t="shared" si="67"/>
        <v>395.37485529266951</v>
      </c>
      <c r="I544" s="46">
        <f t="shared" si="68"/>
        <v>898.08381479105265</v>
      </c>
      <c r="J544" s="46">
        <f t="shared" si="69"/>
        <v>922.90000000000009</v>
      </c>
      <c r="K544" s="67">
        <v>-1</v>
      </c>
      <c r="N544" t="str">
        <f t="shared" si="70"/>
        <v>Q3-2010</v>
      </c>
      <c r="O544" t="s">
        <v>244</v>
      </c>
      <c r="P544" s="3">
        <v>40421</v>
      </c>
      <c r="Q544" s="5">
        <v>1703611</v>
      </c>
      <c r="R544" s="5">
        <v>1657802</v>
      </c>
      <c r="S544" s="19">
        <f t="shared" si="71"/>
        <v>1.0276323710551682</v>
      </c>
    </row>
    <row r="545" spans="1:19" x14ac:dyDescent="0.25">
      <c r="A545" s="34">
        <f t="shared" si="64"/>
        <v>2010</v>
      </c>
      <c r="B545" s="34" t="str">
        <f t="shared" si="65"/>
        <v>Q3-2010</v>
      </c>
      <c r="C545" t="s">
        <v>245</v>
      </c>
      <c r="D545" s="3">
        <v>40451</v>
      </c>
      <c r="E545" s="4">
        <v>518.6</v>
      </c>
      <c r="F545" s="4">
        <v>410.2</v>
      </c>
      <c r="G545" s="23">
        <f t="shared" si="66"/>
        <v>503.62718601502081</v>
      </c>
      <c r="H545" s="23">
        <f t="shared" si="67"/>
        <v>398.35686792009551</v>
      </c>
      <c r="I545" s="46">
        <f t="shared" si="68"/>
        <v>901.98405393511632</v>
      </c>
      <c r="J545" s="46">
        <f t="shared" si="69"/>
        <v>928.8</v>
      </c>
      <c r="K545" s="67">
        <v>-1</v>
      </c>
      <c r="N545" t="str">
        <f t="shared" si="70"/>
        <v>Q3-2010</v>
      </c>
      <c r="O545" t="s">
        <v>245</v>
      </c>
      <c r="P545" s="3">
        <v>40451</v>
      </c>
      <c r="Q545" s="5">
        <v>1711093</v>
      </c>
      <c r="R545" s="5">
        <v>1661691</v>
      </c>
      <c r="S545" s="19">
        <f t="shared" si="71"/>
        <v>1.0297299558100754</v>
      </c>
    </row>
    <row r="546" spans="1:19" x14ac:dyDescent="0.25">
      <c r="A546" s="34">
        <f t="shared" si="64"/>
        <v>2010</v>
      </c>
      <c r="B546" s="34" t="str">
        <f t="shared" si="65"/>
        <v>Q4-2010</v>
      </c>
      <c r="C546" t="s">
        <v>246</v>
      </c>
      <c r="D546" s="3">
        <v>40482</v>
      </c>
      <c r="E546" s="4">
        <v>520.70000000000005</v>
      </c>
      <c r="F546" s="4">
        <v>412</v>
      </c>
      <c r="G546" s="23">
        <f t="shared" si="66"/>
        <v>505.01918555388653</v>
      </c>
      <c r="H546" s="23">
        <f t="shared" si="67"/>
        <v>399.59267226464613</v>
      </c>
      <c r="I546" s="46">
        <f t="shared" si="68"/>
        <v>904.6118578185326</v>
      </c>
      <c r="J546" s="46">
        <f t="shared" si="69"/>
        <v>932.7</v>
      </c>
      <c r="K546" s="67">
        <v>-1</v>
      </c>
      <c r="N546" t="str">
        <f t="shared" si="70"/>
        <v>Q4-2010</v>
      </c>
      <c r="O546" t="s">
        <v>246</v>
      </c>
      <c r="P546" s="3">
        <v>40482</v>
      </c>
      <c r="Q546" s="5">
        <v>1719549</v>
      </c>
      <c r="R546" s="5">
        <v>1667765</v>
      </c>
      <c r="S546" s="19">
        <f t="shared" si="71"/>
        <v>1.0310499380907983</v>
      </c>
    </row>
    <row r="547" spans="1:19" x14ac:dyDescent="0.25">
      <c r="A547" s="34">
        <f t="shared" si="64"/>
        <v>2010</v>
      </c>
      <c r="B547" s="34" t="str">
        <f t="shared" si="65"/>
        <v>Q4-2010</v>
      </c>
      <c r="C547" t="s">
        <v>247</v>
      </c>
      <c r="D547" s="3">
        <v>40512</v>
      </c>
      <c r="E547" s="4">
        <v>522.79999999999995</v>
      </c>
      <c r="F547" s="4">
        <v>413.7</v>
      </c>
      <c r="G547" s="23">
        <f t="shared" si="66"/>
        <v>506.46385296916139</v>
      </c>
      <c r="H547" s="23">
        <f t="shared" si="67"/>
        <v>400.77294562613253</v>
      </c>
      <c r="I547" s="46">
        <f t="shared" si="68"/>
        <v>907.23679859529398</v>
      </c>
      <c r="J547" s="46">
        <f t="shared" si="69"/>
        <v>936.5</v>
      </c>
      <c r="K547" s="67">
        <v>-1</v>
      </c>
      <c r="N547" t="str">
        <f t="shared" si="70"/>
        <v>Q4-2010</v>
      </c>
      <c r="O547" t="s">
        <v>247</v>
      </c>
      <c r="P547" s="3">
        <v>40512</v>
      </c>
      <c r="Q547" s="5">
        <v>1726767</v>
      </c>
      <c r="R547" s="5">
        <v>1672810</v>
      </c>
      <c r="S547" s="19">
        <f t="shared" si="71"/>
        <v>1.0322553069386242</v>
      </c>
    </row>
    <row r="548" spans="1:19" x14ac:dyDescent="0.25">
      <c r="A548" s="34">
        <f t="shared" si="64"/>
        <v>2010</v>
      </c>
      <c r="B548" s="34" t="str">
        <f t="shared" si="65"/>
        <v>Q4-2010</v>
      </c>
      <c r="C548" t="s">
        <v>248</v>
      </c>
      <c r="D548" s="3">
        <v>40543</v>
      </c>
      <c r="E548" s="4">
        <v>525</v>
      </c>
      <c r="F548" s="4">
        <v>416.6</v>
      </c>
      <c r="G548" s="23">
        <f t="shared" si="66"/>
        <v>508.25289903911624</v>
      </c>
      <c r="H548" s="23">
        <f t="shared" si="67"/>
        <v>403.31077664703969</v>
      </c>
      <c r="I548" s="46">
        <f t="shared" si="68"/>
        <v>911.56367568615588</v>
      </c>
      <c r="J548" s="46">
        <f t="shared" si="69"/>
        <v>941.6</v>
      </c>
      <c r="K548" s="67">
        <v>-1</v>
      </c>
      <c r="N548" t="str">
        <f t="shared" si="70"/>
        <v>Q4-2010</v>
      </c>
      <c r="O548" t="s">
        <v>248</v>
      </c>
      <c r="P548" s="3">
        <v>40543</v>
      </c>
      <c r="Q548" s="5">
        <v>1732988</v>
      </c>
      <c r="R548" s="5">
        <v>1677707</v>
      </c>
      <c r="S548" s="19">
        <f t="shared" si="71"/>
        <v>1.0329503304212238</v>
      </c>
    </row>
    <row r="549" spans="1:19" x14ac:dyDescent="0.25">
      <c r="A549" s="34">
        <f t="shared" si="64"/>
        <v>2011</v>
      </c>
      <c r="B549" s="34" t="str">
        <f t="shared" si="65"/>
        <v>Q1-2011</v>
      </c>
      <c r="C549" t="s">
        <v>249</v>
      </c>
      <c r="D549" s="3">
        <v>40574</v>
      </c>
      <c r="E549" s="4">
        <v>526.79999999999995</v>
      </c>
      <c r="F549" s="4">
        <v>418.1</v>
      </c>
      <c r="G549" s="23">
        <f t="shared" si="66"/>
        <v>510.03518544693429</v>
      </c>
      <c r="H549" s="23">
        <f t="shared" si="67"/>
        <v>404.79444008231445</v>
      </c>
      <c r="I549" s="46">
        <f t="shared" si="68"/>
        <v>914.82962552924869</v>
      </c>
      <c r="J549" s="46">
        <f t="shared" si="69"/>
        <v>944.9</v>
      </c>
      <c r="K549" s="67">
        <v>-1</v>
      </c>
      <c r="N549" t="str">
        <f t="shared" si="70"/>
        <v>Q1-2011</v>
      </c>
      <c r="O549" t="s">
        <v>249</v>
      </c>
      <c r="P549" s="3">
        <v>40574</v>
      </c>
      <c r="Q549" s="5">
        <v>1733353</v>
      </c>
      <c r="R549" s="5">
        <v>1678191</v>
      </c>
      <c r="S549" s="19">
        <f t="shared" si="71"/>
        <v>1.0328699176672977</v>
      </c>
    </row>
    <row r="550" spans="1:19" x14ac:dyDescent="0.25">
      <c r="A550" s="34">
        <f t="shared" si="64"/>
        <v>2011</v>
      </c>
      <c r="B550" s="34" t="str">
        <f t="shared" si="65"/>
        <v>Q1-2011</v>
      </c>
      <c r="C550" t="s">
        <v>250</v>
      </c>
      <c r="D550" s="3">
        <v>40602</v>
      </c>
      <c r="E550" s="4">
        <v>528.70000000000005</v>
      </c>
      <c r="F550" s="4">
        <v>419.2</v>
      </c>
      <c r="G550" s="23">
        <f t="shared" si="66"/>
        <v>510.42053206543795</v>
      </c>
      <c r="H550" s="23">
        <f t="shared" si="67"/>
        <v>404.70642527299327</v>
      </c>
      <c r="I550" s="46">
        <f t="shared" si="68"/>
        <v>915.12695733843123</v>
      </c>
      <c r="J550" s="46">
        <f t="shared" si="69"/>
        <v>947.90000000000009</v>
      </c>
      <c r="K550" s="67">
        <v>-1</v>
      </c>
      <c r="N550" t="str">
        <f t="shared" si="70"/>
        <v>Q1-2011</v>
      </c>
      <c r="O550" t="s">
        <v>250</v>
      </c>
      <c r="P550" s="3">
        <v>40602</v>
      </c>
      <c r="Q550" s="5">
        <v>1739786</v>
      </c>
      <c r="R550" s="5">
        <v>1679634</v>
      </c>
      <c r="S550" s="19">
        <f t="shared" si="71"/>
        <v>1.0358125639276177</v>
      </c>
    </row>
    <row r="551" spans="1:19" x14ac:dyDescent="0.25">
      <c r="A551" s="34">
        <f t="shared" si="64"/>
        <v>2011</v>
      </c>
      <c r="B551" s="34" t="str">
        <f t="shared" si="65"/>
        <v>Q1-2011</v>
      </c>
      <c r="C551" t="s">
        <v>251</v>
      </c>
      <c r="D551" s="3">
        <v>40633</v>
      </c>
      <c r="E551" s="4">
        <v>530.4</v>
      </c>
      <c r="F551" s="4">
        <v>419.2</v>
      </c>
      <c r="G551" s="23">
        <f t="shared" si="66"/>
        <v>511.09057691426472</v>
      </c>
      <c r="H551" s="23">
        <f t="shared" si="67"/>
        <v>403.9388571690418</v>
      </c>
      <c r="I551" s="46">
        <f t="shared" si="68"/>
        <v>915.02943408330657</v>
      </c>
      <c r="J551" s="46">
        <f t="shared" si="69"/>
        <v>949.59999999999991</v>
      </c>
      <c r="K551" s="67">
        <v>-1</v>
      </c>
      <c r="N551" t="str">
        <f t="shared" si="70"/>
        <v>Q1-2011</v>
      </c>
      <c r="O551" t="s">
        <v>251</v>
      </c>
      <c r="P551" s="3">
        <v>40633</v>
      </c>
      <c r="Q551" s="5">
        <v>1745840</v>
      </c>
      <c r="R551" s="5">
        <v>1682282</v>
      </c>
      <c r="S551" s="19">
        <f t="shared" si="71"/>
        <v>1.0377808239046724</v>
      </c>
    </row>
    <row r="552" spans="1:19" x14ac:dyDescent="0.25">
      <c r="A552" s="34">
        <f t="shared" si="64"/>
        <v>2011</v>
      </c>
      <c r="B552" s="34" t="str">
        <f t="shared" si="65"/>
        <v>Q2-2011</v>
      </c>
      <c r="C552" t="s">
        <v>252</v>
      </c>
      <c r="D552" s="3">
        <v>40663</v>
      </c>
      <c r="E552" s="4">
        <v>532.20000000000005</v>
      </c>
      <c r="F552" s="4">
        <v>412.8</v>
      </c>
      <c r="G552" s="23">
        <f t="shared" si="66"/>
        <v>511.52397702889749</v>
      </c>
      <c r="H552" s="23">
        <f t="shared" si="67"/>
        <v>396.76267891305685</v>
      </c>
      <c r="I552" s="46">
        <f t="shared" si="68"/>
        <v>908.28665594195434</v>
      </c>
      <c r="J552" s="46">
        <f t="shared" si="69"/>
        <v>945</v>
      </c>
      <c r="K552" s="67">
        <v>-1</v>
      </c>
      <c r="N552" t="str">
        <f t="shared" si="70"/>
        <v>Q2-2011</v>
      </c>
      <c r="O552" t="s">
        <v>252</v>
      </c>
      <c r="P552" s="3">
        <v>40663</v>
      </c>
      <c r="Q552" s="5">
        <v>1754204</v>
      </c>
      <c r="R552" s="5">
        <v>1686053</v>
      </c>
      <c r="S552" s="19">
        <f t="shared" si="71"/>
        <v>1.0404204375544541</v>
      </c>
    </row>
    <row r="553" spans="1:19" x14ac:dyDescent="0.25">
      <c r="A553" s="34">
        <f t="shared" si="64"/>
        <v>2011</v>
      </c>
      <c r="B553" s="34" t="str">
        <f t="shared" si="65"/>
        <v>Q2-2011</v>
      </c>
      <c r="C553" t="s">
        <v>253</v>
      </c>
      <c r="D553" s="3">
        <v>40694</v>
      </c>
      <c r="E553" s="4">
        <v>533.79999999999995</v>
      </c>
      <c r="F553" s="4">
        <v>409.3</v>
      </c>
      <c r="G553" s="23">
        <f t="shared" si="66"/>
        <v>512.08624552876915</v>
      </c>
      <c r="H553" s="23">
        <f t="shared" si="67"/>
        <v>392.65061876156841</v>
      </c>
      <c r="I553" s="46">
        <f t="shared" si="68"/>
        <v>904.73686429033751</v>
      </c>
      <c r="J553" s="46">
        <f t="shared" si="69"/>
        <v>943.09999999999991</v>
      </c>
      <c r="K553" s="67">
        <v>-1</v>
      </c>
      <c r="N553" t="str">
        <f t="shared" si="70"/>
        <v>Q2-2011</v>
      </c>
      <c r="O553" t="s">
        <v>253</v>
      </c>
      <c r="P553" s="3">
        <v>40694</v>
      </c>
      <c r="Q553" s="5">
        <v>1761260</v>
      </c>
      <c r="R553" s="5">
        <v>1689616</v>
      </c>
      <c r="S553" s="19">
        <f t="shared" si="71"/>
        <v>1.0424025340669123</v>
      </c>
    </row>
    <row r="554" spans="1:19" x14ac:dyDescent="0.25">
      <c r="A554" s="34">
        <f t="shared" si="64"/>
        <v>2011</v>
      </c>
      <c r="B554" s="34" t="str">
        <f t="shared" si="65"/>
        <v>Q2-2011</v>
      </c>
      <c r="C554" t="s">
        <v>254</v>
      </c>
      <c r="D554" s="3">
        <v>40724</v>
      </c>
      <c r="E554" s="4">
        <v>535.5</v>
      </c>
      <c r="F554" s="4">
        <v>404.3</v>
      </c>
      <c r="G554" s="23">
        <f t="shared" si="66"/>
        <v>512.88655425728825</v>
      </c>
      <c r="H554" s="23">
        <f t="shared" si="67"/>
        <v>387.22695403589478</v>
      </c>
      <c r="I554" s="46">
        <f t="shared" si="68"/>
        <v>900.11350829318303</v>
      </c>
      <c r="J554" s="46">
        <f t="shared" si="69"/>
        <v>939.8</v>
      </c>
      <c r="K554" s="67">
        <v>-1</v>
      </c>
      <c r="N554" t="str">
        <f t="shared" si="70"/>
        <v>Q2-2011</v>
      </c>
      <c r="O554" t="s">
        <v>254</v>
      </c>
      <c r="P554" s="3">
        <v>40724</v>
      </c>
      <c r="Q554" s="5">
        <v>1763376</v>
      </c>
      <c r="R554" s="5">
        <v>1688911</v>
      </c>
      <c r="S554" s="19">
        <f t="shared" si="71"/>
        <v>1.0440905411830463</v>
      </c>
    </row>
    <row r="555" spans="1:19" x14ac:dyDescent="0.25">
      <c r="A555" s="34">
        <f t="shared" si="64"/>
        <v>2011</v>
      </c>
      <c r="B555" s="34" t="str">
        <f t="shared" si="65"/>
        <v>Q3-2011</v>
      </c>
      <c r="C555" t="s">
        <v>255</v>
      </c>
      <c r="D555" s="3">
        <v>40755</v>
      </c>
      <c r="E555" s="4">
        <v>537.1</v>
      </c>
      <c r="F555" s="4">
        <v>399.8</v>
      </c>
      <c r="G555" s="23">
        <f t="shared" si="66"/>
        <v>513.8935867123472</v>
      </c>
      <c r="H555" s="23">
        <f t="shared" si="67"/>
        <v>382.52589083521957</v>
      </c>
      <c r="I555" s="46">
        <f t="shared" si="68"/>
        <v>896.41947754756677</v>
      </c>
      <c r="J555" s="46">
        <f t="shared" si="69"/>
        <v>936.90000000000009</v>
      </c>
      <c r="K555" s="67">
        <v>-1</v>
      </c>
      <c r="N555" t="str">
        <f t="shared" si="70"/>
        <v>Q3-2011</v>
      </c>
      <c r="O555" t="s">
        <v>255</v>
      </c>
      <c r="P555" s="3">
        <v>40755</v>
      </c>
      <c r="Q555" s="5">
        <v>1763261</v>
      </c>
      <c r="R555" s="5">
        <v>1687076</v>
      </c>
      <c r="S555" s="19">
        <f t="shared" si="71"/>
        <v>1.0451580130355715</v>
      </c>
    </row>
    <row r="556" spans="1:19" x14ac:dyDescent="0.25">
      <c r="A556" s="34">
        <f t="shared" si="64"/>
        <v>2011</v>
      </c>
      <c r="B556" s="34" t="str">
        <f t="shared" si="65"/>
        <v>Q3-2011</v>
      </c>
      <c r="C556" t="s">
        <v>256</v>
      </c>
      <c r="D556" s="3">
        <v>40786</v>
      </c>
      <c r="E556" s="4">
        <v>538.6</v>
      </c>
      <c r="F556" s="4">
        <v>395</v>
      </c>
      <c r="G556" s="23">
        <f t="shared" si="66"/>
        <v>514.44261922597047</v>
      </c>
      <c r="H556" s="23">
        <f t="shared" si="67"/>
        <v>377.28339137441202</v>
      </c>
      <c r="I556" s="46">
        <f t="shared" si="68"/>
        <v>891.72601060038255</v>
      </c>
      <c r="J556" s="46">
        <f t="shared" si="69"/>
        <v>933.6</v>
      </c>
      <c r="K556" s="67">
        <v>-1</v>
      </c>
      <c r="N556" t="str">
        <f t="shared" si="70"/>
        <v>Q3-2011</v>
      </c>
      <c r="O556" t="s">
        <v>256</v>
      </c>
      <c r="P556" s="3">
        <v>40786</v>
      </c>
      <c r="Q556" s="5">
        <v>1764842</v>
      </c>
      <c r="R556" s="5">
        <v>1685685</v>
      </c>
      <c r="S556" s="19">
        <f t="shared" si="71"/>
        <v>1.0469583581748665</v>
      </c>
    </row>
    <row r="557" spans="1:19" x14ac:dyDescent="0.25">
      <c r="A557" s="34">
        <f t="shared" si="64"/>
        <v>2011</v>
      </c>
      <c r="B557" s="34" t="str">
        <f t="shared" si="65"/>
        <v>Q3-2011</v>
      </c>
      <c r="C557" t="s">
        <v>257</v>
      </c>
      <c r="D557" s="3">
        <v>40816</v>
      </c>
      <c r="E557" s="4">
        <v>540.1</v>
      </c>
      <c r="F557" s="4">
        <v>393.9</v>
      </c>
      <c r="G557" s="23">
        <f t="shared" si="66"/>
        <v>514.81374470712683</v>
      </c>
      <c r="H557" s="23">
        <f t="shared" si="67"/>
        <v>375.45849664902283</v>
      </c>
      <c r="I557" s="46">
        <f t="shared" si="68"/>
        <v>890.27224135614961</v>
      </c>
      <c r="J557" s="46">
        <f t="shared" si="69"/>
        <v>934</v>
      </c>
      <c r="K557" s="67">
        <v>-1</v>
      </c>
      <c r="N557" t="str">
        <f t="shared" si="70"/>
        <v>Q3-2011</v>
      </c>
      <c r="O557" t="s">
        <v>257</v>
      </c>
      <c r="P557" s="3">
        <v>40816</v>
      </c>
      <c r="Q557" s="5">
        <v>1771722</v>
      </c>
      <c r="R557" s="5">
        <v>1688774</v>
      </c>
      <c r="S557" s="19">
        <f t="shared" si="71"/>
        <v>1.0491172886366085</v>
      </c>
    </row>
    <row r="558" spans="1:19" x14ac:dyDescent="0.25">
      <c r="A558" s="34">
        <f t="shared" si="64"/>
        <v>2011</v>
      </c>
      <c r="B558" s="34" t="str">
        <f t="shared" si="65"/>
        <v>Q4-2011</v>
      </c>
      <c r="C558" t="s">
        <v>258</v>
      </c>
      <c r="D558" s="3">
        <v>40847</v>
      </c>
      <c r="E558" s="4">
        <v>541.6</v>
      </c>
      <c r="F558" s="4">
        <v>396.8</v>
      </c>
      <c r="G558" s="23">
        <f t="shared" si="66"/>
        <v>516.28077662575697</v>
      </c>
      <c r="H558" s="23">
        <f t="shared" si="67"/>
        <v>378.25002246141128</v>
      </c>
      <c r="I558" s="46">
        <f t="shared" si="68"/>
        <v>894.53079908716825</v>
      </c>
      <c r="J558" s="46">
        <f t="shared" si="69"/>
        <v>938.40000000000009</v>
      </c>
      <c r="K558" s="67">
        <v>-1</v>
      </c>
      <c r="N558" t="str">
        <f t="shared" si="70"/>
        <v>Q4-2011</v>
      </c>
      <c r="O558" t="s">
        <v>258</v>
      </c>
      <c r="P558" s="3">
        <v>40847</v>
      </c>
      <c r="Q558" s="5">
        <v>1780832</v>
      </c>
      <c r="R558" s="5">
        <v>1697580</v>
      </c>
      <c r="S558" s="19">
        <f t="shared" si="71"/>
        <v>1.0490415768329033</v>
      </c>
    </row>
    <row r="559" spans="1:19" x14ac:dyDescent="0.25">
      <c r="A559" s="34">
        <f t="shared" si="64"/>
        <v>2011</v>
      </c>
      <c r="B559" s="34" t="str">
        <f t="shared" si="65"/>
        <v>Q4-2011</v>
      </c>
      <c r="C559" t="s">
        <v>259</v>
      </c>
      <c r="D559" s="3">
        <v>40877</v>
      </c>
      <c r="E559" s="4">
        <v>543</v>
      </c>
      <c r="F559" s="4">
        <v>399.5</v>
      </c>
      <c r="G559" s="23">
        <f t="shared" si="66"/>
        <v>516.89410261845524</v>
      </c>
      <c r="H559" s="23">
        <f t="shared" si="67"/>
        <v>380.29317494672722</v>
      </c>
      <c r="I559" s="46">
        <f t="shared" si="68"/>
        <v>897.18727756518251</v>
      </c>
      <c r="J559" s="46">
        <f t="shared" si="69"/>
        <v>942.5</v>
      </c>
      <c r="K559" s="67">
        <v>-1</v>
      </c>
      <c r="N559" t="str">
        <f t="shared" si="70"/>
        <v>Q4-2011</v>
      </c>
      <c r="O559" t="s">
        <v>259</v>
      </c>
      <c r="P559" s="3">
        <v>40877</v>
      </c>
      <c r="Q559" s="5">
        <v>1792660</v>
      </c>
      <c r="R559" s="5">
        <v>1706474</v>
      </c>
      <c r="S559" s="19">
        <f t="shared" si="71"/>
        <v>1.0505053109511191</v>
      </c>
    </row>
    <row r="560" spans="1:19" x14ac:dyDescent="0.25">
      <c r="A560" s="34">
        <f t="shared" si="64"/>
        <v>2011</v>
      </c>
      <c r="B560" s="34" t="str">
        <f t="shared" si="65"/>
        <v>Q4-2011</v>
      </c>
      <c r="C560" t="s">
        <v>260</v>
      </c>
      <c r="D560" s="3">
        <v>40908</v>
      </c>
      <c r="E560" s="4">
        <v>544.29999999999995</v>
      </c>
      <c r="F560" s="4">
        <v>400.2</v>
      </c>
      <c r="G560" s="23">
        <f t="shared" si="66"/>
        <v>516.68280446593792</v>
      </c>
      <c r="H560" s="23">
        <f t="shared" si="67"/>
        <v>379.89428320277119</v>
      </c>
      <c r="I560" s="46">
        <f t="shared" si="68"/>
        <v>896.57708766870905</v>
      </c>
      <c r="J560" s="46">
        <f t="shared" si="69"/>
        <v>944.5</v>
      </c>
      <c r="K560" s="67">
        <v>-1</v>
      </c>
      <c r="N560" t="str">
        <f t="shared" si="70"/>
        <v>Q4-2011</v>
      </c>
      <c r="O560" t="s">
        <v>260</v>
      </c>
      <c r="P560" s="3">
        <v>40908</v>
      </c>
      <c r="Q560" s="5">
        <v>1805399</v>
      </c>
      <c r="R560" s="5">
        <v>1713795</v>
      </c>
      <c r="S560" s="19">
        <f t="shared" si="71"/>
        <v>1.0534509670059722</v>
      </c>
    </row>
    <row r="561" spans="1:19" x14ac:dyDescent="0.25">
      <c r="A561" s="34">
        <f t="shared" si="64"/>
        <v>2012</v>
      </c>
      <c r="B561" s="34" t="str">
        <f t="shared" si="65"/>
        <v>Q1-2012</v>
      </c>
      <c r="C561" t="s">
        <v>261</v>
      </c>
      <c r="D561" s="3">
        <v>40939</v>
      </c>
      <c r="E561" s="4">
        <v>545.70000000000005</v>
      </c>
      <c r="F561" s="4">
        <v>396.7</v>
      </c>
      <c r="G561" s="23">
        <f t="shared" si="66"/>
        <v>517.83664683159134</v>
      </c>
      <c r="H561" s="23">
        <f t="shared" si="67"/>
        <v>376.44456257667633</v>
      </c>
      <c r="I561" s="46">
        <f t="shared" si="68"/>
        <v>894.28120940826761</v>
      </c>
      <c r="J561" s="46">
        <f t="shared" si="69"/>
        <v>942.40000000000009</v>
      </c>
      <c r="K561" s="67">
        <v>-1</v>
      </c>
      <c r="N561" t="str">
        <f t="shared" si="70"/>
        <v>Q1-2012</v>
      </c>
      <c r="O561" t="s">
        <v>261</v>
      </c>
      <c r="P561" s="3">
        <v>40939</v>
      </c>
      <c r="Q561" s="5">
        <v>1819336</v>
      </c>
      <c r="R561" s="5">
        <v>1726441</v>
      </c>
      <c r="S561" s="19">
        <f t="shared" si="71"/>
        <v>1.0538072253844759</v>
      </c>
    </row>
    <row r="562" spans="1:19" x14ac:dyDescent="0.25">
      <c r="A562" s="34">
        <f t="shared" si="64"/>
        <v>2012</v>
      </c>
      <c r="B562" s="34" t="str">
        <f t="shared" si="65"/>
        <v>Q1-2012</v>
      </c>
      <c r="C562" t="s">
        <v>262</v>
      </c>
      <c r="D562" s="3">
        <v>40968</v>
      </c>
      <c r="E562" s="4">
        <v>547.1</v>
      </c>
      <c r="F562" s="4">
        <v>399.1</v>
      </c>
      <c r="G562" s="23">
        <f t="shared" si="66"/>
        <v>518.50419800739166</v>
      </c>
      <c r="H562" s="23">
        <f t="shared" si="67"/>
        <v>378.23985637863279</v>
      </c>
      <c r="I562" s="46">
        <f t="shared" si="68"/>
        <v>896.74405438602446</v>
      </c>
      <c r="J562" s="46">
        <f t="shared" si="69"/>
        <v>946.2</v>
      </c>
      <c r="K562" s="67">
        <v>-1</v>
      </c>
      <c r="N562" t="str">
        <f t="shared" si="70"/>
        <v>Q1-2012</v>
      </c>
      <c r="O562" t="s">
        <v>262</v>
      </c>
      <c r="P562" s="3">
        <v>40968</v>
      </c>
      <c r="Q562" s="5">
        <v>1828558</v>
      </c>
      <c r="R562" s="5">
        <v>1732983</v>
      </c>
      <c r="S562" s="19">
        <f t="shared" si="71"/>
        <v>1.0551505698555612</v>
      </c>
    </row>
    <row r="563" spans="1:19" x14ac:dyDescent="0.25">
      <c r="A563" s="34">
        <f t="shared" si="64"/>
        <v>2012</v>
      </c>
      <c r="B563" s="34" t="str">
        <f t="shared" si="65"/>
        <v>Q1-2012</v>
      </c>
      <c r="C563" t="s">
        <v>263</v>
      </c>
      <c r="D563" s="3">
        <v>40999</v>
      </c>
      <c r="E563" s="4">
        <v>548.6</v>
      </c>
      <c r="F563" s="4">
        <v>406.9</v>
      </c>
      <c r="G563" s="23">
        <f t="shared" si="66"/>
        <v>519.45216433340693</v>
      </c>
      <c r="H563" s="23">
        <f t="shared" si="67"/>
        <v>385.28087070226621</v>
      </c>
      <c r="I563" s="46">
        <f t="shared" si="68"/>
        <v>904.73303503567308</v>
      </c>
      <c r="J563" s="46">
        <f t="shared" si="69"/>
        <v>955.5</v>
      </c>
      <c r="K563" s="67">
        <v>-1</v>
      </c>
      <c r="N563" t="str">
        <f t="shared" si="70"/>
        <v>Q1-2012</v>
      </c>
      <c r="O563" t="s">
        <v>263</v>
      </c>
      <c r="P563" s="3">
        <v>40999</v>
      </c>
      <c r="Q563" s="5">
        <v>1835415</v>
      </c>
      <c r="R563" s="5">
        <v>1737897</v>
      </c>
      <c r="S563" s="19">
        <f t="shared" si="71"/>
        <v>1.0561126464917081</v>
      </c>
    </row>
    <row r="564" spans="1:19" x14ac:dyDescent="0.25">
      <c r="A564" s="34">
        <f t="shared" si="64"/>
        <v>2012</v>
      </c>
      <c r="B564" s="34" t="str">
        <f t="shared" si="65"/>
        <v>Q2-2012</v>
      </c>
      <c r="C564" t="s">
        <v>264</v>
      </c>
      <c r="D564" s="3">
        <v>41029</v>
      </c>
      <c r="E564" s="4">
        <v>550.20000000000005</v>
      </c>
      <c r="F564" s="4">
        <v>416.3</v>
      </c>
      <c r="G564" s="23">
        <f t="shared" si="66"/>
        <v>519.54001371883999</v>
      </c>
      <c r="H564" s="23">
        <f t="shared" si="67"/>
        <v>393.10161343357521</v>
      </c>
      <c r="I564" s="46">
        <f t="shared" si="68"/>
        <v>912.64162715241514</v>
      </c>
      <c r="J564" s="46">
        <f t="shared" si="69"/>
        <v>966.5</v>
      </c>
      <c r="K564" s="67">
        <v>-1</v>
      </c>
      <c r="N564" t="str">
        <f t="shared" si="70"/>
        <v>Q2-2012</v>
      </c>
      <c r="O564" t="s">
        <v>264</v>
      </c>
      <c r="P564" s="3">
        <v>41029</v>
      </c>
      <c r="Q564" s="5">
        <v>1836890</v>
      </c>
      <c r="R564" s="5">
        <v>1734529</v>
      </c>
      <c r="S564" s="19">
        <f t="shared" si="71"/>
        <v>1.0590137149623904</v>
      </c>
    </row>
    <row r="565" spans="1:19" x14ac:dyDescent="0.25">
      <c r="A565" s="34">
        <f t="shared" si="64"/>
        <v>2012</v>
      </c>
      <c r="B565" s="34" t="str">
        <f t="shared" si="65"/>
        <v>Q2-2012</v>
      </c>
      <c r="C565" t="s">
        <v>265</v>
      </c>
      <c r="D565" s="3">
        <v>41060</v>
      </c>
      <c r="E565" s="4">
        <v>551.9</v>
      </c>
      <c r="F565" s="4">
        <v>423.8</v>
      </c>
      <c r="G565" s="23">
        <f t="shared" si="66"/>
        <v>520.10483317926924</v>
      </c>
      <c r="H565" s="23">
        <f t="shared" si="67"/>
        <v>399.38472241597088</v>
      </c>
      <c r="I565" s="46">
        <f t="shared" si="68"/>
        <v>919.48955559524006</v>
      </c>
      <c r="J565" s="46">
        <f t="shared" si="69"/>
        <v>975.7</v>
      </c>
      <c r="K565" s="67">
        <v>-1</v>
      </c>
      <c r="N565" t="str">
        <f t="shared" si="70"/>
        <v>Q2-2012</v>
      </c>
      <c r="O565" t="s">
        <v>265</v>
      </c>
      <c r="P565" s="3">
        <v>41060</v>
      </c>
      <c r="Q565" s="5">
        <v>1842307</v>
      </c>
      <c r="R565" s="5">
        <v>1736171</v>
      </c>
      <c r="S565" s="19">
        <f t="shared" si="71"/>
        <v>1.0611322271826911</v>
      </c>
    </row>
    <row r="566" spans="1:19" x14ac:dyDescent="0.25">
      <c r="A566" s="34">
        <f t="shared" si="64"/>
        <v>2012</v>
      </c>
      <c r="B566" s="34" t="str">
        <f t="shared" si="65"/>
        <v>Q2-2012</v>
      </c>
      <c r="C566" t="s">
        <v>266</v>
      </c>
      <c r="D566" s="3">
        <v>41090</v>
      </c>
      <c r="E566" s="4">
        <v>553.70000000000005</v>
      </c>
      <c r="F566" s="4">
        <v>423.9</v>
      </c>
      <c r="G566" s="23">
        <f t="shared" si="66"/>
        <v>521.32532274768494</v>
      </c>
      <c r="H566" s="23">
        <f t="shared" si="67"/>
        <v>399.11469083031182</v>
      </c>
      <c r="I566" s="46">
        <f t="shared" si="68"/>
        <v>920.44001357799675</v>
      </c>
      <c r="J566" s="46">
        <f t="shared" si="69"/>
        <v>977.6</v>
      </c>
      <c r="K566" s="67">
        <v>-1</v>
      </c>
      <c r="N566" t="str">
        <f t="shared" si="70"/>
        <v>Q2-2012</v>
      </c>
      <c r="O566" t="s">
        <v>266</v>
      </c>
      <c r="P566" s="3">
        <v>41090</v>
      </c>
      <c r="Q566" s="5">
        <v>1850052</v>
      </c>
      <c r="R566" s="5">
        <v>1741880</v>
      </c>
      <c r="S566" s="19">
        <f t="shared" si="71"/>
        <v>1.0621007187636347</v>
      </c>
    </row>
    <row r="567" spans="1:19" x14ac:dyDescent="0.25">
      <c r="A567" s="34">
        <f t="shared" si="64"/>
        <v>2012</v>
      </c>
      <c r="B567" s="34" t="str">
        <f t="shared" si="65"/>
        <v>Q3-2012</v>
      </c>
      <c r="C567" t="s">
        <v>267</v>
      </c>
      <c r="D567" s="3">
        <v>41121</v>
      </c>
      <c r="E567" s="4">
        <v>555.6</v>
      </c>
      <c r="F567" s="4">
        <v>420.4</v>
      </c>
      <c r="G567" s="23">
        <f t="shared" si="66"/>
        <v>521.8382811316925</v>
      </c>
      <c r="H567" s="23">
        <f t="shared" si="67"/>
        <v>394.85387578791131</v>
      </c>
      <c r="I567" s="46">
        <f t="shared" si="68"/>
        <v>916.6921569196038</v>
      </c>
      <c r="J567" s="46">
        <f t="shared" si="69"/>
        <v>976</v>
      </c>
      <c r="K567" s="67">
        <v>-1</v>
      </c>
      <c r="N567" t="str">
        <f t="shared" si="70"/>
        <v>Q3-2012</v>
      </c>
      <c r="O567" t="s">
        <v>267</v>
      </c>
      <c r="P567" s="3">
        <v>41121</v>
      </c>
      <c r="Q567" s="5">
        <v>1862202</v>
      </c>
      <c r="R567" s="5">
        <v>1749043</v>
      </c>
      <c r="S567" s="19">
        <f t="shared" si="71"/>
        <v>1.064697666095116</v>
      </c>
    </row>
    <row r="568" spans="1:19" x14ac:dyDescent="0.25">
      <c r="A568" s="34">
        <f t="shared" si="64"/>
        <v>2012</v>
      </c>
      <c r="B568" s="34" t="str">
        <f t="shared" si="65"/>
        <v>Q3-2012</v>
      </c>
      <c r="C568" t="s">
        <v>268</v>
      </c>
      <c r="D568" s="3">
        <v>41152</v>
      </c>
      <c r="E568" s="4">
        <v>557.6</v>
      </c>
      <c r="F568" s="4">
        <v>420.2</v>
      </c>
      <c r="G568" s="23">
        <f t="shared" si="66"/>
        <v>522.80936186552765</v>
      </c>
      <c r="H568" s="23">
        <f t="shared" si="67"/>
        <v>393.982234318319</v>
      </c>
      <c r="I568" s="46">
        <f t="shared" si="68"/>
        <v>916.79159618384665</v>
      </c>
      <c r="J568" s="46">
        <f t="shared" si="69"/>
        <v>977.8</v>
      </c>
      <c r="K568" s="67">
        <v>-1</v>
      </c>
      <c r="N568" t="str">
        <f t="shared" si="70"/>
        <v>Q3-2012</v>
      </c>
      <c r="O568" t="s">
        <v>268</v>
      </c>
      <c r="P568" s="3">
        <v>41152</v>
      </c>
      <c r="Q568" s="5">
        <v>1869841</v>
      </c>
      <c r="R568" s="5">
        <v>1753175</v>
      </c>
      <c r="S568" s="19">
        <f t="shared" si="71"/>
        <v>1.0665455530680052</v>
      </c>
    </row>
    <row r="569" spans="1:19" x14ac:dyDescent="0.25">
      <c r="A569" s="34">
        <f t="shared" si="64"/>
        <v>2012</v>
      </c>
      <c r="B569" s="34" t="str">
        <f t="shared" si="65"/>
        <v>Q3-2012</v>
      </c>
      <c r="C569" t="s">
        <v>269</v>
      </c>
      <c r="D569" s="3">
        <v>41182</v>
      </c>
      <c r="E569" s="4">
        <v>559.70000000000005</v>
      </c>
      <c r="F569" s="4">
        <v>420.8</v>
      </c>
      <c r="G569" s="23">
        <f t="shared" si="66"/>
        <v>524.27805091970663</v>
      </c>
      <c r="H569" s="23">
        <f t="shared" si="67"/>
        <v>394.16866862071208</v>
      </c>
      <c r="I569" s="46">
        <f t="shared" si="68"/>
        <v>918.44671954041871</v>
      </c>
      <c r="J569" s="46">
        <f t="shared" si="69"/>
        <v>980.5</v>
      </c>
      <c r="K569" s="67">
        <v>-1</v>
      </c>
      <c r="N569" t="str">
        <f t="shared" si="70"/>
        <v>Q3-2012</v>
      </c>
      <c r="O569" t="s">
        <v>269</v>
      </c>
      <c r="P569" s="3">
        <v>41182</v>
      </c>
      <c r="Q569" s="5">
        <v>1874402</v>
      </c>
      <c r="R569" s="5">
        <v>1755776</v>
      </c>
      <c r="S569" s="19">
        <f t="shared" si="71"/>
        <v>1.0675632882554495</v>
      </c>
    </row>
    <row r="570" spans="1:19" x14ac:dyDescent="0.25">
      <c r="A570" s="34">
        <f t="shared" si="64"/>
        <v>2012</v>
      </c>
      <c r="B570" s="34" t="str">
        <f t="shared" si="65"/>
        <v>Q4-2012</v>
      </c>
      <c r="C570" t="s">
        <v>270</v>
      </c>
      <c r="D570" s="3">
        <v>41213</v>
      </c>
      <c r="E570" s="4">
        <v>561.9</v>
      </c>
      <c r="F570" s="4">
        <v>424.2</v>
      </c>
      <c r="G570" s="23">
        <f t="shared" si="66"/>
        <v>526.2145727954869</v>
      </c>
      <c r="H570" s="23">
        <f t="shared" si="67"/>
        <v>397.25969350390739</v>
      </c>
      <c r="I570" s="46">
        <f t="shared" si="68"/>
        <v>923.47426629939423</v>
      </c>
      <c r="J570" s="46">
        <f t="shared" si="69"/>
        <v>986.09999999999991</v>
      </c>
      <c r="K570" s="67">
        <v>-1</v>
      </c>
      <c r="N570" t="str">
        <f t="shared" si="70"/>
        <v>Q4-2012</v>
      </c>
      <c r="O570" t="s">
        <v>270</v>
      </c>
      <c r="P570" s="3">
        <v>41213</v>
      </c>
      <c r="Q570" s="5">
        <v>1876174</v>
      </c>
      <c r="R570" s="5">
        <v>1757021</v>
      </c>
      <c r="S570" s="19">
        <f t="shared" si="71"/>
        <v>1.0678153533736934</v>
      </c>
    </row>
    <row r="571" spans="1:19" x14ac:dyDescent="0.25">
      <c r="A571" s="34">
        <f t="shared" si="64"/>
        <v>2012</v>
      </c>
      <c r="B571" s="34" t="str">
        <f t="shared" si="65"/>
        <v>Q4-2012</v>
      </c>
      <c r="C571" t="s">
        <v>271</v>
      </c>
      <c r="D571" s="3">
        <v>41243</v>
      </c>
      <c r="E571" s="4">
        <v>564.20000000000005</v>
      </c>
      <c r="F571" s="4">
        <v>426.8</v>
      </c>
      <c r="G571" s="23">
        <f t="shared" si="66"/>
        <v>528.12372227096932</v>
      </c>
      <c r="H571" s="23">
        <f t="shared" si="67"/>
        <v>399.50940210076158</v>
      </c>
      <c r="I571" s="46">
        <f t="shared" si="68"/>
        <v>927.6331243717309</v>
      </c>
      <c r="J571" s="46">
        <f t="shared" si="69"/>
        <v>991</v>
      </c>
      <c r="K571" s="67">
        <v>-1</v>
      </c>
      <c r="N571" t="str">
        <f t="shared" si="70"/>
        <v>Q4-2012</v>
      </c>
      <c r="O571" t="s">
        <v>271</v>
      </c>
      <c r="P571" s="3">
        <v>41243</v>
      </c>
      <c r="Q571" s="5">
        <v>1878176</v>
      </c>
      <c r="R571" s="5">
        <v>1758081</v>
      </c>
      <c r="S571" s="19">
        <f t="shared" si="71"/>
        <v>1.0683102769440089</v>
      </c>
    </row>
    <row r="572" spans="1:19" x14ac:dyDescent="0.25">
      <c r="A572" s="34">
        <f t="shared" si="64"/>
        <v>2012</v>
      </c>
      <c r="B572" s="34" t="str">
        <f t="shared" si="65"/>
        <v>Q4-2012</v>
      </c>
      <c r="C572" t="s">
        <v>272</v>
      </c>
      <c r="D572" s="3">
        <v>41274</v>
      </c>
      <c r="E572" s="4">
        <v>566.6</v>
      </c>
      <c r="F572" s="4">
        <v>427.9</v>
      </c>
      <c r="G572" s="23">
        <f t="shared" si="66"/>
        <v>528.80742767978359</v>
      </c>
      <c r="H572" s="23">
        <f t="shared" si="67"/>
        <v>399.35880392548421</v>
      </c>
      <c r="I572" s="46">
        <f t="shared" si="68"/>
        <v>928.16623160526774</v>
      </c>
      <c r="J572" s="46">
        <f t="shared" si="69"/>
        <v>994.5</v>
      </c>
      <c r="K572" s="67">
        <v>-1</v>
      </c>
      <c r="N572" t="str">
        <f t="shared" si="70"/>
        <v>Q4-2012</v>
      </c>
      <c r="O572" t="s">
        <v>272</v>
      </c>
      <c r="P572" s="3">
        <v>41274</v>
      </c>
      <c r="Q572" s="5">
        <v>1882876</v>
      </c>
      <c r="R572" s="5">
        <v>1757287</v>
      </c>
      <c r="S572" s="19">
        <f t="shared" si="71"/>
        <v>1.0714675519707366</v>
      </c>
    </row>
    <row r="573" spans="1:19" x14ac:dyDescent="0.25">
      <c r="A573" s="34">
        <f t="shared" si="64"/>
        <v>2013</v>
      </c>
      <c r="B573" s="34" t="str">
        <f t="shared" si="65"/>
        <v>Q1-2013</v>
      </c>
      <c r="C573" t="s">
        <v>273</v>
      </c>
      <c r="D573" s="3">
        <v>41305</v>
      </c>
      <c r="E573" s="4">
        <v>569</v>
      </c>
      <c r="F573" s="4">
        <v>425.7</v>
      </c>
      <c r="G573" s="23">
        <f t="shared" si="66"/>
        <v>530.14349617166067</v>
      </c>
      <c r="H573" s="23">
        <f t="shared" si="67"/>
        <v>396.62932569468529</v>
      </c>
      <c r="I573" s="46">
        <f t="shared" si="68"/>
        <v>926.77282186634602</v>
      </c>
      <c r="J573" s="46">
        <f t="shared" si="69"/>
        <v>994.7</v>
      </c>
      <c r="K573" s="67">
        <v>-1</v>
      </c>
      <c r="N573" t="str">
        <f t="shared" si="70"/>
        <v>Q1-2013</v>
      </c>
      <c r="O573" t="s">
        <v>273</v>
      </c>
      <c r="P573" s="3">
        <v>41305</v>
      </c>
      <c r="Q573" s="5">
        <v>1885674</v>
      </c>
      <c r="R573" s="5">
        <v>1756903</v>
      </c>
      <c r="S573" s="19">
        <f t="shared" si="71"/>
        <v>1.0732943139148832</v>
      </c>
    </row>
    <row r="574" spans="1:19" x14ac:dyDescent="0.25">
      <c r="A574" s="34">
        <f t="shared" si="64"/>
        <v>2013</v>
      </c>
      <c r="B574" s="34" t="str">
        <f t="shared" si="65"/>
        <v>Q1-2013</v>
      </c>
      <c r="C574" t="s">
        <v>274</v>
      </c>
      <c r="D574" s="3">
        <v>41333</v>
      </c>
      <c r="E574" s="4">
        <v>571.4</v>
      </c>
      <c r="F574" s="4">
        <v>427.8</v>
      </c>
      <c r="G574" s="23">
        <f t="shared" si="66"/>
        <v>531.58589480019907</v>
      </c>
      <c r="H574" s="23">
        <f t="shared" si="67"/>
        <v>397.99167972615533</v>
      </c>
      <c r="I574" s="46">
        <f t="shared" si="68"/>
        <v>929.5775745263544</v>
      </c>
      <c r="J574" s="46">
        <f t="shared" si="69"/>
        <v>999.2</v>
      </c>
      <c r="K574" s="67">
        <v>-1</v>
      </c>
      <c r="N574" t="str">
        <f t="shared" si="70"/>
        <v>Q1-2013</v>
      </c>
      <c r="O574" t="s">
        <v>274</v>
      </c>
      <c r="P574" s="3">
        <v>41333</v>
      </c>
      <c r="Q574" s="5">
        <v>1890707</v>
      </c>
      <c r="R574" s="5">
        <v>1758966</v>
      </c>
      <c r="S574" s="19">
        <f t="shared" si="71"/>
        <v>1.0748968428042385</v>
      </c>
    </row>
    <row r="575" spans="1:19" x14ac:dyDescent="0.25">
      <c r="A575" s="34">
        <f t="shared" si="64"/>
        <v>2013</v>
      </c>
      <c r="B575" s="34" t="str">
        <f t="shared" si="65"/>
        <v>Q1-2013</v>
      </c>
      <c r="C575" t="s">
        <v>275</v>
      </c>
      <c r="D575" s="3">
        <v>41364</v>
      </c>
      <c r="E575" s="4">
        <v>573.70000000000005</v>
      </c>
      <c r="F575" s="4">
        <v>431.1</v>
      </c>
      <c r="G575" s="23">
        <f t="shared" si="66"/>
        <v>532.88151225850538</v>
      </c>
      <c r="H575" s="23">
        <f t="shared" si="67"/>
        <v>400.42743582820583</v>
      </c>
      <c r="I575" s="46">
        <f t="shared" si="68"/>
        <v>933.30894808671121</v>
      </c>
      <c r="J575" s="46">
        <f t="shared" si="69"/>
        <v>1004.8000000000001</v>
      </c>
      <c r="K575" s="67">
        <v>-1</v>
      </c>
      <c r="N575" t="str">
        <f t="shared" si="70"/>
        <v>Q1-2013</v>
      </c>
      <c r="O575" t="s">
        <v>275</v>
      </c>
      <c r="P575" s="3">
        <v>41364</v>
      </c>
      <c r="Q575" s="5">
        <v>1896316</v>
      </c>
      <c r="R575" s="5">
        <v>1761394</v>
      </c>
      <c r="S575" s="19">
        <f t="shared" si="71"/>
        <v>1.0765995569418314</v>
      </c>
    </row>
    <row r="576" spans="1:19" x14ac:dyDescent="0.25">
      <c r="A576" s="34">
        <f t="shared" si="64"/>
        <v>2013</v>
      </c>
      <c r="B576" s="34" t="str">
        <f t="shared" si="65"/>
        <v>Q2-2013</v>
      </c>
      <c r="C576" t="s">
        <v>276</v>
      </c>
      <c r="D576" s="3">
        <v>41394</v>
      </c>
      <c r="E576" s="4">
        <v>565.70000000000005</v>
      </c>
      <c r="F576" s="4">
        <v>432.1</v>
      </c>
      <c r="G576" s="23">
        <f t="shared" si="66"/>
        <v>527.27940575797243</v>
      </c>
      <c r="H576" s="23">
        <f t="shared" si="67"/>
        <v>402.75310452186653</v>
      </c>
      <c r="I576" s="46">
        <f t="shared" si="68"/>
        <v>930.03251027983902</v>
      </c>
      <c r="J576" s="46">
        <f t="shared" si="69"/>
        <v>997.80000000000007</v>
      </c>
      <c r="K576" s="67">
        <v>-1</v>
      </c>
      <c r="N576" t="str">
        <f t="shared" si="70"/>
        <v>Q2-2013</v>
      </c>
      <c r="O576" t="s">
        <v>276</v>
      </c>
      <c r="P576" s="3">
        <v>41394</v>
      </c>
      <c r="Q576" s="5">
        <v>1900808</v>
      </c>
      <c r="R576" s="5">
        <v>1771711</v>
      </c>
      <c r="S576" s="19">
        <f t="shared" si="71"/>
        <v>1.0728657213281398</v>
      </c>
    </row>
    <row r="577" spans="1:19" x14ac:dyDescent="0.25">
      <c r="A577" s="34">
        <f t="shared" si="64"/>
        <v>2013</v>
      </c>
      <c r="B577" s="34" t="str">
        <f t="shared" si="65"/>
        <v>Q2-2013</v>
      </c>
      <c r="C577" t="s">
        <v>277</v>
      </c>
      <c r="D577" s="3">
        <v>41425</v>
      </c>
      <c r="E577" s="4">
        <v>567.70000000000005</v>
      </c>
      <c r="F577" s="4">
        <v>438.6</v>
      </c>
      <c r="G577" s="23">
        <f t="shared" si="66"/>
        <v>528.18590381304443</v>
      </c>
      <c r="H577" s="23">
        <f t="shared" si="67"/>
        <v>408.07175869720152</v>
      </c>
      <c r="I577" s="46">
        <f t="shared" si="68"/>
        <v>936.25766251024595</v>
      </c>
      <c r="J577" s="46">
        <f t="shared" si="69"/>
        <v>1006.3000000000001</v>
      </c>
      <c r="K577" s="67">
        <v>-1</v>
      </c>
      <c r="N577" t="str">
        <f t="shared" si="70"/>
        <v>Q2-2013</v>
      </c>
      <c r="O577" t="s">
        <v>277</v>
      </c>
      <c r="P577" s="3">
        <v>41425</v>
      </c>
      <c r="Q577" s="5">
        <v>1906849</v>
      </c>
      <c r="R577" s="5">
        <v>1774125</v>
      </c>
      <c r="S577" s="19">
        <f t="shared" si="71"/>
        <v>1.0748109631508491</v>
      </c>
    </row>
    <row r="578" spans="1:19" x14ac:dyDescent="0.25">
      <c r="A578" s="34">
        <f t="shared" si="64"/>
        <v>2013</v>
      </c>
      <c r="B578" s="34" t="str">
        <f t="shared" si="65"/>
        <v>Q2-2013</v>
      </c>
      <c r="C578" t="s">
        <v>278</v>
      </c>
      <c r="D578" s="3">
        <v>41455</v>
      </c>
      <c r="E578" s="4">
        <v>569.6</v>
      </c>
      <c r="F578" s="4">
        <v>441.7</v>
      </c>
      <c r="G578" s="23">
        <f t="shared" si="66"/>
        <v>528.94877718179066</v>
      </c>
      <c r="H578" s="23">
        <f t="shared" si="67"/>
        <v>410.17674663131481</v>
      </c>
      <c r="I578" s="46">
        <f t="shared" si="68"/>
        <v>939.12552381310547</v>
      </c>
      <c r="J578" s="46">
        <f t="shared" si="69"/>
        <v>1011.3</v>
      </c>
      <c r="K578" s="67">
        <v>-1</v>
      </c>
      <c r="N578" t="str">
        <f t="shared" si="70"/>
        <v>Q2-2013</v>
      </c>
      <c r="O578" t="s">
        <v>278</v>
      </c>
      <c r="P578" s="3">
        <v>41455</v>
      </c>
      <c r="Q578" s="5">
        <v>1914471</v>
      </c>
      <c r="R578" s="5">
        <v>1777839</v>
      </c>
      <c r="S578" s="19">
        <f t="shared" si="71"/>
        <v>1.0768528533798618</v>
      </c>
    </row>
    <row r="579" spans="1:19" x14ac:dyDescent="0.25">
      <c r="A579" s="34">
        <f t="shared" si="64"/>
        <v>2013</v>
      </c>
      <c r="B579" s="34" t="str">
        <f t="shared" si="65"/>
        <v>Q3-2013</v>
      </c>
      <c r="C579" t="s">
        <v>279</v>
      </c>
      <c r="D579" s="3">
        <v>41486</v>
      </c>
      <c r="E579" s="4">
        <v>571.4</v>
      </c>
      <c r="F579" s="4">
        <v>447.9</v>
      </c>
      <c r="G579" s="23">
        <f t="shared" si="66"/>
        <v>530.02799969147611</v>
      </c>
      <c r="H579" s="23">
        <f t="shared" si="67"/>
        <v>415.46997035668903</v>
      </c>
      <c r="I579" s="46">
        <f t="shared" si="68"/>
        <v>945.49797004816514</v>
      </c>
      <c r="J579" s="46">
        <f t="shared" si="69"/>
        <v>1019.3</v>
      </c>
      <c r="K579" s="67">
        <v>-1</v>
      </c>
      <c r="N579" t="str">
        <f t="shared" si="70"/>
        <v>Q3-2013</v>
      </c>
      <c r="O579" t="s">
        <v>279</v>
      </c>
      <c r="P579" s="3">
        <v>41486</v>
      </c>
      <c r="Q579" s="5">
        <v>1918814</v>
      </c>
      <c r="R579" s="5">
        <v>1779883</v>
      </c>
      <c r="S579" s="19">
        <f t="shared" si="71"/>
        <v>1.0780562542594092</v>
      </c>
    </row>
    <row r="580" spans="1:19" x14ac:dyDescent="0.25">
      <c r="A580" s="34">
        <f t="shared" si="64"/>
        <v>2013</v>
      </c>
      <c r="B580" s="34" t="str">
        <f t="shared" si="65"/>
        <v>Q3-2013</v>
      </c>
      <c r="C580" t="s">
        <v>280</v>
      </c>
      <c r="D580" s="3">
        <v>41517</v>
      </c>
      <c r="E580" s="4">
        <v>573.1</v>
      </c>
      <c r="F580" s="4">
        <v>452</v>
      </c>
      <c r="G580" s="23">
        <f t="shared" si="66"/>
        <v>531.54363365901065</v>
      </c>
      <c r="H580" s="23">
        <f t="shared" si="67"/>
        <v>419.22478173769463</v>
      </c>
      <c r="I580" s="46">
        <f t="shared" si="68"/>
        <v>950.76841539670522</v>
      </c>
      <c r="J580" s="46">
        <f t="shared" si="69"/>
        <v>1025.0999999999999</v>
      </c>
      <c r="K580" s="67">
        <v>-1</v>
      </c>
      <c r="N580" t="str">
        <f t="shared" si="70"/>
        <v>Q3-2013</v>
      </c>
      <c r="O580" t="s">
        <v>280</v>
      </c>
      <c r="P580" s="3">
        <v>41517</v>
      </c>
      <c r="Q580" s="5">
        <v>1925321</v>
      </c>
      <c r="R580" s="5">
        <v>1785713</v>
      </c>
      <c r="S580" s="19">
        <f t="shared" si="71"/>
        <v>1.0781805362899861</v>
      </c>
    </row>
    <row r="581" spans="1:19" x14ac:dyDescent="0.25">
      <c r="A581" s="34">
        <f t="shared" si="64"/>
        <v>2013</v>
      </c>
      <c r="B581" s="34" t="str">
        <f t="shared" si="65"/>
        <v>Q3-2013</v>
      </c>
      <c r="C581" t="s">
        <v>281</v>
      </c>
      <c r="D581" s="3">
        <v>41547</v>
      </c>
      <c r="E581" s="4">
        <v>574.6</v>
      </c>
      <c r="F581" s="4">
        <v>450.2</v>
      </c>
      <c r="G581" s="23">
        <f t="shared" si="66"/>
        <v>531.892056227289</v>
      </c>
      <c r="H581" s="23">
        <f t="shared" si="67"/>
        <v>416.73825916032973</v>
      </c>
      <c r="I581" s="46">
        <f t="shared" si="68"/>
        <v>948.63031538761879</v>
      </c>
      <c r="J581" s="46">
        <f t="shared" si="69"/>
        <v>1024.8</v>
      </c>
      <c r="K581" s="67">
        <v>-1</v>
      </c>
      <c r="N581" t="str">
        <f t="shared" si="70"/>
        <v>Q3-2013</v>
      </c>
      <c r="O581" t="s">
        <v>281</v>
      </c>
      <c r="P581" s="3">
        <v>41547</v>
      </c>
      <c r="Q581" s="5">
        <v>1936284</v>
      </c>
      <c r="R581" s="5">
        <v>1792367</v>
      </c>
      <c r="S581" s="19">
        <f t="shared" si="71"/>
        <v>1.0802943816751815</v>
      </c>
    </row>
    <row r="582" spans="1:19" x14ac:dyDescent="0.25">
      <c r="A582" s="34">
        <f t="shared" si="64"/>
        <v>2013</v>
      </c>
      <c r="B582" s="34" t="str">
        <f t="shared" si="65"/>
        <v>Q4-2013</v>
      </c>
      <c r="C582" t="s">
        <v>282</v>
      </c>
      <c r="D582" s="3">
        <v>41578</v>
      </c>
      <c r="E582" s="4">
        <v>576.1</v>
      </c>
      <c r="F582" s="4">
        <v>449.4</v>
      </c>
      <c r="G582" s="23">
        <f t="shared" si="66"/>
        <v>532.06648199687436</v>
      </c>
      <c r="H582" s="23">
        <f t="shared" si="67"/>
        <v>415.05064573753748</v>
      </c>
      <c r="I582" s="46">
        <f t="shared" si="68"/>
        <v>947.11712773441184</v>
      </c>
      <c r="J582" s="46">
        <f t="shared" si="69"/>
        <v>1025.5</v>
      </c>
      <c r="K582" s="67">
        <v>-1</v>
      </c>
      <c r="N582" t="str">
        <f t="shared" si="70"/>
        <v>Q4-2013</v>
      </c>
      <c r="O582" t="s">
        <v>282</v>
      </c>
      <c r="P582" s="3">
        <v>41578</v>
      </c>
      <c r="Q582" s="5">
        <v>1950328</v>
      </c>
      <c r="R582" s="5">
        <v>1801257</v>
      </c>
      <c r="S582" s="19">
        <f t="shared" si="71"/>
        <v>1.0827594285546149</v>
      </c>
    </row>
    <row r="583" spans="1:19" x14ac:dyDescent="0.25">
      <c r="A583" s="34">
        <f t="shared" si="64"/>
        <v>2013</v>
      </c>
      <c r="B583" s="34" t="str">
        <f t="shared" si="65"/>
        <v>Q4-2013</v>
      </c>
      <c r="C583" t="s">
        <v>283</v>
      </c>
      <c r="D583" s="3">
        <v>41608</v>
      </c>
      <c r="E583" s="4">
        <v>577.4</v>
      </c>
      <c r="F583" s="4">
        <v>449.2</v>
      </c>
      <c r="G583" s="23">
        <f t="shared" si="66"/>
        <v>532.39440271525768</v>
      </c>
      <c r="H583" s="23">
        <f t="shared" si="67"/>
        <v>414.18698597106641</v>
      </c>
      <c r="I583" s="46">
        <f t="shared" si="68"/>
        <v>946.58138868632409</v>
      </c>
      <c r="J583" s="46">
        <f t="shared" si="69"/>
        <v>1026.5999999999999</v>
      </c>
      <c r="K583" s="67">
        <v>-1</v>
      </c>
      <c r="N583" t="str">
        <f t="shared" si="70"/>
        <v>Q4-2013</v>
      </c>
      <c r="O583" t="s">
        <v>283</v>
      </c>
      <c r="P583" s="3">
        <v>41608</v>
      </c>
      <c r="Q583" s="5">
        <v>1959593</v>
      </c>
      <c r="R583" s="5">
        <v>1806852</v>
      </c>
      <c r="S583" s="19">
        <f t="shared" si="71"/>
        <v>1.0845343171438502</v>
      </c>
    </row>
    <row r="584" spans="1:19" x14ac:dyDescent="0.25">
      <c r="A584" s="34">
        <f t="shared" si="64"/>
        <v>2013</v>
      </c>
      <c r="B584" s="34" t="str">
        <f t="shared" si="65"/>
        <v>Q4-2013</v>
      </c>
      <c r="C584" t="s">
        <v>284</v>
      </c>
      <c r="D584" s="3">
        <v>41639</v>
      </c>
      <c r="E584" s="4">
        <v>578.6</v>
      </c>
      <c r="F584" s="4">
        <v>447.5</v>
      </c>
      <c r="G584" s="23">
        <f t="shared" si="66"/>
        <v>533.45005072156346</v>
      </c>
      <c r="H584" s="23">
        <f t="shared" si="67"/>
        <v>412.58018959194544</v>
      </c>
      <c r="I584" s="46">
        <f t="shared" si="68"/>
        <v>946.0302403135089</v>
      </c>
      <c r="J584" s="46">
        <f t="shared" si="69"/>
        <v>1026.0999999999999</v>
      </c>
      <c r="K584" s="67">
        <v>-1</v>
      </c>
      <c r="N584" t="str">
        <f t="shared" si="70"/>
        <v>Q4-2013</v>
      </c>
      <c r="O584" t="s">
        <v>284</v>
      </c>
      <c r="P584" s="3">
        <v>41639</v>
      </c>
      <c r="Q584" s="5">
        <v>1958733</v>
      </c>
      <c r="R584" s="5">
        <v>1805887</v>
      </c>
      <c r="S584" s="19">
        <f t="shared" si="71"/>
        <v>1.0846376323657017</v>
      </c>
    </row>
    <row r="585" spans="1:19" x14ac:dyDescent="0.25">
      <c r="A585" s="34">
        <f t="shared" si="64"/>
        <v>2014</v>
      </c>
      <c r="B585" s="34" t="str">
        <f t="shared" si="65"/>
        <v>Q1-2014</v>
      </c>
      <c r="C585" t="s">
        <v>285</v>
      </c>
      <c r="D585" s="3">
        <v>41670</v>
      </c>
      <c r="E585" s="4">
        <v>581.4</v>
      </c>
      <c r="F585" s="4">
        <v>460.5</v>
      </c>
      <c r="G585" s="23">
        <f t="shared" si="66"/>
        <v>536.05403568176803</v>
      </c>
      <c r="H585" s="23">
        <f t="shared" si="67"/>
        <v>424.58356283359853</v>
      </c>
      <c r="I585" s="46">
        <f t="shared" si="68"/>
        <v>960.63759851536656</v>
      </c>
      <c r="J585" s="46">
        <f t="shared" si="69"/>
        <v>1041.9000000000001</v>
      </c>
      <c r="K585" s="67">
        <v>-1</v>
      </c>
      <c r="N585" t="str">
        <f t="shared" si="70"/>
        <v>Q1-2014</v>
      </c>
      <c r="O585" t="s">
        <v>285</v>
      </c>
      <c r="P585" s="3">
        <v>41670</v>
      </c>
      <c r="Q585" s="5">
        <v>1953883</v>
      </c>
      <c r="R585" s="5">
        <v>1801491</v>
      </c>
      <c r="S585" s="19">
        <f t="shared" si="71"/>
        <v>1.0845921517232116</v>
      </c>
    </row>
    <row r="586" spans="1:19" x14ac:dyDescent="0.25">
      <c r="A586" s="34">
        <f t="shared" ref="A586:A591" si="72">YEAR(C586)</f>
        <v>2014</v>
      </c>
      <c r="B586" s="34" t="str">
        <f t="shared" ref="B586:B591" si="73">"Q"&amp;ROUNDUP(MONTH(C586)/3, 0)&amp;"-"&amp;YEAR(C586)</f>
        <v>Q1-2014</v>
      </c>
      <c r="C586" t="s">
        <v>286</v>
      </c>
      <c r="D586" s="3">
        <v>41698</v>
      </c>
      <c r="E586" s="4">
        <v>583.20000000000005</v>
      </c>
      <c r="F586" s="4">
        <v>468.7</v>
      </c>
      <c r="G586" s="23">
        <f t="shared" ref="G586:G590" si="74">E586/$S586</f>
        <v>537.4927663815298</v>
      </c>
      <c r="H586" s="23">
        <f t="shared" ref="H586:H590" si="75">F586/S586</f>
        <v>431.96649451821497</v>
      </c>
      <c r="I586" s="46">
        <f t="shared" ref="I586:I590" si="76">SUM(G586:H586)</f>
        <v>969.45926089974478</v>
      </c>
      <c r="J586" s="46">
        <f t="shared" ref="J586:J590" si="77">SUM(E586:F586)</f>
        <v>1051.9000000000001</v>
      </c>
      <c r="K586" s="67">
        <v>-1</v>
      </c>
      <c r="N586" t="str">
        <f t="shared" ref="N586:N590" si="78">"Q"&amp;ROUNDUP(MONTH(O586)/3, 0)&amp;"-"&amp;YEAR(O586)</f>
        <v>Q1-2014</v>
      </c>
      <c r="O586" t="s">
        <v>286</v>
      </c>
      <c r="P586" s="3">
        <v>41698</v>
      </c>
      <c r="Q586" s="5">
        <v>1950642</v>
      </c>
      <c r="R586" s="5">
        <v>1797764</v>
      </c>
      <c r="S586" s="19">
        <f t="shared" ref="S586:S590" si="79">Q586/R586</f>
        <v>1.0850378581393332</v>
      </c>
    </row>
    <row r="587" spans="1:19" x14ac:dyDescent="0.25">
      <c r="A587" s="34">
        <f t="shared" si="72"/>
        <v>2014</v>
      </c>
      <c r="B587" s="34" t="str">
        <f t="shared" si="73"/>
        <v>Q1-2014</v>
      </c>
      <c r="C587" t="s">
        <v>287</v>
      </c>
      <c r="D587" s="3">
        <v>41729</v>
      </c>
      <c r="E587" s="4">
        <v>583.29999999999995</v>
      </c>
      <c r="F587" s="4">
        <v>473.6</v>
      </c>
      <c r="G587" s="23">
        <f t="shared" si="74"/>
        <v>537.07866167519774</v>
      </c>
      <c r="H587" s="23">
        <f t="shared" si="75"/>
        <v>436.07141122813931</v>
      </c>
      <c r="I587" s="46">
        <f t="shared" si="76"/>
        <v>973.1500729033371</v>
      </c>
      <c r="J587" s="46">
        <f t="shared" si="77"/>
        <v>1056.9000000000001</v>
      </c>
      <c r="K587" s="67">
        <v>-1</v>
      </c>
      <c r="N587" t="str">
        <f t="shared" si="78"/>
        <v>Q1-2014</v>
      </c>
      <c r="O587" t="s">
        <v>287</v>
      </c>
      <c r="P587" s="3">
        <v>41729</v>
      </c>
      <c r="Q587" s="5">
        <v>1950528</v>
      </c>
      <c r="R587" s="5">
        <v>1795966</v>
      </c>
      <c r="S587" s="19">
        <f t="shared" si="79"/>
        <v>1.0860606492550526</v>
      </c>
    </row>
    <row r="588" spans="1:19" x14ac:dyDescent="0.25">
      <c r="A588" s="34">
        <f t="shared" si="72"/>
        <v>2014</v>
      </c>
      <c r="B588" s="34" t="str">
        <f t="shared" si="73"/>
        <v>Q2-2014</v>
      </c>
      <c r="C588" t="s">
        <v>288</v>
      </c>
      <c r="D588" s="3">
        <v>41759</v>
      </c>
      <c r="E588" s="4">
        <v>585.5</v>
      </c>
      <c r="F588" s="4">
        <v>472.8</v>
      </c>
      <c r="G588" s="23">
        <f t="shared" si="74"/>
        <v>537.99871874006794</v>
      </c>
      <c r="H588" s="23">
        <f t="shared" si="75"/>
        <v>434.44200550009248</v>
      </c>
      <c r="I588" s="46">
        <f t="shared" si="76"/>
        <v>972.44072424016042</v>
      </c>
      <c r="J588" s="46">
        <f t="shared" si="77"/>
        <v>1058.3</v>
      </c>
      <c r="K588" s="67">
        <v>-1</v>
      </c>
      <c r="N588" t="str">
        <f t="shared" si="78"/>
        <v>Q2-2014</v>
      </c>
      <c r="O588" t="s">
        <v>288</v>
      </c>
      <c r="P588" s="3">
        <v>41759</v>
      </c>
      <c r="Q588" s="5">
        <v>1957058</v>
      </c>
      <c r="R588" s="5">
        <v>1798283</v>
      </c>
      <c r="S588" s="19">
        <f t="shared" si="79"/>
        <v>1.0882925546201572</v>
      </c>
    </row>
    <row r="589" spans="1:19" x14ac:dyDescent="0.25">
      <c r="A589" s="34">
        <f t="shared" si="72"/>
        <v>2014</v>
      </c>
      <c r="B589" s="34" t="str">
        <f t="shared" si="73"/>
        <v>Q2-2014</v>
      </c>
      <c r="C589" t="s">
        <v>289</v>
      </c>
      <c r="D589" s="3">
        <v>41790</v>
      </c>
      <c r="E589" s="4">
        <v>586.5</v>
      </c>
      <c r="F589" s="4">
        <v>475.9</v>
      </c>
      <c r="G589" s="23">
        <f t="shared" si="74"/>
        <v>537.8431635279552</v>
      </c>
      <c r="H589" s="23">
        <f t="shared" si="75"/>
        <v>436.41868972370651</v>
      </c>
      <c r="I589" s="46">
        <f t="shared" si="76"/>
        <v>974.26185325166171</v>
      </c>
      <c r="J589" s="46">
        <f t="shared" si="77"/>
        <v>1062.4000000000001</v>
      </c>
      <c r="K589" s="67">
        <v>-1</v>
      </c>
      <c r="N589" t="str">
        <f t="shared" si="78"/>
        <v>Q2-2014</v>
      </c>
      <c r="O589" t="s">
        <v>289</v>
      </c>
      <c r="P589" s="3">
        <v>41790</v>
      </c>
      <c r="Q589" s="5">
        <v>1964288</v>
      </c>
      <c r="R589" s="5">
        <v>1801328</v>
      </c>
      <c r="S589" s="19">
        <f t="shared" si="79"/>
        <v>1.0904665890942682</v>
      </c>
    </row>
    <row r="590" spans="1:19" x14ac:dyDescent="0.25">
      <c r="A590" s="34">
        <f t="shared" si="72"/>
        <v>2014</v>
      </c>
      <c r="B590" s="34" t="str">
        <f t="shared" si="73"/>
        <v>Q2-2014</v>
      </c>
      <c r="C590" t="s">
        <v>290</v>
      </c>
      <c r="D590" s="3">
        <v>41820</v>
      </c>
      <c r="E590" s="4">
        <v>588.79999999999995</v>
      </c>
      <c r="F590" s="4">
        <v>474</v>
      </c>
      <c r="G590" s="23">
        <f t="shared" si="74"/>
        <v>539.31975762670311</v>
      </c>
      <c r="H590" s="23">
        <f t="shared" si="75"/>
        <v>434.16706031769235</v>
      </c>
      <c r="I590" s="46">
        <f t="shared" si="76"/>
        <v>973.4868179443954</v>
      </c>
      <c r="J590" s="46">
        <f t="shared" si="77"/>
        <v>1062.8</v>
      </c>
      <c r="K590" s="67">
        <v>-1</v>
      </c>
      <c r="N590" t="str">
        <f t="shared" si="78"/>
        <v>Q2-2014</v>
      </c>
      <c r="O590" t="s">
        <v>290</v>
      </c>
      <c r="P590" s="3">
        <v>41820</v>
      </c>
      <c r="Q590" s="5">
        <v>1970019</v>
      </c>
      <c r="R590" s="5">
        <v>1804467</v>
      </c>
      <c r="S590" s="19">
        <f t="shared" si="79"/>
        <v>1.0917456512089165</v>
      </c>
    </row>
    <row r="591" spans="1:19" x14ac:dyDescent="0.25">
      <c r="A591" s="34">
        <f t="shared" si="72"/>
        <v>2014</v>
      </c>
      <c r="B591" s="34" t="str">
        <f t="shared" si="73"/>
        <v>Q3-2014</v>
      </c>
      <c r="C591" t="s">
        <v>291</v>
      </c>
      <c r="D591" s="3">
        <v>41851</v>
      </c>
      <c r="K591" s="67">
        <v>-1</v>
      </c>
    </row>
  </sheetData>
  <hyperlinks>
    <hyperlink ref="E4" r:id="rId1"/>
    <hyperlink ref="F4" r:id="rId2"/>
    <hyperlink ref="Q4" r:id="rId3"/>
    <hyperlink ref="R4" r:id="rId4"/>
    <hyperlink ref="K4" r:id="rId5"/>
  </hyperlinks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H201"/>
  <sheetViews>
    <sheetView workbookViewId="0">
      <selection activeCell="E7" sqref="E7"/>
    </sheetView>
  </sheetViews>
  <sheetFormatPr defaultRowHeight="15" x14ac:dyDescent="0.25"/>
  <cols>
    <col min="4" max="4" width="20.85546875" customWidth="1"/>
    <col min="5" max="5" width="18.5703125" customWidth="1"/>
    <col min="7" max="7" width="12" bestFit="1" customWidth="1"/>
  </cols>
  <sheetData>
    <row r="3" spans="1:8" x14ac:dyDescent="0.25">
      <c r="B3" s="2" t="s">
        <v>375</v>
      </c>
      <c r="C3" s="2" t="s">
        <v>7</v>
      </c>
      <c r="D3" s="17" t="s">
        <v>992</v>
      </c>
      <c r="E3" s="17" t="s">
        <v>993</v>
      </c>
      <c r="G3" t="s">
        <v>355</v>
      </c>
      <c r="H3" t="s">
        <v>356</v>
      </c>
    </row>
    <row r="4" spans="1:8" ht="60" x14ac:dyDescent="0.25">
      <c r="B4" t="s">
        <v>68</v>
      </c>
      <c r="D4" s="36" t="s">
        <v>994</v>
      </c>
      <c r="E4" s="36" t="s">
        <v>995</v>
      </c>
    </row>
    <row r="5" spans="1:8" x14ac:dyDescent="0.25">
      <c r="B5" t="s">
        <v>67</v>
      </c>
      <c r="D5" t="s">
        <v>70</v>
      </c>
      <c r="E5" t="s">
        <v>70</v>
      </c>
    </row>
    <row r="6" spans="1:8" x14ac:dyDescent="0.25">
      <c r="B6" t="s">
        <v>368</v>
      </c>
      <c r="D6" t="s">
        <v>369</v>
      </c>
      <c r="E6" t="s">
        <v>369</v>
      </c>
    </row>
    <row r="7" spans="1:8" x14ac:dyDescent="0.25">
      <c r="B7" t="s">
        <v>66</v>
      </c>
      <c r="D7" t="s">
        <v>69</v>
      </c>
      <c r="E7" t="s">
        <v>69</v>
      </c>
    </row>
    <row r="8" spans="1:8" x14ac:dyDescent="0.25">
      <c r="A8">
        <f>YEAR(C8)</f>
        <v>1966</v>
      </c>
      <c r="B8" t="s">
        <v>377</v>
      </c>
      <c r="C8" s="3">
        <v>24197</v>
      </c>
      <c r="D8" s="4">
        <v>4.3</v>
      </c>
      <c r="E8" s="4">
        <v>8.3000000000000007</v>
      </c>
      <c r="G8">
        <f>SUM(D8:E8)/realGDP!D6</f>
        <v>66.617320503330873</v>
      </c>
      <c r="H8" s="4">
        <f>SUM(D8:E8)</f>
        <v>12.600000000000001</v>
      </c>
    </row>
    <row r="9" spans="1:8" x14ac:dyDescent="0.25">
      <c r="A9">
        <f t="shared" ref="A9:A72" si="0">YEAR(C9)</f>
        <v>1966</v>
      </c>
      <c r="B9" t="s">
        <v>378</v>
      </c>
      <c r="C9" s="3">
        <v>24288</v>
      </c>
      <c r="D9" s="4">
        <v>4.4000000000000004</v>
      </c>
      <c r="E9" s="4">
        <v>9.4</v>
      </c>
      <c r="G9">
        <f>SUM(D9:E9)/realGDP!D7</f>
        <v>72.364971158888309</v>
      </c>
      <c r="H9" s="4">
        <f t="shared" ref="H9:H72" si="1">SUM(D9:E9)</f>
        <v>13.8</v>
      </c>
    </row>
    <row r="10" spans="1:8" x14ac:dyDescent="0.25">
      <c r="A10">
        <f t="shared" si="0"/>
        <v>1966</v>
      </c>
      <c r="B10" t="s">
        <v>379</v>
      </c>
      <c r="C10" s="3">
        <v>24380</v>
      </c>
      <c r="D10" s="4">
        <v>4.4000000000000004</v>
      </c>
      <c r="E10" s="4">
        <v>9.6999999999999993</v>
      </c>
      <c r="G10">
        <f>SUM(D10:E10)/realGDP!D8</f>
        <v>73.376353039134059</v>
      </c>
      <c r="H10" s="4">
        <f t="shared" si="1"/>
        <v>14.1</v>
      </c>
    </row>
    <row r="11" spans="1:8" x14ac:dyDescent="0.25">
      <c r="A11">
        <f t="shared" si="0"/>
        <v>1966</v>
      </c>
      <c r="B11" t="s">
        <v>380</v>
      </c>
      <c r="C11" s="3">
        <v>24472</v>
      </c>
      <c r="D11" s="4">
        <v>4.4000000000000004</v>
      </c>
      <c r="E11" s="4">
        <v>10</v>
      </c>
      <c r="G11">
        <f>SUM(D11:E11)/realGDP!D9</f>
        <v>74.357120727047402</v>
      </c>
      <c r="H11" s="4">
        <f t="shared" si="1"/>
        <v>14.4</v>
      </c>
    </row>
    <row r="12" spans="1:8" x14ac:dyDescent="0.25">
      <c r="A12">
        <f t="shared" si="0"/>
        <v>1967</v>
      </c>
      <c r="B12" t="s">
        <v>381</v>
      </c>
      <c r="C12" s="3">
        <v>24562</v>
      </c>
      <c r="D12" s="4">
        <v>4.3</v>
      </c>
      <c r="E12" s="4">
        <v>10.3</v>
      </c>
      <c r="G12">
        <f>SUM(D12:E12)/realGDP!D10</f>
        <v>75.168614529166462</v>
      </c>
      <c r="H12" s="4">
        <f t="shared" si="1"/>
        <v>14.600000000000001</v>
      </c>
    </row>
    <row r="13" spans="1:8" x14ac:dyDescent="0.25">
      <c r="A13">
        <f t="shared" si="0"/>
        <v>1967</v>
      </c>
      <c r="B13" t="s">
        <v>382</v>
      </c>
      <c r="C13" s="3">
        <v>24653</v>
      </c>
      <c r="D13" s="4">
        <v>3.4</v>
      </c>
      <c r="E13" s="4">
        <v>10.8</v>
      </c>
      <c r="G13">
        <f>SUM(D13:E13)/realGDP!D11</f>
        <v>72.768268935123515</v>
      </c>
      <c r="H13" s="4">
        <f t="shared" si="1"/>
        <v>14.200000000000001</v>
      </c>
    </row>
    <row r="14" spans="1:8" x14ac:dyDescent="0.25">
      <c r="A14">
        <f t="shared" si="0"/>
        <v>1967</v>
      </c>
      <c r="B14" t="s">
        <v>383</v>
      </c>
      <c r="C14" s="3">
        <v>24745</v>
      </c>
      <c r="D14" s="4">
        <v>4.5</v>
      </c>
      <c r="E14" s="4">
        <v>10.8</v>
      </c>
      <c r="G14">
        <f>SUM(D14:E14)/realGDP!D12</f>
        <v>77.688636132832343</v>
      </c>
      <c r="H14" s="4">
        <f t="shared" si="1"/>
        <v>15.3</v>
      </c>
    </row>
    <row r="15" spans="1:8" x14ac:dyDescent="0.25">
      <c r="A15">
        <f t="shared" si="0"/>
        <v>1967</v>
      </c>
      <c r="B15" t="s">
        <v>384</v>
      </c>
      <c r="C15" s="3">
        <v>24837</v>
      </c>
      <c r="D15" s="4">
        <v>4.8</v>
      </c>
      <c r="E15" s="4">
        <v>11.9</v>
      </c>
      <c r="G15">
        <f>SUM(D15:E15)/realGDP!D13</f>
        <v>84.080153056086999</v>
      </c>
      <c r="H15" s="4">
        <f t="shared" si="1"/>
        <v>16.7</v>
      </c>
    </row>
    <row r="16" spans="1:8" x14ac:dyDescent="0.25">
      <c r="A16">
        <f t="shared" si="0"/>
        <v>1968</v>
      </c>
      <c r="B16" t="s">
        <v>385</v>
      </c>
      <c r="C16" s="3">
        <v>24928</v>
      </c>
      <c r="D16" s="4">
        <v>5.9</v>
      </c>
      <c r="E16" s="4">
        <v>10.9</v>
      </c>
      <c r="G16">
        <f>SUM(D16:E16)/realGDP!D14</f>
        <v>83.702854865228431</v>
      </c>
      <c r="H16" s="4">
        <f t="shared" si="1"/>
        <v>16.8</v>
      </c>
    </row>
    <row r="17" spans="1:8" x14ac:dyDescent="0.25">
      <c r="A17">
        <f t="shared" si="0"/>
        <v>1968</v>
      </c>
      <c r="B17" t="s">
        <v>386</v>
      </c>
      <c r="C17" s="3">
        <v>25019</v>
      </c>
      <c r="D17" s="4">
        <v>5.5</v>
      </c>
      <c r="E17" s="4">
        <v>12.5</v>
      </c>
      <c r="G17">
        <f>SUM(D17:E17)/realGDP!D15</f>
        <v>88.779284833538853</v>
      </c>
      <c r="H17" s="4">
        <f t="shared" si="1"/>
        <v>18</v>
      </c>
    </row>
    <row r="18" spans="1:8" x14ac:dyDescent="0.25">
      <c r="A18">
        <f t="shared" si="0"/>
        <v>1968</v>
      </c>
      <c r="B18" t="s">
        <v>387</v>
      </c>
      <c r="C18" s="3">
        <v>25111</v>
      </c>
      <c r="D18" s="4">
        <v>6.3</v>
      </c>
      <c r="E18" s="4">
        <v>11.7</v>
      </c>
      <c r="G18">
        <f>SUM(D18:E18)/realGDP!D16</f>
        <v>87.869172565291677</v>
      </c>
      <c r="H18" s="4">
        <f t="shared" si="1"/>
        <v>18</v>
      </c>
    </row>
    <row r="19" spans="1:8" x14ac:dyDescent="0.25">
      <c r="A19">
        <f t="shared" si="0"/>
        <v>1968</v>
      </c>
      <c r="B19" t="s">
        <v>388</v>
      </c>
      <c r="C19" s="3">
        <v>25203</v>
      </c>
      <c r="D19" s="4">
        <v>6.3</v>
      </c>
      <c r="E19" s="4">
        <v>12.3</v>
      </c>
      <c r="G19">
        <f>SUM(D19:E19)/realGDP!D17</f>
        <v>89.798677159271961</v>
      </c>
      <c r="H19" s="4">
        <f t="shared" si="1"/>
        <v>18.600000000000001</v>
      </c>
    </row>
    <row r="20" spans="1:8" x14ac:dyDescent="0.25">
      <c r="A20">
        <f t="shared" si="0"/>
        <v>1969</v>
      </c>
      <c r="B20" t="s">
        <v>389</v>
      </c>
      <c r="C20" s="3">
        <v>25293</v>
      </c>
      <c r="D20" s="4">
        <v>5.9</v>
      </c>
      <c r="E20" s="4">
        <v>12.2</v>
      </c>
      <c r="G20">
        <f>SUM(D20:E20)/realGDP!D18</f>
        <v>86.532485538079072</v>
      </c>
      <c r="H20" s="4">
        <f t="shared" si="1"/>
        <v>18.100000000000001</v>
      </c>
    </row>
    <row r="21" spans="1:8" x14ac:dyDescent="0.25">
      <c r="A21">
        <f t="shared" si="0"/>
        <v>1969</v>
      </c>
      <c r="B21" t="s">
        <v>390</v>
      </c>
      <c r="C21" s="3">
        <v>25384</v>
      </c>
      <c r="D21" s="4">
        <v>5.8</v>
      </c>
      <c r="E21" s="4">
        <v>13.1</v>
      </c>
      <c r="G21">
        <f>SUM(D21:E21)/realGDP!D19</f>
        <v>89.209855564995749</v>
      </c>
      <c r="H21" s="4">
        <f t="shared" si="1"/>
        <v>18.899999999999999</v>
      </c>
    </row>
    <row r="22" spans="1:8" x14ac:dyDescent="0.25">
      <c r="A22">
        <f t="shared" si="0"/>
        <v>1969</v>
      </c>
      <c r="B22" t="s">
        <v>391</v>
      </c>
      <c r="C22" s="3">
        <v>25476</v>
      </c>
      <c r="D22" s="4">
        <v>5.7</v>
      </c>
      <c r="E22" s="4">
        <v>14.2</v>
      </c>
      <c r="G22">
        <f>SUM(D22:E22)/realGDP!D20</f>
        <v>92.791196493518598</v>
      </c>
      <c r="H22" s="4">
        <f t="shared" si="1"/>
        <v>19.899999999999999</v>
      </c>
    </row>
    <row r="23" spans="1:8" x14ac:dyDescent="0.25">
      <c r="A23">
        <f t="shared" si="0"/>
        <v>1969</v>
      </c>
      <c r="B23" t="s">
        <v>392</v>
      </c>
      <c r="C23" s="3">
        <v>25568</v>
      </c>
      <c r="D23" s="4">
        <v>6</v>
      </c>
      <c r="E23" s="4">
        <v>15.1</v>
      </c>
      <c r="G23">
        <f>SUM(D23:E23)/realGDP!D21</f>
        <v>97.257432588153961</v>
      </c>
      <c r="H23" s="4">
        <f t="shared" si="1"/>
        <v>21.1</v>
      </c>
    </row>
    <row r="24" spans="1:8" x14ac:dyDescent="0.25">
      <c r="A24">
        <f t="shared" si="0"/>
        <v>1970</v>
      </c>
      <c r="B24" t="s">
        <v>393</v>
      </c>
      <c r="C24" s="3">
        <v>25658</v>
      </c>
      <c r="D24" s="4">
        <v>5.7</v>
      </c>
      <c r="E24" s="4">
        <v>16.600000000000001</v>
      </c>
      <c r="G24">
        <f>SUM(D24:E24)/realGDP!D22</f>
        <v>101.60842028523261</v>
      </c>
      <c r="H24" s="4">
        <f t="shared" si="1"/>
        <v>22.3</v>
      </c>
    </row>
    <row r="25" spans="1:8" x14ac:dyDescent="0.25">
      <c r="A25">
        <f t="shared" si="0"/>
        <v>1970</v>
      </c>
      <c r="B25" t="s">
        <v>394</v>
      </c>
      <c r="C25" s="3">
        <v>25749</v>
      </c>
      <c r="D25" s="4">
        <v>5.4</v>
      </c>
      <c r="E25" s="4">
        <v>17.899999999999999</v>
      </c>
      <c r="G25">
        <f>SUM(D25:E25)/realGDP!D23</f>
        <v>105.00225326723748</v>
      </c>
      <c r="H25" s="4">
        <f t="shared" si="1"/>
        <v>23.299999999999997</v>
      </c>
    </row>
    <row r="26" spans="1:8" x14ac:dyDescent="0.25">
      <c r="A26">
        <f t="shared" si="0"/>
        <v>1970</v>
      </c>
      <c r="B26" t="s">
        <v>395</v>
      </c>
      <c r="C26" s="3">
        <v>25841</v>
      </c>
      <c r="D26" s="4">
        <v>4.9000000000000004</v>
      </c>
      <c r="E26" s="4">
        <v>19.2</v>
      </c>
      <c r="G26">
        <f>SUM(D26:E26)/realGDP!D24</f>
        <v>107.56047487280195</v>
      </c>
      <c r="H26" s="4">
        <f t="shared" si="1"/>
        <v>24.1</v>
      </c>
    </row>
    <row r="27" spans="1:8" x14ac:dyDescent="0.25">
      <c r="A27">
        <f t="shared" si="0"/>
        <v>1970</v>
      </c>
      <c r="B27" t="s">
        <v>396</v>
      </c>
      <c r="C27" s="3">
        <v>25933</v>
      </c>
      <c r="D27" s="4">
        <v>5.0999999999999996</v>
      </c>
      <c r="E27" s="4">
        <v>19.8</v>
      </c>
      <c r="G27">
        <f>SUM(D27:E27)/realGDP!D25</f>
        <v>109.71096228410291</v>
      </c>
      <c r="H27" s="4">
        <f t="shared" si="1"/>
        <v>24.9</v>
      </c>
    </row>
    <row r="28" spans="1:8" x14ac:dyDescent="0.25">
      <c r="A28">
        <f t="shared" si="0"/>
        <v>1971</v>
      </c>
      <c r="B28" t="s">
        <v>397</v>
      </c>
      <c r="C28" s="3">
        <v>26023</v>
      </c>
      <c r="D28" s="4">
        <v>5.6</v>
      </c>
      <c r="E28" s="4">
        <v>20.5</v>
      </c>
      <c r="G28">
        <f>SUM(D28:E28)/realGDP!D26</f>
        <v>113.9190781720571</v>
      </c>
      <c r="H28" s="4">
        <f t="shared" si="1"/>
        <v>26.1</v>
      </c>
    </row>
    <row r="29" spans="1:8" x14ac:dyDescent="0.25">
      <c r="A29">
        <f t="shared" si="0"/>
        <v>1971</v>
      </c>
      <c r="B29" t="s">
        <v>398</v>
      </c>
      <c r="C29" s="3">
        <v>26114</v>
      </c>
      <c r="D29" s="4">
        <v>6.4</v>
      </c>
      <c r="E29" s="4">
        <v>22.1</v>
      </c>
      <c r="G29">
        <f>SUM(D29:E29)/realGDP!D27</f>
        <v>122.99326773692387</v>
      </c>
      <c r="H29" s="4">
        <f t="shared" si="1"/>
        <v>28.5</v>
      </c>
    </row>
    <row r="30" spans="1:8" x14ac:dyDescent="0.25">
      <c r="A30">
        <f t="shared" si="0"/>
        <v>1971</v>
      </c>
      <c r="B30" t="s">
        <v>399</v>
      </c>
      <c r="C30" s="3">
        <v>26206</v>
      </c>
      <c r="D30" s="4">
        <v>5.9</v>
      </c>
      <c r="E30" s="4">
        <v>22.4</v>
      </c>
      <c r="G30">
        <f>SUM(D30:E30)/realGDP!D28</f>
        <v>120.94533954442497</v>
      </c>
      <c r="H30" s="4">
        <f t="shared" si="1"/>
        <v>28.299999999999997</v>
      </c>
    </row>
    <row r="31" spans="1:8" x14ac:dyDescent="0.25">
      <c r="A31">
        <f t="shared" si="0"/>
        <v>1971</v>
      </c>
      <c r="B31" t="s">
        <v>400</v>
      </c>
      <c r="C31" s="3">
        <v>26298</v>
      </c>
      <c r="D31" s="4">
        <v>5.8</v>
      </c>
      <c r="E31" s="4">
        <v>23.7</v>
      </c>
      <c r="G31">
        <f>SUM(D31:E31)/realGDP!D29</f>
        <v>125.29731566428813</v>
      </c>
      <c r="H31" s="4">
        <f t="shared" si="1"/>
        <v>29.5</v>
      </c>
    </row>
    <row r="32" spans="1:8" x14ac:dyDescent="0.25">
      <c r="A32">
        <f t="shared" si="0"/>
        <v>1972</v>
      </c>
      <c r="B32" t="s">
        <v>401</v>
      </c>
      <c r="C32" s="3">
        <v>26389</v>
      </c>
      <c r="D32" s="4">
        <v>5.9</v>
      </c>
      <c r="E32" s="4">
        <v>24.4</v>
      </c>
      <c r="G32">
        <f>SUM(D32:E32)/realGDP!D30</f>
        <v>127.35373234700738</v>
      </c>
      <c r="H32" s="4">
        <f t="shared" si="1"/>
        <v>30.299999999999997</v>
      </c>
    </row>
    <row r="33" spans="1:8" x14ac:dyDescent="0.25">
      <c r="A33">
        <f t="shared" si="0"/>
        <v>1972</v>
      </c>
      <c r="B33" t="s">
        <v>402</v>
      </c>
      <c r="C33" s="3">
        <v>26480</v>
      </c>
      <c r="D33" s="4">
        <v>5.5</v>
      </c>
      <c r="E33" s="4">
        <v>32.700000000000003</v>
      </c>
      <c r="G33">
        <f>SUM(D33:E33)/realGDP!D31</f>
        <v>159.63226076055162</v>
      </c>
      <c r="H33" s="4">
        <f t="shared" si="1"/>
        <v>38.200000000000003</v>
      </c>
    </row>
    <row r="34" spans="1:8" x14ac:dyDescent="0.25">
      <c r="A34">
        <f t="shared" si="0"/>
        <v>1972</v>
      </c>
      <c r="B34" t="s">
        <v>403</v>
      </c>
      <c r="C34" s="3">
        <v>26572</v>
      </c>
      <c r="D34" s="4">
        <v>7</v>
      </c>
      <c r="E34" s="4">
        <v>25.6</v>
      </c>
      <c r="G34">
        <f>SUM(D34:E34)/realGDP!D32</f>
        <v>135.03997348908499</v>
      </c>
      <c r="H34" s="4">
        <f t="shared" si="1"/>
        <v>32.6</v>
      </c>
    </row>
    <row r="35" spans="1:8" x14ac:dyDescent="0.25">
      <c r="A35">
        <f t="shared" si="0"/>
        <v>1972</v>
      </c>
      <c r="B35" t="s">
        <v>404</v>
      </c>
      <c r="C35" s="3">
        <v>26664</v>
      </c>
      <c r="D35" s="4">
        <v>5.9</v>
      </c>
      <c r="E35" s="4">
        <v>39.299999999999997</v>
      </c>
      <c r="G35">
        <f>SUM(D35:E35)/realGDP!D33</f>
        <v>185.71017708204937</v>
      </c>
      <c r="H35" s="4">
        <f t="shared" si="1"/>
        <v>45.199999999999996</v>
      </c>
    </row>
    <row r="36" spans="1:8" x14ac:dyDescent="0.25">
      <c r="A36">
        <f t="shared" si="0"/>
        <v>1973</v>
      </c>
      <c r="B36" t="s">
        <v>405</v>
      </c>
      <c r="C36" s="3">
        <v>26754</v>
      </c>
      <c r="D36" s="4">
        <v>5.9</v>
      </c>
      <c r="E36" s="4">
        <v>34.299999999999997</v>
      </c>
      <c r="G36">
        <f>SUM(D36:E36)/realGDP!D34</f>
        <v>163.18246397402066</v>
      </c>
      <c r="H36" s="4">
        <f t="shared" si="1"/>
        <v>40.199999999999996</v>
      </c>
    </row>
    <row r="37" spans="1:8" x14ac:dyDescent="0.25">
      <c r="A37">
        <f t="shared" si="0"/>
        <v>1973</v>
      </c>
      <c r="B37" t="s">
        <v>406</v>
      </c>
      <c r="C37" s="3">
        <v>26845</v>
      </c>
      <c r="D37" s="4">
        <v>6.4</v>
      </c>
      <c r="E37" s="4">
        <v>33.4</v>
      </c>
      <c r="G37">
        <f>SUM(D37:E37)/realGDP!D35</f>
        <v>158.50258861011548</v>
      </c>
      <c r="H37" s="4">
        <f t="shared" si="1"/>
        <v>39.799999999999997</v>
      </c>
    </row>
    <row r="38" spans="1:8" x14ac:dyDescent="0.25">
      <c r="A38">
        <f t="shared" si="0"/>
        <v>1973</v>
      </c>
      <c r="B38" t="s">
        <v>407</v>
      </c>
      <c r="C38" s="3">
        <v>26937</v>
      </c>
      <c r="D38" s="4">
        <v>5.5</v>
      </c>
      <c r="E38" s="4">
        <v>32.6</v>
      </c>
      <c r="G38">
        <f>SUM(D38:E38)/realGDP!D36</f>
        <v>149.00856505925145</v>
      </c>
      <c r="H38" s="4">
        <f t="shared" si="1"/>
        <v>38.1</v>
      </c>
    </row>
    <row r="39" spans="1:8" x14ac:dyDescent="0.25">
      <c r="A39">
        <f t="shared" si="0"/>
        <v>1973</v>
      </c>
      <c r="B39" t="s">
        <v>408</v>
      </c>
      <c r="C39" s="3">
        <v>27029</v>
      </c>
      <c r="D39" s="4">
        <v>6.1</v>
      </c>
      <c r="E39" s="4">
        <v>33.6</v>
      </c>
      <c r="G39">
        <f>SUM(D39:E39)/realGDP!D37</f>
        <v>152.14225492450373</v>
      </c>
      <c r="H39" s="4">
        <f t="shared" si="1"/>
        <v>39.700000000000003</v>
      </c>
    </row>
    <row r="40" spans="1:8" x14ac:dyDescent="0.25">
      <c r="A40">
        <f t="shared" si="0"/>
        <v>1974</v>
      </c>
      <c r="B40" t="s">
        <v>409</v>
      </c>
      <c r="C40" s="3">
        <v>27119</v>
      </c>
      <c r="D40" s="4">
        <v>8</v>
      </c>
      <c r="E40" s="4">
        <v>33.299999999999997</v>
      </c>
      <c r="G40">
        <f>SUM(D40:E40)/realGDP!D38</f>
        <v>153.70301451432823</v>
      </c>
      <c r="H40" s="4">
        <f t="shared" si="1"/>
        <v>41.3</v>
      </c>
    </row>
    <row r="41" spans="1:8" x14ac:dyDescent="0.25">
      <c r="A41">
        <f t="shared" si="0"/>
        <v>1974</v>
      </c>
      <c r="B41" t="s">
        <v>410</v>
      </c>
      <c r="C41" s="3">
        <v>27210</v>
      </c>
      <c r="D41" s="4">
        <v>8.8000000000000007</v>
      </c>
      <c r="E41" s="4">
        <v>34.1</v>
      </c>
      <c r="G41">
        <f>SUM(D41:E41)/realGDP!D39</f>
        <v>155.26039593210527</v>
      </c>
      <c r="H41" s="4">
        <f t="shared" si="1"/>
        <v>42.900000000000006</v>
      </c>
    </row>
    <row r="42" spans="1:8" x14ac:dyDescent="0.25">
      <c r="A42">
        <f t="shared" si="0"/>
        <v>1974</v>
      </c>
      <c r="B42" t="s">
        <v>411</v>
      </c>
      <c r="C42" s="3">
        <v>27302</v>
      </c>
      <c r="D42" s="4">
        <v>6.7</v>
      </c>
      <c r="E42" s="4">
        <v>35.4</v>
      </c>
      <c r="G42">
        <f>SUM(D42:E42)/realGDP!D40</f>
        <v>148.36481533690443</v>
      </c>
      <c r="H42" s="4">
        <f t="shared" si="1"/>
        <v>42.1</v>
      </c>
    </row>
    <row r="43" spans="1:8" x14ac:dyDescent="0.25">
      <c r="A43">
        <f t="shared" si="0"/>
        <v>1974</v>
      </c>
      <c r="B43" t="s">
        <v>412</v>
      </c>
      <c r="C43" s="3">
        <v>27394</v>
      </c>
      <c r="D43" s="4">
        <v>8.1</v>
      </c>
      <c r="E43" s="4">
        <v>36.799999999999997</v>
      </c>
      <c r="G43">
        <f>SUM(D43:E43)/realGDP!D41</f>
        <v>154.32204846193505</v>
      </c>
      <c r="H43" s="4">
        <f t="shared" si="1"/>
        <v>44.9</v>
      </c>
    </row>
    <row r="44" spans="1:8" x14ac:dyDescent="0.25">
      <c r="A44">
        <f t="shared" si="0"/>
        <v>1975</v>
      </c>
      <c r="B44" t="s">
        <v>413</v>
      </c>
      <c r="C44" s="3">
        <v>27484</v>
      </c>
      <c r="D44" s="4">
        <v>9</v>
      </c>
      <c r="E44" s="4">
        <v>39.299999999999997</v>
      </c>
      <c r="G44">
        <f>SUM(D44:E44)/realGDP!D42</f>
        <v>162.94996794979926</v>
      </c>
      <c r="H44" s="4">
        <f t="shared" si="1"/>
        <v>48.3</v>
      </c>
    </row>
    <row r="45" spans="1:8" x14ac:dyDescent="0.25">
      <c r="A45">
        <f t="shared" si="0"/>
        <v>1975</v>
      </c>
      <c r="B45" t="s">
        <v>414</v>
      </c>
      <c r="C45" s="3">
        <v>27575</v>
      </c>
      <c r="D45" s="4">
        <v>8.1</v>
      </c>
      <c r="E45" s="4">
        <v>44.3</v>
      </c>
      <c r="G45">
        <f>SUM(D45:E45)/realGDP!D43</f>
        <v>174.649201746492</v>
      </c>
      <c r="H45" s="4">
        <f t="shared" si="1"/>
        <v>52.4</v>
      </c>
    </row>
    <row r="46" spans="1:8" x14ac:dyDescent="0.25">
      <c r="A46">
        <f t="shared" si="0"/>
        <v>1975</v>
      </c>
      <c r="B46" t="s">
        <v>415</v>
      </c>
      <c r="C46" s="3">
        <v>27667</v>
      </c>
      <c r="D46" s="4">
        <v>11.1</v>
      </c>
      <c r="E46" s="4">
        <v>45</v>
      </c>
      <c r="G46">
        <f>SUM(D46:E46)/realGDP!D44</f>
        <v>183.5492736552807</v>
      </c>
      <c r="H46" s="4">
        <f t="shared" si="1"/>
        <v>56.1</v>
      </c>
    </row>
    <row r="47" spans="1:8" x14ac:dyDescent="0.25">
      <c r="A47">
        <f t="shared" si="0"/>
        <v>1975</v>
      </c>
      <c r="B47" t="s">
        <v>416</v>
      </c>
      <c r="C47" s="3">
        <v>27759</v>
      </c>
      <c r="D47" s="4">
        <v>10.7</v>
      </c>
      <c r="E47" s="4">
        <v>45.9</v>
      </c>
      <c r="G47">
        <f>SUM(D47:E47)/realGDP!D45</f>
        <v>182.12826205875726</v>
      </c>
      <c r="H47" s="4">
        <f t="shared" si="1"/>
        <v>56.599999999999994</v>
      </c>
    </row>
    <row r="48" spans="1:8" x14ac:dyDescent="0.25">
      <c r="A48">
        <f t="shared" si="0"/>
        <v>1976</v>
      </c>
      <c r="B48" t="s">
        <v>417</v>
      </c>
      <c r="C48" s="3">
        <v>27850</v>
      </c>
      <c r="D48" s="4">
        <v>10.3</v>
      </c>
      <c r="E48" s="4">
        <v>47</v>
      </c>
      <c r="G48">
        <f>SUM(D48:E48)/realGDP!D46</f>
        <v>182.35631086499905</v>
      </c>
      <c r="H48" s="4">
        <f t="shared" si="1"/>
        <v>57.3</v>
      </c>
    </row>
    <row r="49" spans="1:8" x14ac:dyDescent="0.25">
      <c r="A49">
        <f t="shared" si="0"/>
        <v>1976</v>
      </c>
      <c r="B49" t="s">
        <v>418</v>
      </c>
      <c r="C49" s="3">
        <v>27941</v>
      </c>
      <c r="D49" s="4">
        <v>10</v>
      </c>
      <c r="E49" s="4">
        <v>47.8</v>
      </c>
      <c r="G49">
        <f>SUM(D49:E49)/realGDP!D47</f>
        <v>182.41494666414189</v>
      </c>
      <c r="H49" s="4">
        <f t="shared" si="1"/>
        <v>57.8</v>
      </c>
    </row>
    <row r="50" spans="1:8" x14ac:dyDescent="0.25">
      <c r="A50">
        <f t="shared" si="0"/>
        <v>1976</v>
      </c>
      <c r="B50" t="s">
        <v>419</v>
      </c>
      <c r="C50" s="3">
        <v>28033</v>
      </c>
      <c r="D50" s="4">
        <v>10.8</v>
      </c>
      <c r="E50" s="4">
        <v>48.7</v>
      </c>
      <c r="G50">
        <f>SUM(D50:E50)/realGDP!D48</f>
        <v>184.97217645412999</v>
      </c>
      <c r="H50" s="4">
        <f t="shared" si="1"/>
        <v>59.5</v>
      </c>
    </row>
    <row r="51" spans="1:8" x14ac:dyDescent="0.25">
      <c r="A51">
        <f t="shared" si="0"/>
        <v>1976</v>
      </c>
      <c r="B51" t="s">
        <v>420</v>
      </c>
      <c r="C51" s="3">
        <v>28125</v>
      </c>
      <c r="D51" s="4">
        <v>11.3</v>
      </c>
      <c r="E51" s="4">
        <v>52.7</v>
      </c>
      <c r="G51">
        <f>SUM(D51:E51)/realGDP!D49</f>
        <v>195.86840091813315</v>
      </c>
      <c r="H51" s="4">
        <f t="shared" si="1"/>
        <v>64</v>
      </c>
    </row>
    <row r="52" spans="1:8" x14ac:dyDescent="0.25">
      <c r="A52">
        <f t="shared" si="0"/>
        <v>1977</v>
      </c>
      <c r="B52" t="s">
        <v>421</v>
      </c>
      <c r="C52" s="3">
        <v>28215</v>
      </c>
      <c r="D52" s="4">
        <v>10.9</v>
      </c>
      <c r="E52" s="4">
        <v>50.7</v>
      </c>
      <c r="G52">
        <f>SUM(D52:E52)/realGDP!D50</f>
        <v>185.17961821734556</v>
      </c>
      <c r="H52" s="4">
        <f t="shared" si="1"/>
        <v>61.6</v>
      </c>
    </row>
    <row r="53" spans="1:8" x14ac:dyDescent="0.25">
      <c r="A53">
        <f t="shared" si="0"/>
        <v>1977</v>
      </c>
      <c r="B53" t="s">
        <v>422</v>
      </c>
      <c r="C53" s="3">
        <v>28306</v>
      </c>
      <c r="D53" s="4">
        <v>10.9</v>
      </c>
      <c r="E53" s="4">
        <v>53.7</v>
      </c>
      <c r="G53">
        <f>SUM(D53:E53)/realGDP!D51</f>
        <v>190.93219838032749</v>
      </c>
      <c r="H53" s="4">
        <f t="shared" si="1"/>
        <v>64.600000000000009</v>
      </c>
    </row>
    <row r="54" spans="1:8" x14ac:dyDescent="0.25">
      <c r="A54">
        <f t="shared" si="0"/>
        <v>1977</v>
      </c>
      <c r="B54" t="s">
        <v>423</v>
      </c>
      <c r="C54" s="3">
        <v>28398</v>
      </c>
      <c r="D54" s="4">
        <v>12.1</v>
      </c>
      <c r="E54" s="4">
        <v>57.3</v>
      </c>
      <c r="G54">
        <f>SUM(D54:E54)/realGDP!D52</f>
        <v>202.0672586985005</v>
      </c>
      <c r="H54" s="4">
        <f t="shared" si="1"/>
        <v>69.399999999999991</v>
      </c>
    </row>
    <row r="55" spans="1:8" x14ac:dyDescent="0.25">
      <c r="A55">
        <f t="shared" si="0"/>
        <v>1977</v>
      </c>
      <c r="B55" t="s">
        <v>424</v>
      </c>
      <c r="C55" s="3">
        <v>28490</v>
      </c>
      <c r="D55" s="4">
        <v>10.9</v>
      </c>
      <c r="E55" s="4">
        <v>57.3</v>
      </c>
      <c r="G55">
        <f>SUM(D55:E55)/realGDP!D53</f>
        <v>195.77448616373866</v>
      </c>
      <c r="H55" s="4">
        <f t="shared" si="1"/>
        <v>68.2</v>
      </c>
    </row>
    <row r="56" spans="1:8" x14ac:dyDescent="0.25">
      <c r="A56">
        <f t="shared" si="0"/>
        <v>1978</v>
      </c>
      <c r="B56" t="s">
        <v>425</v>
      </c>
      <c r="C56" s="3">
        <v>28580</v>
      </c>
      <c r="D56" s="4">
        <v>11.2</v>
      </c>
      <c r="E56" s="4">
        <v>61.5</v>
      </c>
      <c r="G56">
        <f>SUM(D56:E56)/realGDP!D54</f>
        <v>205.28024848228154</v>
      </c>
      <c r="H56" s="4">
        <f t="shared" si="1"/>
        <v>72.7</v>
      </c>
    </row>
    <row r="57" spans="1:8" x14ac:dyDescent="0.25">
      <c r="A57">
        <f t="shared" si="0"/>
        <v>1978</v>
      </c>
      <c r="B57" t="s">
        <v>426</v>
      </c>
      <c r="C57" s="3">
        <v>28671</v>
      </c>
      <c r="D57" s="4">
        <v>11.8</v>
      </c>
      <c r="E57" s="4">
        <v>64.099999999999994</v>
      </c>
      <c r="G57">
        <f>SUM(D57:E57)/realGDP!D55</f>
        <v>209.98755014524826</v>
      </c>
      <c r="H57" s="4">
        <f t="shared" si="1"/>
        <v>75.899999999999991</v>
      </c>
    </row>
    <row r="58" spans="1:8" x14ac:dyDescent="0.25">
      <c r="A58">
        <f t="shared" si="0"/>
        <v>1978</v>
      </c>
      <c r="B58" t="s">
        <v>427</v>
      </c>
      <c r="C58" s="3">
        <v>28763</v>
      </c>
      <c r="D58" s="4">
        <v>12.2</v>
      </c>
      <c r="E58" s="4">
        <v>63.4</v>
      </c>
      <c r="G58">
        <f>SUM(D58:E58)/realGDP!D56</f>
        <v>205.54090427122699</v>
      </c>
      <c r="H58" s="4">
        <f t="shared" si="1"/>
        <v>75.599999999999994</v>
      </c>
    </row>
    <row r="59" spans="1:8" x14ac:dyDescent="0.25">
      <c r="A59">
        <f t="shared" si="0"/>
        <v>1978</v>
      </c>
      <c r="B59" t="s">
        <v>428</v>
      </c>
      <c r="C59" s="3">
        <v>28855</v>
      </c>
      <c r="D59" s="4">
        <v>12.8</v>
      </c>
      <c r="E59" s="4">
        <v>64.900000000000006</v>
      </c>
      <c r="G59">
        <f>SUM(D59:E59)/realGDP!D57</f>
        <v>207.32716065853725</v>
      </c>
      <c r="H59" s="4">
        <f t="shared" si="1"/>
        <v>77.7</v>
      </c>
    </row>
    <row r="60" spans="1:8" x14ac:dyDescent="0.25">
      <c r="A60">
        <f t="shared" si="0"/>
        <v>1979</v>
      </c>
      <c r="B60" t="s">
        <v>429</v>
      </c>
      <c r="C60" s="3">
        <v>28945</v>
      </c>
      <c r="D60" s="4">
        <v>13.9</v>
      </c>
      <c r="E60" s="4">
        <v>62.1</v>
      </c>
      <c r="G60">
        <f>SUM(D60:E60)/realGDP!D58</f>
        <v>199.05188444514289</v>
      </c>
      <c r="H60" s="4">
        <f t="shared" si="1"/>
        <v>76</v>
      </c>
    </row>
    <row r="61" spans="1:8" x14ac:dyDescent="0.25">
      <c r="A61">
        <f t="shared" si="0"/>
        <v>1979</v>
      </c>
      <c r="B61" t="s">
        <v>430</v>
      </c>
      <c r="C61" s="3">
        <v>29036</v>
      </c>
      <c r="D61" s="4">
        <v>13.4</v>
      </c>
      <c r="E61" s="4">
        <v>62.6</v>
      </c>
      <c r="G61">
        <f>SUM(D61:E61)/realGDP!D59</f>
        <v>193.76880322268113</v>
      </c>
      <c r="H61" s="4">
        <f t="shared" si="1"/>
        <v>76</v>
      </c>
    </row>
    <row r="62" spans="1:8" x14ac:dyDescent="0.25">
      <c r="A62">
        <f t="shared" si="0"/>
        <v>1979</v>
      </c>
      <c r="B62" t="s">
        <v>431</v>
      </c>
      <c r="C62" s="3">
        <v>29128</v>
      </c>
      <c r="D62" s="4">
        <v>14.7</v>
      </c>
      <c r="E62" s="4">
        <v>65.2</v>
      </c>
      <c r="G62">
        <f>SUM(D62:E62)/realGDP!D60</f>
        <v>198.78588844106085</v>
      </c>
      <c r="H62" s="4">
        <f t="shared" si="1"/>
        <v>79.900000000000006</v>
      </c>
    </row>
    <row r="63" spans="1:8" x14ac:dyDescent="0.25">
      <c r="A63">
        <f t="shared" si="0"/>
        <v>1979</v>
      </c>
      <c r="B63" t="s">
        <v>432</v>
      </c>
      <c r="C63" s="3">
        <v>29220</v>
      </c>
      <c r="D63" s="4">
        <v>16.100000000000001</v>
      </c>
      <c r="E63" s="4">
        <v>65.900000000000006</v>
      </c>
      <c r="G63">
        <f>SUM(D63:E63)/realGDP!D61</f>
        <v>199.19834811125955</v>
      </c>
      <c r="H63" s="4">
        <f t="shared" si="1"/>
        <v>82</v>
      </c>
    </row>
    <row r="64" spans="1:8" x14ac:dyDescent="0.25">
      <c r="A64">
        <f t="shared" si="0"/>
        <v>1980</v>
      </c>
      <c r="B64" t="s">
        <v>433</v>
      </c>
      <c r="C64" s="3">
        <v>29311</v>
      </c>
      <c r="D64" s="4">
        <v>16.7</v>
      </c>
      <c r="E64" s="4">
        <v>66.7</v>
      </c>
      <c r="G64">
        <f>SUM(D64:E64)/realGDP!D62</f>
        <v>196.70739185810652</v>
      </c>
      <c r="H64" s="4">
        <f t="shared" si="1"/>
        <v>83.4</v>
      </c>
    </row>
    <row r="65" spans="1:8" x14ac:dyDescent="0.25">
      <c r="A65">
        <f t="shared" si="0"/>
        <v>1980</v>
      </c>
      <c r="B65" t="s">
        <v>434</v>
      </c>
      <c r="C65" s="3">
        <v>29402</v>
      </c>
      <c r="D65" s="4">
        <v>16.899999999999999</v>
      </c>
      <c r="E65" s="4">
        <v>68.2</v>
      </c>
      <c r="G65">
        <f>SUM(D65:E65)/realGDP!D63</f>
        <v>195.92494532059396</v>
      </c>
      <c r="H65" s="4">
        <f t="shared" si="1"/>
        <v>85.1</v>
      </c>
    </row>
    <row r="66" spans="1:8" x14ac:dyDescent="0.25">
      <c r="A66">
        <f t="shared" si="0"/>
        <v>1980</v>
      </c>
      <c r="B66" t="s">
        <v>435</v>
      </c>
      <c r="C66" s="3">
        <v>29494</v>
      </c>
      <c r="D66" s="4">
        <v>16.3</v>
      </c>
      <c r="E66" s="4">
        <v>70.7</v>
      </c>
      <c r="G66">
        <f>SUM(D66:E66)/realGDP!D64</f>
        <v>195.72993768138767</v>
      </c>
      <c r="H66" s="4">
        <f t="shared" si="1"/>
        <v>87</v>
      </c>
    </row>
    <row r="67" spans="1:8" x14ac:dyDescent="0.25">
      <c r="A67">
        <f t="shared" si="0"/>
        <v>1980</v>
      </c>
      <c r="B67" t="s">
        <v>436</v>
      </c>
      <c r="C67" s="3">
        <v>29586</v>
      </c>
      <c r="D67" s="4">
        <v>17.100000000000001</v>
      </c>
      <c r="E67" s="4">
        <v>73.099999999999994</v>
      </c>
      <c r="G67">
        <f>SUM(D67:E67)/realGDP!D65</f>
        <v>198.03719235075854</v>
      </c>
      <c r="H67" s="4">
        <f t="shared" si="1"/>
        <v>90.199999999999989</v>
      </c>
    </row>
    <row r="68" spans="1:8" x14ac:dyDescent="0.25">
      <c r="A68">
        <f t="shared" si="0"/>
        <v>1981</v>
      </c>
      <c r="B68" t="s">
        <v>437</v>
      </c>
      <c r="C68" s="3">
        <v>29676</v>
      </c>
      <c r="D68" s="4">
        <v>16.399999999999999</v>
      </c>
      <c r="E68" s="4">
        <v>71.5</v>
      </c>
      <c r="G68">
        <f>SUM(D68:E68)/realGDP!D66</f>
        <v>188.32351365827532</v>
      </c>
      <c r="H68" s="4">
        <f t="shared" si="1"/>
        <v>87.9</v>
      </c>
    </row>
    <row r="69" spans="1:8" x14ac:dyDescent="0.25">
      <c r="A69">
        <f t="shared" si="0"/>
        <v>1981</v>
      </c>
      <c r="B69" t="s">
        <v>438</v>
      </c>
      <c r="C69" s="3">
        <v>29767</v>
      </c>
      <c r="D69" s="4">
        <v>16</v>
      </c>
      <c r="E69" s="4">
        <v>71.400000000000006</v>
      </c>
      <c r="G69">
        <f>SUM(D69:E69)/realGDP!D67</f>
        <v>184.17836220339697</v>
      </c>
      <c r="H69" s="4">
        <f t="shared" si="1"/>
        <v>87.4</v>
      </c>
    </row>
    <row r="70" spans="1:8" x14ac:dyDescent="0.25">
      <c r="A70">
        <f t="shared" si="0"/>
        <v>1981</v>
      </c>
      <c r="B70" t="s">
        <v>439</v>
      </c>
      <c r="C70" s="3">
        <v>29859</v>
      </c>
      <c r="D70" s="4">
        <v>15.1</v>
      </c>
      <c r="E70" s="4">
        <v>68.8</v>
      </c>
      <c r="G70">
        <f>SUM(D70:E70)/realGDP!D68</f>
        <v>173.95451058447884</v>
      </c>
      <c r="H70" s="4">
        <f t="shared" si="1"/>
        <v>83.899999999999991</v>
      </c>
    </row>
    <row r="71" spans="1:8" x14ac:dyDescent="0.25">
      <c r="A71">
        <f t="shared" si="0"/>
        <v>1981</v>
      </c>
      <c r="B71" t="s">
        <v>440</v>
      </c>
      <c r="C71" s="3">
        <v>29951</v>
      </c>
      <c r="D71" s="4">
        <v>15.4</v>
      </c>
      <c r="E71" s="4">
        <v>66</v>
      </c>
      <c r="G71">
        <f>SUM(D71:E71)/realGDP!D69</f>
        <v>166.24458786046893</v>
      </c>
      <c r="H71" s="4">
        <f t="shared" si="1"/>
        <v>81.400000000000006</v>
      </c>
    </row>
    <row r="72" spans="1:8" x14ac:dyDescent="0.25">
      <c r="A72">
        <f t="shared" si="0"/>
        <v>1982</v>
      </c>
      <c r="B72" t="s">
        <v>441</v>
      </c>
      <c r="C72" s="3">
        <v>30041</v>
      </c>
      <c r="D72" s="4">
        <v>14.2</v>
      </c>
      <c r="E72" s="4">
        <v>65.8</v>
      </c>
      <c r="G72">
        <f>SUM(D72:E72)/realGDP!D70</f>
        <v>161.34236850596966</v>
      </c>
      <c r="H72" s="4">
        <f t="shared" si="1"/>
        <v>80</v>
      </c>
    </row>
    <row r="73" spans="1:8" x14ac:dyDescent="0.25">
      <c r="A73">
        <f t="shared" ref="A73:A136" si="2">YEAR(C73)</f>
        <v>1982</v>
      </c>
      <c r="B73" t="s">
        <v>442</v>
      </c>
      <c r="C73" s="3">
        <v>30132</v>
      </c>
      <c r="D73" s="4">
        <v>14.9</v>
      </c>
      <c r="E73" s="4">
        <v>67.3</v>
      </c>
      <c r="G73">
        <f>SUM(D73:E73)/realGDP!D71</f>
        <v>164.21607799264825</v>
      </c>
      <c r="H73" s="4">
        <f t="shared" ref="H73:H136" si="3">SUM(D73:E73)</f>
        <v>82.2</v>
      </c>
    </row>
    <row r="74" spans="1:8" x14ac:dyDescent="0.25">
      <c r="A74">
        <f t="shared" si="2"/>
        <v>1982</v>
      </c>
      <c r="B74" t="s">
        <v>443</v>
      </c>
      <c r="C74" s="3">
        <v>30224</v>
      </c>
      <c r="D74" s="4">
        <v>14.8</v>
      </c>
      <c r="E74" s="4">
        <v>65.599999999999994</v>
      </c>
      <c r="G74">
        <f>SUM(D74:E74)/realGDP!D72</f>
        <v>158.13386306866232</v>
      </c>
      <c r="H74" s="4">
        <f t="shared" si="3"/>
        <v>80.399999999999991</v>
      </c>
    </row>
    <row r="75" spans="1:8" x14ac:dyDescent="0.25">
      <c r="A75">
        <f t="shared" si="2"/>
        <v>1982</v>
      </c>
      <c r="B75" t="s">
        <v>444</v>
      </c>
      <c r="C75" s="3">
        <v>30316</v>
      </c>
      <c r="D75" s="4">
        <v>14.7</v>
      </c>
      <c r="E75" s="4">
        <v>66.3</v>
      </c>
      <c r="G75">
        <f>SUM(D75:E75)/realGDP!D73</f>
        <v>157.56609022117613</v>
      </c>
      <c r="H75" s="4">
        <f t="shared" si="3"/>
        <v>81</v>
      </c>
    </row>
    <row r="76" spans="1:8" x14ac:dyDescent="0.25">
      <c r="A76">
        <f t="shared" si="2"/>
        <v>1983</v>
      </c>
      <c r="B76" t="s">
        <v>445</v>
      </c>
      <c r="C76" s="3">
        <v>30406</v>
      </c>
      <c r="D76" s="4">
        <v>16.100000000000001</v>
      </c>
      <c r="E76" s="4">
        <v>67.2</v>
      </c>
      <c r="G76">
        <f>SUM(D76:E76)/realGDP!D74</f>
        <v>160.65573770491807</v>
      </c>
      <c r="H76" s="4">
        <f t="shared" si="3"/>
        <v>83.300000000000011</v>
      </c>
    </row>
    <row r="77" spans="1:8" x14ac:dyDescent="0.25">
      <c r="A77">
        <f t="shared" si="2"/>
        <v>1983</v>
      </c>
      <c r="B77" t="s">
        <v>446</v>
      </c>
      <c r="C77" s="3">
        <v>30497</v>
      </c>
      <c r="D77" s="4">
        <v>14.3</v>
      </c>
      <c r="E77" s="4">
        <v>69.2</v>
      </c>
      <c r="G77">
        <f>SUM(D77:E77)/realGDP!D75</f>
        <v>159.57040207919275</v>
      </c>
      <c r="H77" s="4">
        <f t="shared" si="3"/>
        <v>83.5</v>
      </c>
    </row>
    <row r="78" spans="1:8" x14ac:dyDescent="0.25">
      <c r="A78">
        <f t="shared" si="2"/>
        <v>1983</v>
      </c>
      <c r="B78" t="s">
        <v>447</v>
      </c>
      <c r="C78" s="3">
        <v>30589</v>
      </c>
      <c r="D78" s="4">
        <v>16</v>
      </c>
      <c r="E78" s="4">
        <v>68.400000000000006</v>
      </c>
      <c r="G78">
        <f>SUM(D78:E78)/realGDP!D76</f>
        <v>159.19121807687958</v>
      </c>
      <c r="H78" s="4">
        <f t="shared" si="3"/>
        <v>84.4</v>
      </c>
    </row>
    <row r="79" spans="1:8" x14ac:dyDescent="0.25">
      <c r="A79">
        <f t="shared" si="2"/>
        <v>1983</v>
      </c>
      <c r="B79" t="s">
        <v>448</v>
      </c>
      <c r="C79" s="3">
        <v>30681</v>
      </c>
      <c r="D79" s="4">
        <v>15.9</v>
      </c>
      <c r="E79" s="4">
        <v>67</v>
      </c>
      <c r="G79">
        <f>SUM(D79:E79)/realGDP!D77</f>
        <v>155.32779974143261</v>
      </c>
      <c r="H79" s="4">
        <f t="shared" si="3"/>
        <v>82.9</v>
      </c>
    </row>
    <row r="80" spans="1:8" x14ac:dyDescent="0.25">
      <c r="A80">
        <f t="shared" si="2"/>
        <v>1984</v>
      </c>
      <c r="B80" t="s">
        <v>449</v>
      </c>
      <c r="C80" s="3">
        <v>30772</v>
      </c>
      <c r="D80" s="4">
        <v>16.7</v>
      </c>
      <c r="E80" s="4">
        <v>71.3</v>
      </c>
      <c r="G80">
        <f>SUM(D80:E80)/realGDP!D78</f>
        <v>163.12004152146514</v>
      </c>
      <c r="H80" s="4">
        <f t="shared" si="3"/>
        <v>88</v>
      </c>
    </row>
    <row r="81" spans="1:8" x14ac:dyDescent="0.25">
      <c r="A81">
        <f t="shared" si="2"/>
        <v>1984</v>
      </c>
      <c r="B81" t="s">
        <v>450</v>
      </c>
      <c r="C81" s="3">
        <v>30863</v>
      </c>
      <c r="D81" s="4">
        <v>17.3</v>
      </c>
      <c r="E81" s="4">
        <v>73.099999999999994</v>
      </c>
      <c r="G81">
        <f>SUM(D81:E81)/realGDP!D79</f>
        <v>165.95072878804567</v>
      </c>
      <c r="H81" s="4">
        <f t="shared" si="3"/>
        <v>90.399999999999991</v>
      </c>
    </row>
    <row r="82" spans="1:8" x14ac:dyDescent="0.25">
      <c r="A82">
        <f t="shared" si="2"/>
        <v>1984</v>
      </c>
      <c r="B82" t="s">
        <v>451</v>
      </c>
      <c r="C82" s="3">
        <v>30955</v>
      </c>
      <c r="D82" s="4">
        <v>18.2</v>
      </c>
      <c r="E82" s="4">
        <v>70.7</v>
      </c>
      <c r="G82">
        <f>SUM(D82:E82)/realGDP!D80</f>
        <v>161.93963240249926</v>
      </c>
      <c r="H82" s="4">
        <f t="shared" si="3"/>
        <v>88.9</v>
      </c>
    </row>
    <row r="83" spans="1:8" x14ac:dyDescent="0.25">
      <c r="A83">
        <f t="shared" si="2"/>
        <v>1984</v>
      </c>
      <c r="B83" t="s">
        <v>452</v>
      </c>
      <c r="C83" s="3">
        <v>31047</v>
      </c>
      <c r="D83" s="4">
        <v>18.899999999999999</v>
      </c>
      <c r="E83" s="4">
        <v>74.3</v>
      </c>
      <c r="G83">
        <f>SUM(D83:E83)/realGDP!D81</f>
        <v>168.72137439128153</v>
      </c>
      <c r="H83" s="4">
        <f t="shared" si="3"/>
        <v>93.199999999999989</v>
      </c>
    </row>
    <row r="84" spans="1:8" x14ac:dyDescent="0.25">
      <c r="A84">
        <f t="shared" si="2"/>
        <v>1985</v>
      </c>
      <c r="B84" t="s">
        <v>453</v>
      </c>
      <c r="C84" s="3">
        <v>31137</v>
      </c>
      <c r="D84" s="4">
        <v>17.2</v>
      </c>
      <c r="E84" s="4">
        <v>74.8</v>
      </c>
      <c r="G84">
        <f>SUM(D84:E84)/realGDP!D82</f>
        <v>164.57960644007159</v>
      </c>
      <c r="H84" s="4">
        <f t="shared" si="3"/>
        <v>92</v>
      </c>
    </row>
    <row r="85" spans="1:8" x14ac:dyDescent="0.25">
      <c r="A85">
        <f t="shared" si="2"/>
        <v>1985</v>
      </c>
      <c r="B85" t="s">
        <v>454</v>
      </c>
      <c r="C85" s="3">
        <v>31228</v>
      </c>
      <c r="D85" s="4">
        <v>19.600000000000001</v>
      </c>
      <c r="E85" s="4">
        <v>75.3</v>
      </c>
      <c r="G85">
        <f>SUM(D85:E85)/realGDP!D83</f>
        <v>168.34897376310514</v>
      </c>
      <c r="H85" s="4">
        <f t="shared" si="3"/>
        <v>94.9</v>
      </c>
    </row>
    <row r="86" spans="1:8" x14ac:dyDescent="0.25">
      <c r="A86">
        <f t="shared" si="2"/>
        <v>1985</v>
      </c>
      <c r="B86" t="s">
        <v>455</v>
      </c>
      <c r="C86" s="3">
        <v>31320</v>
      </c>
      <c r="D86" s="4">
        <v>20.2</v>
      </c>
      <c r="E86" s="4">
        <v>76.400000000000006</v>
      </c>
      <c r="G86">
        <f>SUM(D86:E86)/realGDP!D84</f>
        <v>170.01055966209083</v>
      </c>
      <c r="H86" s="4">
        <f t="shared" si="3"/>
        <v>96.600000000000009</v>
      </c>
    </row>
    <row r="87" spans="1:8" x14ac:dyDescent="0.25">
      <c r="A87">
        <f t="shared" si="2"/>
        <v>1985</v>
      </c>
      <c r="B87" t="s">
        <v>456</v>
      </c>
      <c r="C87" s="3">
        <v>31412</v>
      </c>
      <c r="D87" s="4">
        <v>21.3</v>
      </c>
      <c r="E87" s="4">
        <v>78.099999999999994</v>
      </c>
      <c r="G87">
        <f>SUM(D87:E87)/realGDP!D85</f>
        <v>173.74281169705125</v>
      </c>
      <c r="H87" s="4">
        <f t="shared" si="3"/>
        <v>99.399999999999991</v>
      </c>
    </row>
    <row r="88" spans="1:8" x14ac:dyDescent="0.25">
      <c r="A88">
        <f t="shared" si="2"/>
        <v>1986</v>
      </c>
      <c r="B88" t="s">
        <v>457</v>
      </c>
      <c r="C88" s="3">
        <v>31502</v>
      </c>
      <c r="D88" s="4">
        <v>19.8</v>
      </c>
      <c r="E88" s="4">
        <v>79.7</v>
      </c>
      <c r="G88">
        <f>SUM(D88:E88)/realGDP!D86</f>
        <v>172.68009926936361</v>
      </c>
      <c r="H88" s="4">
        <f t="shared" si="3"/>
        <v>99.5</v>
      </c>
    </row>
    <row r="89" spans="1:8" x14ac:dyDescent="0.25">
      <c r="A89">
        <f t="shared" si="2"/>
        <v>1986</v>
      </c>
      <c r="B89" t="s">
        <v>458</v>
      </c>
      <c r="C89" s="3">
        <v>31593</v>
      </c>
      <c r="D89" s="4">
        <v>20.7</v>
      </c>
      <c r="E89" s="4">
        <v>83.8</v>
      </c>
      <c r="G89">
        <f>SUM(D89:E89)/realGDP!D87</f>
        <v>181.57176863065348</v>
      </c>
      <c r="H89" s="4">
        <f t="shared" si="3"/>
        <v>104.5</v>
      </c>
    </row>
    <row r="90" spans="1:8" x14ac:dyDescent="0.25">
      <c r="A90">
        <f t="shared" si="2"/>
        <v>1986</v>
      </c>
      <c r="B90" t="s">
        <v>459</v>
      </c>
      <c r="C90" s="3">
        <v>31685</v>
      </c>
      <c r="D90" s="4">
        <v>21.4</v>
      </c>
      <c r="E90" s="4">
        <v>86.7</v>
      </c>
      <c r="G90">
        <f>SUM(D90:E90)/realGDP!D88</f>
        <v>186.87549700930055</v>
      </c>
      <c r="H90" s="4">
        <f t="shared" si="3"/>
        <v>108.1</v>
      </c>
    </row>
    <row r="91" spans="1:8" x14ac:dyDescent="0.25">
      <c r="A91">
        <f t="shared" si="2"/>
        <v>1986</v>
      </c>
      <c r="B91" t="s">
        <v>460</v>
      </c>
      <c r="C91" s="3">
        <v>31777</v>
      </c>
      <c r="D91" s="4">
        <v>18.399999999999999</v>
      </c>
      <c r="E91" s="4">
        <v>79.5</v>
      </c>
      <c r="G91">
        <f>SUM(D91:E91)/realGDP!D89</f>
        <v>168.23618366785814</v>
      </c>
      <c r="H91" s="4">
        <f t="shared" si="3"/>
        <v>97.9</v>
      </c>
    </row>
    <row r="92" spans="1:8" x14ac:dyDescent="0.25">
      <c r="A92">
        <f t="shared" si="2"/>
        <v>1987</v>
      </c>
      <c r="B92" t="s">
        <v>461</v>
      </c>
      <c r="C92" s="3">
        <v>31867</v>
      </c>
      <c r="D92" s="4">
        <v>18.899999999999999</v>
      </c>
      <c r="E92" s="4">
        <v>76.900000000000006</v>
      </c>
      <c r="G92">
        <f>SUM(D92:E92)/realGDP!D90</f>
        <v>162.88638759479036</v>
      </c>
      <c r="H92" s="4">
        <f t="shared" si="3"/>
        <v>95.800000000000011</v>
      </c>
    </row>
    <row r="93" spans="1:8" x14ac:dyDescent="0.25">
      <c r="A93">
        <f t="shared" si="2"/>
        <v>1987</v>
      </c>
      <c r="B93" t="s">
        <v>462</v>
      </c>
      <c r="C93" s="3">
        <v>31958</v>
      </c>
      <c r="D93" s="4">
        <v>19.7</v>
      </c>
      <c r="E93" s="4">
        <v>80.2</v>
      </c>
      <c r="G93">
        <f>SUM(D93:E93)/realGDP!D91</f>
        <v>168.25546535520598</v>
      </c>
      <c r="H93" s="4">
        <f t="shared" si="3"/>
        <v>99.9</v>
      </c>
    </row>
    <row r="94" spans="1:8" x14ac:dyDescent="0.25">
      <c r="A94">
        <f t="shared" si="2"/>
        <v>1987</v>
      </c>
      <c r="B94" t="s">
        <v>463</v>
      </c>
      <c r="C94" s="3">
        <v>32050</v>
      </c>
      <c r="D94" s="4">
        <v>19</v>
      </c>
      <c r="E94" s="4">
        <v>78.2</v>
      </c>
      <c r="G94">
        <f>SUM(D94:E94)/realGDP!D92</f>
        <v>162.18651449166541</v>
      </c>
      <c r="H94" s="4">
        <f t="shared" si="3"/>
        <v>97.2</v>
      </c>
    </row>
    <row r="95" spans="1:8" x14ac:dyDescent="0.25">
      <c r="A95">
        <f t="shared" si="2"/>
        <v>1987</v>
      </c>
      <c r="B95" t="s">
        <v>464</v>
      </c>
      <c r="C95" s="3">
        <v>32142</v>
      </c>
      <c r="D95" s="4">
        <v>18.8</v>
      </c>
      <c r="E95" s="4">
        <v>78.2</v>
      </c>
      <c r="G95">
        <f>SUM(D95:E95)/realGDP!D93</f>
        <v>160.44461352696956</v>
      </c>
      <c r="H95" s="4">
        <f t="shared" si="3"/>
        <v>97</v>
      </c>
    </row>
    <row r="96" spans="1:8" x14ac:dyDescent="0.25">
      <c r="A96">
        <f t="shared" si="2"/>
        <v>1988</v>
      </c>
      <c r="B96" t="s">
        <v>465</v>
      </c>
      <c r="C96" s="3">
        <v>32233</v>
      </c>
      <c r="D96" s="4">
        <v>19.100000000000001</v>
      </c>
      <c r="E96" s="4">
        <v>84.1</v>
      </c>
      <c r="G96">
        <f>SUM(D96:E96)/realGDP!D94</f>
        <v>169.38581229688472</v>
      </c>
      <c r="H96" s="4">
        <f t="shared" si="3"/>
        <v>103.19999999999999</v>
      </c>
    </row>
    <row r="97" spans="1:8" x14ac:dyDescent="0.25">
      <c r="A97">
        <f t="shared" si="2"/>
        <v>1988</v>
      </c>
      <c r="B97" t="s">
        <v>466</v>
      </c>
      <c r="C97" s="3">
        <v>32324</v>
      </c>
      <c r="D97" s="4">
        <v>20</v>
      </c>
      <c r="E97" s="4">
        <v>84.1</v>
      </c>
      <c r="G97">
        <f>SUM(D97:E97)/realGDP!D95</f>
        <v>168.99624993912241</v>
      </c>
      <c r="H97" s="4">
        <f t="shared" si="3"/>
        <v>104.1</v>
      </c>
    </row>
    <row r="98" spans="1:8" x14ac:dyDescent="0.25">
      <c r="A98">
        <f t="shared" si="2"/>
        <v>1988</v>
      </c>
      <c r="B98" t="s">
        <v>467</v>
      </c>
      <c r="C98" s="3">
        <v>32416</v>
      </c>
      <c r="D98" s="4">
        <v>20.5</v>
      </c>
      <c r="E98" s="4">
        <v>87</v>
      </c>
      <c r="G98">
        <f>SUM(D98:E98)/realGDP!D96</f>
        <v>172.39167388306231</v>
      </c>
      <c r="H98" s="4">
        <f t="shared" si="3"/>
        <v>107.5</v>
      </c>
    </row>
    <row r="99" spans="1:8" x14ac:dyDescent="0.25">
      <c r="A99">
        <f t="shared" si="2"/>
        <v>1988</v>
      </c>
      <c r="B99" t="s">
        <v>468</v>
      </c>
      <c r="C99" s="3">
        <v>32508</v>
      </c>
      <c r="D99" s="4">
        <v>19.399999999999999</v>
      </c>
      <c r="E99" s="4">
        <v>87.7</v>
      </c>
      <c r="G99">
        <f>SUM(D99:E99)/realGDP!D97</f>
        <v>170.04588539764697</v>
      </c>
      <c r="H99" s="4">
        <f t="shared" si="3"/>
        <v>107.1</v>
      </c>
    </row>
    <row r="100" spans="1:8" x14ac:dyDescent="0.25">
      <c r="A100">
        <f t="shared" si="2"/>
        <v>1989</v>
      </c>
      <c r="B100" t="s">
        <v>469</v>
      </c>
      <c r="C100" s="3">
        <v>32598</v>
      </c>
      <c r="D100" s="4">
        <v>20.3</v>
      </c>
      <c r="E100" s="4">
        <v>88.7</v>
      </c>
      <c r="G100">
        <f>SUM(D100:E100)/realGDP!D98</f>
        <v>171.1441536215045</v>
      </c>
      <c r="H100" s="4">
        <f t="shared" si="3"/>
        <v>109</v>
      </c>
    </row>
    <row r="101" spans="1:8" x14ac:dyDescent="0.25">
      <c r="A101">
        <f t="shared" si="2"/>
        <v>1989</v>
      </c>
      <c r="B101" t="s">
        <v>470</v>
      </c>
      <c r="C101" s="3">
        <v>32689</v>
      </c>
      <c r="D101" s="4">
        <v>20.100000000000001</v>
      </c>
      <c r="E101" s="4">
        <v>89.1</v>
      </c>
      <c r="G101">
        <f>SUM(D101:E101)/realGDP!D99</f>
        <v>169.20264030493661</v>
      </c>
      <c r="H101" s="4">
        <f t="shared" si="3"/>
        <v>109.19999999999999</v>
      </c>
    </row>
    <row r="102" spans="1:8" x14ac:dyDescent="0.25">
      <c r="A102">
        <f t="shared" si="2"/>
        <v>1989</v>
      </c>
      <c r="B102" t="s">
        <v>471</v>
      </c>
      <c r="C102" s="3">
        <v>32781</v>
      </c>
      <c r="D102" s="4">
        <v>19</v>
      </c>
      <c r="E102" s="4">
        <v>95</v>
      </c>
      <c r="G102">
        <f>SUM(D102:E102)/realGDP!D100</f>
        <v>175.63861584445195</v>
      </c>
      <c r="H102" s="4">
        <f t="shared" si="3"/>
        <v>114</v>
      </c>
    </row>
    <row r="103" spans="1:8" x14ac:dyDescent="0.25">
      <c r="A103">
        <f t="shared" si="2"/>
        <v>1989</v>
      </c>
      <c r="B103" t="s">
        <v>472</v>
      </c>
      <c r="C103" s="3">
        <v>32873</v>
      </c>
      <c r="D103" s="4">
        <v>21.5</v>
      </c>
      <c r="E103" s="4">
        <v>94.5</v>
      </c>
      <c r="G103">
        <f>SUM(D103:E103)/realGDP!D101</f>
        <v>177.32935870977605</v>
      </c>
      <c r="H103" s="4">
        <f t="shared" si="3"/>
        <v>116</v>
      </c>
    </row>
    <row r="104" spans="1:8" x14ac:dyDescent="0.25">
      <c r="A104">
        <f t="shared" si="2"/>
        <v>1990</v>
      </c>
      <c r="B104" t="s">
        <v>473</v>
      </c>
      <c r="C104" s="3">
        <v>32963</v>
      </c>
      <c r="D104" s="4">
        <v>22.3</v>
      </c>
      <c r="E104" s="4">
        <v>99.9</v>
      </c>
      <c r="G104">
        <f>SUM(D104:E104)/realGDP!D102</f>
        <v>184.17760629399086</v>
      </c>
      <c r="H104" s="4">
        <f t="shared" si="3"/>
        <v>122.2</v>
      </c>
    </row>
    <row r="105" spans="1:8" x14ac:dyDescent="0.25">
      <c r="A105">
        <f t="shared" si="2"/>
        <v>1990</v>
      </c>
      <c r="B105" t="s">
        <v>474</v>
      </c>
      <c r="C105" s="3">
        <v>33054</v>
      </c>
      <c r="D105" s="4">
        <v>20.3</v>
      </c>
      <c r="E105" s="4">
        <v>103.2</v>
      </c>
      <c r="G105">
        <f>SUM(D105:E105)/realGDP!D103</f>
        <v>184.47704119738299</v>
      </c>
      <c r="H105" s="4">
        <f t="shared" si="3"/>
        <v>123.5</v>
      </c>
    </row>
    <row r="106" spans="1:8" x14ac:dyDescent="0.25">
      <c r="A106">
        <f t="shared" si="2"/>
        <v>1990</v>
      </c>
      <c r="B106" t="s">
        <v>475</v>
      </c>
      <c r="C106" s="3">
        <v>33146</v>
      </c>
      <c r="D106" s="4">
        <v>20.7</v>
      </c>
      <c r="E106" s="4">
        <v>105.5</v>
      </c>
      <c r="G106">
        <f>SUM(D106:E106)/realGDP!D104</f>
        <v>186.17138979450334</v>
      </c>
      <c r="H106" s="4">
        <f t="shared" si="3"/>
        <v>126.2</v>
      </c>
    </row>
    <row r="107" spans="1:8" x14ac:dyDescent="0.25">
      <c r="A107">
        <f t="shared" si="2"/>
        <v>1990</v>
      </c>
      <c r="B107" t="s">
        <v>476</v>
      </c>
      <c r="C107" s="3">
        <v>33238</v>
      </c>
      <c r="D107" s="4">
        <v>49.5</v>
      </c>
      <c r="E107" s="4">
        <v>108.8</v>
      </c>
      <c r="G107">
        <f>SUM(D107:E107)/realGDP!D105</f>
        <v>230.5026501252257</v>
      </c>
      <c r="H107" s="4">
        <f t="shared" si="3"/>
        <v>158.30000000000001</v>
      </c>
    </row>
    <row r="108" spans="1:8" x14ac:dyDescent="0.25">
      <c r="A108">
        <f t="shared" si="2"/>
        <v>1991</v>
      </c>
      <c r="B108" t="s">
        <v>477</v>
      </c>
      <c r="C108" s="3">
        <v>33328</v>
      </c>
      <c r="D108" s="4">
        <v>26</v>
      </c>
      <c r="E108" s="4">
        <v>115.6</v>
      </c>
      <c r="G108">
        <f>SUM(D108:E108)/realGDP!D106</f>
        <v>205.16981569491128</v>
      </c>
      <c r="H108" s="4">
        <f t="shared" si="3"/>
        <v>141.6</v>
      </c>
    </row>
    <row r="109" spans="1:8" x14ac:dyDescent="0.25">
      <c r="A109">
        <f t="shared" si="2"/>
        <v>1991</v>
      </c>
      <c r="B109" t="s">
        <v>478</v>
      </c>
      <c r="C109" s="3">
        <v>33419</v>
      </c>
      <c r="D109" s="4">
        <v>22.2</v>
      </c>
      <c r="E109" s="4">
        <v>120.5</v>
      </c>
      <c r="G109">
        <f>SUM(D109:E109)/realGDP!D107</f>
        <v>205.67294110864484</v>
      </c>
      <c r="H109" s="4">
        <f t="shared" si="3"/>
        <v>142.69999999999999</v>
      </c>
    </row>
    <row r="110" spans="1:8" x14ac:dyDescent="0.25">
      <c r="A110">
        <f t="shared" si="2"/>
        <v>1991</v>
      </c>
      <c r="B110" t="s">
        <v>479</v>
      </c>
      <c r="C110" s="3">
        <v>33511</v>
      </c>
      <c r="D110" s="4">
        <v>37.1</v>
      </c>
      <c r="E110" s="4">
        <v>127</v>
      </c>
      <c r="G110">
        <f>SUM(D110:E110)/realGDP!D108</f>
        <v>234.92863380624473</v>
      </c>
      <c r="H110" s="4">
        <f t="shared" si="3"/>
        <v>164.1</v>
      </c>
    </row>
    <row r="111" spans="1:8" x14ac:dyDescent="0.25">
      <c r="A111">
        <f t="shared" si="2"/>
        <v>1991</v>
      </c>
      <c r="B111" t="s">
        <v>480</v>
      </c>
      <c r="C111" s="3">
        <v>33603</v>
      </c>
      <c r="D111" s="4">
        <v>20.8</v>
      </c>
      <c r="E111" s="4">
        <v>132.9</v>
      </c>
      <c r="G111">
        <f>SUM(D111:E111)/realGDP!D109</f>
        <v>218.47592784750753</v>
      </c>
      <c r="H111" s="4">
        <f t="shared" si="3"/>
        <v>153.70000000000002</v>
      </c>
    </row>
    <row r="112" spans="1:8" x14ac:dyDescent="0.25">
      <c r="A112">
        <f t="shared" si="2"/>
        <v>1992</v>
      </c>
      <c r="B112" t="s">
        <v>481</v>
      </c>
      <c r="C112" s="3">
        <v>33694</v>
      </c>
      <c r="D112" s="4">
        <v>21.6</v>
      </c>
      <c r="E112" s="4">
        <v>136.19999999999999</v>
      </c>
      <c r="G112">
        <f>SUM(D112:E112)/realGDP!D110</f>
        <v>222.93488549510474</v>
      </c>
      <c r="H112" s="4">
        <f t="shared" si="3"/>
        <v>157.79999999999998</v>
      </c>
    </row>
    <row r="113" spans="1:8" x14ac:dyDescent="0.25">
      <c r="A113">
        <f t="shared" si="2"/>
        <v>1992</v>
      </c>
      <c r="B113" t="s">
        <v>482</v>
      </c>
      <c r="C113" s="3">
        <v>33785</v>
      </c>
      <c r="D113" s="4">
        <v>23.2</v>
      </c>
      <c r="E113" s="4">
        <v>139</v>
      </c>
      <c r="G113">
        <f>SUM(D113:E113)/realGDP!D111</f>
        <v>227.64273283556955</v>
      </c>
      <c r="H113" s="4">
        <f t="shared" si="3"/>
        <v>162.19999999999999</v>
      </c>
    </row>
    <row r="114" spans="1:8" x14ac:dyDescent="0.25">
      <c r="A114">
        <f t="shared" si="2"/>
        <v>1992</v>
      </c>
      <c r="B114" t="s">
        <v>483</v>
      </c>
      <c r="C114" s="3">
        <v>33877</v>
      </c>
      <c r="D114" s="4">
        <v>22.5</v>
      </c>
      <c r="E114" s="4">
        <v>145</v>
      </c>
      <c r="G114">
        <f>SUM(D114:E114)/realGDP!D112</f>
        <v>233.59272585278777</v>
      </c>
      <c r="H114" s="4">
        <f t="shared" si="3"/>
        <v>167.5</v>
      </c>
    </row>
    <row r="115" spans="1:8" x14ac:dyDescent="0.25">
      <c r="A115">
        <f t="shared" si="2"/>
        <v>1992</v>
      </c>
      <c r="B115" t="s">
        <v>484</v>
      </c>
      <c r="C115" s="3">
        <v>33969</v>
      </c>
      <c r="D115" s="4">
        <v>23.2</v>
      </c>
      <c r="E115" s="4">
        <v>146.5</v>
      </c>
      <c r="G115">
        <f>SUM(D115:E115)/realGDP!D113</f>
        <v>235.0057470468488</v>
      </c>
      <c r="H115" s="4">
        <f t="shared" si="3"/>
        <v>169.7</v>
      </c>
    </row>
    <row r="116" spans="1:8" x14ac:dyDescent="0.25">
      <c r="A116">
        <f t="shared" si="2"/>
        <v>1993</v>
      </c>
      <c r="B116" t="s">
        <v>485</v>
      </c>
      <c r="C116" s="3">
        <v>34059</v>
      </c>
      <c r="D116" s="4">
        <v>24.4</v>
      </c>
      <c r="E116" s="4">
        <v>148.80000000000001</v>
      </c>
      <c r="G116">
        <f>SUM(D116:E116)/realGDP!D114</f>
        <v>238.43284095758597</v>
      </c>
      <c r="H116" s="4">
        <f t="shared" si="3"/>
        <v>173.20000000000002</v>
      </c>
    </row>
    <row r="117" spans="1:8" x14ac:dyDescent="0.25">
      <c r="A117">
        <f t="shared" si="2"/>
        <v>1993</v>
      </c>
      <c r="B117" t="s">
        <v>486</v>
      </c>
      <c r="C117" s="3">
        <v>34150</v>
      </c>
      <c r="D117" s="4">
        <v>22.6</v>
      </c>
      <c r="E117" s="4">
        <v>151.4</v>
      </c>
      <c r="G117">
        <f>SUM(D117:E117)/realGDP!D115</f>
        <v>237.92919555318537</v>
      </c>
      <c r="H117" s="4">
        <f t="shared" si="3"/>
        <v>174</v>
      </c>
    </row>
    <row r="118" spans="1:8" x14ac:dyDescent="0.25">
      <c r="A118">
        <f t="shared" si="2"/>
        <v>1993</v>
      </c>
      <c r="B118" t="s">
        <v>487</v>
      </c>
      <c r="C118" s="3">
        <v>34242</v>
      </c>
      <c r="D118" s="4">
        <v>25.3</v>
      </c>
      <c r="E118" s="4">
        <v>157.19999999999999</v>
      </c>
      <c r="G118">
        <f>SUM(D118:E118)/realGDP!D116</f>
        <v>248.46496303658225</v>
      </c>
      <c r="H118" s="4">
        <f t="shared" si="3"/>
        <v>182.5</v>
      </c>
    </row>
    <row r="119" spans="1:8" x14ac:dyDescent="0.25">
      <c r="A119">
        <f t="shared" si="2"/>
        <v>1993</v>
      </c>
      <c r="B119" t="s">
        <v>488</v>
      </c>
      <c r="C119" s="3">
        <v>34334</v>
      </c>
      <c r="D119" s="4">
        <v>24.9</v>
      </c>
      <c r="E119" s="4">
        <v>165.5</v>
      </c>
      <c r="G119">
        <f>SUM(D119:E119)/realGDP!D117</f>
        <v>257.74312324019928</v>
      </c>
      <c r="H119" s="4">
        <f t="shared" si="3"/>
        <v>190.4</v>
      </c>
    </row>
    <row r="120" spans="1:8" x14ac:dyDescent="0.25">
      <c r="A120">
        <f t="shared" si="2"/>
        <v>1994</v>
      </c>
      <c r="B120" t="s">
        <v>489</v>
      </c>
      <c r="C120" s="3">
        <v>34424</v>
      </c>
      <c r="D120" s="4">
        <v>23.8</v>
      </c>
      <c r="E120" s="4">
        <v>162.4</v>
      </c>
      <c r="G120">
        <f>SUM(D120:E120)/realGDP!D118</f>
        <v>251.16680605390241</v>
      </c>
      <c r="H120" s="4">
        <f t="shared" si="3"/>
        <v>186.20000000000002</v>
      </c>
    </row>
    <row r="121" spans="1:8" x14ac:dyDescent="0.25">
      <c r="A121">
        <f t="shared" si="2"/>
        <v>1994</v>
      </c>
      <c r="B121" t="s">
        <v>490</v>
      </c>
      <c r="C121" s="3">
        <v>34515</v>
      </c>
      <c r="D121" s="4">
        <v>27.5</v>
      </c>
      <c r="E121" s="4">
        <v>164.9</v>
      </c>
      <c r="G121">
        <f>SUM(D121:E121)/realGDP!D119</f>
        <v>258.09221028344535</v>
      </c>
      <c r="H121" s="4">
        <f t="shared" si="3"/>
        <v>192.4</v>
      </c>
    </row>
    <row r="122" spans="1:8" x14ac:dyDescent="0.25">
      <c r="A122">
        <f t="shared" si="2"/>
        <v>1994</v>
      </c>
      <c r="B122" t="s">
        <v>491</v>
      </c>
      <c r="C122" s="3">
        <v>34607</v>
      </c>
      <c r="D122" s="4">
        <v>26.2</v>
      </c>
      <c r="E122" s="4">
        <v>167.3</v>
      </c>
      <c r="G122">
        <f>SUM(D122:E122)/realGDP!D120</f>
        <v>257.72852595266323</v>
      </c>
      <c r="H122" s="4">
        <f t="shared" si="3"/>
        <v>193.5</v>
      </c>
    </row>
    <row r="123" spans="1:8" x14ac:dyDescent="0.25">
      <c r="A123">
        <f t="shared" si="2"/>
        <v>1994</v>
      </c>
      <c r="B123" t="s">
        <v>492</v>
      </c>
      <c r="C123" s="3">
        <v>34699</v>
      </c>
      <c r="D123" s="4">
        <v>26.7</v>
      </c>
      <c r="E123" s="4">
        <v>172.8</v>
      </c>
      <c r="G123">
        <f>SUM(D123:E123)/realGDP!D121</f>
        <v>264.47661469933183</v>
      </c>
      <c r="H123" s="4">
        <f t="shared" si="3"/>
        <v>199.5</v>
      </c>
    </row>
    <row r="124" spans="1:8" x14ac:dyDescent="0.25">
      <c r="A124">
        <f t="shared" si="2"/>
        <v>1995</v>
      </c>
      <c r="B124" t="s">
        <v>493</v>
      </c>
      <c r="C124" s="3">
        <v>34789</v>
      </c>
      <c r="D124" s="4">
        <v>27.9</v>
      </c>
      <c r="E124" s="4">
        <v>175.6</v>
      </c>
      <c r="G124">
        <f>SUM(D124:E124)/realGDP!D122</f>
        <v>268.49090957067841</v>
      </c>
      <c r="H124" s="4">
        <f t="shared" si="3"/>
        <v>203.5</v>
      </c>
    </row>
    <row r="125" spans="1:8" x14ac:dyDescent="0.25">
      <c r="A125">
        <f t="shared" si="2"/>
        <v>1995</v>
      </c>
      <c r="B125" t="s">
        <v>494</v>
      </c>
      <c r="C125" s="3">
        <v>34880</v>
      </c>
      <c r="D125" s="4">
        <v>28.2</v>
      </c>
      <c r="E125" s="4">
        <v>174.8</v>
      </c>
      <c r="G125">
        <f>SUM(D125:E125)/realGDP!D123</f>
        <v>266.32730707669702</v>
      </c>
      <c r="H125" s="4">
        <f t="shared" si="3"/>
        <v>203</v>
      </c>
    </row>
    <row r="126" spans="1:8" x14ac:dyDescent="0.25">
      <c r="A126">
        <f t="shared" si="2"/>
        <v>1995</v>
      </c>
      <c r="B126" t="s">
        <v>495</v>
      </c>
      <c r="C126" s="3">
        <v>34972</v>
      </c>
      <c r="D126" s="4">
        <v>28.4</v>
      </c>
      <c r="E126" s="4">
        <v>175.8</v>
      </c>
      <c r="G126">
        <f>SUM(D126:E126)/realGDP!D124</f>
        <v>266.83044114572442</v>
      </c>
      <c r="H126" s="4">
        <f t="shared" si="3"/>
        <v>204.20000000000002</v>
      </c>
    </row>
    <row r="127" spans="1:8" x14ac:dyDescent="0.25">
      <c r="A127">
        <f t="shared" si="2"/>
        <v>1995</v>
      </c>
      <c r="B127" t="s">
        <v>496</v>
      </c>
      <c r="C127" s="3">
        <v>35064</v>
      </c>
      <c r="D127" s="4">
        <v>27</v>
      </c>
      <c r="E127" s="4">
        <v>171.7</v>
      </c>
      <c r="G127">
        <f>SUM(D127:E127)/realGDP!D125</f>
        <v>258.50853455453785</v>
      </c>
      <c r="H127" s="4">
        <f t="shared" si="3"/>
        <v>198.7</v>
      </c>
    </row>
    <row r="128" spans="1:8" x14ac:dyDescent="0.25">
      <c r="A128">
        <f t="shared" si="2"/>
        <v>1996</v>
      </c>
      <c r="B128" t="s">
        <v>497</v>
      </c>
      <c r="C128" s="3">
        <v>35155</v>
      </c>
      <c r="D128" s="4">
        <v>29.3</v>
      </c>
      <c r="E128" s="4">
        <v>177.1</v>
      </c>
      <c r="G128">
        <f>SUM(D128:E128)/realGDP!D126</f>
        <v>267.02891519503203</v>
      </c>
      <c r="H128" s="4">
        <f t="shared" si="3"/>
        <v>206.4</v>
      </c>
    </row>
    <row r="129" spans="1:8" x14ac:dyDescent="0.25">
      <c r="A129">
        <f t="shared" si="2"/>
        <v>1996</v>
      </c>
      <c r="B129" t="s">
        <v>498</v>
      </c>
      <c r="C129" s="3">
        <v>35246</v>
      </c>
      <c r="D129" s="4">
        <v>28.1</v>
      </c>
      <c r="E129" s="4">
        <v>185.5</v>
      </c>
      <c r="G129">
        <f>SUM(D129:E129)/realGDP!D127</f>
        <v>274.53248505880083</v>
      </c>
      <c r="H129" s="4">
        <f t="shared" si="3"/>
        <v>213.6</v>
      </c>
    </row>
    <row r="130" spans="1:8" x14ac:dyDescent="0.25">
      <c r="A130">
        <f t="shared" si="2"/>
        <v>1996</v>
      </c>
      <c r="B130" t="s">
        <v>499</v>
      </c>
      <c r="C130" s="3">
        <v>35338</v>
      </c>
      <c r="D130" s="4">
        <v>27.3</v>
      </c>
      <c r="E130" s="4">
        <v>182.9</v>
      </c>
      <c r="G130">
        <f>SUM(D130:E130)/realGDP!D128</f>
        <v>269.01123653024138</v>
      </c>
      <c r="H130" s="4">
        <f t="shared" si="3"/>
        <v>210.20000000000002</v>
      </c>
    </row>
    <row r="131" spans="1:8" x14ac:dyDescent="0.25">
      <c r="A131">
        <f t="shared" si="2"/>
        <v>1996</v>
      </c>
      <c r="B131" t="s">
        <v>500</v>
      </c>
      <c r="C131" s="3">
        <v>35430</v>
      </c>
      <c r="D131" s="4">
        <v>28.9</v>
      </c>
      <c r="E131" s="4">
        <v>180.3</v>
      </c>
      <c r="G131">
        <f>SUM(D131:E131)/realGDP!D129</f>
        <v>265.93107656323491</v>
      </c>
      <c r="H131" s="4">
        <f t="shared" si="3"/>
        <v>209.20000000000002</v>
      </c>
    </row>
    <row r="132" spans="1:8" x14ac:dyDescent="0.25">
      <c r="A132">
        <f t="shared" si="2"/>
        <v>1997</v>
      </c>
      <c r="B132" t="s">
        <v>501</v>
      </c>
      <c r="C132" s="3">
        <v>35520</v>
      </c>
      <c r="D132" s="4">
        <v>28.6</v>
      </c>
      <c r="E132" s="4">
        <v>184.6</v>
      </c>
      <c r="G132">
        <f>SUM(D132:E132)/realGDP!D130</f>
        <v>269.82560052648898</v>
      </c>
      <c r="H132" s="4">
        <f t="shared" si="3"/>
        <v>213.2</v>
      </c>
    </row>
    <row r="133" spans="1:8" x14ac:dyDescent="0.25">
      <c r="A133">
        <f t="shared" si="2"/>
        <v>1997</v>
      </c>
      <c r="B133" t="s">
        <v>502</v>
      </c>
      <c r="C133" s="3">
        <v>35611</v>
      </c>
      <c r="D133" s="4">
        <v>29.5</v>
      </c>
      <c r="E133" s="4">
        <v>184.2</v>
      </c>
      <c r="G133">
        <f>SUM(D133:E133)/realGDP!D131</f>
        <v>269.7925740761782</v>
      </c>
      <c r="H133" s="4">
        <f t="shared" si="3"/>
        <v>213.7</v>
      </c>
    </row>
    <row r="134" spans="1:8" x14ac:dyDescent="0.25">
      <c r="A134">
        <f t="shared" si="2"/>
        <v>1997</v>
      </c>
      <c r="B134" t="s">
        <v>503</v>
      </c>
      <c r="C134" s="3">
        <v>35703</v>
      </c>
      <c r="D134" s="4">
        <v>29.7</v>
      </c>
      <c r="E134" s="4">
        <v>187.5</v>
      </c>
      <c r="G134">
        <f>SUM(D134:E134)/realGDP!D132</f>
        <v>273.50685656000906</v>
      </c>
      <c r="H134" s="4">
        <f t="shared" si="3"/>
        <v>217.2</v>
      </c>
    </row>
    <row r="135" spans="1:8" x14ac:dyDescent="0.25">
      <c r="A135">
        <f t="shared" si="2"/>
        <v>1997</v>
      </c>
      <c r="B135" t="s">
        <v>504</v>
      </c>
      <c r="C135" s="3">
        <v>35795</v>
      </c>
      <c r="D135" s="4">
        <v>29</v>
      </c>
      <c r="E135" s="4">
        <v>196.3</v>
      </c>
      <c r="G135">
        <f>SUM(D135:E135)/realGDP!D133</f>
        <v>282.83056528452528</v>
      </c>
      <c r="H135" s="4">
        <f t="shared" si="3"/>
        <v>225.3</v>
      </c>
    </row>
    <row r="136" spans="1:8" x14ac:dyDescent="0.25">
      <c r="A136">
        <f t="shared" si="2"/>
        <v>1998</v>
      </c>
      <c r="B136" t="s">
        <v>505</v>
      </c>
      <c r="C136" s="3">
        <v>35885</v>
      </c>
      <c r="D136" s="4">
        <v>27.3</v>
      </c>
      <c r="E136" s="4">
        <v>197.3</v>
      </c>
      <c r="G136">
        <f>SUM(D136:E136)/realGDP!D134</f>
        <v>281.96597828133832</v>
      </c>
      <c r="H136" s="4">
        <f t="shared" si="3"/>
        <v>224.60000000000002</v>
      </c>
    </row>
    <row r="137" spans="1:8" x14ac:dyDescent="0.25">
      <c r="A137">
        <f t="shared" ref="A137:A200" si="4">YEAR(C137)</f>
        <v>1998</v>
      </c>
      <c r="B137" t="s">
        <v>506</v>
      </c>
      <c r="C137" s="3">
        <v>35976</v>
      </c>
      <c r="D137" s="4">
        <v>27.5</v>
      </c>
      <c r="E137" s="4">
        <v>197</v>
      </c>
      <c r="G137">
        <f>SUM(D137:E137)/realGDP!D135</f>
        <v>281.34242317910667</v>
      </c>
      <c r="H137" s="4">
        <f t="shared" ref="H137:H200" si="5">SUM(D137:E137)</f>
        <v>224.5</v>
      </c>
    </row>
    <row r="138" spans="1:8" x14ac:dyDescent="0.25">
      <c r="A138">
        <f t="shared" si="4"/>
        <v>1998</v>
      </c>
      <c r="B138" t="s">
        <v>507</v>
      </c>
      <c r="C138" s="3">
        <v>36068</v>
      </c>
      <c r="D138" s="4">
        <v>29.4</v>
      </c>
      <c r="E138" s="4">
        <v>201.8</v>
      </c>
      <c r="G138">
        <f>SUM(D138:E138)/realGDP!D136</f>
        <v>288.86639929032822</v>
      </c>
      <c r="H138" s="4">
        <f t="shared" si="5"/>
        <v>231.20000000000002</v>
      </c>
    </row>
    <row r="139" spans="1:8" x14ac:dyDescent="0.25">
      <c r="A139">
        <f t="shared" si="4"/>
        <v>1998</v>
      </c>
      <c r="B139" t="s">
        <v>508</v>
      </c>
      <c r="C139" s="3">
        <v>36160</v>
      </c>
      <c r="D139" s="4">
        <v>31.5</v>
      </c>
      <c r="E139" s="4">
        <v>207</v>
      </c>
      <c r="G139">
        <f>SUM(D139:E139)/realGDP!D137</f>
        <v>297.2333000997009</v>
      </c>
      <c r="H139" s="4">
        <f t="shared" si="5"/>
        <v>238.5</v>
      </c>
    </row>
    <row r="140" spans="1:8" x14ac:dyDescent="0.25">
      <c r="A140">
        <f t="shared" si="4"/>
        <v>1999</v>
      </c>
      <c r="B140" t="s">
        <v>509</v>
      </c>
      <c r="C140" s="3">
        <v>36250</v>
      </c>
      <c r="D140" s="4">
        <v>28.1</v>
      </c>
      <c r="E140" s="4">
        <v>214.7</v>
      </c>
      <c r="G140">
        <f>SUM(D140:E140)/realGDP!D138</f>
        <v>301.81361641826294</v>
      </c>
      <c r="H140" s="4">
        <f t="shared" si="5"/>
        <v>242.79999999999998</v>
      </c>
    </row>
    <row r="141" spans="1:8" x14ac:dyDescent="0.25">
      <c r="A141">
        <f t="shared" si="4"/>
        <v>1999</v>
      </c>
      <c r="B141" t="s">
        <v>510</v>
      </c>
      <c r="C141" s="3">
        <v>36341</v>
      </c>
      <c r="D141" s="4">
        <v>32.5</v>
      </c>
      <c r="E141" s="4">
        <v>211.8</v>
      </c>
      <c r="G141">
        <f>SUM(D141:E141)/realGDP!D139</f>
        <v>302.06736238191797</v>
      </c>
      <c r="H141" s="4">
        <f t="shared" si="5"/>
        <v>244.3</v>
      </c>
    </row>
    <row r="142" spans="1:8" x14ac:dyDescent="0.25">
      <c r="A142">
        <f t="shared" si="4"/>
        <v>1999</v>
      </c>
      <c r="B142" t="s">
        <v>511</v>
      </c>
      <c r="C142" s="3">
        <v>36433</v>
      </c>
      <c r="D142" s="4">
        <v>34.6</v>
      </c>
      <c r="E142" s="4">
        <v>223.1</v>
      </c>
      <c r="G142">
        <f>SUM(D142:E142)/realGDP!D140</f>
        <v>316.9663722909645</v>
      </c>
      <c r="H142" s="4">
        <f t="shared" si="5"/>
        <v>257.7</v>
      </c>
    </row>
    <row r="143" spans="1:8" x14ac:dyDescent="0.25">
      <c r="A143">
        <f t="shared" si="4"/>
        <v>1999</v>
      </c>
      <c r="B143" t="s">
        <v>512</v>
      </c>
      <c r="C143" s="3">
        <v>36525</v>
      </c>
      <c r="D143" s="4">
        <v>51.2</v>
      </c>
      <c r="E143" s="4">
        <v>227</v>
      </c>
      <c r="G143">
        <f>SUM(D143:E143)/realGDP!D141</f>
        <v>340.16433532231241</v>
      </c>
      <c r="H143" s="4">
        <f t="shared" si="5"/>
        <v>278.2</v>
      </c>
    </row>
    <row r="144" spans="1:8" x14ac:dyDescent="0.25">
      <c r="A144">
        <f t="shared" si="4"/>
        <v>2000</v>
      </c>
      <c r="B144" t="s">
        <v>8</v>
      </c>
      <c r="C144" s="3">
        <v>36616</v>
      </c>
      <c r="D144" s="4">
        <v>36</v>
      </c>
      <c r="E144" s="4">
        <v>224.5</v>
      </c>
      <c r="G144">
        <f>SUM(D144:E144)/realGDP!D142</f>
        <v>315.87626865852627</v>
      </c>
      <c r="H144" s="4">
        <f t="shared" si="5"/>
        <v>260.5</v>
      </c>
    </row>
    <row r="145" spans="1:8" x14ac:dyDescent="0.25">
      <c r="A145">
        <f t="shared" si="4"/>
        <v>2000</v>
      </c>
      <c r="B145" t="s">
        <v>9</v>
      </c>
      <c r="C145" s="3">
        <v>36707</v>
      </c>
      <c r="D145" s="4">
        <v>36.4</v>
      </c>
      <c r="E145" s="4">
        <v>227.4</v>
      </c>
      <c r="G145">
        <f>SUM(D145:E145)/realGDP!D143</f>
        <v>318.41828913539422</v>
      </c>
      <c r="H145" s="4">
        <f t="shared" si="5"/>
        <v>263.8</v>
      </c>
    </row>
    <row r="146" spans="1:8" x14ac:dyDescent="0.25">
      <c r="A146">
        <f t="shared" si="4"/>
        <v>2000</v>
      </c>
      <c r="B146" t="s">
        <v>10</v>
      </c>
      <c r="C146" s="3">
        <v>36799</v>
      </c>
      <c r="D146" s="4">
        <v>36.200000000000003</v>
      </c>
      <c r="E146" s="4">
        <v>239.5</v>
      </c>
      <c r="G146">
        <f>SUM(D146:E146)/realGDP!D144</f>
        <v>330.72226287441669</v>
      </c>
      <c r="H146" s="4">
        <f t="shared" si="5"/>
        <v>275.7</v>
      </c>
    </row>
    <row r="147" spans="1:8" x14ac:dyDescent="0.25">
      <c r="A147">
        <f t="shared" si="4"/>
        <v>2000</v>
      </c>
      <c r="B147" t="s">
        <v>11</v>
      </c>
      <c r="C147" s="3">
        <v>36891</v>
      </c>
      <c r="D147" s="4">
        <v>39.5</v>
      </c>
      <c r="E147" s="4">
        <v>241.1</v>
      </c>
      <c r="G147">
        <f>SUM(D147:E147)/realGDP!D145</f>
        <v>334.74500447360572</v>
      </c>
      <c r="H147" s="4">
        <f t="shared" si="5"/>
        <v>280.60000000000002</v>
      </c>
    </row>
    <row r="148" spans="1:8" x14ac:dyDescent="0.25">
      <c r="A148">
        <f t="shared" si="4"/>
        <v>2001</v>
      </c>
      <c r="B148" t="s">
        <v>12</v>
      </c>
      <c r="C148" s="3">
        <v>36981</v>
      </c>
      <c r="D148" s="4">
        <v>40.6</v>
      </c>
      <c r="E148" s="4">
        <v>254</v>
      </c>
      <c r="G148">
        <f>SUM(D148:E148)/realGDP!D146</f>
        <v>349.11004195008655</v>
      </c>
      <c r="H148" s="4">
        <f t="shared" si="5"/>
        <v>294.60000000000002</v>
      </c>
    </row>
    <row r="149" spans="1:8" x14ac:dyDescent="0.25">
      <c r="A149">
        <f t="shared" si="4"/>
        <v>2001</v>
      </c>
      <c r="B149" t="s">
        <v>13</v>
      </c>
      <c r="C149" s="3">
        <v>37072</v>
      </c>
      <c r="D149" s="4">
        <v>43.2</v>
      </c>
      <c r="E149" s="4">
        <v>262.2</v>
      </c>
      <c r="G149">
        <f>SUM(D149:E149)/realGDP!D147</f>
        <v>360.18398396037264</v>
      </c>
      <c r="H149" s="4">
        <f t="shared" si="5"/>
        <v>305.39999999999998</v>
      </c>
    </row>
    <row r="150" spans="1:8" x14ac:dyDescent="0.25">
      <c r="A150">
        <f t="shared" si="4"/>
        <v>2001</v>
      </c>
      <c r="B150" t="s">
        <v>14</v>
      </c>
      <c r="C150" s="3">
        <v>37164</v>
      </c>
      <c r="D150" s="4">
        <v>42.9</v>
      </c>
      <c r="E150" s="4">
        <v>258.5</v>
      </c>
      <c r="G150">
        <f>SUM(D150:E150)/realGDP!D148</f>
        <v>355.1983406792844</v>
      </c>
      <c r="H150" s="4">
        <f t="shared" si="5"/>
        <v>301.39999999999998</v>
      </c>
    </row>
    <row r="151" spans="1:8" x14ac:dyDescent="0.25">
      <c r="A151">
        <f t="shared" si="4"/>
        <v>2001</v>
      </c>
      <c r="B151" t="s">
        <v>15</v>
      </c>
      <c r="C151" s="3">
        <v>37256</v>
      </c>
      <c r="D151" s="4">
        <v>43.4</v>
      </c>
      <c r="E151" s="4">
        <v>270.39999999999998</v>
      </c>
      <c r="G151">
        <f>SUM(D151:E151)/realGDP!D149</f>
        <v>369.56777764692021</v>
      </c>
      <c r="H151" s="4">
        <f t="shared" si="5"/>
        <v>313.79999999999995</v>
      </c>
    </row>
    <row r="152" spans="1:8" x14ac:dyDescent="0.25">
      <c r="A152">
        <f t="shared" si="4"/>
        <v>2002</v>
      </c>
      <c r="B152" t="s">
        <v>16</v>
      </c>
      <c r="C152" s="3">
        <v>37346</v>
      </c>
      <c r="D152" s="4">
        <v>48.5</v>
      </c>
      <c r="E152" s="4">
        <v>273.60000000000002</v>
      </c>
      <c r="G152">
        <f>SUM(D152:E152)/realGDP!D150</f>
        <v>378.65607072322024</v>
      </c>
      <c r="H152" s="4">
        <f t="shared" si="5"/>
        <v>322.10000000000002</v>
      </c>
    </row>
    <row r="153" spans="1:8" x14ac:dyDescent="0.25">
      <c r="A153">
        <f t="shared" si="4"/>
        <v>2002</v>
      </c>
      <c r="B153" t="s">
        <v>17</v>
      </c>
      <c r="C153" s="3">
        <v>37437</v>
      </c>
      <c r="D153" s="4">
        <v>45.6</v>
      </c>
      <c r="E153" s="4">
        <v>285.39999999999998</v>
      </c>
      <c r="G153">
        <f>SUM(D153:E153)/realGDP!D151</f>
        <v>386.14542866808995</v>
      </c>
      <c r="H153" s="4">
        <f t="shared" si="5"/>
        <v>331</v>
      </c>
    </row>
    <row r="154" spans="1:8" x14ac:dyDescent="0.25">
      <c r="A154">
        <f t="shared" si="4"/>
        <v>2002</v>
      </c>
      <c r="B154" t="s">
        <v>18</v>
      </c>
      <c r="C154" s="3">
        <v>37529</v>
      </c>
      <c r="D154" s="4">
        <v>45.4</v>
      </c>
      <c r="E154" s="4">
        <v>290</v>
      </c>
      <c r="G154">
        <f>SUM(D154:E154)/realGDP!D152</f>
        <v>389.31643277501126</v>
      </c>
      <c r="H154" s="4">
        <f t="shared" si="5"/>
        <v>335.4</v>
      </c>
    </row>
    <row r="155" spans="1:8" x14ac:dyDescent="0.25">
      <c r="A155">
        <f t="shared" si="4"/>
        <v>2002</v>
      </c>
      <c r="B155" t="s">
        <v>19</v>
      </c>
      <c r="C155" s="3">
        <v>37621</v>
      </c>
      <c r="D155" s="4">
        <v>59.4</v>
      </c>
      <c r="E155" s="4">
        <v>299.7</v>
      </c>
      <c r="G155">
        <f>SUM(D155:E155)/realGDP!D153</f>
        <v>414.92864983534571</v>
      </c>
      <c r="H155" s="4">
        <f t="shared" si="5"/>
        <v>359.09999999999997</v>
      </c>
    </row>
    <row r="156" spans="1:8" x14ac:dyDescent="0.25">
      <c r="A156">
        <f t="shared" si="4"/>
        <v>2003</v>
      </c>
      <c r="B156" t="s">
        <v>20</v>
      </c>
      <c r="C156" s="3">
        <v>37711</v>
      </c>
      <c r="D156" s="4">
        <v>56.4</v>
      </c>
      <c r="E156" s="4">
        <v>298.2</v>
      </c>
      <c r="G156">
        <f>SUM(D156:E156)/realGDP!D154</f>
        <v>406.85667079719116</v>
      </c>
      <c r="H156" s="4">
        <f t="shared" si="5"/>
        <v>354.59999999999997</v>
      </c>
    </row>
    <row r="157" spans="1:8" x14ac:dyDescent="0.25">
      <c r="A157">
        <f t="shared" si="4"/>
        <v>2003</v>
      </c>
      <c r="B157" t="s">
        <v>21</v>
      </c>
      <c r="C157" s="3">
        <v>37802</v>
      </c>
      <c r="D157" s="4">
        <v>68.599999999999994</v>
      </c>
      <c r="E157" s="4">
        <v>324.89999999999998</v>
      </c>
      <c r="G157">
        <f>SUM(D157:E157)/realGDP!D155</f>
        <v>451.10109937980769</v>
      </c>
      <c r="H157" s="4">
        <f t="shared" si="5"/>
        <v>393.5</v>
      </c>
    </row>
    <row r="158" spans="1:8" x14ac:dyDescent="0.25">
      <c r="A158">
        <f t="shared" si="4"/>
        <v>2003</v>
      </c>
      <c r="B158" t="s">
        <v>22</v>
      </c>
      <c r="C158" s="3">
        <v>37894</v>
      </c>
      <c r="D158" s="4">
        <v>64.7</v>
      </c>
      <c r="E158" s="4">
        <v>328.9</v>
      </c>
      <c r="G158">
        <f>SUM(D158:E158)/realGDP!D156</f>
        <v>448.47545690716009</v>
      </c>
      <c r="H158" s="4">
        <f t="shared" si="5"/>
        <v>393.59999999999997</v>
      </c>
    </row>
    <row r="159" spans="1:8" x14ac:dyDescent="0.25">
      <c r="A159">
        <f t="shared" si="4"/>
        <v>2003</v>
      </c>
      <c r="B159" t="s">
        <v>23</v>
      </c>
      <c r="C159" s="3">
        <v>37986</v>
      </c>
      <c r="D159" s="4">
        <v>62.6</v>
      </c>
      <c r="E159" s="4">
        <v>334.8</v>
      </c>
      <c r="G159">
        <f>SUM(D159:E159)/realGDP!D157</f>
        <v>450.9810597033557</v>
      </c>
      <c r="H159" s="4">
        <f t="shared" si="5"/>
        <v>397.40000000000003</v>
      </c>
    </row>
    <row r="160" spans="1:8" x14ac:dyDescent="0.25">
      <c r="A160">
        <f t="shared" si="4"/>
        <v>2004</v>
      </c>
      <c r="B160" t="s">
        <v>24</v>
      </c>
      <c r="C160" s="3">
        <v>38077</v>
      </c>
      <c r="D160" s="4">
        <v>63.1</v>
      </c>
      <c r="E160" s="4">
        <v>327.2</v>
      </c>
      <c r="G160">
        <f>SUM(D160:E160)/realGDP!D158</f>
        <v>439.57157820049332</v>
      </c>
      <c r="H160" s="4">
        <f t="shared" si="5"/>
        <v>390.3</v>
      </c>
    </row>
    <row r="161" spans="1:8" x14ac:dyDescent="0.25">
      <c r="A161">
        <f t="shared" si="4"/>
        <v>2004</v>
      </c>
      <c r="B161" t="s">
        <v>25</v>
      </c>
      <c r="C161" s="3">
        <v>38168</v>
      </c>
      <c r="D161" s="4">
        <v>60.3</v>
      </c>
      <c r="E161" s="4">
        <v>333.5</v>
      </c>
      <c r="G161">
        <f>SUM(D161:E161)/realGDP!D159</f>
        <v>440.41827433875744</v>
      </c>
      <c r="H161" s="4">
        <f t="shared" si="5"/>
        <v>393.8</v>
      </c>
    </row>
    <row r="162" spans="1:8" x14ac:dyDescent="0.25">
      <c r="A162">
        <f t="shared" si="4"/>
        <v>2004</v>
      </c>
      <c r="B162" t="s">
        <v>26</v>
      </c>
      <c r="C162" s="3">
        <v>38260</v>
      </c>
      <c r="D162" s="4">
        <v>69.5</v>
      </c>
      <c r="E162" s="4">
        <v>328</v>
      </c>
      <c r="G162">
        <f>SUM(D162:E162)/realGDP!D160</f>
        <v>441.98587869016512</v>
      </c>
      <c r="H162" s="4">
        <f t="shared" si="5"/>
        <v>397.5</v>
      </c>
    </row>
    <row r="163" spans="1:8" x14ac:dyDescent="0.25">
      <c r="A163">
        <f t="shared" si="4"/>
        <v>2004</v>
      </c>
      <c r="B163" t="s">
        <v>27</v>
      </c>
      <c r="C163" s="3">
        <v>38352</v>
      </c>
      <c r="D163" s="4">
        <v>63</v>
      </c>
      <c r="E163" s="4">
        <v>340.1</v>
      </c>
      <c r="G163">
        <f>SUM(D163:E163)/realGDP!D161</f>
        <v>444.70185890010487</v>
      </c>
      <c r="H163" s="4">
        <f t="shared" si="5"/>
        <v>403.1</v>
      </c>
    </row>
    <row r="164" spans="1:8" x14ac:dyDescent="0.25">
      <c r="A164">
        <f t="shared" si="4"/>
        <v>2005</v>
      </c>
      <c r="B164" t="s">
        <v>28</v>
      </c>
      <c r="C164" s="3">
        <v>38442</v>
      </c>
      <c r="D164" s="4">
        <v>74.099999999999994</v>
      </c>
      <c r="E164" s="4">
        <v>341.9</v>
      </c>
      <c r="G164">
        <f>SUM(D164:E164)/realGDP!D162</f>
        <v>456.57088921570778</v>
      </c>
      <c r="H164" s="4">
        <f t="shared" si="5"/>
        <v>416</v>
      </c>
    </row>
    <row r="165" spans="1:8" x14ac:dyDescent="0.25">
      <c r="A165">
        <f t="shared" si="4"/>
        <v>2005</v>
      </c>
      <c r="B165" t="s">
        <v>29</v>
      </c>
      <c r="C165" s="3">
        <v>38533</v>
      </c>
      <c r="D165" s="4">
        <v>67.2</v>
      </c>
      <c r="E165" s="4">
        <v>343.7</v>
      </c>
      <c r="G165">
        <f>SUM(D165:E165)/realGDP!D163</f>
        <v>447.99389446140424</v>
      </c>
      <c r="H165" s="4">
        <f t="shared" si="5"/>
        <v>410.9</v>
      </c>
    </row>
    <row r="166" spans="1:8" x14ac:dyDescent="0.25">
      <c r="A166">
        <f t="shared" si="4"/>
        <v>2005</v>
      </c>
      <c r="B166" t="s">
        <v>30</v>
      </c>
      <c r="C166" s="3">
        <v>38625</v>
      </c>
      <c r="D166" s="4">
        <v>132.6</v>
      </c>
      <c r="E166" s="4">
        <v>342.5</v>
      </c>
      <c r="G166">
        <f>SUM(D166:E166)/realGDP!D164</f>
        <v>512.36977762439881</v>
      </c>
      <c r="H166" s="4">
        <f t="shared" si="5"/>
        <v>475.1</v>
      </c>
    </row>
    <row r="167" spans="1:8" x14ac:dyDescent="0.25">
      <c r="A167">
        <f t="shared" si="4"/>
        <v>2005</v>
      </c>
      <c r="B167" t="s">
        <v>31</v>
      </c>
      <c r="C167" s="3">
        <v>38717</v>
      </c>
      <c r="D167" s="4">
        <v>67.400000000000006</v>
      </c>
      <c r="E167" s="4">
        <v>345.3</v>
      </c>
      <c r="G167">
        <f>SUM(D167:E167)/realGDP!D165</f>
        <v>441.61708684672351</v>
      </c>
      <c r="H167" s="4">
        <f t="shared" si="5"/>
        <v>412.70000000000005</v>
      </c>
    </row>
    <row r="168" spans="1:8" x14ac:dyDescent="0.25">
      <c r="A168">
        <f t="shared" si="4"/>
        <v>2006</v>
      </c>
      <c r="B168" t="s">
        <v>32</v>
      </c>
      <c r="C168" s="3">
        <v>38807</v>
      </c>
      <c r="D168" s="4">
        <v>74.900000000000006</v>
      </c>
      <c r="E168" s="4">
        <v>338.7</v>
      </c>
      <c r="G168">
        <f>SUM(D168:E168)/realGDP!D166</f>
        <v>440.53895723491502</v>
      </c>
      <c r="H168" s="4">
        <f t="shared" si="5"/>
        <v>413.6</v>
      </c>
    </row>
    <row r="169" spans="1:8" x14ac:dyDescent="0.25">
      <c r="A169">
        <f t="shared" si="4"/>
        <v>2006</v>
      </c>
      <c r="B169" t="s">
        <v>33</v>
      </c>
      <c r="C169" s="3">
        <v>38898</v>
      </c>
      <c r="D169" s="4">
        <v>71.5</v>
      </c>
      <c r="E169" s="4">
        <v>342.1</v>
      </c>
      <c r="G169">
        <f>SUM(D169:E169)/realGDP!D167</f>
        <v>437.16771131710516</v>
      </c>
      <c r="H169" s="4">
        <f t="shared" si="5"/>
        <v>413.6</v>
      </c>
    </row>
    <row r="170" spans="1:8" x14ac:dyDescent="0.25">
      <c r="A170">
        <f t="shared" si="4"/>
        <v>2006</v>
      </c>
      <c r="B170" t="s">
        <v>34</v>
      </c>
      <c r="C170" s="3">
        <v>38990</v>
      </c>
      <c r="D170" s="4">
        <v>69.400000000000006</v>
      </c>
      <c r="E170" s="4">
        <v>347.4</v>
      </c>
      <c r="G170">
        <f>SUM(D170:E170)/realGDP!D168</f>
        <v>437.41997775119108</v>
      </c>
      <c r="H170" s="4">
        <f t="shared" si="5"/>
        <v>416.79999999999995</v>
      </c>
    </row>
    <row r="171" spans="1:8" x14ac:dyDescent="0.25">
      <c r="A171">
        <f t="shared" si="4"/>
        <v>2006</v>
      </c>
      <c r="B171" t="s">
        <v>35</v>
      </c>
      <c r="C171" s="3">
        <v>39082</v>
      </c>
      <c r="D171" s="4">
        <v>68.3</v>
      </c>
      <c r="E171" s="4">
        <v>335</v>
      </c>
      <c r="G171">
        <f>SUM(D171:E171)/realGDP!D169</f>
        <v>423.98183385546986</v>
      </c>
      <c r="H171" s="4">
        <f t="shared" si="5"/>
        <v>403.3</v>
      </c>
    </row>
    <row r="172" spans="1:8" x14ac:dyDescent="0.25">
      <c r="A172">
        <f t="shared" si="4"/>
        <v>2007</v>
      </c>
      <c r="B172" t="s">
        <v>36</v>
      </c>
      <c r="C172" s="3">
        <v>39172</v>
      </c>
      <c r="D172" s="4">
        <v>76.599999999999994</v>
      </c>
      <c r="E172" s="4">
        <v>356.8</v>
      </c>
      <c r="G172">
        <f>SUM(D172:E172)/realGDP!D170</f>
        <v>451.42071494042165</v>
      </c>
      <c r="H172" s="4">
        <f t="shared" si="5"/>
        <v>433.4</v>
      </c>
    </row>
    <row r="173" spans="1:8" x14ac:dyDescent="0.25">
      <c r="A173">
        <f t="shared" si="4"/>
        <v>2007</v>
      </c>
      <c r="B173" t="s">
        <v>37</v>
      </c>
      <c r="C173" s="3">
        <v>39263</v>
      </c>
      <c r="D173" s="4">
        <v>83</v>
      </c>
      <c r="E173" s="4">
        <v>358.8</v>
      </c>
      <c r="G173">
        <f>SUM(D173:E173)/realGDP!D171</f>
        <v>456.54173254384062</v>
      </c>
      <c r="H173" s="4">
        <f t="shared" si="5"/>
        <v>441.8</v>
      </c>
    </row>
    <row r="174" spans="1:8" x14ac:dyDescent="0.25">
      <c r="A174">
        <f t="shared" si="4"/>
        <v>2007</v>
      </c>
      <c r="B174" t="s">
        <v>38</v>
      </c>
      <c r="C174" s="3">
        <v>39355</v>
      </c>
      <c r="D174" s="4">
        <v>83.4</v>
      </c>
      <c r="E174" s="4">
        <v>359.8</v>
      </c>
      <c r="G174">
        <f>SUM(D174:E174)/realGDP!D172</f>
        <v>455.40952948550648</v>
      </c>
      <c r="H174" s="4">
        <f t="shared" si="5"/>
        <v>443.20000000000005</v>
      </c>
    </row>
    <row r="175" spans="1:8" x14ac:dyDescent="0.25">
      <c r="A175">
        <f t="shared" si="4"/>
        <v>2007</v>
      </c>
      <c r="B175" t="s">
        <v>39</v>
      </c>
      <c r="C175" s="3">
        <v>39447</v>
      </c>
      <c r="D175" s="4">
        <v>74.599999999999994</v>
      </c>
      <c r="E175" s="4">
        <v>360.5</v>
      </c>
      <c r="G175">
        <f>SUM(D175:E175)/realGDP!D173</f>
        <v>442.64263042239764</v>
      </c>
      <c r="H175" s="4">
        <f t="shared" si="5"/>
        <v>435.1</v>
      </c>
    </row>
    <row r="176" spans="1:8" x14ac:dyDescent="0.25">
      <c r="A176">
        <f t="shared" si="4"/>
        <v>2008</v>
      </c>
      <c r="B176" t="s">
        <v>40</v>
      </c>
      <c r="C176" s="3">
        <v>39538</v>
      </c>
      <c r="D176" s="4">
        <v>75</v>
      </c>
      <c r="E176" s="4">
        <v>364</v>
      </c>
      <c r="G176">
        <f>SUM(D176:E176)/realGDP!D174</f>
        <v>442.81261662917723</v>
      </c>
      <c r="H176" s="4">
        <f t="shared" si="5"/>
        <v>439</v>
      </c>
    </row>
    <row r="177" spans="1:8" x14ac:dyDescent="0.25">
      <c r="A177">
        <f t="shared" si="4"/>
        <v>2008</v>
      </c>
      <c r="B177" t="s">
        <v>41</v>
      </c>
      <c r="C177" s="3">
        <v>39629</v>
      </c>
      <c r="D177" s="4">
        <v>77.2</v>
      </c>
      <c r="E177" s="4">
        <v>368.5</v>
      </c>
      <c r="G177">
        <f>SUM(D177:E177)/realGDP!D175</f>
        <v>444.91250486638648</v>
      </c>
      <c r="H177" s="4">
        <f t="shared" si="5"/>
        <v>445.7</v>
      </c>
    </row>
    <row r="178" spans="1:8" x14ac:dyDescent="0.25">
      <c r="A178">
        <f t="shared" si="4"/>
        <v>2008</v>
      </c>
      <c r="B178" t="s">
        <v>42</v>
      </c>
      <c r="C178" s="3">
        <v>39721</v>
      </c>
      <c r="D178" s="4">
        <v>88.2</v>
      </c>
      <c r="E178" s="4">
        <v>369.3</v>
      </c>
      <c r="G178">
        <f>SUM(D178:E178)/realGDP!D176</f>
        <v>452.08850064725237</v>
      </c>
      <c r="H178" s="4">
        <f t="shared" si="5"/>
        <v>457.5</v>
      </c>
    </row>
    <row r="179" spans="1:8" x14ac:dyDescent="0.25">
      <c r="A179">
        <f t="shared" si="4"/>
        <v>2008</v>
      </c>
      <c r="B179" t="s">
        <v>43</v>
      </c>
      <c r="C179" s="3">
        <v>39813</v>
      </c>
      <c r="D179" s="4">
        <v>343</v>
      </c>
      <c r="E179" s="4">
        <v>382.2</v>
      </c>
      <c r="G179">
        <f>SUM(D179:E179)/realGDP!D177</f>
        <v>727.04669861448087</v>
      </c>
      <c r="H179" s="4">
        <f t="shared" si="5"/>
        <v>725.2</v>
      </c>
    </row>
    <row r="180" spans="1:8" x14ac:dyDescent="0.25">
      <c r="A180">
        <f t="shared" si="4"/>
        <v>2009</v>
      </c>
      <c r="B180" t="s">
        <v>44</v>
      </c>
      <c r="C180" s="3">
        <v>39903</v>
      </c>
      <c r="D180" s="4">
        <v>298</v>
      </c>
      <c r="E180" s="4">
        <v>416</v>
      </c>
      <c r="G180">
        <f>SUM(D180:E180)/realGDP!D178</f>
        <v>719.88868947994592</v>
      </c>
      <c r="H180" s="4">
        <f t="shared" si="5"/>
        <v>714</v>
      </c>
    </row>
    <row r="181" spans="1:8" x14ac:dyDescent="0.25">
      <c r="A181">
        <f t="shared" si="4"/>
        <v>2009</v>
      </c>
      <c r="B181" t="s">
        <v>45</v>
      </c>
      <c r="C181" s="3">
        <v>39994</v>
      </c>
      <c r="D181" s="4">
        <v>214.1</v>
      </c>
      <c r="E181" s="4">
        <v>476.1</v>
      </c>
      <c r="G181">
        <f>SUM(D181:E181)/realGDP!D179</f>
        <v>692.79103848392992</v>
      </c>
      <c r="H181" s="4">
        <f t="shared" si="5"/>
        <v>690.2</v>
      </c>
    </row>
    <row r="182" spans="1:8" x14ac:dyDescent="0.25">
      <c r="A182">
        <f t="shared" si="4"/>
        <v>2009</v>
      </c>
      <c r="B182" t="s">
        <v>46</v>
      </c>
      <c r="C182" s="3">
        <v>40086</v>
      </c>
      <c r="D182" s="4">
        <v>140.19999999999999</v>
      </c>
      <c r="E182" s="4">
        <v>461.9</v>
      </c>
      <c r="G182">
        <f>SUM(D182:E182)/realGDP!D180</f>
        <v>600.58053125592244</v>
      </c>
      <c r="H182" s="4">
        <f t="shared" si="5"/>
        <v>602.09999999999991</v>
      </c>
    </row>
    <row r="183" spans="1:8" x14ac:dyDescent="0.25">
      <c r="A183">
        <f t="shared" si="4"/>
        <v>2009</v>
      </c>
      <c r="B183" t="s">
        <v>47</v>
      </c>
      <c r="C183" s="3">
        <v>40178</v>
      </c>
      <c r="D183" s="4">
        <v>175.3</v>
      </c>
      <c r="E183" s="4">
        <v>478.3</v>
      </c>
      <c r="G183">
        <f>SUM(D183:E183)/realGDP!D181</f>
        <v>647.53903463580878</v>
      </c>
      <c r="H183" s="4">
        <f t="shared" si="5"/>
        <v>653.6</v>
      </c>
    </row>
    <row r="184" spans="1:8" x14ac:dyDescent="0.25">
      <c r="A184">
        <f t="shared" si="4"/>
        <v>2010</v>
      </c>
      <c r="B184" t="s">
        <v>48</v>
      </c>
      <c r="C184" s="3">
        <v>40268</v>
      </c>
      <c r="D184" s="4">
        <v>151</v>
      </c>
      <c r="E184" s="4">
        <v>492.2</v>
      </c>
      <c r="G184">
        <f>SUM(D184:E184)/realGDP!D182</f>
        <v>635.07736055845749</v>
      </c>
      <c r="H184" s="4">
        <f t="shared" si="5"/>
        <v>643.20000000000005</v>
      </c>
    </row>
    <row r="185" spans="1:8" x14ac:dyDescent="0.25">
      <c r="A185">
        <f t="shared" si="4"/>
        <v>2010</v>
      </c>
      <c r="B185" t="s">
        <v>49</v>
      </c>
      <c r="C185" s="3">
        <v>40359</v>
      </c>
      <c r="D185" s="4">
        <v>181.1</v>
      </c>
      <c r="E185" s="4">
        <v>492.3</v>
      </c>
      <c r="G185">
        <f>SUM(D185:E185)/realGDP!D183</f>
        <v>664.14841261231049</v>
      </c>
      <c r="H185" s="4">
        <f t="shared" si="5"/>
        <v>673.4</v>
      </c>
    </row>
    <row r="186" spans="1:8" x14ac:dyDescent="0.25">
      <c r="A186">
        <f t="shared" si="4"/>
        <v>2010</v>
      </c>
      <c r="B186" t="s">
        <v>50</v>
      </c>
      <c r="C186" s="3">
        <v>40451</v>
      </c>
      <c r="D186" s="4">
        <v>121.8</v>
      </c>
      <c r="E186" s="4">
        <v>517.20000000000005</v>
      </c>
      <c r="G186">
        <f>SUM(D186:E186)/realGDP!D184</f>
        <v>628.36183414787649</v>
      </c>
      <c r="H186" s="4">
        <f t="shared" si="5"/>
        <v>639</v>
      </c>
    </row>
    <row r="187" spans="1:8" x14ac:dyDescent="0.25">
      <c r="A187">
        <f t="shared" si="4"/>
        <v>2010</v>
      </c>
      <c r="B187" t="s">
        <v>51</v>
      </c>
      <c r="C187" s="3">
        <v>40543</v>
      </c>
      <c r="D187" s="4">
        <v>111.7</v>
      </c>
      <c r="E187" s="4">
        <v>519.5</v>
      </c>
      <c r="G187">
        <f>SUM(D187:E187)/realGDP!D185</f>
        <v>617.41316404683425</v>
      </c>
      <c r="H187" s="4">
        <f t="shared" si="5"/>
        <v>631.20000000000005</v>
      </c>
    </row>
    <row r="188" spans="1:8" x14ac:dyDescent="0.25">
      <c r="A188">
        <f t="shared" si="4"/>
        <v>2011</v>
      </c>
      <c r="B188" t="s">
        <v>52</v>
      </c>
      <c r="C188" s="3">
        <v>40633</v>
      </c>
      <c r="D188" s="4">
        <v>100.3</v>
      </c>
      <c r="E188" s="4">
        <v>494.7</v>
      </c>
      <c r="G188">
        <f>SUM(D188:E188)/realGDP!D186</f>
        <v>577.67551141273213</v>
      </c>
      <c r="H188" s="4">
        <f t="shared" si="5"/>
        <v>595</v>
      </c>
    </row>
    <row r="189" spans="1:8" x14ac:dyDescent="0.25">
      <c r="A189">
        <f t="shared" si="4"/>
        <v>2011</v>
      </c>
      <c r="B189" t="s">
        <v>53</v>
      </c>
      <c r="C189" s="3">
        <v>40724</v>
      </c>
      <c r="D189" s="4">
        <v>126.3</v>
      </c>
      <c r="E189" s="4">
        <v>500.8</v>
      </c>
      <c r="G189">
        <f>SUM(D189:E189)/realGDP!D187</f>
        <v>602.74314933535811</v>
      </c>
      <c r="H189" s="4">
        <f t="shared" si="5"/>
        <v>627.1</v>
      </c>
    </row>
    <row r="190" spans="1:8" x14ac:dyDescent="0.25">
      <c r="A190">
        <f t="shared" si="4"/>
        <v>2011</v>
      </c>
      <c r="B190" t="s">
        <v>54</v>
      </c>
      <c r="C190" s="3">
        <v>40816</v>
      </c>
      <c r="D190" s="4">
        <v>122.1</v>
      </c>
      <c r="E190" s="4">
        <v>452.1</v>
      </c>
      <c r="G190">
        <f>SUM(D190:E190)/realGDP!D188</f>
        <v>548.98511372654002</v>
      </c>
      <c r="H190" s="4">
        <f t="shared" si="5"/>
        <v>574.20000000000005</v>
      </c>
    </row>
    <row r="191" spans="1:8" x14ac:dyDescent="0.25">
      <c r="A191">
        <f t="shared" si="4"/>
        <v>2011</v>
      </c>
      <c r="B191" t="s">
        <v>55</v>
      </c>
      <c r="C191" s="3">
        <v>40908</v>
      </c>
      <c r="D191" s="4">
        <v>145.30000000000001</v>
      </c>
      <c r="E191" s="4">
        <v>442.2</v>
      </c>
      <c r="G191">
        <f>SUM(D191:E191)/realGDP!D189</f>
        <v>559.76904167540067</v>
      </c>
      <c r="H191" s="4">
        <f t="shared" si="5"/>
        <v>587.5</v>
      </c>
    </row>
    <row r="192" spans="1:8" x14ac:dyDescent="0.25">
      <c r="A192">
        <f t="shared" si="4"/>
        <v>2012</v>
      </c>
      <c r="B192" t="s">
        <v>56</v>
      </c>
      <c r="C192" s="3">
        <v>40999</v>
      </c>
      <c r="D192" s="4">
        <v>101</v>
      </c>
      <c r="E192" s="4">
        <v>436.9</v>
      </c>
      <c r="G192">
        <f>SUM(D192:E192)/realGDP!D190</f>
        <v>509.81916063236906</v>
      </c>
      <c r="H192" s="4">
        <f t="shared" si="5"/>
        <v>537.9</v>
      </c>
    </row>
    <row r="193" spans="1:8" x14ac:dyDescent="0.25">
      <c r="A193">
        <f t="shared" si="4"/>
        <v>2012</v>
      </c>
      <c r="B193" t="s">
        <v>57</v>
      </c>
      <c r="C193" s="3">
        <v>41090</v>
      </c>
      <c r="D193" s="4">
        <v>86</v>
      </c>
      <c r="E193" s="4">
        <v>442.6</v>
      </c>
      <c r="G193">
        <f>SUM(D193:E193)/realGDP!D191</f>
        <v>499.34818341551886</v>
      </c>
      <c r="H193" s="4">
        <f t="shared" si="5"/>
        <v>528.6</v>
      </c>
    </row>
    <row r="194" spans="1:8" x14ac:dyDescent="0.25">
      <c r="A194">
        <f t="shared" si="4"/>
        <v>2012</v>
      </c>
      <c r="B194" t="s">
        <v>58</v>
      </c>
      <c r="C194" s="3">
        <v>41182</v>
      </c>
      <c r="D194" s="4">
        <v>88.4</v>
      </c>
      <c r="E194" s="4">
        <v>446.3</v>
      </c>
      <c r="G194">
        <f>SUM(D194:E194)/realGDP!D192</f>
        <v>503.47451083783739</v>
      </c>
      <c r="H194" s="4">
        <f t="shared" si="5"/>
        <v>534.70000000000005</v>
      </c>
    </row>
    <row r="195" spans="1:8" x14ac:dyDescent="0.25">
      <c r="A195">
        <f t="shared" si="4"/>
        <v>2012</v>
      </c>
      <c r="B195" t="s">
        <v>59</v>
      </c>
      <c r="C195" s="3">
        <v>41274</v>
      </c>
      <c r="D195" s="4">
        <v>119.8</v>
      </c>
      <c r="E195" s="4">
        <v>451.5</v>
      </c>
      <c r="G195">
        <f>SUM(D195:E195)/realGDP!D193</f>
        <v>535.56195100915886</v>
      </c>
      <c r="H195" s="4">
        <f t="shared" si="5"/>
        <v>571.29999999999995</v>
      </c>
    </row>
    <row r="196" spans="1:8" x14ac:dyDescent="0.25">
      <c r="A196">
        <f t="shared" si="4"/>
        <v>2013</v>
      </c>
      <c r="B196" t="s">
        <v>60</v>
      </c>
      <c r="C196" s="3">
        <v>41364</v>
      </c>
      <c r="D196" s="4">
        <v>84</v>
      </c>
      <c r="E196" s="4">
        <v>437.2</v>
      </c>
      <c r="G196">
        <f>SUM(D196:E196)/realGDP!D194</f>
        <v>487.33508494703085</v>
      </c>
      <c r="H196" s="4">
        <f t="shared" si="5"/>
        <v>521.20000000000005</v>
      </c>
    </row>
    <row r="197" spans="1:8" x14ac:dyDescent="0.25">
      <c r="A197">
        <f t="shared" si="4"/>
        <v>2013</v>
      </c>
      <c r="B197" t="s">
        <v>61</v>
      </c>
      <c r="C197" s="3">
        <v>41455</v>
      </c>
      <c r="D197" s="4">
        <v>77.5</v>
      </c>
      <c r="E197" s="4">
        <v>451.2</v>
      </c>
      <c r="G197">
        <f>SUM(D197:E197)/realGDP!D195</f>
        <v>493.77988643156004</v>
      </c>
      <c r="H197" s="4">
        <f t="shared" si="5"/>
        <v>528.70000000000005</v>
      </c>
    </row>
    <row r="198" spans="1:8" x14ac:dyDescent="0.25">
      <c r="A198">
        <f t="shared" si="4"/>
        <v>2013</v>
      </c>
      <c r="B198" t="s">
        <v>62</v>
      </c>
      <c r="C198" s="3">
        <v>41547</v>
      </c>
      <c r="D198" s="4">
        <v>81.900000000000006</v>
      </c>
      <c r="E198" s="4">
        <v>462.5</v>
      </c>
      <c r="G198">
        <f>SUM(D198:E198)/realGDP!D196</f>
        <v>506.33853251113777</v>
      </c>
      <c r="H198" s="4">
        <f t="shared" si="5"/>
        <v>544.4</v>
      </c>
    </row>
    <row r="199" spans="1:8" x14ac:dyDescent="0.25">
      <c r="A199">
        <f t="shared" si="4"/>
        <v>2013</v>
      </c>
      <c r="B199" t="s">
        <v>63</v>
      </c>
      <c r="C199" s="3">
        <v>41639</v>
      </c>
      <c r="D199" s="4">
        <v>73.8</v>
      </c>
      <c r="E199" s="4">
        <v>448.9</v>
      </c>
      <c r="G199">
        <f>SUM(D199:E199)/realGDP!D197</f>
        <v>484.93788675814329</v>
      </c>
      <c r="H199" s="4">
        <f t="shared" si="5"/>
        <v>522.69999999999993</v>
      </c>
    </row>
    <row r="200" spans="1:8" x14ac:dyDescent="0.25">
      <c r="A200">
        <f t="shared" si="4"/>
        <v>2014</v>
      </c>
      <c r="B200" t="s">
        <v>64</v>
      </c>
      <c r="C200" s="3">
        <v>41729</v>
      </c>
      <c r="D200" s="4">
        <v>78.599999999999994</v>
      </c>
      <c r="E200" s="4">
        <v>470.1</v>
      </c>
      <c r="G200">
        <f>SUM(D200:E200)/realGDP!D198</f>
        <v>507.33682838201435</v>
      </c>
      <c r="H200" s="4">
        <f t="shared" si="5"/>
        <v>548.70000000000005</v>
      </c>
    </row>
    <row r="201" spans="1:8" x14ac:dyDescent="0.25">
      <c r="A201">
        <f t="shared" ref="A201" si="6">YEAR(C201)</f>
        <v>2014</v>
      </c>
      <c r="B201" t="s">
        <v>65</v>
      </c>
      <c r="C201" s="3">
        <v>41820</v>
      </c>
      <c r="D201" s="4">
        <v>79.7</v>
      </c>
      <c r="E201" s="4">
        <v>505.1</v>
      </c>
      <c r="G201">
        <f>SUM(D201:E201)/realGDP!D199</f>
        <v>537.62353481958178</v>
      </c>
      <c r="H201" s="4">
        <f t="shared" ref="H201" si="7">SUM(D201:E201)</f>
        <v>584.80000000000007</v>
      </c>
    </row>
  </sheetData>
  <hyperlinks>
    <hyperlink ref="D3" r:id="rId1"/>
    <hyperlink ref="E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590"/>
  <sheetViews>
    <sheetView topLeftCell="A148" zoomScaleNormal="100" workbookViewId="0">
      <selection activeCell="S17" sqref="S17"/>
    </sheetView>
  </sheetViews>
  <sheetFormatPr defaultRowHeight="15" x14ac:dyDescent="0.25"/>
  <cols>
    <col min="1" max="2" width="9.140625" style="34"/>
    <col min="3" max="3" width="13" bestFit="1" customWidth="1"/>
    <col min="4" max="4" width="11.5703125" bestFit="1" customWidth="1"/>
    <col min="10" max="10" width="18.7109375" style="45" bestFit="1" customWidth="1"/>
    <col min="15" max="15" width="11" customWidth="1"/>
  </cols>
  <sheetData>
    <row r="1" spans="1:22" x14ac:dyDescent="0.25">
      <c r="A1" s="34" t="s">
        <v>325</v>
      </c>
      <c r="B1" s="34" t="s">
        <v>323</v>
      </c>
      <c r="J1" s="43" t="s">
        <v>334</v>
      </c>
      <c r="S1" s="7" t="s">
        <v>107</v>
      </c>
      <c r="T1" s="8"/>
      <c r="U1" s="8"/>
      <c r="V1" s="9"/>
    </row>
    <row r="2" spans="1:22" s="36" customFormat="1" ht="60" x14ac:dyDescent="0.25">
      <c r="A2" s="34"/>
      <c r="B2" s="35"/>
      <c r="E2" s="36" t="s">
        <v>83</v>
      </c>
      <c r="F2" s="36" t="s">
        <v>84</v>
      </c>
      <c r="G2" s="36" t="s">
        <v>85</v>
      </c>
      <c r="H2" s="36" t="s">
        <v>86</v>
      </c>
      <c r="J2" s="41"/>
      <c r="S2" s="38" t="s">
        <v>91</v>
      </c>
      <c r="T2" s="39"/>
      <c r="U2" s="39"/>
      <c r="V2" s="40"/>
    </row>
    <row r="3" spans="1:22" x14ac:dyDescent="0.25">
      <c r="C3" s="2" t="s">
        <v>376</v>
      </c>
      <c r="D3" s="2" t="s">
        <v>7</v>
      </c>
      <c r="E3" s="1" t="s">
        <v>87</v>
      </c>
      <c r="F3" s="1" t="s">
        <v>88</v>
      </c>
      <c r="G3" s="1" t="s">
        <v>89</v>
      </c>
      <c r="H3" s="1" t="s">
        <v>90</v>
      </c>
      <c r="I3" s="1"/>
      <c r="J3" s="44"/>
      <c r="K3" s="1" t="s">
        <v>112</v>
      </c>
      <c r="N3" s="2"/>
      <c r="O3" s="2"/>
      <c r="P3" s="1"/>
      <c r="S3" s="10" t="s">
        <v>92</v>
      </c>
      <c r="T3" s="11"/>
      <c r="U3" s="11"/>
      <c r="V3" s="12"/>
    </row>
    <row r="4" spans="1:22" x14ac:dyDescent="0.25">
      <c r="C4" t="s">
        <v>68</v>
      </c>
      <c r="E4" t="s">
        <v>303</v>
      </c>
      <c r="F4" t="s">
        <v>305</v>
      </c>
      <c r="G4" t="s">
        <v>306</v>
      </c>
      <c r="H4" t="s">
        <v>308</v>
      </c>
      <c r="K4" t="s">
        <v>117</v>
      </c>
      <c r="S4" s="10" t="s">
        <v>93</v>
      </c>
      <c r="T4" s="11"/>
      <c r="U4" s="11"/>
      <c r="V4" s="12"/>
    </row>
    <row r="5" spans="1:22" x14ac:dyDescent="0.25">
      <c r="C5" t="s">
        <v>368</v>
      </c>
      <c r="E5" t="s">
        <v>374</v>
      </c>
      <c r="F5" t="s">
        <v>374</v>
      </c>
      <c r="G5" t="s">
        <v>374</v>
      </c>
      <c r="H5" t="s">
        <v>374</v>
      </c>
      <c r="K5" t="s">
        <v>373</v>
      </c>
      <c r="S5" s="10"/>
      <c r="T5" s="11"/>
      <c r="U5" s="11"/>
      <c r="V5" s="12"/>
    </row>
    <row r="6" spans="1:22" x14ac:dyDescent="0.25">
      <c r="C6" t="s">
        <v>67</v>
      </c>
      <c r="E6" t="s">
        <v>70</v>
      </c>
      <c r="F6" t="s">
        <v>70</v>
      </c>
      <c r="G6" t="s">
        <v>70</v>
      </c>
      <c r="H6" t="s">
        <v>70</v>
      </c>
      <c r="K6" t="s">
        <v>76</v>
      </c>
      <c r="S6" s="10" t="s">
        <v>94</v>
      </c>
      <c r="T6" s="11"/>
      <c r="U6" s="11"/>
      <c r="V6" s="12"/>
    </row>
    <row r="7" spans="1:22" x14ac:dyDescent="0.25">
      <c r="C7" t="s">
        <v>66</v>
      </c>
      <c r="E7" t="s">
        <v>72</v>
      </c>
      <c r="F7" t="s">
        <v>304</v>
      </c>
      <c r="G7" t="s">
        <v>72</v>
      </c>
      <c r="H7" t="s">
        <v>307</v>
      </c>
      <c r="K7" t="s">
        <v>116</v>
      </c>
      <c r="S7" s="10" t="s">
        <v>95</v>
      </c>
      <c r="T7" s="11"/>
      <c r="U7" s="11"/>
      <c r="V7" s="12"/>
    </row>
    <row r="8" spans="1:22" x14ac:dyDescent="0.25">
      <c r="A8" s="34">
        <f>YEAR(C8)</f>
        <v>1966</v>
      </c>
      <c r="B8" s="34" t="str">
        <f>"Q"&amp;ROUNDUP(MONTH(C8)/3, 0)&amp;"-"&amp;YEAR(C8)</f>
        <v>Q1-1966</v>
      </c>
      <c r="C8" t="s">
        <v>513</v>
      </c>
      <c r="D8" s="3">
        <v>24138</v>
      </c>
      <c r="E8" s="4">
        <v>19.2</v>
      </c>
      <c r="F8" s="4">
        <v>2</v>
      </c>
      <c r="G8" s="4">
        <v>5.0999999999999996</v>
      </c>
      <c r="H8" s="4">
        <v>7.6</v>
      </c>
      <c r="J8" s="46">
        <f t="shared" ref="J8:J39" si="0">SUM(E8:H8)</f>
        <v>33.9</v>
      </c>
      <c r="K8" s="5">
        <v>-1</v>
      </c>
      <c r="O8" s="3"/>
      <c r="P8" s="21"/>
      <c r="S8" s="10" t="s">
        <v>96</v>
      </c>
      <c r="T8" s="11"/>
      <c r="U8" s="11"/>
      <c r="V8" s="12"/>
    </row>
    <row r="9" spans="1:22" x14ac:dyDescent="0.25">
      <c r="A9" s="34">
        <f t="shared" ref="A9:A72" si="1">YEAR(C9)</f>
        <v>1966</v>
      </c>
      <c r="B9" s="34" t="str">
        <f t="shared" ref="B9:B72" si="2">"Q"&amp;ROUNDUP(MONTH(C9)/3, 0)&amp;"-"&amp;YEAR(C9)</f>
        <v>Q1-1966</v>
      </c>
      <c r="C9" t="s">
        <v>514</v>
      </c>
      <c r="D9" s="3">
        <v>24166</v>
      </c>
      <c r="E9" s="4">
        <v>19.399999999999999</v>
      </c>
      <c r="F9" s="4">
        <v>2.1</v>
      </c>
      <c r="G9" s="4">
        <v>5</v>
      </c>
      <c r="H9" s="4">
        <v>7.7</v>
      </c>
      <c r="I9" s="4"/>
      <c r="J9" s="46">
        <f t="shared" si="0"/>
        <v>34.200000000000003</v>
      </c>
      <c r="K9" s="5">
        <v>-1</v>
      </c>
      <c r="O9" s="3"/>
      <c r="P9" s="21"/>
      <c r="S9" s="10" t="s">
        <v>97</v>
      </c>
      <c r="T9" s="11"/>
      <c r="U9" s="11"/>
      <c r="V9" s="12"/>
    </row>
    <row r="10" spans="1:22" x14ac:dyDescent="0.25">
      <c r="A10" s="34">
        <f t="shared" si="1"/>
        <v>1966</v>
      </c>
      <c r="B10" s="34" t="str">
        <f t="shared" si="2"/>
        <v>Q1-1966</v>
      </c>
      <c r="C10" t="s">
        <v>515</v>
      </c>
      <c r="D10" s="3">
        <v>24197</v>
      </c>
      <c r="E10" s="4">
        <v>19.3</v>
      </c>
      <c r="F10" s="4">
        <v>2</v>
      </c>
      <c r="G10" s="4">
        <v>5.0999999999999996</v>
      </c>
      <c r="H10" s="4">
        <v>7.9</v>
      </c>
      <c r="I10" s="4"/>
      <c r="J10" s="46">
        <f t="shared" si="0"/>
        <v>34.299999999999997</v>
      </c>
      <c r="K10" s="5">
        <v>-1</v>
      </c>
      <c r="O10" s="3"/>
      <c r="P10" s="21"/>
      <c r="S10" s="10" t="s">
        <v>98</v>
      </c>
      <c r="T10" s="11"/>
      <c r="U10" s="11"/>
      <c r="V10" s="12"/>
    </row>
    <row r="11" spans="1:22" x14ac:dyDescent="0.25">
      <c r="A11" s="34">
        <f t="shared" si="1"/>
        <v>1966</v>
      </c>
      <c r="B11" s="34" t="str">
        <f t="shared" si="2"/>
        <v>Q2-1966</v>
      </c>
      <c r="C11" t="s">
        <v>516</v>
      </c>
      <c r="D11" s="3">
        <v>24227</v>
      </c>
      <c r="E11" s="4">
        <v>19.5</v>
      </c>
      <c r="F11" s="4">
        <v>1.9</v>
      </c>
      <c r="G11" s="4">
        <v>5.0999999999999996</v>
      </c>
      <c r="H11" s="4">
        <v>7.8</v>
      </c>
      <c r="I11" s="4"/>
      <c r="J11" s="46">
        <f t="shared" si="0"/>
        <v>34.299999999999997</v>
      </c>
      <c r="K11" s="5">
        <v>-1</v>
      </c>
      <c r="O11" s="3"/>
      <c r="P11" s="21"/>
      <c r="S11" s="10" t="s">
        <v>99</v>
      </c>
      <c r="T11" s="11"/>
      <c r="U11" s="11"/>
      <c r="V11" s="12"/>
    </row>
    <row r="12" spans="1:22" x14ac:dyDescent="0.25">
      <c r="A12" s="34">
        <f t="shared" si="1"/>
        <v>1966</v>
      </c>
      <c r="B12" s="34" t="str">
        <f t="shared" si="2"/>
        <v>Q2-1966</v>
      </c>
      <c r="C12" t="s">
        <v>517</v>
      </c>
      <c r="D12" s="3">
        <v>24258</v>
      </c>
      <c r="E12" s="4">
        <v>19.899999999999999</v>
      </c>
      <c r="F12" s="4">
        <v>1.8</v>
      </c>
      <c r="G12" s="4">
        <v>4.2</v>
      </c>
      <c r="H12" s="4">
        <v>8</v>
      </c>
      <c r="I12" s="4"/>
      <c r="J12" s="46">
        <f t="shared" si="0"/>
        <v>33.9</v>
      </c>
      <c r="K12" s="5">
        <v>-1</v>
      </c>
      <c r="O12" s="3"/>
      <c r="P12" s="21"/>
      <c r="S12" s="10" t="s">
        <v>100</v>
      </c>
      <c r="T12" s="11"/>
      <c r="U12" s="11"/>
      <c r="V12" s="12"/>
    </row>
    <row r="13" spans="1:22" x14ac:dyDescent="0.25">
      <c r="A13" s="34">
        <f t="shared" si="1"/>
        <v>1966</v>
      </c>
      <c r="B13" s="34" t="str">
        <f t="shared" si="2"/>
        <v>Q2-1966</v>
      </c>
      <c r="C13" t="s">
        <v>518</v>
      </c>
      <c r="D13" s="3">
        <v>24288</v>
      </c>
      <c r="E13" s="4">
        <v>19.8</v>
      </c>
      <c r="F13" s="4">
        <v>1.7</v>
      </c>
      <c r="G13" s="4">
        <v>4</v>
      </c>
      <c r="H13" s="4">
        <v>8.1</v>
      </c>
      <c r="I13" s="4"/>
      <c r="J13" s="46">
        <f t="shared" si="0"/>
        <v>33.6</v>
      </c>
      <c r="K13" s="5">
        <v>-1</v>
      </c>
      <c r="O13" s="3"/>
      <c r="P13" s="21"/>
      <c r="S13" s="10" t="s">
        <v>101</v>
      </c>
      <c r="T13" s="11"/>
      <c r="U13" s="11"/>
      <c r="V13" s="12"/>
    </row>
    <row r="14" spans="1:22" x14ac:dyDescent="0.25">
      <c r="A14" s="34">
        <f t="shared" si="1"/>
        <v>1966</v>
      </c>
      <c r="B14" s="34" t="str">
        <f t="shared" si="2"/>
        <v>Q3-1966</v>
      </c>
      <c r="C14" t="s">
        <v>519</v>
      </c>
      <c r="D14" s="3">
        <v>24319</v>
      </c>
      <c r="E14" s="4">
        <v>19.8</v>
      </c>
      <c r="F14" s="4">
        <v>1.8</v>
      </c>
      <c r="G14" s="4">
        <v>4.0999999999999996</v>
      </c>
      <c r="H14" s="4">
        <v>8.1</v>
      </c>
      <c r="I14" s="4"/>
      <c r="J14" s="46">
        <f t="shared" si="0"/>
        <v>33.800000000000004</v>
      </c>
      <c r="K14" s="5">
        <v>-1</v>
      </c>
      <c r="O14" s="3"/>
      <c r="P14" s="21"/>
      <c r="S14" s="10" t="s">
        <v>102</v>
      </c>
      <c r="T14" s="11"/>
      <c r="U14" s="11"/>
      <c r="V14" s="12"/>
    </row>
    <row r="15" spans="1:22" x14ac:dyDescent="0.25">
      <c r="A15" s="34">
        <f t="shared" si="1"/>
        <v>1966</v>
      </c>
      <c r="B15" s="34" t="str">
        <f t="shared" si="2"/>
        <v>Q3-1966</v>
      </c>
      <c r="C15" t="s">
        <v>520</v>
      </c>
      <c r="D15" s="3">
        <v>24350</v>
      </c>
      <c r="E15" s="4">
        <v>19.899999999999999</v>
      </c>
      <c r="F15" s="4">
        <v>2.1</v>
      </c>
      <c r="G15" s="4">
        <v>3.9</v>
      </c>
      <c r="H15" s="4">
        <v>8.1999999999999993</v>
      </c>
      <c r="I15" s="4"/>
      <c r="J15" s="46">
        <f t="shared" si="0"/>
        <v>34.099999999999994</v>
      </c>
      <c r="K15" s="5">
        <v>-1</v>
      </c>
      <c r="O15" s="3"/>
      <c r="P15" s="21"/>
      <c r="S15" s="10" t="s">
        <v>103</v>
      </c>
      <c r="T15" s="11"/>
      <c r="U15" s="11"/>
      <c r="V15" s="12"/>
    </row>
    <row r="16" spans="1:22" x14ac:dyDescent="0.25">
      <c r="A16" s="34">
        <f t="shared" si="1"/>
        <v>1966</v>
      </c>
      <c r="B16" s="34" t="str">
        <f t="shared" si="2"/>
        <v>Q3-1966</v>
      </c>
      <c r="C16" t="s">
        <v>521</v>
      </c>
      <c r="D16" s="3">
        <v>24380</v>
      </c>
      <c r="E16" s="4">
        <v>20.100000000000001</v>
      </c>
      <c r="F16" s="4">
        <v>1.8</v>
      </c>
      <c r="G16" s="4">
        <v>5.2</v>
      </c>
      <c r="H16" s="4">
        <v>8.4</v>
      </c>
      <c r="I16" s="4"/>
      <c r="J16" s="46">
        <f t="shared" si="0"/>
        <v>35.5</v>
      </c>
      <c r="K16" s="5">
        <v>-1</v>
      </c>
      <c r="O16" s="3"/>
      <c r="P16" s="21"/>
      <c r="S16" s="10" t="s">
        <v>104</v>
      </c>
      <c r="T16" s="11"/>
      <c r="U16" s="11"/>
      <c r="V16" s="12"/>
    </row>
    <row r="17" spans="1:22" x14ac:dyDescent="0.25">
      <c r="A17" s="34">
        <f t="shared" si="1"/>
        <v>1966</v>
      </c>
      <c r="B17" s="34" t="str">
        <f t="shared" si="2"/>
        <v>Q4-1966</v>
      </c>
      <c r="C17" t="s">
        <v>522</v>
      </c>
      <c r="D17" s="3">
        <v>24411</v>
      </c>
      <c r="E17" s="4">
        <v>19.899999999999999</v>
      </c>
      <c r="F17" s="4">
        <v>1.7</v>
      </c>
      <c r="G17" s="4">
        <v>5.2</v>
      </c>
      <c r="H17" s="4">
        <v>8.4</v>
      </c>
      <c r="I17" s="4"/>
      <c r="J17" s="46">
        <f t="shared" si="0"/>
        <v>35.199999999999996</v>
      </c>
      <c r="K17" s="5">
        <v>-1</v>
      </c>
      <c r="O17" s="3"/>
      <c r="P17" s="21"/>
      <c r="S17" s="10" t="s">
        <v>105</v>
      </c>
      <c r="T17" s="11"/>
      <c r="U17" s="11"/>
      <c r="V17" s="12"/>
    </row>
    <row r="18" spans="1:22" x14ac:dyDescent="0.25">
      <c r="A18" s="34">
        <f t="shared" si="1"/>
        <v>1966</v>
      </c>
      <c r="B18" s="34" t="str">
        <f t="shared" si="2"/>
        <v>Q4-1966</v>
      </c>
      <c r="C18" t="s">
        <v>523</v>
      </c>
      <c r="D18" s="3">
        <v>24441</v>
      </c>
      <c r="E18" s="4">
        <v>20.2</v>
      </c>
      <c r="F18" s="4">
        <v>1.9</v>
      </c>
      <c r="G18" s="4">
        <v>5.5</v>
      </c>
      <c r="H18" s="4">
        <v>8.5</v>
      </c>
      <c r="I18" s="4"/>
      <c r="J18" s="46">
        <f t="shared" si="0"/>
        <v>36.099999999999994</v>
      </c>
      <c r="K18" s="5">
        <v>-1</v>
      </c>
      <c r="O18" s="3"/>
      <c r="P18" s="21"/>
      <c r="S18" s="13" t="s">
        <v>106</v>
      </c>
      <c r="T18" s="14"/>
      <c r="U18" s="14"/>
      <c r="V18" s="15"/>
    </row>
    <row r="19" spans="1:22" x14ac:dyDescent="0.25">
      <c r="A19" s="34">
        <f t="shared" si="1"/>
        <v>1966</v>
      </c>
      <c r="B19" s="34" t="str">
        <f t="shared" si="2"/>
        <v>Q4-1966</v>
      </c>
      <c r="C19" t="s">
        <v>524</v>
      </c>
      <c r="D19" s="3">
        <v>24472</v>
      </c>
      <c r="E19" s="4">
        <v>20.5</v>
      </c>
      <c r="F19" s="4">
        <v>2</v>
      </c>
      <c r="G19" s="4">
        <v>5.4</v>
      </c>
      <c r="H19" s="4">
        <v>8.6</v>
      </c>
      <c r="I19" s="4"/>
      <c r="J19" s="46">
        <f t="shared" si="0"/>
        <v>36.5</v>
      </c>
      <c r="K19" s="5">
        <v>-1</v>
      </c>
      <c r="O19" s="3"/>
      <c r="P19" s="21"/>
    </row>
    <row r="20" spans="1:22" x14ac:dyDescent="0.25">
      <c r="A20" s="34">
        <f t="shared" si="1"/>
        <v>1967</v>
      </c>
      <c r="B20" s="34" t="str">
        <f t="shared" si="2"/>
        <v>Q1-1967</v>
      </c>
      <c r="C20" t="s">
        <v>525</v>
      </c>
      <c r="D20" s="3">
        <v>24503</v>
      </c>
      <c r="E20" s="4">
        <v>20.6</v>
      </c>
      <c r="F20" s="4">
        <v>2</v>
      </c>
      <c r="G20" s="4">
        <v>5.7</v>
      </c>
      <c r="H20" s="4">
        <v>8.9</v>
      </c>
      <c r="I20" s="4"/>
      <c r="J20" s="46">
        <f t="shared" si="0"/>
        <v>37.200000000000003</v>
      </c>
      <c r="K20" s="5">
        <v>-1</v>
      </c>
      <c r="O20" s="3"/>
      <c r="P20" s="21"/>
    </row>
    <row r="21" spans="1:22" x14ac:dyDescent="0.25">
      <c r="A21" s="34">
        <f t="shared" si="1"/>
        <v>1967</v>
      </c>
      <c r="B21" s="34" t="str">
        <f t="shared" si="2"/>
        <v>Q1-1967</v>
      </c>
      <c r="C21" t="s">
        <v>526</v>
      </c>
      <c r="D21" s="3">
        <v>24531</v>
      </c>
      <c r="E21" s="4">
        <v>20.6</v>
      </c>
      <c r="F21" s="4">
        <v>2.1</v>
      </c>
      <c r="G21" s="4">
        <v>6.2</v>
      </c>
      <c r="H21" s="4">
        <v>8.9</v>
      </c>
      <c r="I21" s="4"/>
      <c r="J21" s="46">
        <f t="shared" si="0"/>
        <v>37.800000000000004</v>
      </c>
      <c r="K21" s="5">
        <v>-1</v>
      </c>
      <c r="O21" s="3"/>
      <c r="P21" s="21"/>
    </row>
    <row r="22" spans="1:22" x14ac:dyDescent="0.25">
      <c r="A22" s="34">
        <f t="shared" si="1"/>
        <v>1967</v>
      </c>
      <c r="B22" s="34" t="str">
        <f t="shared" si="2"/>
        <v>Q1-1967</v>
      </c>
      <c r="C22" t="s">
        <v>527</v>
      </c>
      <c r="D22" s="3">
        <v>24562</v>
      </c>
      <c r="E22" s="4">
        <v>20.8</v>
      </c>
      <c r="F22" s="4">
        <v>2.2000000000000002</v>
      </c>
      <c r="G22" s="4">
        <v>6.7</v>
      </c>
      <c r="H22" s="4">
        <v>9</v>
      </c>
      <c r="I22" s="4"/>
      <c r="J22" s="46">
        <f t="shared" si="0"/>
        <v>38.700000000000003</v>
      </c>
      <c r="K22" s="5">
        <v>-1</v>
      </c>
      <c r="O22" s="3"/>
      <c r="P22" s="21"/>
    </row>
    <row r="23" spans="1:22" x14ac:dyDescent="0.25">
      <c r="A23" s="34">
        <f t="shared" si="1"/>
        <v>1967</v>
      </c>
      <c r="B23" s="34" t="str">
        <f t="shared" si="2"/>
        <v>Q2-1967</v>
      </c>
      <c r="C23" t="s">
        <v>528</v>
      </c>
      <c r="D23" s="3">
        <v>24592</v>
      </c>
      <c r="E23" s="4">
        <v>21</v>
      </c>
      <c r="F23" s="4">
        <v>2.2999999999999998</v>
      </c>
      <c r="G23" s="4">
        <v>5.4</v>
      </c>
      <c r="H23" s="4">
        <v>9.1</v>
      </c>
      <c r="I23" s="4"/>
      <c r="J23" s="46">
        <f t="shared" si="0"/>
        <v>37.800000000000004</v>
      </c>
      <c r="K23" s="5">
        <v>-1</v>
      </c>
      <c r="O23" s="3"/>
      <c r="P23" s="21"/>
    </row>
    <row r="24" spans="1:22" x14ac:dyDescent="0.25">
      <c r="A24" s="34">
        <f t="shared" si="1"/>
        <v>1967</v>
      </c>
      <c r="B24" s="34" t="str">
        <f t="shared" si="2"/>
        <v>Q2-1967</v>
      </c>
      <c r="C24" t="s">
        <v>529</v>
      </c>
      <c r="D24" s="3">
        <v>24623</v>
      </c>
      <c r="E24" s="4">
        <v>21.1</v>
      </c>
      <c r="F24" s="4">
        <v>2.2999999999999998</v>
      </c>
      <c r="G24" s="4">
        <v>5.2</v>
      </c>
      <c r="H24" s="4">
        <v>9.3000000000000007</v>
      </c>
      <c r="I24" s="4"/>
      <c r="J24" s="46">
        <f t="shared" si="0"/>
        <v>37.900000000000006</v>
      </c>
      <c r="K24" s="5">
        <v>-1</v>
      </c>
      <c r="O24" s="3"/>
      <c r="P24" s="21"/>
    </row>
    <row r="25" spans="1:22" x14ac:dyDescent="0.25">
      <c r="A25" s="34">
        <f t="shared" si="1"/>
        <v>1967</v>
      </c>
      <c r="B25" s="34" t="str">
        <f t="shared" si="2"/>
        <v>Q2-1967</v>
      </c>
      <c r="C25" t="s">
        <v>530</v>
      </c>
      <c r="D25" s="3">
        <v>24653</v>
      </c>
      <c r="E25" s="4">
        <v>21.1</v>
      </c>
      <c r="F25" s="4">
        <v>2.2999999999999998</v>
      </c>
      <c r="G25" s="4">
        <v>5.2</v>
      </c>
      <c r="H25" s="4">
        <v>9.4</v>
      </c>
      <c r="I25" s="4"/>
      <c r="J25" s="46">
        <f t="shared" si="0"/>
        <v>38</v>
      </c>
      <c r="K25" s="5">
        <v>-1</v>
      </c>
      <c r="O25" s="3"/>
      <c r="P25" s="21"/>
    </row>
    <row r="26" spans="1:22" x14ac:dyDescent="0.25">
      <c r="A26" s="34">
        <f t="shared" si="1"/>
        <v>1967</v>
      </c>
      <c r="B26" s="34" t="str">
        <f t="shared" si="2"/>
        <v>Q3-1967</v>
      </c>
      <c r="C26" t="s">
        <v>531</v>
      </c>
      <c r="D26" s="3">
        <v>24684</v>
      </c>
      <c r="E26" s="4">
        <v>21.4</v>
      </c>
      <c r="F26" s="4">
        <v>2.4</v>
      </c>
      <c r="G26" s="4">
        <v>5.4</v>
      </c>
      <c r="H26" s="4">
        <v>9.4</v>
      </c>
      <c r="I26" s="4"/>
      <c r="J26" s="46">
        <f t="shared" si="0"/>
        <v>38.599999999999994</v>
      </c>
      <c r="K26" s="5">
        <v>-1</v>
      </c>
      <c r="O26" s="3"/>
      <c r="P26" s="21"/>
    </row>
    <row r="27" spans="1:22" x14ac:dyDescent="0.25">
      <c r="A27" s="34">
        <f t="shared" si="1"/>
        <v>1967</v>
      </c>
      <c r="B27" s="34" t="str">
        <f t="shared" si="2"/>
        <v>Q3-1967</v>
      </c>
      <c r="C27" t="s">
        <v>532</v>
      </c>
      <c r="D27" s="3">
        <v>24715</v>
      </c>
      <c r="E27" s="4">
        <v>21.2</v>
      </c>
      <c r="F27" s="4">
        <v>2.4</v>
      </c>
      <c r="G27" s="4">
        <v>5.3</v>
      </c>
      <c r="H27" s="4">
        <v>9.6</v>
      </c>
      <c r="I27" s="4"/>
      <c r="J27" s="46">
        <f t="shared" si="0"/>
        <v>38.5</v>
      </c>
      <c r="K27" s="5">
        <v>-1</v>
      </c>
      <c r="O27" s="3"/>
      <c r="P27" s="21"/>
    </row>
    <row r="28" spans="1:22" x14ac:dyDescent="0.25">
      <c r="A28" s="34">
        <f t="shared" si="1"/>
        <v>1967</v>
      </c>
      <c r="B28" s="34" t="str">
        <f t="shared" si="2"/>
        <v>Q3-1967</v>
      </c>
      <c r="C28" t="s">
        <v>533</v>
      </c>
      <c r="D28" s="3">
        <v>24745</v>
      </c>
      <c r="E28" s="4">
        <v>21.2</v>
      </c>
      <c r="F28" s="4">
        <v>2.2000000000000002</v>
      </c>
      <c r="G28" s="4">
        <v>5.2</v>
      </c>
      <c r="H28" s="4">
        <v>9.6999999999999993</v>
      </c>
      <c r="I28" s="4"/>
      <c r="J28" s="46">
        <f t="shared" si="0"/>
        <v>38.299999999999997</v>
      </c>
      <c r="K28" s="5">
        <v>-1</v>
      </c>
      <c r="O28" s="3"/>
      <c r="P28" s="21"/>
    </row>
    <row r="29" spans="1:22" x14ac:dyDescent="0.25">
      <c r="A29" s="34">
        <f t="shared" si="1"/>
        <v>1967</v>
      </c>
      <c r="B29" s="34" t="str">
        <f t="shared" si="2"/>
        <v>Q4-1967</v>
      </c>
      <c r="C29" t="s">
        <v>534</v>
      </c>
      <c r="D29" s="3">
        <v>24776</v>
      </c>
      <c r="E29" s="4">
        <v>21.5</v>
      </c>
      <c r="F29" s="4">
        <v>2.2000000000000002</v>
      </c>
      <c r="G29" s="4">
        <v>5.2</v>
      </c>
      <c r="H29" s="4">
        <v>9.9</v>
      </c>
      <c r="I29" s="4"/>
      <c r="J29" s="46">
        <f t="shared" si="0"/>
        <v>38.799999999999997</v>
      </c>
      <c r="K29" s="5">
        <v>-1</v>
      </c>
      <c r="O29" s="3"/>
      <c r="P29" s="21"/>
    </row>
    <row r="30" spans="1:22" x14ac:dyDescent="0.25">
      <c r="A30" s="34">
        <f t="shared" si="1"/>
        <v>1967</v>
      </c>
      <c r="B30" s="34" t="str">
        <f t="shared" si="2"/>
        <v>Q4-1967</v>
      </c>
      <c r="C30" t="s">
        <v>535</v>
      </c>
      <c r="D30" s="3">
        <v>24806</v>
      </c>
      <c r="E30" s="4">
        <v>21.5</v>
      </c>
      <c r="F30" s="4">
        <v>2.2000000000000002</v>
      </c>
      <c r="G30" s="4">
        <v>5.4</v>
      </c>
      <c r="H30" s="4">
        <v>10</v>
      </c>
      <c r="I30" s="4"/>
      <c r="J30" s="46">
        <f t="shared" si="0"/>
        <v>39.1</v>
      </c>
      <c r="K30" s="5">
        <v>-1</v>
      </c>
      <c r="O30" s="3"/>
      <c r="P30" s="21"/>
    </row>
    <row r="31" spans="1:22" x14ac:dyDescent="0.25">
      <c r="A31" s="34">
        <f t="shared" si="1"/>
        <v>1967</v>
      </c>
      <c r="B31" s="34" t="str">
        <f t="shared" si="2"/>
        <v>Q4-1967</v>
      </c>
      <c r="C31" t="s">
        <v>536</v>
      </c>
      <c r="D31" s="3">
        <v>24837</v>
      </c>
      <c r="E31" s="4">
        <v>21.5</v>
      </c>
      <c r="F31" s="4">
        <v>2.2000000000000002</v>
      </c>
      <c r="G31" s="4">
        <v>5.6</v>
      </c>
      <c r="H31" s="4">
        <v>10</v>
      </c>
      <c r="I31" s="4"/>
      <c r="J31" s="46">
        <f t="shared" si="0"/>
        <v>39.299999999999997</v>
      </c>
      <c r="K31" s="5">
        <v>-1</v>
      </c>
      <c r="O31" s="3"/>
      <c r="P31" s="21"/>
    </row>
    <row r="32" spans="1:22" x14ac:dyDescent="0.25">
      <c r="A32" s="34">
        <f t="shared" si="1"/>
        <v>1968</v>
      </c>
      <c r="B32" s="34" t="str">
        <f t="shared" si="2"/>
        <v>Q1-1968</v>
      </c>
      <c r="C32" t="s">
        <v>537</v>
      </c>
      <c r="D32" s="3">
        <v>24868</v>
      </c>
      <c r="E32" s="4">
        <v>21.5</v>
      </c>
      <c r="F32" s="4">
        <v>2.2999999999999998</v>
      </c>
      <c r="G32" s="4">
        <v>5.8</v>
      </c>
      <c r="H32" s="4">
        <v>10.1</v>
      </c>
      <c r="I32" s="4"/>
      <c r="J32" s="46">
        <f t="shared" si="0"/>
        <v>39.700000000000003</v>
      </c>
      <c r="K32" s="5">
        <v>-1</v>
      </c>
      <c r="O32" s="3"/>
      <c r="P32" s="21"/>
    </row>
    <row r="33" spans="1:16" x14ac:dyDescent="0.25">
      <c r="A33" s="34">
        <f t="shared" si="1"/>
        <v>1968</v>
      </c>
      <c r="B33" s="34" t="str">
        <f t="shared" si="2"/>
        <v>Q1-1968</v>
      </c>
      <c r="C33" t="s">
        <v>538</v>
      </c>
      <c r="D33" s="3">
        <v>24897</v>
      </c>
      <c r="E33" s="4">
        <v>21.7</v>
      </c>
      <c r="F33" s="4">
        <v>2.2999999999999998</v>
      </c>
      <c r="G33" s="4">
        <v>5.9</v>
      </c>
      <c r="H33" s="4">
        <v>10.199999999999999</v>
      </c>
      <c r="I33" s="4"/>
      <c r="J33" s="46">
        <f t="shared" si="0"/>
        <v>40.099999999999994</v>
      </c>
      <c r="K33" s="5">
        <v>-1</v>
      </c>
      <c r="O33" s="3"/>
      <c r="P33" s="21"/>
    </row>
    <row r="34" spans="1:16" x14ac:dyDescent="0.25">
      <c r="A34" s="34">
        <f t="shared" si="1"/>
        <v>1968</v>
      </c>
      <c r="B34" s="34" t="str">
        <f t="shared" si="2"/>
        <v>Q1-1968</v>
      </c>
      <c r="C34" t="s">
        <v>539</v>
      </c>
      <c r="D34" s="3">
        <v>24928</v>
      </c>
      <c r="E34" s="4">
        <v>24.4</v>
      </c>
      <c r="F34" s="4">
        <v>2.2999999999999998</v>
      </c>
      <c r="G34" s="4">
        <v>5.7</v>
      </c>
      <c r="H34" s="4">
        <v>10.1</v>
      </c>
      <c r="I34" s="4"/>
      <c r="J34" s="46">
        <f t="shared" si="0"/>
        <v>42.5</v>
      </c>
      <c r="K34" s="5">
        <v>-1</v>
      </c>
      <c r="O34" s="3"/>
      <c r="P34" s="21"/>
    </row>
    <row r="35" spans="1:16" x14ac:dyDescent="0.25">
      <c r="A35" s="34">
        <f t="shared" si="1"/>
        <v>1968</v>
      </c>
      <c r="B35" s="34" t="str">
        <f t="shared" si="2"/>
        <v>Q2-1968</v>
      </c>
      <c r="C35" t="s">
        <v>540</v>
      </c>
      <c r="D35" s="3">
        <v>24958</v>
      </c>
      <c r="E35" s="4">
        <v>24.7</v>
      </c>
      <c r="F35" s="4">
        <v>2.1</v>
      </c>
      <c r="G35" s="4">
        <v>5.7</v>
      </c>
      <c r="H35" s="4">
        <v>10.6</v>
      </c>
      <c r="I35" s="4"/>
      <c r="J35" s="46">
        <f t="shared" si="0"/>
        <v>43.1</v>
      </c>
      <c r="K35" s="5">
        <v>-1</v>
      </c>
      <c r="O35" s="3"/>
      <c r="P35" s="21"/>
    </row>
    <row r="36" spans="1:16" x14ac:dyDescent="0.25">
      <c r="A36" s="34">
        <f t="shared" si="1"/>
        <v>1968</v>
      </c>
      <c r="B36" s="34" t="str">
        <f t="shared" si="2"/>
        <v>Q2-1968</v>
      </c>
      <c r="C36" t="s">
        <v>541</v>
      </c>
      <c r="D36" s="3">
        <v>24989</v>
      </c>
      <c r="E36" s="4">
        <v>24.9</v>
      </c>
      <c r="F36" s="4">
        <v>2.1</v>
      </c>
      <c r="G36" s="4">
        <v>5.8</v>
      </c>
      <c r="H36" s="4">
        <v>10.5</v>
      </c>
      <c r="I36" s="4"/>
      <c r="J36" s="46">
        <f t="shared" si="0"/>
        <v>43.3</v>
      </c>
      <c r="K36" s="5">
        <v>-1</v>
      </c>
      <c r="O36" s="3"/>
      <c r="P36" s="21"/>
    </row>
    <row r="37" spans="1:16" x14ac:dyDescent="0.25">
      <c r="A37" s="34">
        <f t="shared" si="1"/>
        <v>1968</v>
      </c>
      <c r="B37" s="34" t="str">
        <f t="shared" si="2"/>
        <v>Q2-1968</v>
      </c>
      <c r="C37" t="s">
        <v>542</v>
      </c>
      <c r="D37" s="3">
        <v>25019</v>
      </c>
      <c r="E37" s="4">
        <v>24.9</v>
      </c>
      <c r="F37" s="4">
        <v>2.1</v>
      </c>
      <c r="G37" s="4">
        <v>5.7</v>
      </c>
      <c r="H37" s="4">
        <v>10.7</v>
      </c>
      <c r="I37" s="4"/>
      <c r="J37" s="46">
        <f t="shared" si="0"/>
        <v>43.400000000000006</v>
      </c>
      <c r="K37" s="5">
        <v>-1</v>
      </c>
      <c r="O37" s="3"/>
      <c r="P37" s="21"/>
    </row>
    <row r="38" spans="1:16" x14ac:dyDescent="0.25">
      <c r="A38" s="34">
        <f t="shared" si="1"/>
        <v>1968</v>
      </c>
      <c r="B38" s="34" t="str">
        <f t="shared" si="2"/>
        <v>Q3-1968</v>
      </c>
      <c r="C38" t="s">
        <v>543</v>
      </c>
      <c r="D38" s="3">
        <v>25050</v>
      </c>
      <c r="E38" s="4">
        <v>25.2</v>
      </c>
      <c r="F38" s="4">
        <v>2.2000000000000002</v>
      </c>
      <c r="G38" s="4">
        <v>5.7</v>
      </c>
      <c r="H38" s="4">
        <v>10.8</v>
      </c>
      <c r="I38" s="4"/>
      <c r="J38" s="46">
        <f t="shared" si="0"/>
        <v>43.900000000000006</v>
      </c>
      <c r="K38" s="5">
        <v>-1</v>
      </c>
      <c r="O38" s="3"/>
      <c r="P38" s="21"/>
    </row>
    <row r="39" spans="1:16" x14ac:dyDescent="0.25">
      <c r="A39" s="34">
        <f t="shared" si="1"/>
        <v>1968</v>
      </c>
      <c r="B39" s="34" t="str">
        <f t="shared" si="2"/>
        <v>Q3-1968</v>
      </c>
      <c r="C39" t="s">
        <v>544</v>
      </c>
      <c r="D39" s="3">
        <v>25081</v>
      </c>
      <c r="E39" s="4">
        <v>25.4</v>
      </c>
      <c r="F39" s="4">
        <v>2.2000000000000002</v>
      </c>
      <c r="G39" s="4">
        <v>5.9</v>
      </c>
      <c r="H39" s="4">
        <v>11.2</v>
      </c>
      <c r="I39" s="4"/>
      <c r="J39" s="46">
        <f t="shared" si="0"/>
        <v>44.7</v>
      </c>
      <c r="K39" s="5">
        <v>-1</v>
      </c>
      <c r="O39" s="3"/>
      <c r="P39" s="21"/>
    </row>
    <row r="40" spans="1:16" x14ac:dyDescent="0.25">
      <c r="A40" s="34">
        <f t="shared" si="1"/>
        <v>1968</v>
      </c>
      <c r="B40" s="34" t="str">
        <f t="shared" si="2"/>
        <v>Q3-1968</v>
      </c>
      <c r="C40" t="s">
        <v>545</v>
      </c>
      <c r="D40" s="3">
        <v>25111</v>
      </c>
      <c r="E40" s="4">
        <v>25.6</v>
      </c>
      <c r="F40" s="4">
        <v>2.2999999999999998</v>
      </c>
      <c r="G40" s="4">
        <v>5.9</v>
      </c>
      <c r="H40" s="4">
        <v>10.9</v>
      </c>
      <c r="I40" s="4"/>
      <c r="J40" s="46">
        <f t="shared" ref="J40:J71" si="3">SUM(E40:H40)</f>
        <v>44.7</v>
      </c>
      <c r="K40" s="5">
        <v>-1</v>
      </c>
      <c r="O40" s="3"/>
      <c r="P40" s="21"/>
    </row>
    <row r="41" spans="1:16" x14ac:dyDescent="0.25">
      <c r="A41" s="34">
        <f t="shared" si="1"/>
        <v>1968</v>
      </c>
      <c r="B41" s="34" t="str">
        <f t="shared" si="2"/>
        <v>Q4-1968</v>
      </c>
      <c r="C41" t="s">
        <v>546</v>
      </c>
      <c r="D41" s="3">
        <v>25142</v>
      </c>
      <c r="E41" s="4">
        <v>25.5</v>
      </c>
      <c r="F41" s="4">
        <v>2.2000000000000002</v>
      </c>
      <c r="G41" s="4">
        <v>6</v>
      </c>
      <c r="H41" s="4">
        <v>11.1</v>
      </c>
      <c r="I41" s="4"/>
      <c r="J41" s="46">
        <f t="shared" si="3"/>
        <v>44.800000000000004</v>
      </c>
      <c r="K41" s="5">
        <v>-1</v>
      </c>
      <c r="O41" s="3"/>
      <c r="P41" s="21"/>
    </row>
    <row r="42" spans="1:16" x14ac:dyDescent="0.25">
      <c r="A42" s="34">
        <f t="shared" si="1"/>
        <v>1968</v>
      </c>
      <c r="B42" s="34" t="str">
        <f t="shared" si="2"/>
        <v>Q4-1968</v>
      </c>
      <c r="C42" t="s">
        <v>547</v>
      </c>
      <c r="D42" s="3">
        <v>25172</v>
      </c>
      <c r="E42" s="4">
        <v>25.7</v>
      </c>
      <c r="F42" s="4">
        <v>2.2000000000000002</v>
      </c>
      <c r="G42" s="4">
        <v>6</v>
      </c>
      <c r="H42" s="4">
        <v>11.2</v>
      </c>
      <c r="I42" s="4"/>
      <c r="J42" s="46">
        <f t="shared" si="3"/>
        <v>45.099999999999994</v>
      </c>
      <c r="K42" s="5">
        <v>-1</v>
      </c>
      <c r="O42" s="3"/>
      <c r="P42" s="21"/>
    </row>
    <row r="43" spans="1:16" x14ac:dyDescent="0.25">
      <c r="A43" s="34">
        <f t="shared" si="1"/>
        <v>1968</v>
      </c>
      <c r="B43" s="34" t="str">
        <f t="shared" si="2"/>
        <v>Q4-1968</v>
      </c>
      <c r="C43" t="s">
        <v>548</v>
      </c>
      <c r="D43" s="3">
        <v>25203</v>
      </c>
      <c r="E43" s="4">
        <v>25.7</v>
      </c>
      <c r="F43" s="4">
        <v>2.2000000000000002</v>
      </c>
      <c r="G43" s="4">
        <v>6</v>
      </c>
      <c r="H43" s="4">
        <v>11.5</v>
      </c>
      <c r="I43" s="4"/>
      <c r="J43" s="46">
        <f t="shared" si="3"/>
        <v>45.4</v>
      </c>
      <c r="K43" s="5">
        <v>-1</v>
      </c>
      <c r="O43" s="3"/>
      <c r="P43" s="21"/>
    </row>
    <row r="44" spans="1:16" x14ac:dyDescent="0.25">
      <c r="A44" s="34">
        <f t="shared" si="1"/>
        <v>1969</v>
      </c>
      <c r="B44" s="34" t="str">
        <f t="shared" si="2"/>
        <v>Q1-1969</v>
      </c>
      <c r="C44" t="s">
        <v>549</v>
      </c>
      <c r="D44" s="3">
        <v>25234</v>
      </c>
      <c r="E44" s="4">
        <v>25.8</v>
      </c>
      <c r="F44" s="4">
        <v>2.2999999999999998</v>
      </c>
      <c r="G44" s="4">
        <v>6.1</v>
      </c>
      <c r="H44" s="4">
        <v>11.6</v>
      </c>
      <c r="I44" s="4"/>
      <c r="J44" s="46">
        <f t="shared" si="3"/>
        <v>45.800000000000004</v>
      </c>
      <c r="K44" s="5">
        <v>-1</v>
      </c>
      <c r="O44" s="3"/>
      <c r="P44" s="21"/>
    </row>
    <row r="45" spans="1:16" x14ac:dyDescent="0.25">
      <c r="A45" s="34">
        <f t="shared" si="1"/>
        <v>1969</v>
      </c>
      <c r="B45" s="34" t="str">
        <f t="shared" si="2"/>
        <v>Q1-1969</v>
      </c>
      <c r="C45" t="s">
        <v>550</v>
      </c>
      <c r="D45" s="3">
        <v>25262</v>
      </c>
      <c r="E45" s="4">
        <v>26</v>
      </c>
      <c r="F45" s="4">
        <v>2.2999999999999998</v>
      </c>
      <c r="G45" s="4">
        <v>6.4</v>
      </c>
      <c r="H45" s="4">
        <v>11.8</v>
      </c>
      <c r="I45" s="4"/>
      <c r="J45" s="46">
        <f t="shared" si="3"/>
        <v>46.5</v>
      </c>
      <c r="K45" s="5">
        <v>-1</v>
      </c>
      <c r="O45" s="3"/>
      <c r="P45" s="21"/>
    </row>
    <row r="46" spans="1:16" x14ac:dyDescent="0.25">
      <c r="A46" s="34">
        <f t="shared" si="1"/>
        <v>1969</v>
      </c>
      <c r="B46" s="34" t="str">
        <f t="shared" si="2"/>
        <v>Q1-1969</v>
      </c>
      <c r="C46" t="s">
        <v>551</v>
      </c>
      <c r="D46" s="3">
        <v>25293</v>
      </c>
      <c r="E46" s="4">
        <v>26</v>
      </c>
      <c r="F46" s="4">
        <v>2.2999999999999998</v>
      </c>
      <c r="G46" s="4">
        <v>6.4</v>
      </c>
      <c r="H46" s="4">
        <v>12</v>
      </c>
      <c r="I46" s="4"/>
      <c r="J46" s="46">
        <f t="shared" si="3"/>
        <v>46.7</v>
      </c>
      <c r="K46" s="5">
        <v>-1</v>
      </c>
      <c r="O46" s="3"/>
      <c r="P46" s="21"/>
    </row>
    <row r="47" spans="1:16" x14ac:dyDescent="0.25">
      <c r="A47" s="34">
        <f t="shared" si="1"/>
        <v>1969</v>
      </c>
      <c r="B47" s="34" t="str">
        <f t="shared" si="2"/>
        <v>Q2-1969</v>
      </c>
      <c r="C47" t="s">
        <v>552</v>
      </c>
      <c r="D47" s="3">
        <v>25323</v>
      </c>
      <c r="E47" s="4">
        <v>26.1</v>
      </c>
      <c r="F47" s="4">
        <v>2.2999999999999998</v>
      </c>
      <c r="G47" s="4">
        <v>6.6</v>
      </c>
      <c r="H47" s="4">
        <v>12</v>
      </c>
      <c r="I47" s="4"/>
      <c r="J47" s="46">
        <f t="shared" si="3"/>
        <v>47</v>
      </c>
      <c r="K47" s="5">
        <v>-1</v>
      </c>
      <c r="O47" s="3"/>
      <c r="P47" s="21"/>
    </row>
    <row r="48" spans="1:16" x14ac:dyDescent="0.25">
      <c r="A48" s="34">
        <f t="shared" si="1"/>
        <v>1969</v>
      </c>
      <c r="B48" s="34" t="str">
        <f t="shared" si="2"/>
        <v>Q2-1969</v>
      </c>
      <c r="C48" t="s">
        <v>553</v>
      </c>
      <c r="D48" s="3">
        <v>25354</v>
      </c>
      <c r="E48" s="4">
        <v>26.2</v>
      </c>
      <c r="F48" s="4">
        <v>2.2000000000000002</v>
      </c>
      <c r="G48" s="4">
        <v>6.7</v>
      </c>
      <c r="H48" s="4">
        <v>12.1</v>
      </c>
      <c r="I48" s="4"/>
      <c r="J48" s="46">
        <f t="shared" si="3"/>
        <v>47.2</v>
      </c>
      <c r="K48" s="5">
        <v>-1</v>
      </c>
      <c r="O48" s="3"/>
      <c r="P48" s="21"/>
    </row>
    <row r="49" spans="1:16" x14ac:dyDescent="0.25">
      <c r="A49" s="34">
        <f t="shared" si="1"/>
        <v>1969</v>
      </c>
      <c r="B49" s="34" t="str">
        <f t="shared" si="2"/>
        <v>Q2-1969</v>
      </c>
      <c r="C49" t="s">
        <v>554</v>
      </c>
      <c r="D49" s="3">
        <v>25384</v>
      </c>
      <c r="E49" s="4">
        <v>26.5</v>
      </c>
      <c r="F49" s="4">
        <v>2.1</v>
      </c>
      <c r="G49" s="4">
        <v>6.5</v>
      </c>
      <c r="H49" s="4">
        <v>12.2</v>
      </c>
      <c r="I49" s="4"/>
      <c r="J49" s="46">
        <f t="shared" si="3"/>
        <v>47.3</v>
      </c>
      <c r="K49" s="5">
        <v>-1</v>
      </c>
      <c r="O49" s="3"/>
      <c r="P49" s="21"/>
    </row>
    <row r="50" spans="1:16" x14ac:dyDescent="0.25">
      <c r="A50" s="34">
        <f t="shared" si="1"/>
        <v>1969</v>
      </c>
      <c r="B50" s="34" t="str">
        <f t="shared" si="2"/>
        <v>Q3-1969</v>
      </c>
      <c r="C50" t="s">
        <v>555</v>
      </c>
      <c r="D50" s="3">
        <v>25415</v>
      </c>
      <c r="E50" s="4">
        <v>26.5</v>
      </c>
      <c r="F50" s="4">
        <v>2.2999999999999998</v>
      </c>
      <c r="G50" s="4">
        <v>6.6</v>
      </c>
      <c r="H50" s="4">
        <v>12.4</v>
      </c>
      <c r="I50" s="4"/>
      <c r="J50" s="46">
        <f t="shared" si="3"/>
        <v>47.8</v>
      </c>
      <c r="K50" s="5">
        <v>-1</v>
      </c>
      <c r="O50" s="3"/>
      <c r="P50" s="21"/>
    </row>
    <row r="51" spans="1:16" x14ac:dyDescent="0.25">
      <c r="A51" s="34">
        <f t="shared" si="1"/>
        <v>1969</v>
      </c>
      <c r="B51" s="34" t="str">
        <f t="shared" si="2"/>
        <v>Q3-1969</v>
      </c>
      <c r="C51" t="s">
        <v>556</v>
      </c>
      <c r="D51" s="3">
        <v>25446</v>
      </c>
      <c r="E51" s="4">
        <v>26.6</v>
      </c>
      <c r="F51" s="4">
        <v>2.4</v>
      </c>
      <c r="G51" s="4">
        <v>6.7</v>
      </c>
      <c r="H51" s="4">
        <v>12.5</v>
      </c>
      <c r="I51" s="4"/>
      <c r="J51" s="46">
        <f t="shared" si="3"/>
        <v>48.2</v>
      </c>
      <c r="K51" s="5">
        <v>-1</v>
      </c>
      <c r="O51" s="3"/>
      <c r="P51" s="21"/>
    </row>
    <row r="52" spans="1:16" x14ac:dyDescent="0.25">
      <c r="A52" s="34">
        <f t="shared" si="1"/>
        <v>1969</v>
      </c>
      <c r="B52" s="34" t="str">
        <f t="shared" si="2"/>
        <v>Q3-1969</v>
      </c>
      <c r="C52" t="s">
        <v>557</v>
      </c>
      <c r="D52" s="3">
        <v>25476</v>
      </c>
      <c r="E52" s="4">
        <v>26.6</v>
      </c>
      <c r="F52" s="4">
        <v>2.2999999999999998</v>
      </c>
      <c r="G52" s="4">
        <v>6.7</v>
      </c>
      <c r="H52" s="4">
        <v>12.8</v>
      </c>
      <c r="I52" s="4"/>
      <c r="J52" s="46">
        <f t="shared" si="3"/>
        <v>48.400000000000006</v>
      </c>
      <c r="K52" s="5">
        <v>-1</v>
      </c>
      <c r="O52" s="3"/>
      <c r="P52" s="21"/>
    </row>
    <row r="53" spans="1:16" x14ac:dyDescent="0.25">
      <c r="A53" s="34">
        <f t="shared" si="1"/>
        <v>1969</v>
      </c>
      <c r="B53" s="34" t="str">
        <f t="shared" si="2"/>
        <v>Q4-1969</v>
      </c>
      <c r="C53" t="s">
        <v>558</v>
      </c>
      <c r="D53" s="3">
        <v>25507</v>
      </c>
      <c r="E53" s="4">
        <v>26.7</v>
      </c>
      <c r="F53" s="4">
        <v>2.4</v>
      </c>
      <c r="G53" s="4">
        <v>6.9</v>
      </c>
      <c r="H53" s="4">
        <v>13</v>
      </c>
      <c r="I53" s="4"/>
      <c r="J53" s="46">
        <f t="shared" si="3"/>
        <v>49</v>
      </c>
      <c r="K53" s="5">
        <v>-1</v>
      </c>
      <c r="O53" s="3"/>
      <c r="P53" s="21"/>
    </row>
    <row r="54" spans="1:16" x14ac:dyDescent="0.25">
      <c r="A54" s="34">
        <f t="shared" si="1"/>
        <v>1969</v>
      </c>
      <c r="B54" s="34" t="str">
        <f t="shared" si="2"/>
        <v>Q4-1969</v>
      </c>
      <c r="C54" t="s">
        <v>559</v>
      </c>
      <c r="D54" s="3">
        <v>25537</v>
      </c>
      <c r="E54" s="4">
        <v>26.7</v>
      </c>
      <c r="F54" s="4">
        <v>2.5</v>
      </c>
      <c r="G54" s="4">
        <v>6.8</v>
      </c>
      <c r="H54" s="4">
        <v>13.2</v>
      </c>
      <c r="I54" s="4"/>
      <c r="J54" s="46">
        <f t="shared" si="3"/>
        <v>49.2</v>
      </c>
      <c r="K54" s="5">
        <v>-1</v>
      </c>
      <c r="O54" s="3"/>
      <c r="P54" s="21"/>
    </row>
    <row r="55" spans="1:16" x14ac:dyDescent="0.25">
      <c r="A55" s="34">
        <f t="shared" si="1"/>
        <v>1969</v>
      </c>
      <c r="B55" s="34" t="str">
        <f t="shared" si="2"/>
        <v>Q4-1969</v>
      </c>
      <c r="C55" t="s">
        <v>560</v>
      </c>
      <c r="D55" s="3">
        <v>25568</v>
      </c>
      <c r="E55" s="4">
        <v>26.8</v>
      </c>
      <c r="F55" s="4">
        <v>2.6</v>
      </c>
      <c r="G55" s="4">
        <v>7</v>
      </c>
      <c r="H55" s="4">
        <v>13.2</v>
      </c>
      <c r="I55" s="4"/>
      <c r="J55" s="46">
        <f t="shared" si="3"/>
        <v>49.600000000000009</v>
      </c>
      <c r="K55" s="5">
        <v>1</v>
      </c>
      <c r="O55" s="3"/>
      <c r="P55" s="21"/>
    </row>
    <row r="56" spans="1:16" x14ac:dyDescent="0.25">
      <c r="A56" s="34">
        <f t="shared" si="1"/>
        <v>1970</v>
      </c>
      <c r="B56" s="34" t="str">
        <f t="shared" si="2"/>
        <v>Q1-1970</v>
      </c>
      <c r="C56" t="s">
        <v>561</v>
      </c>
      <c r="D56" s="3">
        <v>25599</v>
      </c>
      <c r="E56" s="4">
        <v>27</v>
      </c>
      <c r="F56" s="4">
        <v>2.7</v>
      </c>
      <c r="G56" s="4">
        <v>7</v>
      </c>
      <c r="H56" s="4">
        <v>13.6</v>
      </c>
      <c r="I56" s="4"/>
      <c r="J56" s="46">
        <f t="shared" si="3"/>
        <v>50.300000000000004</v>
      </c>
      <c r="K56" s="5">
        <v>1</v>
      </c>
      <c r="O56" s="3"/>
      <c r="P56" s="21"/>
    </row>
    <row r="57" spans="1:16" x14ac:dyDescent="0.25">
      <c r="A57" s="34">
        <f t="shared" si="1"/>
        <v>1970</v>
      </c>
      <c r="B57" s="34" t="str">
        <f t="shared" si="2"/>
        <v>Q1-1970</v>
      </c>
      <c r="C57" t="s">
        <v>562</v>
      </c>
      <c r="D57" s="3">
        <v>25627</v>
      </c>
      <c r="E57" s="4">
        <v>27.1</v>
      </c>
      <c r="F57" s="4">
        <v>3</v>
      </c>
      <c r="G57" s="4">
        <v>6.8</v>
      </c>
      <c r="H57" s="4">
        <v>14.2</v>
      </c>
      <c r="I57" s="4"/>
      <c r="J57" s="46">
        <f t="shared" si="3"/>
        <v>51.099999999999994</v>
      </c>
      <c r="K57" s="5">
        <v>1</v>
      </c>
      <c r="O57" s="3"/>
      <c r="P57" s="21"/>
    </row>
    <row r="58" spans="1:16" x14ac:dyDescent="0.25">
      <c r="A58" s="34">
        <f t="shared" si="1"/>
        <v>1970</v>
      </c>
      <c r="B58" s="34" t="str">
        <f t="shared" si="2"/>
        <v>Q1-1970</v>
      </c>
      <c r="C58" t="s">
        <v>563</v>
      </c>
      <c r="D58" s="3">
        <v>25658</v>
      </c>
      <c r="E58" s="4">
        <v>27.2</v>
      </c>
      <c r="F58" s="4">
        <v>2.9</v>
      </c>
      <c r="G58" s="4">
        <v>7</v>
      </c>
      <c r="H58" s="4">
        <v>14.5</v>
      </c>
      <c r="I58" s="4"/>
      <c r="J58" s="46">
        <f t="shared" si="3"/>
        <v>51.599999999999994</v>
      </c>
      <c r="K58" s="5">
        <v>1</v>
      </c>
      <c r="O58" s="3"/>
      <c r="P58" s="21"/>
    </row>
    <row r="59" spans="1:16" x14ac:dyDescent="0.25">
      <c r="A59" s="34">
        <f t="shared" si="1"/>
        <v>1970</v>
      </c>
      <c r="B59" s="34" t="str">
        <f t="shared" si="2"/>
        <v>Q2-1970</v>
      </c>
      <c r="C59" t="s">
        <v>564</v>
      </c>
      <c r="D59" s="3">
        <v>25688</v>
      </c>
      <c r="E59" s="4">
        <v>39.5</v>
      </c>
      <c r="F59" s="4">
        <v>3.5</v>
      </c>
      <c r="G59" s="4">
        <v>7</v>
      </c>
      <c r="H59" s="4">
        <v>14.9</v>
      </c>
      <c r="I59" s="4"/>
      <c r="J59" s="46">
        <f t="shared" si="3"/>
        <v>64.900000000000006</v>
      </c>
      <c r="K59" s="5">
        <v>1</v>
      </c>
      <c r="O59" s="3"/>
      <c r="P59" s="21"/>
    </row>
    <row r="60" spans="1:16" x14ac:dyDescent="0.25">
      <c r="A60" s="34">
        <f t="shared" si="1"/>
        <v>1970</v>
      </c>
      <c r="B60" s="34" t="str">
        <f t="shared" si="2"/>
        <v>Q2-1970</v>
      </c>
      <c r="C60" t="s">
        <v>565</v>
      </c>
      <c r="D60" s="3">
        <v>25719</v>
      </c>
      <c r="E60" s="4">
        <v>31.5</v>
      </c>
      <c r="F60" s="4">
        <v>4.0999999999999996</v>
      </c>
      <c r="G60" s="4">
        <v>7.5</v>
      </c>
      <c r="H60" s="4">
        <v>15.3</v>
      </c>
      <c r="I60" s="4"/>
      <c r="J60" s="46">
        <f t="shared" si="3"/>
        <v>58.400000000000006</v>
      </c>
      <c r="K60" s="5">
        <v>1</v>
      </c>
      <c r="O60" s="3"/>
      <c r="P60" s="21"/>
    </row>
    <row r="61" spans="1:16" x14ac:dyDescent="0.25">
      <c r="A61" s="34">
        <f t="shared" si="1"/>
        <v>1970</v>
      </c>
      <c r="B61" s="34" t="str">
        <f t="shared" si="2"/>
        <v>Q2-1970</v>
      </c>
      <c r="C61" t="s">
        <v>566</v>
      </c>
      <c r="D61" s="3">
        <v>25749</v>
      </c>
      <c r="E61" s="4">
        <v>31.5</v>
      </c>
      <c r="F61" s="4">
        <v>4.0999999999999996</v>
      </c>
      <c r="G61" s="4">
        <v>7.3</v>
      </c>
      <c r="H61" s="4">
        <v>15.7</v>
      </c>
      <c r="I61" s="4"/>
      <c r="J61" s="46">
        <f t="shared" si="3"/>
        <v>58.599999999999994</v>
      </c>
      <c r="K61" s="5">
        <v>1</v>
      </c>
      <c r="O61" s="3"/>
      <c r="P61" s="21"/>
    </row>
    <row r="62" spans="1:16" x14ac:dyDescent="0.25">
      <c r="A62" s="34">
        <f t="shared" si="1"/>
        <v>1970</v>
      </c>
      <c r="B62" s="34" t="str">
        <f t="shared" si="2"/>
        <v>Q3-1970</v>
      </c>
      <c r="C62" t="s">
        <v>567</v>
      </c>
      <c r="D62" s="3">
        <v>25780</v>
      </c>
      <c r="E62" s="4">
        <v>31.7</v>
      </c>
      <c r="F62" s="4">
        <v>4.3</v>
      </c>
      <c r="G62" s="4">
        <v>7.4</v>
      </c>
      <c r="H62" s="4">
        <v>16</v>
      </c>
      <c r="I62" s="4"/>
      <c r="J62" s="46">
        <f t="shared" si="3"/>
        <v>59.4</v>
      </c>
      <c r="K62" s="5">
        <v>1</v>
      </c>
      <c r="O62" s="3"/>
      <c r="P62" s="21"/>
    </row>
    <row r="63" spans="1:16" x14ac:dyDescent="0.25">
      <c r="A63" s="34">
        <f t="shared" si="1"/>
        <v>1970</v>
      </c>
      <c r="B63" s="34" t="str">
        <f t="shared" si="2"/>
        <v>Q3-1970</v>
      </c>
      <c r="C63" t="s">
        <v>568</v>
      </c>
      <c r="D63" s="3">
        <v>25811</v>
      </c>
      <c r="E63" s="4">
        <v>32</v>
      </c>
      <c r="F63" s="4">
        <v>4.5</v>
      </c>
      <c r="G63" s="4">
        <v>7.4</v>
      </c>
      <c r="H63" s="4">
        <v>16.3</v>
      </c>
      <c r="I63" s="4"/>
      <c r="J63" s="46">
        <f t="shared" si="3"/>
        <v>60.2</v>
      </c>
      <c r="K63" s="5">
        <v>1</v>
      </c>
      <c r="O63" s="3"/>
      <c r="P63" s="21"/>
    </row>
    <row r="64" spans="1:16" x14ac:dyDescent="0.25">
      <c r="A64" s="34">
        <f t="shared" si="1"/>
        <v>1970</v>
      </c>
      <c r="B64" s="34" t="str">
        <f t="shared" si="2"/>
        <v>Q3-1970</v>
      </c>
      <c r="C64" t="s">
        <v>569</v>
      </c>
      <c r="D64" s="3">
        <v>25841</v>
      </c>
      <c r="E64" s="4">
        <v>32.1</v>
      </c>
      <c r="F64" s="4">
        <v>4.8</v>
      </c>
      <c r="G64" s="4">
        <v>8.1</v>
      </c>
      <c r="H64" s="4">
        <v>16.899999999999999</v>
      </c>
      <c r="I64" s="4"/>
      <c r="J64" s="46">
        <f t="shared" si="3"/>
        <v>61.9</v>
      </c>
      <c r="K64" s="5">
        <v>1</v>
      </c>
      <c r="O64" s="3"/>
      <c r="P64" s="21"/>
    </row>
    <row r="65" spans="1:16" x14ac:dyDescent="0.25">
      <c r="A65" s="34">
        <f t="shared" si="1"/>
        <v>1970</v>
      </c>
      <c r="B65" s="34" t="str">
        <f t="shared" si="2"/>
        <v>Q4-1970</v>
      </c>
      <c r="C65" t="s">
        <v>570</v>
      </c>
      <c r="D65" s="3">
        <v>25872</v>
      </c>
      <c r="E65" s="4">
        <v>32.299999999999997</v>
      </c>
      <c r="F65" s="4">
        <v>5.0999999999999996</v>
      </c>
      <c r="G65" s="4">
        <v>7.9</v>
      </c>
      <c r="H65" s="4">
        <v>18.600000000000001</v>
      </c>
      <c r="I65" s="4"/>
      <c r="J65" s="46">
        <f t="shared" si="3"/>
        <v>63.9</v>
      </c>
      <c r="K65" s="5">
        <v>1</v>
      </c>
      <c r="O65" s="3"/>
      <c r="P65" s="21"/>
    </row>
    <row r="66" spans="1:16" x14ac:dyDescent="0.25">
      <c r="A66" s="34">
        <f t="shared" si="1"/>
        <v>1970</v>
      </c>
      <c r="B66" s="34" t="str">
        <f t="shared" si="2"/>
        <v>Q4-1970</v>
      </c>
      <c r="C66" t="s">
        <v>571</v>
      </c>
      <c r="D66" s="3">
        <v>25902</v>
      </c>
      <c r="E66" s="4">
        <v>32.1</v>
      </c>
      <c r="F66" s="4">
        <v>5.7</v>
      </c>
      <c r="G66" s="4">
        <v>7.9</v>
      </c>
      <c r="H66" s="4">
        <v>17.7</v>
      </c>
      <c r="I66" s="4"/>
      <c r="J66" s="46">
        <f t="shared" si="3"/>
        <v>63.400000000000006</v>
      </c>
      <c r="K66" s="5">
        <v>1</v>
      </c>
      <c r="O66" s="3"/>
      <c r="P66" s="21"/>
    </row>
    <row r="67" spans="1:16" x14ac:dyDescent="0.25">
      <c r="A67" s="34">
        <f t="shared" si="1"/>
        <v>1970</v>
      </c>
      <c r="B67" s="34" t="str">
        <f t="shared" si="2"/>
        <v>Q4-1970</v>
      </c>
      <c r="C67" t="s">
        <v>572</v>
      </c>
      <c r="D67" s="3">
        <v>25933</v>
      </c>
      <c r="E67" s="4">
        <v>32.5</v>
      </c>
      <c r="F67" s="4">
        <v>5.4</v>
      </c>
      <c r="G67" s="4">
        <v>8.1999999999999993</v>
      </c>
      <c r="H67" s="4">
        <v>18.3</v>
      </c>
      <c r="I67" s="4"/>
      <c r="J67" s="46">
        <f t="shared" si="3"/>
        <v>64.399999999999991</v>
      </c>
      <c r="K67" s="5">
        <v>-1</v>
      </c>
      <c r="O67" s="3"/>
      <c r="P67" s="21"/>
    </row>
    <row r="68" spans="1:16" x14ac:dyDescent="0.25">
      <c r="A68" s="34">
        <f t="shared" si="1"/>
        <v>1971</v>
      </c>
      <c r="B68" s="34" t="str">
        <f t="shared" si="2"/>
        <v>Q1-1971</v>
      </c>
      <c r="C68" t="s">
        <v>573</v>
      </c>
      <c r="D68" s="3">
        <v>25964</v>
      </c>
      <c r="E68" s="4">
        <v>32.6</v>
      </c>
      <c r="F68" s="4">
        <v>5.4</v>
      </c>
      <c r="G68" s="4">
        <v>8.1</v>
      </c>
      <c r="H68" s="4">
        <v>18.399999999999999</v>
      </c>
      <c r="I68" s="4"/>
      <c r="J68" s="46">
        <f t="shared" si="3"/>
        <v>64.5</v>
      </c>
      <c r="K68" s="5">
        <v>-1</v>
      </c>
      <c r="O68" s="3"/>
      <c r="P68" s="21"/>
    </row>
    <row r="69" spans="1:16" x14ac:dyDescent="0.25">
      <c r="A69" s="34">
        <f t="shared" si="1"/>
        <v>1971</v>
      </c>
      <c r="B69" s="34" t="str">
        <f t="shared" si="2"/>
        <v>Q1-1971</v>
      </c>
      <c r="C69" t="s">
        <v>574</v>
      </c>
      <c r="D69" s="3">
        <v>25992</v>
      </c>
      <c r="E69" s="4">
        <v>32.799999999999997</v>
      </c>
      <c r="F69" s="4">
        <v>5.8</v>
      </c>
      <c r="G69" s="4">
        <v>8.3000000000000007</v>
      </c>
      <c r="H69" s="4">
        <v>18.600000000000001</v>
      </c>
      <c r="I69" s="4"/>
      <c r="J69" s="46">
        <f t="shared" si="3"/>
        <v>65.5</v>
      </c>
      <c r="K69" s="5">
        <v>-1</v>
      </c>
      <c r="O69" s="3"/>
      <c r="P69" s="21"/>
    </row>
    <row r="70" spans="1:16" x14ac:dyDescent="0.25">
      <c r="A70" s="34">
        <f t="shared" si="1"/>
        <v>1971</v>
      </c>
      <c r="B70" s="34" t="str">
        <f t="shared" si="2"/>
        <v>Q1-1971</v>
      </c>
      <c r="C70" t="s">
        <v>575</v>
      </c>
      <c r="D70" s="3">
        <v>26023</v>
      </c>
      <c r="E70" s="4">
        <v>33</v>
      </c>
      <c r="F70" s="4">
        <v>6</v>
      </c>
      <c r="G70" s="4">
        <v>8.4</v>
      </c>
      <c r="H70" s="4">
        <v>18.899999999999999</v>
      </c>
      <c r="I70" s="4"/>
      <c r="J70" s="46">
        <f t="shared" si="3"/>
        <v>66.3</v>
      </c>
      <c r="K70" s="5">
        <v>-1</v>
      </c>
      <c r="O70" s="3"/>
      <c r="P70" s="21"/>
    </row>
    <row r="71" spans="1:16" x14ac:dyDescent="0.25">
      <c r="A71" s="34">
        <f t="shared" si="1"/>
        <v>1971</v>
      </c>
      <c r="B71" s="34" t="str">
        <f t="shared" si="2"/>
        <v>Q2-1971</v>
      </c>
      <c r="C71" t="s">
        <v>576</v>
      </c>
      <c r="D71" s="3">
        <v>26053</v>
      </c>
      <c r="E71" s="4">
        <v>33.1</v>
      </c>
      <c r="F71" s="4">
        <v>6.2</v>
      </c>
      <c r="G71" s="4">
        <v>8.3000000000000007</v>
      </c>
      <c r="H71" s="4">
        <v>18.899999999999999</v>
      </c>
      <c r="I71" s="4"/>
      <c r="J71" s="46">
        <f t="shared" si="3"/>
        <v>66.5</v>
      </c>
      <c r="K71" s="5">
        <v>-1</v>
      </c>
      <c r="O71" s="3"/>
      <c r="P71" s="21"/>
    </row>
    <row r="72" spans="1:16" x14ac:dyDescent="0.25">
      <c r="A72" s="34">
        <f t="shared" si="1"/>
        <v>1971</v>
      </c>
      <c r="B72" s="34" t="str">
        <f t="shared" si="2"/>
        <v>Q2-1971</v>
      </c>
      <c r="C72" t="s">
        <v>577</v>
      </c>
      <c r="D72" s="3">
        <v>26084</v>
      </c>
      <c r="E72" s="4">
        <v>33.299999999999997</v>
      </c>
      <c r="F72" s="4">
        <v>6.3</v>
      </c>
      <c r="G72" s="4">
        <v>8.1999999999999993</v>
      </c>
      <c r="H72" s="4">
        <v>19</v>
      </c>
      <c r="I72" s="4"/>
      <c r="J72" s="46">
        <f t="shared" ref="J72:J103" si="4">SUM(E72:H72)</f>
        <v>66.8</v>
      </c>
      <c r="K72" s="5">
        <v>-1</v>
      </c>
      <c r="O72" s="3"/>
      <c r="P72" s="21"/>
    </row>
    <row r="73" spans="1:16" x14ac:dyDescent="0.25">
      <c r="A73" s="34">
        <f t="shared" ref="A73:A136" si="5">YEAR(C73)</f>
        <v>1971</v>
      </c>
      <c r="B73" s="34" t="str">
        <f t="shared" ref="B73:B136" si="6">"Q"&amp;ROUNDUP(MONTH(C73)/3, 0)&amp;"-"&amp;YEAR(C73)</f>
        <v>Q2-1971</v>
      </c>
      <c r="C73" t="s">
        <v>578</v>
      </c>
      <c r="D73" s="3">
        <v>26114</v>
      </c>
      <c r="E73" s="4">
        <v>49.7</v>
      </c>
      <c r="F73" s="4">
        <v>6.4</v>
      </c>
      <c r="G73" s="4">
        <v>8.4</v>
      </c>
      <c r="H73" s="4">
        <v>19.5</v>
      </c>
      <c r="I73" s="4"/>
      <c r="J73" s="46">
        <f t="shared" si="4"/>
        <v>84</v>
      </c>
      <c r="K73" s="5">
        <v>-1</v>
      </c>
      <c r="O73" s="3"/>
      <c r="P73" s="21"/>
    </row>
    <row r="74" spans="1:16" x14ac:dyDescent="0.25">
      <c r="A74" s="34">
        <f t="shared" si="5"/>
        <v>1971</v>
      </c>
      <c r="B74" s="34" t="str">
        <f t="shared" si="6"/>
        <v>Q3-1971</v>
      </c>
      <c r="C74" t="s">
        <v>579</v>
      </c>
      <c r="D74" s="3">
        <v>26145</v>
      </c>
      <c r="E74" s="4">
        <v>37</v>
      </c>
      <c r="F74" s="4">
        <v>6.2</v>
      </c>
      <c r="G74" s="4">
        <v>8.5</v>
      </c>
      <c r="H74" s="4">
        <v>19.399999999999999</v>
      </c>
      <c r="I74" s="4"/>
      <c r="J74" s="46">
        <f t="shared" si="4"/>
        <v>71.099999999999994</v>
      </c>
      <c r="K74" s="5">
        <v>-1</v>
      </c>
      <c r="O74" s="3"/>
      <c r="P74" s="21"/>
    </row>
    <row r="75" spans="1:16" x14ac:dyDescent="0.25">
      <c r="A75" s="34">
        <f t="shared" si="5"/>
        <v>1971</v>
      </c>
      <c r="B75" s="34" t="str">
        <f t="shared" si="6"/>
        <v>Q3-1971</v>
      </c>
      <c r="C75" t="s">
        <v>580</v>
      </c>
      <c r="D75" s="3">
        <v>26176</v>
      </c>
      <c r="E75" s="4">
        <v>37.200000000000003</v>
      </c>
      <c r="F75" s="4">
        <v>6.3</v>
      </c>
      <c r="G75" s="4">
        <v>8.5</v>
      </c>
      <c r="H75" s="4">
        <v>19.399999999999999</v>
      </c>
      <c r="I75" s="4"/>
      <c r="J75" s="46">
        <f t="shared" si="4"/>
        <v>71.400000000000006</v>
      </c>
      <c r="K75" s="5">
        <v>-1</v>
      </c>
      <c r="O75" s="3"/>
      <c r="P75" s="21"/>
    </row>
    <row r="76" spans="1:16" x14ac:dyDescent="0.25">
      <c r="A76" s="34">
        <f t="shared" si="5"/>
        <v>1971</v>
      </c>
      <c r="B76" s="34" t="str">
        <f t="shared" si="6"/>
        <v>Q3-1971</v>
      </c>
      <c r="C76" t="s">
        <v>581</v>
      </c>
      <c r="D76" s="3">
        <v>26206</v>
      </c>
      <c r="E76" s="4">
        <v>37.4</v>
      </c>
      <c r="F76" s="4">
        <v>6.5</v>
      </c>
      <c r="G76" s="4">
        <v>8.5</v>
      </c>
      <c r="H76" s="4">
        <v>20.6</v>
      </c>
      <c r="I76" s="4"/>
      <c r="J76" s="46">
        <f t="shared" si="4"/>
        <v>73</v>
      </c>
      <c r="K76" s="5">
        <v>-1</v>
      </c>
      <c r="O76" s="3"/>
      <c r="P76" s="21"/>
    </row>
    <row r="77" spans="1:16" x14ac:dyDescent="0.25">
      <c r="A77" s="34">
        <f t="shared" si="5"/>
        <v>1971</v>
      </c>
      <c r="B77" s="34" t="str">
        <f t="shared" si="6"/>
        <v>Q4-1971</v>
      </c>
      <c r="C77" t="s">
        <v>582</v>
      </c>
      <c r="D77" s="3">
        <v>26237</v>
      </c>
      <c r="E77" s="4">
        <v>37.4</v>
      </c>
      <c r="F77" s="4">
        <v>6.4</v>
      </c>
      <c r="G77" s="4">
        <v>8.5</v>
      </c>
      <c r="H77" s="4">
        <v>19.8</v>
      </c>
      <c r="I77" s="4"/>
      <c r="J77" s="46">
        <f t="shared" si="4"/>
        <v>72.099999999999994</v>
      </c>
      <c r="K77" s="5">
        <v>-1</v>
      </c>
      <c r="O77" s="3"/>
      <c r="P77" s="21"/>
    </row>
    <row r="78" spans="1:16" x14ac:dyDescent="0.25">
      <c r="A78" s="34">
        <f t="shared" si="5"/>
        <v>1971</v>
      </c>
      <c r="B78" s="34" t="str">
        <f t="shared" si="6"/>
        <v>Q4-1971</v>
      </c>
      <c r="C78" t="s">
        <v>583</v>
      </c>
      <c r="D78" s="3">
        <v>26267</v>
      </c>
      <c r="E78" s="4">
        <v>37.799999999999997</v>
      </c>
      <c r="F78" s="4">
        <v>6.4</v>
      </c>
      <c r="G78" s="4">
        <v>8.6999999999999993</v>
      </c>
      <c r="H78" s="4">
        <v>20.399999999999999</v>
      </c>
      <c r="I78" s="4"/>
      <c r="J78" s="46">
        <f t="shared" si="4"/>
        <v>73.299999999999983</v>
      </c>
      <c r="K78" s="5">
        <v>-1</v>
      </c>
      <c r="O78" s="3"/>
      <c r="P78" s="21"/>
    </row>
    <row r="79" spans="1:16" x14ac:dyDescent="0.25">
      <c r="A79" s="34">
        <f t="shared" si="5"/>
        <v>1971</v>
      </c>
      <c r="B79" s="34" t="str">
        <f t="shared" si="6"/>
        <v>Q4-1971</v>
      </c>
      <c r="C79" t="s">
        <v>584</v>
      </c>
      <c r="D79" s="3">
        <v>26298</v>
      </c>
      <c r="E79" s="4">
        <v>38</v>
      </c>
      <c r="F79" s="4">
        <v>6.3</v>
      </c>
      <c r="G79" s="4">
        <v>8.6</v>
      </c>
      <c r="H79" s="4">
        <v>20.399999999999999</v>
      </c>
      <c r="I79" s="4"/>
      <c r="J79" s="46">
        <f t="shared" si="4"/>
        <v>73.3</v>
      </c>
      <c r="K79" s="5">
        <v>-1</v>
      </c>
      <c r="O79" s="3"/>
      <c r="P79" s="21"/>
    </row>
    <row r="80" spans="1:16" x14ac:dyDescent="0.25">
      <c r="A80" s="34">
        <f t="shared" si="5"/>
        <v>1972</v>
      </c>
      <c r="B80" s="34" t="str">
        <f t="shared" si="6"/>
        <v>Q1-1972</v>
      </c>
      <c r="C80" t="s">
        <v>585</v>
      </c>
      <c r="D80" s="3">
        <v>26329</v>
      </c>
      <c r="E80" s="4">
        <v>38.200000000000003</v>
      </c>
      <c r="F80" s="4">
        <v>5.7</v>
      </c>
      <c r="G80" s="4">
        <v>8.6999999999999993</v>
      </c>
      <c r="H80" s="4">
        <v>20.5</v>
      </c>
      <c r="I80" s="4"/>
      <c r="J80" s="46">
        <f t="shared" si="4"/>
        <v>73.100000000000009</v>
      </c>
      <c r="K80" s="5">
        <v>-1</v>
      </c>
      <c r="O80" s="3"/>
      <c r="P80" s="21"/>
    </row>
    <row r="81" spans="1:16" x14ac:dyDescent="0.25">
      <c r="A81" s="34">
        <f t="shared" si="5"/>
        <v>1972</v>
      </c>
      <c r="B81" s="34" t="str">
        <f t="shared" si="6"/>
        <v>Q1-1972</v>
      </c>
      <c r="C81" t="s">
        <v>586</v>
      </c>
      <c r="D81" s="3">
        <v>26358</v>
      </c>
      <c r="E81" s="4">
        <v>38.299999999999997</v>
      </c>
      <c r="F81" s="4">
        <v>6.7</v>
      </c>
      <c r="G81" s="4">
        <v>10.7</v>
      </c>
      <c r="H81" s="4">
        <v>20.5</v>
      </c>
      <c r="I81" s="4"/>
      <c r="J81" s="46">
        <f t="shared" si="4"/>
        <v>76.2</v>
      </c>
      <c r="K81" s="5">
        <v>-1</v>
      </c>
      <c r="O81" s="3"/>
      <c r="P81" s="21"/>
    </row>
    <row r="82" spans="1:16" x14ac:dyDescent="0.25">
      <c r="A82" s="34">
        <f t="shared" si="5"/>
        <v>1972</v>
      </c>
      <c r="B82" s="34" t="str">
        <f t="shared" si="6"/>
        <v>Q1-1972</v>
      </c>
      <c r="C82" t="s">
        <v>587</v>
      </c>
      <c r="D82" s="3">
        <v>26389</v>
      </c>
      <c r="E82" s="4">
        <v>38.4</v>
      </c>
      <c r="F82" s="4">
        <v>7.3</v>
      </c>
      <c r="G82" s="4">
        <v>9.6999999999999993</v>
      </c>
      <c r="H82" s="4">
        <v>20.9</v>
      </c>
      <c r="I82" s="4"/>
      <c r="J82" s="46">
        <f t="shared" si="4"/>
        <v>76.299999999999983</v>
      </c>
      <c r="K82" s="5">
        <v>-1</v>
      </c>
      <c r="O82" s="3"/>
      <c r="P82" s="21"/>
    </row>
    <row r="83" spans="1:16" x14ac:dyDescent="0.25">
      <c r="A83" s="34">
        <f t="shared" si="5"/>
        <v>1972</v>
      </c>
      <c r="B83" s="34" t="str">
        <f t="shared" si="6"/>
        <v>Q2-1972</v>
      </c>
      <c r="C83" t="s">
        <v>588</v>
      </c>
      <c r="D83" s="3">
        <v>26419</v>
      </c>
      <c r="E83" s="4">
        <v>38.5</v>
      </c>
      <c r="F83" s="4">
        <v>7.2</v>
      </c>
      <c r="G83" s="4">
        <v>8.5</v>
      </c>
      <c r="H83" s="4">
        <v>20.6</v>
      </c>
      <c r="I83" s="4"/>
      <c r="J83" s="46">
        <f t="shared" si="4"/>
        <v>74.800000000000011</v>
      </c>
      <c r="K83" s="5">
        <v>-1</v>
      </c>
      <c r="O83" s="3"/>
      <c r="P83" s="21"/>
    </row>
    <row r="84" spans="1:16" x14ac:dyDescent="0.25">
      <c r="A84" s="34">
        <f t="shared" si="5"/>
        <v>1972</v>
      </c>
      <c r="B84" s="34" t="str">
        <f t="shared" si="6"/>
        <v>Q2-1972</v>
      </c>
      <c r="C84" t="s">
        <v>589</v>
      </c>
      <c r="D84" s="3">
        <v>26450</v>
      </c>
      <c r="E84" s="4">
        <v>38.700000000000003</v>
      </c>
      <c r="F84" s="4">
        <v>6.9</v>
      </c>
      <c r="G84" s="4">
        <v>8.6</v>
      </c>
      <c r="H84" s="4">
        <v>21.2</v>
      </c>
      <c r="I84" s="4"/>
      <c r="J84" s="46">
        <f t="shared" si="4"/>
        <v>75.400000000000006</v>
      </c>
      <c r="K84" s="5">
        <v>-1</v>
      </c>
      <c r="O84" s="3"/>
      <c r="P84" s="21"/>
    </row>
    <row r="85" spans="1:16" x14ac:dyDescent="0.25">
      <c r="A85" s="34">
        <f t="shared" si="5"/>
        <v>1972</v>
      </c>
      <c r="B85" s="34" t="str">
        <f t="shared" si="6"/>
        <v>Q2-1972</v>
      </c>
      <c r="C85" t="s">
        <v>590</v>
      </c>
      <c r="D85" s="3">
        <v>26480</v>
      </c>
      <c r="E85" s="4">
        <v>39</v>
      </c>
      <c r="F85" s="4">
        <v>6.5</v>
      </c>
      <c r="G85" s="4">
        <v>8.6</v>
      </c>
      <c r="H85" s="4">
        <v>21.3</v>
      </c>
      <c r="I85" s="4"/>
      <c r="J85" s="46">
        <f t="shared" si="4"/>
        <v>75.400000000000006</v>
      </c>
      <c r="K85" s="5">
        <v>-1</v>
      </c>
      <c r="O85" s="3"/>
      <c r="P85" s="21"/>
    </row>
    <row r="86" spans="1:16" x14ac:dyDescent="0.25">
      <c r="A86" s="34">
        <f t="shared" si="5"/>
        <v>1972</v>
      </c>
      <c r="B86" s="34" t="str">
        <f t="shared" si="6"/>
        <v>Q3-1972</v>
      </c>
      <c r="C86" t="s">
        <v>591</v>
      </c>
      <c r="D86" s="3">
        <v>26511</v>
      </c>
      <c r="E86" s="4">
        <v>39.200000000000003</v>
      </c>
      <c r="F86" s="4">
        <v>6.3</v>
      </c>
      <c r="G86" s="4">
        <v>8.6999999999999993</v>
      </c>
      <c r="H86" s="4">
        <v>21.3</v>
      </c>
      <c r="I86" s="4"/>
      <c r="J86" s="46">
        <f t="shared" si="4"/>
        <v>75.5</v>
      </c>
      <c r="K86" s="5">
        <v>-1</v>
      </c>
      <c r="O86" s="3"/>
      <c r="P86" s="21"/>
    </row>
    <row r="87" spans="1:16" x14ac:dyDescent="0.25">
      <c r="A87" s="34">
        <f t="shared" si="5"/>
        <v>1972</v>
      </c>
      <c r="B87" s="34" t="str">
        <f t="shared" si="6"/>
        <v>Q3-1972</v>
      </c>
      <c r="C87" t="s">
        <v>592</v>
      </c>
      <c r="D87" s="3">
        <v>26542</v>
      </c>
      <c r="E87" s="4">
        <v>39.200000000000003</v>
      </c>
      <c r="F87" s="4">
        <v>5.8</v>
      </c>
      <c r="G87" s="4">
        <v>8.6999999999999993</v>
      </c>
      <c r="H87" s="4">
        <v>21.4</v>
      </c>
      <c r="I87" s="4"/>
      <c r="J87" s="46">
        <f t="shared" si="4"/>
        <v>75.099999999999994</v>
      </c>
      <c r="K87" s="5">
        <v>-1</v>
      </c>
      <c r="O87" s="3"/>
      <c r="P87" s="21"/>
    </row>
    <row r="88" spans="1:16" x14ac:dyDescent="0.25">
      <c r="A88" s="34">
        <f t="shared" si="5"/>
        <v>1972</v>
      </c>
      <c r="B88" s="34" t="str">
        <f t="shared" si="6"/>
        <v>Q3-1972</v>
      </c>
      <c r="C88" t="s">
        <v>593</v>
      </c>
      <c r="D88" s="3">
        <v>26572</v>
      </c>
      <c r="E88" s="4">
        <v>39.5</v>
      </c>
      <c r="F88" s="4">
        <v>5.2</v>
      </c>
      <c r="G88" s="4">
        <v>9</v>
      </c>
      <c r="H88" s="4">
        <v>21.6</v>
      </c>
      <c r="I88" s="4"/>
      <c r="J88" s="46">
        <f t="shared" si="4"/>
        <v>75.300000000000011</v>
      </c>
      <c r="K88" s="5">
        <v>-1</v>
      </c>
      <c r="O88" s="3"/>
      <c r="P88" s="21"/>
    </row>
    <row r="89" spans="1:16" x14ac:dyDescent="0.25">
      <c r="A89" s="34">
        <f t="shared" si="5"/>
        <v>1972</v>
      </c>
      <c r="B89" s="34" t="str">
        <f t="shared" si="6"/>
        <v>Q4-1972</v>
      </c>
      <c r="C89" t="s">
        <v>594</v>
      </c>
      <c r="D89" s="3">
        <v>26603</v>
      </c>
      <c r="E89" s="4">
        <v>47.2</v>
      </c>
      <c r="F89" s="4">
        <v>5.0999999999999996</v>
      </c>
      <c r="G89" s="4">
        <v>9.1</v>
      </c>
      <c r="H89" s="4">
        <v>21.8</v>
      </c>
      <c r="I89" s="4"/>
      <c r="J89" s="46">
        <f t="shared" si="4"/>
        <v>83.2</v>
      </c>
      <c r="K89" s="5">
        <v>-1</v>
      </c>
      <c r="O89" s="3"/>
      <c r="P89" s="21"/>
    </row>
    <row r="90" spans="1:16" x14ac:dyDescent="0.25">
      <c r="A90" s="34">
        <f t="shared" si="5"/>
        <v>1972</v>
      </c>
      <c r="B90" s="34" t="str">
        <f t="shared" si="6"/>
        <v>Q4-1972</v>
      </c>
      <c r="C90" t="s">
        <v>595</v>
      </c>
      <c r="D90" s="3">
        <v>26633</v>
      </c>
      <c r="E90" s="4">
        <v>47.5</v>
      </c>
      <c r="F90" s="4">
        <v>5</v>
      </c>
      <c r="G90" s="4">
        <v>11.9</v>
      </c>
      <c r="H90" s="4">
        <v>22.8</v>
      </c>
      <c r="I90" s="4"/>
      <c r="J90" s="46">
        <f t="shared" si="4"/>
        <v>87.2</v>
      </c>
      <c r="K90" s="5">
        <v>-1</v>
      </c>
      <c r="O90" s="3"/>
      <c r="P90" s="21"/>
    </row>
    <row r="91" spans="1:16" x14ac:dyDescent="0.25">
      <c r="A91" s="34">
        <f t="shared" si="5"/>
        <v>1972</v>
      </c>
      <c r="B91" s="34" t="str">
        <f t="shared" si="6"/>
        <v>Q4-1972</v>
      </c>
      <c r="C91" t="s">
        <v>596</v>
      </c>
      <c r="D91" s="3">
        <v>26664</v>
      </c>
      <c r="E91" s="4">
        <v>47.7</v>
      </c>
      <c r="F91" s="4">
        <v>4.9000000000000004</v>
      </c>
      <c r="G91" s="4">
        <v>10.3</v>
      </c>
      <c r="H91" s="4">
        <v>23</v>
      </c>
      <c r="I91" s="4"/>
      <c r="J91" s="46">
        <f t="shared" si="4"/>
        <v>85.9</v>
      </c>
      <c r="K91" s="5">
        <v>-1</v>
      </c>
      <c r="O91" s="3"/>
      <c r="P91" s="21"/>
    </row>
    <row r="92" spans="1:16" x14ac:dyDescent="0.25">
      <c r="A92" s="34">
        <f t="shared" si="5"/>
        <v>1973</v>
      </c>
      <c r="B92" s="34" t="str">
        <f t="shared" si="6"/>
        <v>Q1-1973</v>
      </c>
      <c r="C92" t="s">
        <v>597</v>
      </c>
      <c r="D92" s="3">
        <v>26695</v>
      </c>
      <c r="E92" s="4">
        <v>48.4</v>
      </c>
      <c r="F92" s="4">
        <v>4.7</v>
      </c>
      <c r="G92" s="4">
        <v>10.3</v>
      </c>
      <c r="H92" s="4">
        <v>22.9</v>
      </c>
      <c r="I92" s="4"/>
      <c r="J92" s="46">
        <f t="shared" si="4"/>
        <v>86.300000000000011</v>
      </c>
      <c r="K92" s="5">
        <v>-1</v>
      </c>
      <c r="O92" s="3"/>
      <c r="P92" s="21"/>
    </row>
    <row r="93" spans="1:16" x14ac:dyDescent="0.25">
      <c r="A93" s="34">
        <f t="shared" si="5"/>
        <v>1973</v>
      </c>
      <c r="B93" s="34" t="str">
        <f t="shared" si="6"/>
        <v>Q1-1973</v>
      </c>
      <c r="C93" t="s">
        <v>598</v>
      </c>
      <c r="D93" s="3">
        <v>26723</v>
      </c>
      <c r="E93" s="4">
        <v>49.1</v>
      </c>
      <c r="F93" s="4">
        <v>4.5</v>
      </c>
      <c r="G93" s="4">
        <v>10.1</v>
      </c>
      <c r="H93" s="4">
        <v>23.2</v>
      </c>
      <c r="I93" s="4"/>
      <c r="J93" s="46">
        <f t="shared" si="4"/>
        <v>86.9</v>
      </c>
      <c r="K93" s="5">
        <v>-1</v>
      </c>
      <c r="O93" s="3"/>
      <c r="P93" s="21"/>
    </row>
    <row r="94" spans="1:16" x14ac:dyDescent="0.25">
      <c r="A94" s="34">
        <f t="shared" si="5"/>
        <v>1973</v>
      </c>
      <c r="B94" s="34" t="str">
        <f t="shared" si="6"/>
        <v>Q1-1973</v>
      </c>
      <c r="C94" t="s">
        <v>599</v>
      </c>
      <c r="D94" s="3">
        <v>26754</v>
      </c>
      <c r="E94" s="4">
        <v>49.7</v>
      </c>
      <c r="F94" s="4">
        <v>4.5</v>
      </c>
      <c r="G94" s="4">
        <v>9.9</v>
      </c>
      <c r="H94" s="4">
        <v>23.2</v>
      </c>
      <c r="I94" s="4"/>
      <c r="J94" s="46">
        <f t="shared" si="4"/>
        <v>87.300000000000011</v>
      </c>
      <c r="K94" s="5">
        <v>-1</v>
      </c>
      <c r="O94" s="3"/>
      <c r="P94" s="21"/>
    </row>
    <row r="95" spans="1:16" x14ac:dyDescent="0.25">
      <c r="A95" s="34">
        <f t="shared" si="5"/>
        <v>1973</v>
      </c>
      <c r="B95" s="34" t="str">
        <f t="shared" si="6"/>
        <v>Q2-1973</v>
      </c>
      <c r="C95" t="s">
        <v>600</v>
      </c>
      <c r="D95" s="3">
        <v>26784</v>
      </c>
      <c r="E95" s="4">
        <v>50</v>
      </c>
      <c r="F95" s="4">
        <v>4.4000000000000004</v>
      </c>
      <c r="G95" s="4">
        <v>10</v>
      </c>
      <c r="H95" s="4">
        <v>23.1</v>
      </c>
      <c r="I95" s="4"/>
      <c r="J95" s="46">
        <f t="shared" si="4"/>
        <v>87.5</v>
      </c>
      <c r="K95" s="5">
        <v>-1</v>
      </c>
      <c r="O95" s="3"/>
      <c r="P95" s="21"/>
    </row>
    <row r="96" spans="1:16" x14ac:dyDescent="0.25">
      <c r="A96" s="34">
        <f t="shared" si="5"/>
        <v>1973</v>
      </c>
      <c r="B96" s="34" t="str">
        <f t="shared" si="6"/>
        <v>Q2-1973</v>
      </c>
      <c r="C96" t="s">
        <v>601</v>
      </c>
      <c r="D96" s="3">
        <v>26815</v>
      </c>
      <c r="E96" s="4">
        <v>50.4</v>
      </c>
      <c r="F96" s="4">
        <v>4.5</v>
      </c>
      <c r="G96" s="4">
        <v>10</v>
      </c>
      <c r="H96" s="4">
        <v>23.2</v>
      </c>
      <c r="I96" s="4"/>
      <c r="J96" s="46">
        <f t="shared" si="4"/>
        <v>88.100000000000009</v>
      </c>
      <c r="K96" s="5">
        <v>-1</v>
      </c>
      <c r="O96" s="3"/>
      <c r="P96" s="21"/>
    </row>
    <row r="97" spans="1:16" x14ac:dyDescent="0.25">
      <c r="A97" s="34">
        <f t="shared" si="5"/>
        <v>1973</v>
      </c>
      <c r="B97" s="34" t="str">
        <f t="shared" si="6"/>
        <v>Q2-1973</v>
      </c>
      <c r="C97" t="s">
        <v>602</v>
      </c>
      <c r="D97" s="3">
        <v>26845</v>
      </c>
      <c r="E97" s="4">
        <v>50.6</v>
      </c>
      <c r="F97" s="4">
        <v>4.4000000000000004</v>
      </c>
      <c r="G97" s="4">
        <v>10</v>
      </c>
      <c r="H97" s="4">
        <v>23.3</v>
      </c>
      <c r="I97" s="4"/>
      <c r="J97" s="46">
        <f t="shared" si="4"/>
        <v>88.3</v>
      </c>
      <c r="K97" s="5">
        <v>-1</v>
      </c>
      <c r="O97" s="3"/>
      <c r="P97" s="21"/>
    </row>
    <row r="98" spans="1:16" x14ac:dyDescent="0.25">
      <c r="A98" s="34">
        <f t="shared" si="5"/>
        <v>1973</v>
      </c>
      <c r="B98" s="34" t="str">
        <f t="shared" si="6"/>
        <v>Q3-1973</v>
      </c>
      <c r="C98" t="s">
        <v>603</v>
      </c>
      <c r="D98" s="3">
        <v>26876</v>
      </c>
      <c r="E98" s="4">
        <v>50.8</v>
      </c>
      <c r="F98" s="4">
        <v>4.4000000000000004</v>
      </c>
      <c r="G98" s="4">
        <v>10.1</v>
      </c>
      <c r="H98" s="4">
        <v>22.9</v>
      </c>
      <c r="I98" s="4"/>
      <c r="J98" s="46">
        <f t="shared" si="4"/>
        <v>88.199999999999989</v>
      </c>
      <c r="K98" s="5">
        <v>-1</v>
      </c>
      <c r="O98" s="3"/>
      <c r="P98" s="21"/>
    </row>
    <row r="99" spans="1:16" x14ac:dyDescent="0.25">
      <c r="A99" s="34">
        <f t="shared" si="5"/>
        <v>1973</v>
      </c>
      <c r="B99" s="34" t="str">
        <f t="shared" si="6"/>
        <v>Q3-1973</v>
      </c>
      <c r="C99" t="s">
        <v>604</v>
      </c>
      <c r="D99" s="3">
        <v>26907</v>
      </c>
      <c r="E99" s="4">
        <v>51.1</v>
      </c>
      <c r="F99" s="4">
        <v>4.5</v>
      </c>
      <c r="G99" s="4">
        <v>10.199999999999999</v>
      </c>
      <c r="H99" s="4">
        <v>23.3</v>
      </c>
      <c r="I99" s="4"/>
      <c r="J99" s="46">
        <f t="shared" si="4"/>
        <v>89.1</v>
      </c>
      <c r="K99" s="5">
        <v>-1</v>
      </c>
      <c r="O99" s="3"/>
      <c r="P99" s="21"/>
    </row>
    <row r="100" spans="1:16" x14ac:dyDescent="0.25">
      <c r="A100" s="34">
        <f t="shared" si="5"/>
        <v>1973</v>
      </c>
      <c r="B100" s="34" t="str">
        <f t="shared" si="6"/>
        <v>Q3-1973</v>
      </c>
      <c r="C100" t="s">
        <v>605</v>
      </c>
      <c r="D100" s="3">
        <v>26937</v>
      </c>
      <c r="E100" s="4">
        <v>51.7</v>
      </c>
      <c r="F100" s="4">
        <v>4.5999999999999996</v>
      </c>
      <c r="G100" s="4">
        <v>10.4</v>
      </c>
      <c r="H100" s="4">
        <v>23.2</v>
      </c>
      <c r="I100" s="4"/>
      <c r="J100" s="46">
        <f t="shared" si="4"/>
        <v>89.9</v>
      </c>
      <c r="K100" s="5">
        <v>-1</v>
      </c>
      <c r="O100" s="3"/>
      <c r="P100" s="21"/>
    </row>
    <row r="101" spans="1:16" x14ac:dyDescent="0.25">
      <c r="A101" s="34">
        <f t="shared" si="5"/>
        <v>1973</v>
      </c>
      <c r="B101" s="34" t="str">
        <f t="shared" si="6"/>
        <v>Q4-1973</v>
      </c>
      <c r="C101" t="s">
        <v>606</v>
      </c>
      <c r="D101" s="3">
        <v>26968</v>
      </c>
      <c r="E101" s="4">
        <v>51.5</v>
      </c>
      <c r="F101" s="4">
        <v>4.8</v>
      </c>
      <c r="G101" s="4">
        <v>10.6</v>
      </c>
      <c r="H101" s="4">
        <v>23.7</v>
      </c>
      <c r="I101" s="4"/>
      <c r="J101" s="46">
        <f t="shared" si="4"/>
        <v>90.6</v>
      </c>
      <c r="K101" s="5">
        <v>-1</v>
      </c>
      <c r="O101" s="3"/>
      <c r="P101" s="21"/>
    </row>
    <row r="102" spans="1:16" x14ac:dyDescent="0.25">
      <c r="A102" s="34">
        <f t="shared" si="5"/>
        <v>1973</v>
      </c>
      <c r="B102" s="34" t="str">
        <f t="shared" si="6"/>
        <v>Q4-1973</v>
      </c>
      <c r="C102" t="s">
        <v>607</v>
      </c>
      <c r="D102" s="3">
        <v>26998</v>
      </c>
      <c r="E102" s="4">
        <v>52.2</v>
      </c>
      <c r="F102" s="4">
        <v>4.8</v>
      </c>
      <c r="G102" s="4">
        <v>10.6</v>
      </c>
      <c r="H102" s="4">
        <v>23.8</v>
      </c>
      <c r="I102" s="4"/>
      <c r="J102" s="46">
        <f t="shared" si="4"/>
        <v>91.399999999999991</v>
      </c>
      <c r="K102" s="5">
        <v>1</v>
      </c>
      <c r="O102" s="3"/>
      <c r="P102" s="21"/>
    </row>
    <row r="103" spans="1:16" x14ac:dyDescent="0.25">
      <c r="A103" s="34">
        <f t="shared" si="5"/>
        <v>1973</v>
      </c>
      <c r="B103" s="34" t="str">
        <f t="shared" si="6"/>
        <v>Q4-1973</v>
      </c>
      <c r="C103" t="s">
        <v>608</v>
      </c>
      <c r="D103" s="3">
        <v>27029</v>
      </c>
      <c r="E103" s="4">
        <v>52.3</v>
      </c>
      <c r="F103" s="4">
        <v>4.7</v>
      </c>
      <c r="G103" s="4">
        <v>10.6</v>
      </c>
      <c r="H103" s="4">
        <v>23.7</v>
      </c>
      <c r="I103" s="4"/>
      <c r="J103" s="46">
        <f t="shared" si="4"/>
        <v>91.3</v>
      </c>
      <c r="K103" s="5">
        <v>1</v>
      </c>
      <c r="O103" s="3"/>
      <c r="P103" s="21"/>
    </row>
    <row r="104" spans="1:16" x14ac:dyDescent="0.25">
      <c r="A104" s="34">
        <f t="shared" si="5"/>
        <v>1974</v>
      </c>
      <c r="B104" s="34" t="str">
        <f t="shared" si="6"/>
        <v>Q1-1974</v>
      </c>
      <c r="C104" t="s">
        <v>609</v>
      </c>
      <c r="D104" s="3">
        <v>27060</v>
      </c>
      <c r="E104" s="4">
        <v>52.4</v>
      </c>
      <c r="F104" s="4">
        <v>5.5</v>
      </c>
      <c r="G104" s="4">
        <v>11.1</v>
      </c>
      <c r="H104" s="4">
        <v>25.9</v>
      </c>
      <c r="I104" s="4"/>
      <c r="J104" s="46">
        <f t="shared" ref="J104:J136" si="7">SUM(E104:H104)</f>
        <v>94.9</v>
      </c>
      <c r="K104" s="5">
        <v>1</v>
      </c>
      <c r="O104" s="3"/>
      <c r="P104" s="21"/>
    </row>
    <row r="105" spans="1:16" x14ac:dyDescent="0.25">
      <c r="A105" s="34">
        <f t="shared" si="5"/>
        <v>1974</v>
      </c>
      <c r="B105" s="34" t="str">
        <f t="shared" si="6"/>
        <v>Q1-1974</v>
      </c>
      <c r="C105" t="s">
        <v>610</v>
      </c>
      <c r="D105" s="3">
        <v>27088</v>
      </c>
      <c r="E105" s="4">
        <v>52.4</v>
      </c>
      <c r="F105" s="4">
        <v>5.9</v>
      </c>
      <c r="G105" s="4">
        <v>10.7</v>
      </c>
      <c r="H105" s="4">
        <v>26.7</v>
      </c>
      <c r="I105" s="4"/>
      <c r="J105" s="46">
        <f t="shared" si="7"/>
        <v>95.7</v>
      </c>
      <c r="K105" s="5">
        <v>1</v>
      </c>
      <c r="O105" s="3"/>
      <c r="P105" s="21"/>
    </row>
    <row r="106" spans="1:16" x14ac:dyDescent="0.25">
      <c r="A106" s="34">
        <f t="shared" si="5"/>
        <v>1974</v>
      </c>
      <c r="B106" s="34" t="str">
        <f t="shared" si="6"/>
        <v>Q1-1974</v>
      </c>
      <c r="C106" t="s">
        <v>611</v>
      </c>
      <c r="D106" s="3">
        <v>27119</v>
      </c>
      <c r="E106" s="4">
        <v>52.6</v>
      </c>
      <c r="F106" s="4">
        <v>6.2</v>
      </c>
      <c r="G106" s="4">
        <v>10.7</v>
      </c>
      <c r="H106" s="4">
        <v>26.9</v>
      </c>
      <c r="I106" s="4"/>
      <c r="J106" s="46">
        <f t="shared" si="7"/>
        <v>96.4</v>
      </c>
      <c r="K106" s="5">
        <v>1</v>
      </c>
      <c r="O106" s="3"/>
      <c r="P106" s="21"/>
    </row>
    <row r="107" spans="1:16" x14ac:dyDescent="0.25">
      <c r="A107" s="34">
        <f t="shared" si="5"/>
        <v>1974</v>
      </c>
      <c r="B107" s="34" t="str">
        <f t="shared" si="6"/>
        <v>Q2-1974</v>
      </c>
      <c r="C107" t="s">
        <v>612</v>
      </c>
      <c r="D107" s="3">
        <v>27149</v>
      </c>
      <c r="E107" s="4">
        <v>56.6</v>
      </c>
      <c r="F107" s="4">
        <v>6.6</v>
      </c>
      <c r="G107" s="4">
        <v>10.7</v>
      </c>
      <c r="H107" s="4">
        <v>26.9</v>
      </c>
      <c r="I107" s="4"/>
      <c r="J107" s="46">
        <f t="shared" si="7"/>
        <v>100.80000000000001</v>
      </c>
      <c r="K107" s="5">
        <v>1</v>
      </c>
      <c r="O107" s="3"/>
      <c r="P107" s="21"/>
    </row>
    <row r="108" spans="1:16" x14ac:dyDescent="0.25">
      <c r="A108" s="34">
        <f t="shared" si="5"/>
        <v>1974</v>
      </c>
      <c r="B108" s="34" t="str">
        <f t="shared" si="6"/>
        <v>Q2-1974</v>
      </c>
      <c r="C108" t="s">
        <v>613</v>
      </c>
      <c r="D108" s="3">
        <v>27180</v>
      </c>
      <c r="E108" s="4">
        <v>56.9</v>
      </c>
      <c r="F108" s="4">
        <v>6.8</v>
      </c>
      <c r="G108" s="4">
        <v>10.8</v>
      </c>
      <c r="H108" s="4">
        <v>27.5</v>
      </c>
      <c r="I108" s="4"/>
      <c r="J108" s="46">
        <f t="shared" si="7"/>
        <v>102</v>
      </c>
      <c r="K108" s="5">
        <v>1</v>
      </c>
      <c r="O108" s="3"/>
      <c r="P108" s="21"/>
    </row>
    <row r="109" spans="1:16" x14ac:dyDescent="0.25">
      <c r="A109" s="34">
        <f t="shared" si="5"/>
        <v>1974</v>
      </c>
      <c r="B109" s="34" t="str">
        <f t="shared" si="6"/>
        <v>Q2-1974</v>
      </c>
      <c r="C109" t="s">
        <v>614</v>
      </c>
      <c r="D109" s="3">
        <v>27210</v>
      </c>
      <c r="E109" s="4">
        <v>57.3</v>
      </c>
      <c r="F109" s="4">
        <v>6.7</v>
      </c>
      <c r="G109" s="4">
        <v>10.8</v>
      </c>
      <c r="H109" s="4">
        <v>27.9</v>
      </c>
      <c r="I109" s="4"/>
      <c r="J109" s="46">
        <f t="shared" si="7"/>
        <v>102.69999999999999</v>
      </c>
      <c r="K109" s="5">
        <v>1</v>
      </c>
      <c r="O109" s="3"/>
      <c r="P109" s="21"/>
    </row>
    <row r="110" spans="1:16" x14ac:dyDescent="0.25">
      <c r="A110" s="34">
        <f t="shared" si="5"/>
        <v>1974</v>
      </c>
      <c r="B110" s="34" t="str">
        <f t="shared" si="6"/>
        <v>Q3-1974</v>
      </c>
      <c r="C110" t="s">
        <v>615</v>
      </c>
      <c r="D110" s="3">
        <v>27241</v>
      </c>
      <c r="E110" s="4">
        <v>59.6</v>
      </c>
      <c r="F110" s="4">
        <v>6.8</v>
      </c>
      <c r="G110" s="4">
        <v>12.1</v>
      </c>
      <c r="H110" s="4">
        <v>28.9</v>
      </c>
      <c r="I110" s="4"/>
      <c r="J110" s="46">
        <f t="shared" si="7"/>
        <v>107.4</v>
      </c>
      <c r="K110" s="5">
        <v>1</v>
      </c>
      <c r="O110" s="3"/>
      <c r="P110" s="21"/>
    </row>
    <row r="111" spans="1:16" x14ac:dyDescent="0.25">
      <c r="A111" s="34">
        <f t="shared" si="5"/>
        <v>1974</v>
      </c>
      <c r="B111" s="34" t="str">
        <f t="shared" si="6"/>
        <v>Q3-1974</v>
      </c>
      <c r="C111" t="s">
        <v>616</v>
      </c>
      <c r="D111" s="3">
        <v>27272</v>
      </c>
      <c r="E111" s="4">
        <v>59.9</v>
      </c>
      <c r="F111" s="4">
        <v>7</v>
      </c>
      <c r="G111" s="4">
        <v>11.6</v>
      </c>
      <c r="H111" s="4">
        <v>29.4</v>
      </c>
      <c r="I111" s="4"/>
      <c r="J111" s="46">
        <f t="shared" si="7"/>
        <v>107.9</v>
      </c>
      <c r="K111" s="5">
        <v>1</v>
      </c>
      <c r="O111" s="3"/>
      <c r="P111" s="21"/>
    </row>
    <row r="112" spans="1:16" x14ac:dyDescent="0.25">
      <c r="A112" s="34">
        <f t="shared" si="5"/>
        <v>1974</v>
      </c>
      <c r="B112" s="34" t="str">
        <f t="shared" si="6"/>
        <v>Q3-1974</v>
      </c>
      <c r="C112" t="s">
        <v>617</v>
      </c>
      <c r="D112" s="3">
        <v>27302</v>
      </c>
      <c r="E112" s="4">
        <v>60</v>
      </c>
      <c r="F112" s="4">
        <v>7</v>
      </c>
      <c r="G112" s="4">
        <v>11.8</v>
      </c>
      <c r="H112" s="4">
        <v>29.6</v>
      </c>
      <c r="I112" s="4"/>
      <c r="J112" s="46">
        <f t="shared" si="7"/>
        <v>108.4</v>
      </c>
      <c r="K112" s="5">
        <v>1</v>
      </c>
      <c r="O112" s="3"/>
      <c r="P112" s="21"/>
    </row>
    <row r="113" spans="1:16" x14ac:dyDescent="0.25">
      <c r="A113" s="34">
        <f t="shared" si="5"/>
        <v>1974</v>
      </c>
      <c r="B113" s="34" t="str">
        <f t="shared" si="6"/>
        <v>Q4-1974</v>
      </c>
      <c r="C113" t="s">
        <v>618</v>
      </c>
      <c r="D113" s="3">
        <v>27333</v>
      </c>
      <c r="E113" s="4">
        <v>60.7</v>
      </c>
      <c r="F113" s="4">
        <v>7.8</v>
      </c>
      <c r="G113" s="4">
        <v>11.7</v>
      </c>
      <c r="H113" s="4">
        <v>30.2</v>
      </c>
      <c r="I113" s="4"/>
      <c r="J113" s="46">
        <f t="shared" si="7"/>
        <v>110.4</v>
      </c>
      <c r="K113" s="5">
        <v>1</v>
      </c>
      <c r="O113" s="3"/>
      <c r="P113" s="21"/>
    </row>
    <row r="114" spans="1:16" x14ac:dyDescent="0.25">
      <c r="A114" s="34">
        <f t="shared" si="5"/>
        <v>1974</v>
      </c>
      <c r="B114" s="34" t="str">
        <f t="shared" si="6"/>
        <v>Q4-1974</v>
      </c>
      <c r="C114" t="s">
        <v>619</v>
      </c>
      <c r="D114" s="3">
        <v>27363</v>
      </c>
      <c r="E114" s="4">
        <v>61.2</v>
      </c>
      <c r="F114" s="4">
        <v>8.5</v>
      </c>
      <c r="G114" s="4">
        <v>11.8</v>
      </c>
      <c r="H114" s="4">
        <v>30.5</v>
      </c>
      <c r="I114" s="4"/>
      <c r="J114" s="46">
        <f t="shared" si="7"/>
        <v>112</v>
      </c>
      <c r="K114" s="5">
        <v>1</v>
      </c>
      <c r="O114" s="3"/>
      <c r="P114" s="21"/>
    </row>
    <row r="115" spans="1:16" x14ac:dyDescent="0.25">
      <c r="A115" s="34">
        <f t="shared" si="5"/>
        <v>1974</v>
      </c>
      <c r="B115" s="34" t="str">
        <f t="shared" si="6"/>
        <v>Q4-1974</v>
      </c>
      <c r="C115" t="s">
        <v>620</v>
      </c>
      <c r="D115" s="3">
        <v>27394</v>
      </c>
      <c r="E115" s="4">
        <v>61.8</v>
      </c>
      <c r="F115" s="4">
        <v>9.6</v>
      </c>
      <c r="G115" s="4">
        <v>15.2</v>
      </c>
      <c r="H115" s="4">
        <v>30.9</v>
      </c>
      <c r="I115" s="4"/>
      <c r="J115" s="46">
        <f t="shared" si="7"/>
        <v>117.5</v>
      </c>
      <c r="K115" s="5">
        <v>1</v>
      </c>
      <c r="O115" s="3"/>
      <c r="P115" s="21"/>
    </row>
    <row r="116" spans="1:16" x14ac:dyDescent="0.25">
      <c r="A116" s="34">
        <f t="shared" si="5"/>
        <v>1975</v>
      </c>
      <c r="B116" s="34" t="str">
        <f t="shared" si="6"/>
        <v>Q1-1975</v>
      </c>
      <c r="C116" t="s">
        <v>621</v>
      </c>
      <c r="D116" s="3">
        <v>27425</v>
      </c>
      <c r="E116" s="4">
        <v>61.6</v>
      </c>
      <c r="F116" s="4">
        <v>12</v>
      </c>
      <c r="G116" s="4">
        <v>13.2</v>
      </c>
      <c r="H116" s="4">
        <v>31.7</v>
      </c>
      <c r="I116" s="4"/>
      <c r="J116" s="46">
        <f t="shared" si="7"/>
        <v>118.5</v>
      </c>
      <c r="K116" s="5">
        <v>1</v>
      </c>
      <c r="O116" s="3"/>
      <c r="P116" s="21"/>
    </row>
    <row r="117" spans="1:16" x14ac:dyDescent="0.25">
      <c r="A117" s="34">
        <f t="shared" si="5"/>
        <v>1975</v>
      </c>
      <c r="B117" s="34" t="str">
        <f t="shared" si="6"/>
        <v>Q1-1975</v>
      </c>
      <c r="C117" t="s">
        <v>622</v>
      </c>
      <c r="D117" s="3">
        <v>27453</v>
      </c>
      <c r="E117" s="4">
        <v>62.1</v>
      </c>
      <c r="F117" s="4">
        <v>14</v>
      </c>
      <c r="G117" s="4">
        <v>15</v>
      </c>
      <c r="H117" s="4">
        <v>31.8</v>
      </c>
      <c r="I117" s="4"/>
      <c r="J117" s="46">
        <f t="shared" si="7"/>
        <v>122.89999999999999</v>
      </c>
      <c r="K117" s="5">
        <v>1</v>
      </c>
      <c r="O117" s="3"/>
      <c r="P117" s="21"/>
    </row>
    <row r="118" spans="1:16" x14ac:dyDescent="0.25">
      <c r="A118" s="34">
        <f t="shared" si="5"/>
        <v>1975</v>
      </c>
      <c r="B118" s="34" t="str">
        <f t="shared" si="6"/>
        <v>Q1-1975</v>
      </c>
      <c r="C118" t="s">
        <v>623</v>
      </c>
      <c r="D118" s="3">
        <v>27484</v>
      </c>
      <c r="E118" s="4">
        <v>62.3</v>
      </c>
      <c r="F118" s="4">
        <v>16.5</v>
      </c>
      <c r="G118" s="4">
        <v>13.5</v>
      </c>
      <c r="H118" s="4">
        <v>32.299999999999997</v>
      </c>
      <c r="I118" s="4"/>
      <c r="J118" s="46">
        <f t="shared" si="7"/>
        <v>124.6</v>
      </c>
      <c r="K118" s="5">
        <v>1</v>
      </c>
      <c r="O118" s="3"/>
      <c r="P118" s="21"/>
    </row>
    <row r="119" spans="1:16" x14ac:dyDescent="0.25">
      <c r="A119" s="34">
        <f t="shared" si="5"/>
        <v>1975</v>
      </c>
      <c r="B119" s="34" t="str">
        <f t="shared" si="6"/>
        <v>Q2-1975</v>
      </c>
      <c r="C119" t="s">
        <v>624</v>
      </c>
      <c r="D119" s="3">
        <v>27514</v>
      </c>
      <c r="E119" s="4">
        <v>62.4</v>
      </c>
      <c r="F119" s="4">
        <v>18.8</v>
      </c>
      <c r="G119" s="4">
        <v>13.3</v>
      </c>
      <c r="H119" s="4">
        <v>32.799999999999997</v>
      </c>
      <c r="I119" s="4"/>
      <c r="J119" s="46">
        <f t="shared" si="7"/>
        <v>127.3</v>
      </c>
      <c r="K119" s="5">
        <v>-1</v>
      </c>
      <c r="O119" s="3"/>
      <c r="P119" s="21"/>
    </row>
    <row r="120" spans="1:16" x14ac:dyDescent="0.25">
      <c r="A120" s="34">
        <f t="shared" si="5"/>
        <v>1975</v>
      </c>
      <c r="B120" s="34" t="str">
        <f t="shared" si="6"/>
        <v>Q2-1975</v>
      </c>
      <c r="C120" t="s">
        <v>625</v>
      </c>
      <c r="D120" s="3">
        <v>27545</v>
      </c>
      <c r="E120" s="4">
        <v>63.2</v>
      </c>
      <c r="F120" s="4">
        <v>19.600000000000001</v>
      </c>
      <c r="G120" s="4">
        <v>13.5</v>
      </c>
      <c r="H120" s="4">
        <v>33.299999999999997</v>
      </c>
      <c r="I120" s="4"/>
      <c r="J120" s="46">
        <f t="shared" si="7"/>
        <v>129.60000000000002</v>
      </c>
      <c r="K120" s="5">
        <v>-1</v>
      </c>
      <c r="O120" s="3"/>
      <c r="P120" s="21"/>
    </row>
    <row r="121" spans="1:16" x14ac:dyDescent="0.25">
      <c r="A121" s="34">
        <f t="shared" si="5"/>
        <v>1975</v>
      </c>
      <c r="B121" s="34" t="str">
        <f t="shared" si="6"/>
        <v>Q2-1975</v>
      </c>
      <c r="C121" t="s">
        <v>626</v>
      </c>
      <c r="D121" s="3">
        <v>27575</v>
      </c>
      <c r="E121" s="4">
        <v>63.1</v>
      </c>
      <c r="F121" s="4">
        <v>19.8</v>
      </c>
      <c r="G121" s="4">
        <v>13.8</v>
      </c>
      <c r="H121" s="4">
        <v>53.4</v>
      </c>
      <c r="I121" s="4"/>
      <c r="J121" s="46">
        <f t="shared" si="7"/>
        <v>150.1</v>
      </c>
      <c r="K121" s="5">
        <v>-1</v>
      </c>
      <c r="O121" s="3"/>
      <c r="P121" s="21"/>
    </row>
    <row r="122" spans="1:16" x14ac:dyDescent="0.25">
      <c r="A122" s="34">
        <f t="shared" si="5"/>
        <v>1975</v>
      </c>
      <c r="B122" s="34" t="str">
        <f t="shared" si="6"/>
        <v>Q3-1975</v>
      </c>
      <c r="C122" t="s">
        <v>627</v>
      </c>
      <c r="D122" s="3">
        <v>27606</v>
      </c>
      <c r="E122" s="4">
        <v>68.5</v>
      </c>
      <c r="F122" s="4">
        <v>21.2</v>
      </c>
      <c r="G122" s="4">
        <v>13.6</v>
      </c>
      <c r="H122" s="4">
        <v>34.200000000000003</v>
      </c>
      <c r="I122" s="4"/>
      <c r="J122" s="46">
        <f t="shared" si="7"/>
        <v>137.5</v>
      </c>
      <c r="K122" s="5">
        <v>-1</v>
      </c>
      <c r="O122" s="3"/>
      <c r="P122" s="21"/>
    </row>
    <row r="123" spans="1:16" x14ac:dyDescent="0.25">
      <c r="A123" s="34">
        <f t="shared" si="5"/>
        <v>1975</v>
      </c>
      <c r="B123" s="34" t="str">
        <f t="shared" si="6"/>
        <v>Q3-1975</v>
      </c>
      <c r="C123" t="s">
        <v>628</v>
      </c>
      <c r="D123" s="3">
        <v>27637</v>
      </c>
      <c r="E123" s="4">
        <v>69.3</v>
      </c>
      <c r="F123" s="4">
        <v>20.100000000000001</v>
      </c>
      <c r="G123" s="4">
        <v>13.8</v>
      </c>
      <c r="H123" s="4">
        <v>35</v>
      </c>
      <c r="I123" s="4"/>
      <c r="J123" s="46">
        <f t="shared" si="7"/>
        <v>138.19999999999999</v>
      </c>
      <c r="K123" s="5">
        <v>-1</v>
      </c>
      <c r="O123" s="3"/>
      <c r="P123" s="21"/>
    </row>
    <row r="124" spans="1:16" x14ac:dyDescent="0.25">
      <c r="A124" s="34">
        <f t="shared" si="5"/>
        <v>1975</v>
      </c>
      <c r="B124" s="34" t="str">
        <f t="shared" si="6"/>
        <v>Q3-1975</v>
      </c>
      <c r="C124" t="s">
        <v>629</v>
      </c>
      <c r="D124" s="3">
        <v>27667</v>
      </c>
      <c r="E124" s="4">
        <v>69.2</v>
      </c>
      <c r="F124" s="4">
        <v>19.3</v>
      </c>
      <c r="G124" s="4">
        <v>14.3</v>
      </c>
      <c r="H124" s="4">
        <v>35.4</v>
      </c>
      <c r="I124" s="4"/>
      <c r="J124" s="46">
        <f t="shared" si="7"/>
        <v>138.19999999999999</v>
      </c>
      <c r="K124" s="5">
        <v>-1</v>
      </c>
      <c r="O124" s="3"/>
      <c r="P124" s="21"/>
    </row>
    <row r="125" spans="1:16" x14ac:dyDescent="0.25">
      <c r="A125" s="34">
        <f t="shared" si="5"/>
        <v>1975</v>
      </c>
      <c r="B125" s="34" t="str">
        <f t="shared" si="6"/>
        <v>Q4-1975</v>
      </c>
      <c r="C125" t="s">
        <v>630</v>
      </c>
      <c r="D125" s="3">
        <v>27698</v>
      </c>
      <c r="E125" s="4">
        <v>69.7</v>
      </c>
      <c r="F125" s="4">
        <v>19.2</v>
      </c>
      <c r="G125" s="4">
        <v>14.5</v>
      </c>
      <c r="H125" s="4">
        <v>35.799999999999997</v>
      </c>
      <c r="I125" s="4"/>
      <c r="J125" s="46">
        <f t="shared" si="7"/>
        <v>139.19999999999999</v>
      </c>
      <c r="K125" s="5">
        <v>-1</v>
      </c>
      <c r="O125" s="3"/>
      <c r="P125" s="21"/>
    </row>
    <row r="126" spans="1:16" x14ac:dyDescent="0.25">
      <c r="A126" s="34">
        <f t="shared" si="5"/>
        <v>1975</v>
      </c>
      <c r="B126" s="34" t="str">
        <f t="shared" si="6"/>
        <v>Q4-1975</v>
      </c>
      <c r="C126" t="s">
        <v>631</v>
      </c>
      <c r="D126" s="3">
        <v>27728</v>
      </c>
      <c r="E126" s="4">
        <v>69.400000000000006</v>
      </c>
      <c r="F126" s="4">
        <v>18.7</v>
      </c>
      <c r="G126" s="4">
        <v>14.3</v>
      </c>
      <c r="H126" s="4">
        <v>35.700000000000003</v>
      </c>
      <c r="I126" s="4"/>
      <c r="J126" s="46">
        <f t="shared" si="7"/>
        <v>138.10000000000002</v>
      </c>
      <c r="K126" s="5">
        <v>-1</v>
      </c>
      <c r="O126" s="3"/>
      <c r="P126" s="21"/>
    </row>
    <row r="127" spans="1:16" x14ac:dyDescent="0.25">
      <c r="A127" s="34">
        <f t="shared" si="5"/>
        <v>1975</v>
      </c>
      <c r="B127" s="34" t="str">
        <f t="shared" si="6"/>
        <v>Q4-1975</v>
      </c>
      <c r="C127" t="s">
        <v>632</v>
      </c>
      <c r="D127" s="3">
        <v>27759</v>
      </c>
      <c r="E127" s="4">
        <v>69.900000000000006</v>
      </c>
      <c r="F127" s="4">
        <v>18.7</v>
      </c>
      <c r="G127" s="4">
        <v>14.7</v>
      </c>
      <c r="H127" s="4">
        <v>36.4</v>
      </c>
      <c r="I127" s="4"/>
      <c r="J127" s="46">
        <f t="shared" si="7"/>
        <v>139.70000000000002</v>
      </c>
      <c r="K127" s="5">
        <v>-1</v>
      </c>
      <c r="O127" s="3"/>
      <c r="P127" s="21"/>
    </row>
    <row r="128" spans="1:16" x14ac:dyDescent="0.25">
      <c r="A128" s="34">
        <f t="shared" si="5"/>
        <v>1976</v>
      </c>
      <c r="B128" s="34" t="str">
        <f t="shared" si="6"/>
        <v>Q1-1976</v>
      </c>
      <c r="C128" t="s">
        <v>633</v>
      </c>
      <c r="D128" s="3">
        <v>27790</v>
      </c>
      <c r="E128" s="4">
        <v>71.099999999999994</v>
      </c>
      <c r="F128" s="4">
        <v>18.3</v>
      </c>
      <c r="G128" s="4">
        <v>14.8</v>
      </c>
      <c r="H128" s="4">
        <v>37.6</v>
      </c>
      <c r="I128" s="4"/>
      <c r="J128" s="46">
        <f t="shared" si="7"/>
        <v>141.79999999999998</v>
      </c>
      <c r="K128" s="5">
        <v>-1</v>
      </c>
      <c r="O128" s="3"/>
      <c r="P128" s="21"/>
    </row>
    <row r="129" spans="1:16" x14ac:dyDescent="0.25">
      <c r="A129" s="34">
        <f t="shared" si="5"/>
        <v>1976</v>
      </c>
      <c r="B129" s="34" t="str">
        <f t="shared" si="6"/>
        <v>Q1-1976</v>
      </c>
      <c r="C129" t="s">
        <v>634</v>
      </c>
      <c r="D129" s="3">
        <v>27819</v>
      </c>
      <c r="E129" s="4">
        <v>70.8</v>
      </c>
      <c r="F129" s="4">
        <v>17.2</v>
      </c>
      <c r="G129" s="4">
        <v>16.899999999999999</v>
      </c>
      <c r="H129" s="4">
        <v>37.6</v>
      </c>
      <c r="I129" s="4"/>
      <c r="J129" s="46">
        <f t="shared" si="7"/>
        <v>142.5</v>
      </c>
      <c r="K129" s="5">
        <v>-1</v>
      </c>
      <c r="O129" s="3"/>
      <c r="P129" s="21"/>
    </row>
    <row r="130" spans="1:16" x14ac:dyDescent="0.25">
      <c r="A130" s="34">
        <f t="shared" si="5"/>
        <v>1976</v>
      </c>
      <c r="B130" s="34" t="str">
        <f t="shared" si="6"/>
        <v>Q1-1976</v>
      </c>
      <c r="C130" t="s">
        <v>635</v>
      </c>
      <c r="D130" s="3">
        <v>27850</v>
      </c>
      <c r="E130" s="4">
        <v>71</v>
      </c>
      <c r="F130" s="4">
        <v>17.5</v>
      </c>
      <c r="G130" s="4">
        <v>14.1</v>
      </c>
      <c r="H130" s="4">
        <v>37.9</v>
      </c>
      <c r="I130" s="4"/>
      <c r="J130" s="46">
        <f t="shared" si="7"/>
        <v>140.5</v>
      </c>
      <c r="K130" s="5">
        <v>-1</v>
      </c>
      <c r="O130" s="3"/>
      <c r="P130" s="21"/>
    </row>
    <row r="131" spans="1:16" x14ac:dyDescent="0.25">
      <c r="A131" s="34">
        <f t="shared" si="5"/>
        <v>1976</v>
      </c>
      <c r="B131" s="34" t="str">
        <f t="shared" si="6"/>
        <v>Q2-1976</v>
      </c>
      <c r="C131" t="s">
        <v>636</v>
      </c>
      <c r="D131" s="3">
        <v>27880</v>
      </c>
      <c r="E131" s="4">
        <v>71.2</v>
      </c>
      <c r="F131" s="4">
        <v>16.7</v>
      </c>
      <c r="G131" s="4">
        <v>13.8</v>
      </c>
      <c r="H131" s="4">
        <v>38</v>
      </c>
      <c r="I131" s="4"/>
      <c r="J131" s="46">
        <f t="shared" si="7"/>
        <v>139.69999999999999</v>
      </c>
      <c r="K131" s="5">
        <v>-1</v>
      </c>
      <c r="O131" s="3"/>
      <c r="P131" s="21"/>
    </row>
    <row r="132" spans="1:16" x14ac:dyDescent="0.25">
      <c r="A132" s="34">
        <f t="shared" si="5"/>
        <v>1976</v>
      </c>
      <c r="B132" s="34" t="str">
        <f t="shared" si="6"/>
        <v>Q2-1976</v>
      </c>
      <c r="C132" t="s">
        <v>637</v>
      </c>
      <c r="D132" s="3">
        <v>27911</v>
      </c>
      <c r="E132" s="4">
        <v>71.099999999999994</v>
      </c>
      <c r="F132" s="4">
        <v>16</v>
      </c>
      <c r="G132" s="4">
        <v>13.7</v>
      </c>
      <c r="H132" s="4">
        <v>37.799999999999997</v>
      </c>
      <c r="I132" s="4"/>
      <c r="J132" s="46">
        <f t="shared" si="7"/>
        <v>138.6</v>
      </c>
      <c r="K132" s="5">
        <v>-1</v>
      </c>
      <c r="O132" s="3"/>
      <c r="P132" s="21"/>
    </row>
    <row r="133" spans="1:16" x14ac:dyDescent="0.25">
      <c r="A133" s="34">
        <f t="shared" si="5"/>
        <v>1976</v>
      </c>
      <c r="B133" s="34" t="str">
        <f t="shared" si="6"/>
        <v>Q2-1976</v>
      </c>
      <c r="C133" t="s">
        <v>638</v>
      </c>
      <c r="D133" s="3">
        <v>27941</v>
      </c>
      <c r="E133" s="4">
        <v>72</v>
      </c>
      <c r="F133" s="4">
        <v>16.100000000000001</v>
      </c>
      <c r="G133" s="4">
        <v>13.7</v>
      </c>
      <c r="H133" s="4">
        <v>38.200000000000003</v>
      </c>
      <c r="I133" s="4"/>
      <c r="J133" s="46">
        <f t="shared" si="7"/>
        <v>140</v>
      </c>
      <c r="K133" s="5">
        <v>-1</v>
      </c>
      <c r="O133" s="3"/>
      <c r="P133" s="21"/>
    </row>
    <row r="134" spans="1:16" x14ac:dyDescent="0.25">
      <c r="A134" s="34">
        <f t="shared" si="5"/>
        <v>1976</v>
      </c>
      <c r="B134" s="34" t="str">
        <f t="shared" si="6"/>
        <v>Q3-1976</v>
      </c>
      <c r="C134" t="s">
        <v>639</v>
      </c>
      <c r="D134" s="3">
        <v>27972</v>
      </c>
      <c r="E134" s="4">
        <v>76.8</v>
      </c>
      <c r="F134" s="4">
        <v>16.3</v>
      </c>
      <c r="G134" s="4">
        <v>13.2</v>
      </c>
      <c r="H134" s="4">
        <v>38.5</v>
      </c>
      <c r="I134" s="4"/>
      <c r="J134" s="46">
        <f t="shared" si="7"/>
        <v>144.80000000000001</v>
      </c>
      <c r="K134" s="5">
        <v>-1</v>
      </c>
      <c r="O134" s="3"/>
      <c r="P134" s="21"/>
    </row>
    <row r="135" spans="1:16" x14ac:dyDescent="0.25">
      <c r="A135" s="34">
        <f t="shared" si="5"/>
        <v>1976</v>
      </c>
      <c r="B135" s="34" t="str">
        <f t="shared" si="6"/>
        <v>Q3-1976</v>
      </c>
      <c r="C135" t="s">
        <v>640</v>
      </c>
      <c r="D135" s="3">
        <v>28003</v>
      </c>
      <c r="E135" s="4">
        <v>76.900000000000006</v>
      </c>
      <c r="F135" s="4">
        <v>16.2</v>
      </c>
      <c r="G135" s="4">
        <v>12.9</v>
      </c>
      <c r="H135" s="4">
        <v>38.700000000000003</v>
      </c>
      <c r="I135" s="4"/>
      <c r="J135" s="46">
        <f t="shared" si="7"/>
        <v>144.70000000000002</v>
      </c>
      <c r="K135" s="5">
        <v>-1</v>
      </c>
      <c r="O135" s="3"/>
      <c r="P135" s="21"/>
    </row>
    <row r="136" spans="1:16" x14ac:dyDescent="0.25">
      <c r="A136" s="34">
        <f t="shared" si="5"/>
        <v>1976</v>
      </c>
      <c r="B136" s="34" t="str">
        <f t="shared" si="6"/>
        <v>Q3-1976</v>
      </c>
      <c r="C136" t="s">
        <v>641</v>
      </c>
      <c r="D136" s="3">
        <v>28033</v>
      </c>
      <c r="E136" s="4">
        <v>77.3</v>
      </c>
      <c r="F136" s="4">
        <v>15.8</v>
      </c>
      <c r="G136" s="4">
        <v>12.4</v>
      </c>
      <c r="H136" s="4">
        <v>38.799999999999997</v>
      </c>
      <c r="I136" s="4"/>
      <c r="J136" s="46">
        <f t="shared" si="7"/>
        <v>144.30000000000001</v>
      </c>
      <c r="K136" s="5">
        <v>-1</v>
      </c>
      <c r="O136" s="3"/>
      <c r="P136" s="21"/>
    </row>
    <row r="137" spans="1:16" x14ac:dyDescent="0.25">
      <c r="A137" s="34">
        <f t="shared" ref="A137:A200" si="8">YEAR(C137)</f>
        <v>1976</v>
      </c>
      <c r="B137" s="34" t="str">
        <f t="shared" ref="B137:B200" si="9">"Q"&amp;ROUNDUP(MONTH(C137)/3, 0)&amp;"-"&amp;YEAR(C137)</f>
        <v>Q4-1976</v>
      </c>
      <c r="C137" t="s">
        <v>642</v>
      </c>
      <c r="D137" s="3">
        <v>28064</v>
      </c>
      <c r="E137" s="4">
        <v>78.099999999999994</v>
      </c>
      <c r="F137" s="4">
        <v>15.2</v>
      </c>
      <c r="G137" s="4">
        <v>12.3</v>
      </c>
      <c r="H137" s="4">
        <v>38.799999999999997</v>
      </c>
      <c r="I137" s="4"/>
      <c r="J137" s="46">
        <f t="shared" ref="J137:J182" si="10">SUM(E137:H137)</f>
        <v>144.39999999999998</v>
      </c>
      <c r="K137" s="5">
        <v>-1</v>
      </c>
      <c r="O137" s="3"/>
      <c r="P137" s="21"/>
    </row>
    <row r="138" spans="1:16" x14ac:dyDescent="0.25">
      <c r="A138" s="34">
        <f t="shared" si="8"/>
        <v>1976</v>
      </c>
      <c r="B138" s="34" t="str">
        <f t="shared" si="9"/>
        <v>Q4-1976</v>
      </c>
      <c r="C138" t="s">
        <v>643</v>
      </c>
      <c r="D138" s="3">
        <v>28094</v>
      </c>
      <c r="E138" s="4">
        <v>78.900000000000006</v>
      </c>
      <c r="F138" s="4">
        <v>15.5</v>
      </c>
      <c r="G138" s="4">
        <v>13.6</v>
      </c>
      <c r="H138" s="4">
        <v>39.1</v>
      </c>
      <c r="I138" s="4"/>
      <c r="J138" s="46">
        <f t="shared" si="10"/>
        <v>147.1</v>
      </c>
      <c r="K138" s="5">
        <v>-1</v>
      </c>
      <c r="O138" s="3"/>
      <c r="P138" s="21"/>
    </row>
    <row r="139" spans="1:16" x14ac:dyDescent="0.25">
      <c r="A139" s="34">
        <f t="shared" si="8"/>
        <v>1976</v>
      </c>
      <c r="B139" s="34" t="str">
        <f t="shared" si="9"/>
        <v>Q4-1976</v>
      </c>
      <c r="C139" t="s">
        <v>644</v>
      </c>
      <c r="D139" s="3">
        <v>28125</v>
      </c>
      <c r="E139" s="4">
        <v>78.900000000000006</v>
      </c>
      <c r="F139" s="4">
        <v>15.8</v>
      </c>
      <c r="G139" s="4">
        <v>13.7</v>
      </c>
      <c r="H139" s="4">
        <v>39.4</v>
      </c>
      <c r="I139" s="4"/>
      <c r="J139" s="46">
        <f t="shared" si="10"/>
        <v>147.80000000000001</v>
      </c>
      <c r="K139" s="5">
        <v>-1</v>
      </c>
      <c r="O139" s="3"/>
      <c r="P139" s="21"/>
    </row>
    <row r="140" spans="1:16" x14ac:dyDescent="0.25">
      <c r="A140" s="34">
        <f t="shared" si="8"/>
        <v>1977</v>
      </c>
      <c r="B140" s="34" t="str">
        <f t="shared" si="9"/>
        <v>Q1-1977</v>
      </c>
      <c r="C140" t="s">
        <v>645</v>
      </c>
      <c r="D140" s="3">
        <v>28156</v>
      </c>
      <c r="E140" s="4">
        <v>79.099999999999994</v>
      </c>
      <c r="F140" s="4">
        <v>15.4</v>
      </c>
      <c r="G140" s="4">
        <v>14.1</v>
      </c>
      <c r="H140" s="4">
        <v>39</v>
      </c>
      <c r="I140" s="4"/>
      <c r="J140" s="46">
        <f t="shared" si="10"/>
        <v>147.6</v>
      </c>
      <c r="K140" s="5">
        <v>-1</v>
      </c>
      <c r="O140" s="3"/>
      <c r="P140" s="21"/>
    </row>
    <row r="141" spans="1:16" x14ac:dyDescent="0.25">
      <c r="A141" s="34">
        <f t="shared" si="8"/>
        <v>1977</v>
      </c>
      <c r="B141" s="34" t="str">
        <f t="shared" si="9"/>
        <v>Q1-1977</v>
      </c>
      <c r="C141" t="s">
        <v>646</v>
      </c>
      <c r="D141" s="3">
        <v>28184</v>
      </c>
      <c r="E141" s="4">
        <v>79.2</v>
      </c>
      <c r="F141" s="4">
        <v>15.1</v>
      </c>
      <c r="G141" s="4">
        <v>13.7</v>
      </c>
      <c r="H141" s="4">
        <v>39.700000000000003</v>
      </c>
      <c r="I141" s="4"/>
      <c r="J141" s="46">
        <f t="shared" si="10"/>
        <v>147.69999999999999</v>
      </c>
      <c r="K141" s="5">
        <v>-1</v>
      </c>
      <c r="O141" s="3"/>
      <c r="P141" s="21"/>
    </row>
    <row r="142" spans="1:16" x14ac:dyDescent="0.25">
      <c r="A142" s="34">
        <f t="shared" si="8"/>
        <v>1977</v>
      </c>
      <c r="B142" s="34" t="str">
        <f t="shared" si="9"/>
        <v>Q1-1977</v>
      </c>
      <c r="C142" t="s">
        <v>647</v>
      </c>
      <c r="D142" s="3">
        <v>28215</v>
      </c>
      <c r="E142" s="4">
        <v>79.3</v>
      </c>
      <c r="F142" s="4">
        <v>16</v>
      </c>
      <c r="G142" s="4">
        <v>13.9</v>
      </c>
      <c r="H142" s="4">
        <v>39.700000000000003</v>
      </c>
      <c r="I142" s="4"/>
      <c r="J142" s="46">
        <f t="shared" si="10"/>
        <v>148.9</v>
      </c>
      <c r="K142" s="5">
        <v>-1</v>
      </c>
      <c r="O142" s="3"/>
      <c r="P142" s="21"/>
    </row>
    <row r="143" spans="1:16" x14ac:dyDescent="0.25">
      <c r="A143" s="34">
        <f t="shared" si="8"/>
        <v>1977</v>
      </c>
      <c r="B143" s="34" t="str">
        <f t="shared" si="9"/>
        <v>Q2-1977</v>
      </c>
      <c r="C143" t="s">
        <v>648</v>
      </c>
      <c r="D143" s="3">
        <v>28245</v>
      </c>
      <c r="E143" s="4">
        <v>80.400000000000006</v>
      </c>
      <c r="F143" s="4">
        <v>13.8</v>
      </c>
      <c r="G143" s="4">
        <v>15.6</v>
      </c>
      <c r="H143" s="4">
        <v>39.700000000000003</v>
      </c>
      <c r="I143" s="4"/>
      <c r="J143" s="46">
        <f t="shared" si="10"/>
        <v>149.5</v>
      </c>
      <c r="K143" s="5">
        <v>-1</v>
      </c>
      <c r="O143" s="3"/>
      <c r="P143" s="21"/>
    </row>
    <row r="144" spans="1:16" x14ac:dyDescent="0.25">
      <c r="A144" s="34">
        <f t="shared" si="8"/>
        <v>1977</v>
      </c>
      <c r="B144" s="34" t="str">
        <f t="shared" si="9"/>
        <v>Q2-1977</v>
      </c>
      <c r="C144" t="s">
        <v>649</v>
      </c>
      <c r="D144" s="3">
        <v>28276</v>
      </c>
      <c r="E144" s="4">
        <v>80.2</v>
      </c>
      <c r="F144" s="4">
        <v>13.3</v>
      </c>
      <c r="G144" s="4">
        <v>13.2</v>
      </c>
      <c r="H144" s="4">
        <v>39.9</v>
      </c>
      <c r="I144" s="4"/>
      <c r="J144" s="46">
        <f t="shared" si="10"/>
        <v>146.6</v>
      </c>
      <c r="K144" s="5">
        <v>-1</v>
      </c>
      <c r="O144" s="3"/>
      <c r="P144" s="21"/>
    </row>
    <row r="145" spans="1:16" x14ac:dyDescent="0.25">
      <c r="A145" s="34">
        <f t="shared" si="8"/>
        <v>1977</v>
      </c>
      <c r="B145" s="34" t="str">
        <f t="shared" si="9"/>
        <v>Q2-1977</v>
      </c>
      <c r="C145" t="s">
        <v>650</v>
      </c>
      <c r="D145" s="3">
        <v>28306</v>
      </c>
      <c r="E145" s="4">
        <v>80.5</v>
      </c>
      <c r="F145" s="4">
        <v>12.8</v>
      </c>
      <c r="G145" s="4">
        <v>11.3</v>
      </c>
      <c r="H145" s="4">
        <v>40</v>
      </c>
      <c r="I145" s="4"/>
      <c r="J145" s="46">
        <f t="shared" si="10"/>
        <v>144.6</v>
      </c>
      <c r="K145" s="5">
        <v>-1</v>
      </c>
      <c r="O145" s="3"/>
      <c r="P145" s="21"/>
    </row>
    <row r="146" spans="1:16" x14ac:dyDescent="0.25">
      <c r="A146" s="34">
        <f t="shared" si="8"/>
        <v>1977</v>
      </c>
      <c r="B146" s="34" t="str">
        <f t="shared" si="9"/>
        <v>Q3-1977</v>
      </c>
      <c r="C146" t="s">
        <v>651</v>
      </c>
      <c r="D146" s="3">
        <v>28337</v>
      </c>
      <c r="E146" s="4">
        <v>85.9</v>
      </c>
      <c r="F146" s="4">
        <v>12</v>
      </c>
      <c r="G146" s="4">
        <v>12.8</v>
      </c>
      <c r="H146" s="4">
        <v>40.799999999999997</v>
      </c>
      <c r="I146" s="4"/>
      <c r="J146" s="46">
        <f t="shared" si="10"/>
        <v>151.5</v>
      </c>
      <c r="K146" s="5">
        <v>-1</v>
      </c>
      <c r="O146" s="3"/>
      <c r="P146" s="21"/>
    </row>
    <row r="147" spans="1:16" x14ac:dyDescent="0.25">
      <c r="A147" s="34">
        <f t="shared" si="8"/>
        <v>1977</v>
      </c>
      <c r="B147" s="34" t="str">
        <f t="shared" si="9"/>
        <v>Q3-1977</v>
      </c>
      <c r="C147" t="s">
        <v>652</v>
      </c>
      <c r="D147" s="3">
        <v>28368</v>
      </c>
      <c r="E147" s="4">
        <v>86</v>
      </c>
      <c r="F147" s="4">
        <v>12.2</v>
      </c>
      <c r="G147" s="4">
        <v>13.1</v>
      </c>
      <c r="H147" s="4">
        <v>41.1</v>
      </c>
      <c r="I147" s="4"/>
      <c r="J147" s="46">
        <f t="shared" si="10"/>
        <v>152.4</v>
      </c>
      <c r="K147" s="5">
        <v>-1</v>
      </c>
      <c r="O147" s="3"/>
      <c r="P147" s="21"/>
    </row>
    <row r="148" spans="1:16" x14ac:dyDescent="0.25">
      <c r="A148" s="34">
        <f t="shared" si="8"/>
        <v>1977</v>
      </c>
      <c r="B148" s="34" t="str">
        <f t="shared" si="9"/>
        <v>Q3-1977</v>
      </c>
      <c r="C148" t="s">
        <v>653</v>
      </c>
      <c r="D148" s="3">
        <v>28398</v>
      </c>
      <c r="E148" s="4">
        <v>86.9</v>
      </c>
      <c r="F148" s="4">
        <v>11.5</v>
      </c>
      <c r="G148" s="4">
        <v>12.7</v>
      </c>
      <c r="H148" s="4">
        <v>41.2</v>
      </c>
      <c r="I148" s="4"/>
      <c r="J148" s="46">
        <f t="shared" si="10"/>
        <v>152.30000000000001</v>
      </c>
      <c r="K148" s="5">
        <v>-1</v>
      </c>
      <c r="O148" s="3"/>
      <c r="P148" s="21"/>
    </row>
    <row r="149" spans="1:16" x14ac:dyDescent="0.25">
      <c r="A149" s="34">
        <f t="shared" si="8"/>
        <v>1977</v>
      </c>
      <c r="B149" s="34" t="str">
        <f t="shared" si="9"/>
        <v>Q4-1977</v>
      </c>
      <c r="C149" t="s">
        <v>654</v>
      </c>
      <c r="D149" s="3">
        <v>28429</v>
      </c>
      <c r="E149" s="4">
        <v>86.1</v>
      </c>
      <c r="F149" s="4">
        <v>12</v>
      </c>
      <c r="G149" s="4">
        <v>12.9</v>
      </c>
      <c r="H149" s="4">
        <v>41.4</v>
      </c>
      <c r="I149" s="4"/>
      <c r="J149" s="46">
        <f t="shared" si="10"/>
        <v>152.4</v>
      </c>
      <c r="K149" s="5">
        <v>-1</v>
      </c>
      <c r="O149" s="3"/>
      <c r="P149" s="21"/>
    </row>
    <row r="150" spans="1:16" x14ac:dyDescent="0.25">
      <c r="A150" s="34">
        <f t="shared" si="8"/>
        <v>1977</v>
      </c>
      <c r="B150" s="34" t="str">
        <f t="shared" si="9"/>
        <v>Q4-1977</v>
      </c>
      <c r="C150" t="s">
        <v>655</v>
      </c>
      <c r="D150" s="3">
        <v>28459</v>
      </c>
      <c r="E150" s="4">
        <v>87.8</v>
      </c>
      <c r="F150" s="4">
        <v>11.9</v>
      </c>
      <c r="G150" s="4">
        <v>13.1</v>
      </c>
      <c r="H150" s="4">
        <v>42.2</v>
      </c>
      <c r="I150" s="4"/>
      <c r="J150" s="46">
        <f t="shared" si="10"/>
        <v>155</v>
      </c>
      <c r="K150" s="5">
        <v>-1</v>
      </c>
      <c r="O150" s="3"/>
      <c r="P150" s="21"/>
    </row>
    <row r="151" spans="1:16" x14ac:dyDescent="0.25">
      <c r="A151" s="34">
        <f t="shared" si="8"/>
        <v>1977</v>
      </c>
      <c r="B151" s="34" t="str">
        <f t="shared" si="9"/>
        <v>Q4-1977</v>
      </c>
      <c r="C151" t="s">
        <v>656</v>
      </c>
      <c r="D151" s="3">
        <v>28490</v>
      </c>
      <c r="E151" s="4">
        <v>87.4</v>
      </c>
      <c r="F151" s="4">
        <v>11.6</v>
      </c>
      <c r="G151" s="4">
        <v>13.8</v>
      </c>
      <c r="H151" s="4">
        <v>42.1</v>
      </c>
      <c r="I151" s="4"/>
      <c r="J151" s="46">
        <f t="shared" si="10"/>
        <v>154.9</v>
      </c>
      <c r="K151" s="5">
        <v>-1</v>
      </c>
      <c r="O151" s="3"/>
      <c r="P151" s="21"/>
    </row>
    <row r="152" spans="1:16" x14ac:dyDescent="0.25">
      <c r="A152" s="34">
        <f t="shared" si="8"/>
        <v>1978</v>
      </c>
      <c r="B152" s="34" t="str">
        <f t="shared" si="9"/>
        <v>Q1-1978</v>
      </c>
      <c r="C152" t="s">
        <v>657</v>
      </c>
      <c r="D152" s="3">
        <v>28521</v>
      </c>
      <c r="E152" s="4">
        <v>88.1</v>
      </c>
      <c r="F152" s="4">
        <v>11.1</v>
      </c>
      <c r="G152" s="4">
        <v>14.1</v>
      </c>
      <c r="H152" s="4">
        <v>43.1</v>
      </c>
      <c r="I152" s="4"/>
      <c r="J152" s="46">
        <f t="shared" si="10"/>
        <v>156.39999999999998</v>
      </c>
      <c r="K152" s="5">
        <v>-1</v>
      </c>
      <c r="O152" s="3"/>
      <c r="P152" s="21"/>
    </row>
    <row r="153" spans="1:16" x14ac:dyDescent="0.25">
      <c r="A153" s="34">
        <f t="shared" si="8"/>
        <v>1978</v>
      </c>
      <c r="B153" s="34" t="str">
        <f t="shared" si="9"/>
        <v>Q1-1978</v>
      </c>
      <c r="C153" t="s">
        <v>658</v>
      </c>
      <c r="D153" s="3">
        <v>28549</v>
      </c>
      <c r="E153" s="4">
        <v>87.3</v>
      </c>
      <c r="F153" s="4">
        <v>10.8</v>
      </c>
      <c r="G153" s="4">
        <v>13.8</v>
      </c>
      <c r="H153" s="4">
        <v>43.5</v>
      </c>
      <c r="I153" s="4"/>
      <c r="J153" s="46">
        <f t="shared" si="10"/>
        <v>155.39999999999998</v>
      </c>
      <c r="K153" s="5">
        <v>-1</v>
      </c>
      <c r="O153" s="3"/>
      <c r="P153" s="21"/>
    </row>
    <row r="154" spans="1:16" x14ac:dyDescent="0.25">
      <c r="A154" s="34">
        <f t="shared" si="8"/>
        <v>1978</v>
      </c>
      <c r="B154" s="34" t="str">
        <f t="shared" si="9"/>
        <v>Q1-1978</v>
      </c>
      <c r="C154" t="s">
        <v>659</v>
      </c>
      <c r="D154" s="3">
        <v>28580</v>
      </c>
      <c r="E154" s="4">
        <v>88</v>
      </c>
      <c r="F154" s="4">
        <v>10.4</v>
      </c>
      <c r="G154" s="4">
        <v>13.4</v>
      </c>
      <c r="H154" s="4">
        <v>43.9</v>
      </c>
      <c r="I154" s="4"/>
      <c r="J154" s="46">
        <f t="shared" si="10"/>
        <v>155.70000000000002</v>
      </c>
      <c r="K154" s="5">
        <v>-1</v>
      </c>
      <c r="O154" s="3"/>
      <c r="P154" s="21"/>
    </row>
    <row r="155" spans="1:16" x14ac:dyDescent="0.25">
      <c r="A155" s="34">
        <f t="shared" si="8"/>
        <v>1978</v>
      </c>
      <c r="B155" s="34" t="str">
        <f t="shared" si="9"/>
        <v>Q2-1978</v>
      </c>
      <c r="C155" t="s">
        <v>660</v>
      </c>
      <c r="D155" s="3">
        <v>28610</v>
      </c>
      <c r="E155" s="4">
        <v>87.7</v>
      </c>
      <c r="F155" s="4">
        <v>9.8000000000000007</v>
      </c>
      <c r="G155" s="4">
        <v>13.2</v>
      </c>
      <c r="H155" s="4">
        <v>44.2</v>
      </c>
      <c r="I155" s="4"/>
      <c r="J155" s="46">
        <f t="shared" si="10"/>
        <v>154.9</v>
      </c>
      <c r="K155" s="5">
        <v>-1</v>
      </c>
      <c r="O155" s="3"/>
      <c r="P155" s="21"/>
    </row>
    <row r="156" spans="1:16" x14ac:dyDescent="0.25">
      <c r="A156" s="34">
        <f t="shared" si="8"/>
        <v>1978</v>
      </c>
      <c r="B156" s="34" t="str">
        <f t="shared" si="9"/>
        <v>Q2-1978</v>
      </c>
      <c r="C156" t="s">
        <v>661</v>
      </c>
      <c r="D156" s="3">
        <v>28641</v>
      </c>
      <c r="E156" s="4">
        <v>88</v>
      </c>
      <c r="F156" s="4">
        <v>9.4</v>
      </c>
      <c r="G156" s="4">
        <v>13.6</v>
      </c>
      <c r="H156" s="4">
        <v>44.4</v>
      </c>
      <c r="I156" s="4"/>
      <c r="J156" s="46">
        <f t="shared" si="10"/>
        <v>155.4</v>
      </c>
      <c r="K156" s="5">
        <v>-1</v>
      </c>
      <c r="O156" s="3"/>
      <c r="P156" s="21"/>
    </row>
    <row r="157" spans="1:16" x14ac:dyDescent="0.25">
      <c r="A157" s="34">
        <f t="shared" si="8"/>
        <v>1978</v>
      </c>
      <c r="B157" s="34" t="str">
        <f t="shared" si="9"/>
        <v>Q2-1978</v>
      </c>
      <c r="C157" t="s">
        <v>662</v>
      </c>
      <c r="D157" s="3">
        <v>28671</v>
      </c>
      <c r="E157" s="4">
        <v>88</v>
      </c>
      <c r="F157" s="4">
        <v>9</v>
      </c>
      <c r="G157" s="4">
        <v>13.4</v>
      </c>
      <c r="H157" s="4">
        <v>44.6</v>
      </c>
      <c r="I157" s="4"/>
      <c r="J157" s="46">
        <f t="shared" si="10"/>
        <v>155</v>
      </c>
      <c r="K157" s="5">
        <v>-1</v>
      </c>
      <c r="O157" s="3"/>
      <c r="P157" s="21"/>
    </row>
    <row r="158" spans="1:16" x14ac:dyDescent="0.25">
      <c r="A158" s="34">
        <f t="shared" si="8"/>
        <v>1978</v>
      </c>
      <c r="B158" s="34" t="str">
        <f t="shared" si="9"/>
        <v>Q3-1978</v>
      </c>
      <c r="C158" t="s">
        <v>663</v>
      </c>
      <c r="D158" s="3">
        <v>28702</v>
      </c>
      <c r="E158" s="4">
        <v>93.9</v>
      </c>
      <c r="F158" s="4">
        <v>9.1</v>
      </c>
      <c r="G158" s="4">
        <v>13.3</v>
      </c>
      <c r="H158" s="4">
        <v>45.3</v>
      </c>
      <c r="I158" s="4"/>
      <c r="J158" s="46">
        <f t="shared" si="10"/>
        <v>161.6</v>
      </c>
      <c r="K158" s="5">
        <v>-1</v>
      </c>
      <c r="O158" s="3"/>
      <c r="P158" s="21"/>
    </row>
    <row r="159" spans="1:16" x14ac:dyDescent="0.25">
      <c r="A159" s="34">
        <f t="shared" si="8"/>
        <v>1978</v>
      </c>
      <c r="B159" s="34" t="str">
        <f t="shared" si="9"/>
        <v>Q3-1978</v>
      </c>
      <c r="C159" t="s">
        <v>664</v>
      </c>
      <c r="D159" s="3">
        <v>28733</v>
      </c>
      <c r="E159" s="4">
        <v>94.2</v>
      </c>
      <c r="F159" s="4">
        <v>9.4</v>
      </c>
      <c r="G159" s="4">
        <v>13.6</v>
      </c>
      <c r="H159" s="4">
        <v>45.4</v>
      </c>
      <c r="I159" s="4"/>
      <c r="J159" s="46">
        <f t="shared" si="10"/>
        <v>162.6</v>
      </c>
      <c r="K159" s="5">
        <v>-1</v>
      </c>
      <c r="O159" s="3"/>
      <c r="P159" s="21"/>
    </row>
    <row r="160" spans="1:16" x14ac:dyDescent="0.25">
      <c r="A160" s="34">
        <f t="shared" si="8"/>
        <v>1978</v>
      </c>
      <c r="B160" s="34" t="str">
        <f t="shared" si="9"/>
        <v>Q3-1978</v>
      </c>
      <c r="C160" t="s">
        <v>665</v>
      </c>
      <c r="D160" s="3">
        <v>28763</v>
      </c>
      <c r="E160" s="4">
        <v>94.7</v>
      </c>
      <c r="F160" s="4">
        <v>8.6999999999999993</v>
      </c>
      <c r="G160" s="4">
        <v>13.2</v>
      </c>
      <c r="H160" s="4">
        <v>45.2</v>
      </c>
      <c r="I160" s="4"/>
      <c r="J160" s="46">
        <f t="shared" si="10"/>
        <v>161.80000000000001</v>
      </c>
      <c r="K160" s="5">
        <v>-1</v>
      </c>
      <c r="O160" s="3"/>
      <c r="P160" s="21"/>
    </row>
    <row r="161" spans="1:16" x14ac:dyDescent="0.25">
      <c r="A161" s="34">
        <f t="shared" si="8"/>
        <v>1978</v>
      </c>
      <c r="B161" s="34" t="str">
        <f t="shared" si="9"/>
        <v>Q4-1978</v>
      </c>
      <c r="C161" t="s">
        <v>666</v>
      </c>
      <c r="D161" s="3">
        <v>28794</v>
      </c>
      <c r="E161" s="4">
        <v>95.1</v>
      </c>
      <c r="F161" s="4">
        <v>8.6</v>
      </c>
      <c r="G161" s="4">
        <v>13.3</v>
      </c>
      <c r="H161" s="4">
        <v>45</v>
      </c>
      <c r="I161" s="4"/>
      <c r="J161" s="46">
        <f t="shared" si="10"/>
        <v>162</v>
      </c>
      <c r="K161" s="5">
        <v>-1</v>
      </c>
      <c r="O161" s="3"/>
      <c r="P161" s="21"/>
    </row>
    <row r="162" spans="1:16" x14ac:dyDescent="0.25">
      <c r="A162" s="34">
        <f t="shared" si="8"/>
        <v>1978</v>
      </c>
      <c r="B162" s="34" t="str">
        <f t="shared" si="9"/>
        <v>Q4-1978</v>
      </c>
      <c r="C162" t="s">
        <v>667</v>
      </c>
      <c r="D162" s="3">
        <v>28824</v>
      </c>
      <c r="E162" s="4">
        <v>95.3</v>
      </c>
      <c r="F162" s="4">
        <v>8.3000000000000007</v>
      </c>
      <c r="G162" s="4">
        <v>14.1</v>
      </c>
      <c r="H162" s="4">
        <v>45.5</v>
      </c>
      <c r="I162" s="4"/>
      <c r="J162" s="46">
        <f t="shared" si="10"/>
        <v>163.19999999999999</v>
      </c>
      <c r="K162" s="5">
        <v>-1</v>
      </c>
      <c r="O162" s="3"/>
      <c r="P162" s="21"/>
    </row>
    <row r="163" spans="1:16" x14ac:dyDescent="0.25">
      <c r="A163" s="34">
        <f t="shared" si="8"/>
        <v>1978</v>
      </c>
      <c r="B163" s="34" t="str">
        <f t="shared" si="9"/>
        <v>Q4-1978</v>
      </c>
      <c r="C163" t="s">
        <v>668</v>
      </c>
      <c r="D163" s="3">
        <v>28855</v>
      </c>
      <c r="E163" s="4">
        <v>96.3</v>
      </c>
      <c r="F163" s="4">
        <v>8.6</v>
      </c>
      <c r="G163" s="4">
        <v>14.3</v>
      </c>
      <c r="H163" s="4">
        <v>45.3</v>
      </c>
      <c r="I163" s="4"/>
      <c r="J163" s="46">
        <f t="shared" si="10"/>
        <v>164.5</v>
      </c>
      <c r="K163" s="5">
        <v>-1</v>
      </c>
      <c r="O163" s="3"/>
      <c r="P163" s="21"/>
    </row>
    <row r="164" spans="1:16" x14ac:dyDescent="0.25">
      <c r="A164" s="34">
        <f t="shared" si="8"/>
        <v>1979</v>
      </c>
      <c r="B164" s="34" t="str">
        <f t="shared" si="9"/>
        <v>Q1-1979</v>
      </c>
      <c r="C164" t="s">
        <v>669</v>
      </c>
      <c r="D164" s="3">
        <v>28886</v>
      </c>
      <c r="E164" s="4">
        <v>96.4</v>
      </c>
      <c r="F164" s="4">
        <v>9.3000000000000007</v>
      </c>
      <c r="G164" s="4">
        <v>14.4</v>
      </c>
      <c r="H164" s="4">
        <v>46.3</v>
      </c>
      <c r="I164" s="4"/>
      <c r="J164" s="46">
        <f t="shared" si="10"/>
        <v>166.4</v>
      </c>
      <c r="K164" s="5">
        <v>-1</v>
      </c>
      <c r="O164" s="3"/>
      <c r="P164" s="21"/>
    </row>
    <row r="165" spans="1:16" x14ac:dyDescent="0.25">
      <c r="A165" s="34">
        <f t="shared" si="8"/>
        <v>1979</v>
      </c>
      <c r="B165" s="34" t="str">
        <f t="shared" si="9"/>
        <v>Q1-1979</v>
      </c>
      <c r="C165" t="s">
        <v>670</v>
      </c>
      <c r="D165" s="3">
        <v>28914</v>
      </c>
      <c r="E165" s="4">
        <v>96.4</v>
      </c>
      <c r="F165" s="4">
        <v>9.4</v>
      </c>
      <c r="G165" s="4">
        <v>13.9</v>
      </c>
      <c r="H165" s="4">
        <v>46.4</v>
      </c>
      <c r="I165" s="4"/>
      <c r="J165" s="46">
        <f t="shared" si="10"/>
        <v>166.10000000000002</v>
      </c>
      <c r="K165" s="5">
        <v>-1</v>
      </c>
      <c r="O165" s="3"/>
      <c r="P165" s="21"/>
    </row>
    <row r="166" spans="1:16" x14ac:dyDescent="0.25">
      <c r="A166" s="34">
        <f t="shared" si="8"/>
        <v>1979</v>
      </c>
      <c r="B166" s="34" t="str">
        <f t="shared" si="9"/>
        <v>Q1-1979</v>
      </c>
      <c r="C166" t="s">
        <v>671</v>
      </c>
      <c r="D166" s="3">
        <v>28945</v>
      </c>
      <c r="E166" s="4">
        <v>96.8</v>
      </c>
      <c r="F166" s="4">
        <v>9.5</v>
      </c>
      <c r="G166" s="4">
        <v>14.3</v>
      </c>
      <c r="H166" s="4">
        <v>46.8</v>
      </c>
      <c r="I166" s="4"/>
      <c r="J166" s="46">
        <f t="shared" si="10"/>
        <v>167.39999999999998</v>
      </c>
      <c r="K166" s="5">
        <v>-1</v>
      </c>
      <c r="O166" s="3"/>
      <c r="P166" s="21"/>
    </row>
    <row r="167" spans="1:16" x14ac:dyDescent="0.25">
      <c r="A167" s="34">
        <f t="shared" si="8"/>
        <v>1979</v>
      </c>
      <c r="B167" s="34" t="str">
        <f t="shared" si="9"/>
        <v>Q2-1979</v>
      </c>
      <c r="C167" t="s">
        <v>672</v>
      </c>
      <c r="D167" s="3">
        <v>28975</v>
      </c>
      <c r="E167" s="4">
        <v>98.7</v>
      </c>
      <c r="F167" s="4">
        <v>9.5</v>
      </c>
      <c r="G167" s="4">
        <v>13.7</v>
      </c>
      <c r="H167" s="4">
        <v>47.5</v>
      </c>
      <c r="I167" s="4"/>
      <c r="J167" s="46">
        <f t="shared" si="10"/>
        <v>169.4</v>
      </c>
      <c r="K167" s="5">
        <v>-1</v>
      </c>
      <c r="O167" s="3"/>
      <c r="P167" s="21"/>
    </row>
    <row r="168" spans="1:16" x14ac:dyDescent="0.25">
      <c r="A168" s="34">
        <f t="shared" si="8"/>
        <v>1979</v>
      </c>
      <c r="B168" s="34" t="str">
        <f t="shared" si="9"/>
        <v>Q2-1979</v>
      </c>
      <c r="C168" t="s">
        <v>673</v>
      </c>
      <c r="D168" s="3">
        <v>29006</v>
      </c>
      <c r="E168" s="4">
        <v>97.4</v>
      </c>
      <c r="F168" s="4">
        <v>9.4</v>
      </c>
      <c r="G168" s="4">
        <v>14.2</v>
      </c>
      <c r="H168" s="4">
        <v>48.6</v>
      </c>
      <c r="I168" s="4"/>
      <c r="J168" s="46">
        <f t="shared" si="10"/>
        <v>169.60000000000002</v>
      </c>
      <c r="K168" s="5">
        <v>-1</v>
      </c>
      <c r="O168" s="3"/>
      <c r="P168" s="21"/>
    </row>
    <row r="169" spans="1:16" x14ac:dyDescent="0.25">
      <c r="A169" s="34">
        <f t="shared" si="8"/>
        <v>1979</v>
      </c>
      <c r="B169" s="34" t="str">
        <f t="shared" si="9"/>
        <v>Q2-1979</v>
      </c>
      <c r="C169" t="s">
        <v>674</v>
      </c>
      <c r="D169" s="3">
        <v>29036</v>
      </c>
      <c r="E169" s="4">
        <v>97.5</v>
      </c>
      <c r="F169" s="4">
        <v>8.8000000000000007</v>
      </c>
      <c r="G169" s="4">
        <v>13.9</v>
      </c>
      <c r="H169" s="4">
        <v>47.9</v>
      </c>
      <c r="I169" s="4"/>
      <c r="J169" s="46">
        <f t="shared" si="10"/>
        <v>168.1</v>
      </c>
      <c r="K169" s="5">
        <v>-1</v>
      </c>
      <c r="O169" s="3"/>
      <c r="P169" s="21"/>
    </row>
    <row r="170" spans="1:16" x14ac:dyDescent="0.25">
      <c r="A170" s="34">
        <f t="shared" si="8"/>
        <v>1979</v>
      </c>
      <c r="B170" s="34" t="str">
        <f t="shared" si="9"/>
        <v>Q3-1979</v>
      </c>
      <c r="C170" t="s">
        <v>675</v>
      </c>
      <c r="D170" s="3">
        <v>29067</v>
      </c>
      <c r="E170" s="4">
        <v>107.4</v>
      </c>
      <c r="F170" s="4">
        <v>9.3000000000000007</v>
      </c>
      <c r="G170" s="4">
        <v>14.2</v>
      </c>
      <c r="H170" s="4">
        <v>50.3</v>
      </c>
      <c r="I170" s="4"/>
      <c r="J170" s="46">
        <f t="shared" si="10"/>
        <v>181.2</v>
      </c>
      <c r="K170" s="5">
        <v>-1</v>
      </c>
      <c r="O170" s="3"/>
      <c r="P170" s="21"/>
    </row>
    <row r="171" spans="1:16" x14ac:dyDescent="0.25">
      <c r="A171" s="34">
        <f t="shared" si="8"/>
        <v>1979</v>
      </c>
      <c r="B171" s="34" t="str">
        <f t="shared" si="9"/>
        <v>Q3-1979</v>
      </c>
      <c r="C171" t="s">
        <v>676</v>
      </c>
      <c r="D171" s="3">
        <v>29098</v>
      </c>
      <c r="E171" s="4">
        <v>107.5</v>
      </c>
      <c r="F171" s="4">
        <v>9.8000000000000007</v>
      </c>
      <c r="G171" s="4">
        <v>14.3</v>
      </c>
      <c r="H171" s="4">
        <v>52.1</v>
      </c>
      <c r="I171" s="4"/>
      <c r="J171" s="46">
        <f t="shared" si="10"/>
        <v>183.7</v>
      </c>
      <c r="K171" s="5">
        <v>-1</v>
      </c>
      <c r="O171" s="3"/>
      <c r="P171" s="21"/>
    </row>
    <row r="172" spans="1:16" x14ac:dyDescent="0.25">
      <c r="A172" s="34">
        <f t="shared" si="8"/>
        <v>1979</v>
      </c>
      <c r="B172" s="34" t="str">
        <f t="shared" si="9"/>
        <v>Q3-1979</v>
      </c>
      <c r="C172" t="s">
        <v>677</v>
      </c>
      <c r="D172" s="3">
        <v>29128</v>
      </c>
      <c r="E172" s="4">
        <v>107.9</v>
      </c>
      <c r="F172" s="4">
        <v>9.9</v>
      </c>
      <c r="G172" s="4">
        <v>13.9</v>
      </c>
      <c r="H172" s="4">
        <v>51.7</v>
      </c>
      <c r="I172" s="4"/>
      <c r="J172" s="46">
        <f t="shared" si="10"/>
        <v>183.40000000000003</v>
      </c>
      <c r="K172" s="5">
        <v>-1</v>
      </c>
      <c r="O172" s="3"/>
      <c r="P172" s="21"/>
    </row>
    <row r="173" spans="1:16" x14ac:dyDescent="0.25">
      <c r="A173" s="34">
        <f t="shared" si="8"/>
        <v>1979</v>
      </c>
      <c r="B173" s="34" t="str">
        <f t="shared" si="9"/>
        <v>Q4-1979</v>
      </c>
      <c r="C173" t="s">
        <v>678</v>
      </c>
      <c r="D173" s="3">
        <v>29159</v>
      </c>
      <c r="E173" s="4">
        <v>107.9</v>
      </c>
      <c r="F173" s="4">
        <v>10.1</v>
      </c>
      <c r="G173" s="4">
        <v>14.2</v>
      </c>
      <c r="H173" s="4">
        <v>52.2</v>
      </c>
      <c r="I173" s="4"/>
      <c r="J173" s="46">
        <f t="shared" si="10"/>
        <v>184.39999999999998</v>
      </c>
      <c r="K173" s="5">
        <v>-1</v>
      </c>
      <c r="O173" s="3"/>
      <c r="P173" s="21"/>
    </row>
    <row r="174" spans="1:16" x14ac:dyDescent="0.25">
      <c r="A174" s="34">
        <f t="shared" si="8"/>
        <v>1979</v>
      </c>
      <c r="B174" s="34" t="str">
        <f t="shared" si="9"/>
        <v>Q4-1979</v>
      </c>
      <c r="C174" t="s">
        <v>679</v>
      </c>
      <c r="D174" s="3">
        <v>29189</v>
      </c>
      <c r="E174" s="4">
        <v>108.6</v>
      </c>
      <c r="F174" s="4">
        <v>10.5</v>
      </c>
      <c r="G174" s="4">
        <v>13.9</v>
      </c>
      <c r="H174" s="4">
        <v>52.6</v>
      </c>
      <c r="I174" s="4"/>
      <c r="J174" s="46">
        <f t="shared" si="10"/>
        <v>185.6</v>
      </c>
      <c r="K174" s="5">
        <v>-1</v>
      </c>
      <c r="O174" s="3"/>
      <c r="P174" s="21"/>
    </row>
    <row r="175" spans="1:16" x14ac:dyDescent="0.25">
      <c r="A175" s="34">
        <f t="shared" si="8"/>
        <v>1979</v>
      </c>
      <c r="B175" s="34" t="str">
        <f t="shared" si="9"/>
        <v>Q4-1979</v>
      </c>
      <c r="C175" t="s">
        <v>680</v>
      </c>
      <c r="D175" s="3">
        <v>29220</v>
      </c>
      <c r="E175" s="4">
        <v>108.5</v>
      </c>
      <c r="F175" s="4">
        <v>11.1</v>
      </c>
      <c r="G175" s="4">
        <v>15</v>
      </c>
      <c r="H175" s="4">
        <v>53.7</v>
      </c>
      <c r="I175" s="4"/>
      <c r="J175" s="46">
        <f t="shared" si="10"/>
        <v>188.3</v>
      </c>
      <c r="K175" s="5">
        <v>-1</v>
      </c>
      <c r="O175" s="3"/>
      <c r="P175" s="21"/>
    </row>
    <row r="176" spans="1:16" x14ac:dyDescent="0.25">
      <c r="A176" s="34">
        <f t="shared" si="8"/>
        <v>1980</v>
      </c>
      <c r="B176" s="34" t="str">
        <f t="shared" si="9"/>
        <v>Q1-1980</v>
      </c>
      <c r="C176" t="s">
        <v>681</v>
      </c>
      <c r="D176" s="3">
        <v>29251</v>
      </c>
      <c r="E176" s="4">
        <v>108.8</v>
      </c>
      <c r="F176" s="4">
        <v>11.8</v>
      </c>
      <c r="G176" s="4">
        <v>14.6</v>
      </c>
      <c r="H176" s="4">
        <v>59.5</v>
      </c>
      <c r="I176" s="4"/>
      <c r="J176" s="46">
        <f t="shared" si="10"/>
        <v>194.7</v>
      </c>
      <c r="K176" s="5">
        <v>1</v>
      </c>
      <c r="O176" s="3"/>
      <c r="P176" s="21"/>
    </row>
    <row r="177" spans="1:16" x14ac:dyDescent="0.25">
      <c r="A177" s="34">
        <f t="shared" si="8"/>
        <v>1980</v>
      </c>
      <c r="B177" s="34" t="str">
        <f t="shared" si="9"/>
        <v>Q1-1980</v>
      </c>
      <c r="C177" t="s">
        <v>682</v>
      </c>
      <c r="D177" s="3">
        <v>29280</v>
      </c>
      <c r="E177" s="4">
        <v>109.7</v>
      </c>
      <c r="F177" s="4">
        <v>11.8</v>
      </c>
      <c r="G177" s="4">
        <v>14.4</v>
      </c>
      <c r="H177" s="4">
        <v>56.7</v>
      </c>
      <c r="I177" s="4"/>
      <c r="J177" s="46">
        <f t="shared" si="10"/>
        <v>192.60000000000002</v>
      </c>
      <c r="K177" s="5">
        <v>1</v>
      </c>
      <c r="O177" s="3"/>
      <c r="P177" s="21"/>
    </row>
    <row r="178" spans="1:16" x14ac:dyDescent="0.25">
      <c r="A178" s="34">
        <f t="shared" si="8"/>
        <v>1980</v>
      </c>
      <c r="B178" s="34" t="str">
        <f t="shared" si="9"/>
        <v>Q1-1980</v>
      </c>
      <c r="C178" t="s">
        <v>683</v>
      </c>
      <c r="D178" s="3">
        <v>29311</v>
      </c>
      <c r="E178" s="4">
        <v>109.5</v>
      </c>
      <c r="F178" s="4">
        <v>12.3</v>
      </c>
      <c r="G178" s="4">
        <v>14.4</v>
      </c>
      <c r="H178" s="4">
        <v>57.1</v>
      </c>
      <c r="I178" s="4"/>
      <c r="J178" s="46">
        <f t="shared" si="10"/>
        <v>193.29999999999998</v>
      </c>
      <c r="K178" s="5">
        <v>1</v>
      </c>
      <c r="O178" s="3"/>
      <c r="P178" s="21"/>
    </row>
    <row r="179" spans="1:16" x14ac:dyDescent="0.25">
      <c r="A179" s="34">
        <f t="shared" si="8"/>
        <v>1980</v>
      </c>
      <c r="B179" s="34" t="str">
        <f t="shared" si="9"/>
        <v>Q2-1980</v>
      </c>
      <c r="C179" t="s">
        <v>684</v>
      </c>
      <c r="D179" s="3">
        <v>29341</v>
      </c>
      <c r="E179" s="4">
        <v>109.4</v>
      </c>
      <c r="F179" s="4">
        <v>14.2</v>
      </c>
      <c r="G179" s="4">
        <v>14.5</v>
      </c>
      <c r="H179" s="4">
        <v>57.5</v>
      </c>
      <c r="I179" s="4"/>
      <c r="J179" s="46">
        <f t="shared" si="10"/>
        <v>195.60000000000002</v>
      </c>
      <c r="K179" s="5">
        <v>1</v>
      </c>
      <c r="O179" s="3"/>
      <c r="P179" s="21"/>
    </row>
    <row r="180" spans="1:16" x14ac:dyDescent="0.25">
      <c r="A180" s="34">
        <f t="shared" si="8"/>
        <v>1980</v>
      </c>
      <c r="B180" s="34" t="str">
        <f t="shared" si="9"/>
        <v>Q2-1980</v>
      </c>
      <c r="C180" t="s">
        <v>685</v>
      </c>
      <c r="D180" s="3">
        <v>29372</v>
      </c>
      <c r="E180" s="4">
        <v>110.1</v>
      </c>
      <c r="F180" s="4">
        <v>15.7</v>
      </c>
      <c r="G180" s="4">
        <v>14.3</v>
      </c>
      <c r="H180" s="4">
        <v>58.4</v>
      </c>
      <c r="I180" s="4"/>
      <c r="J180" s="46">
        <f t="shared" si="10"/>
        <v>198.5</v>
      </c>
      <c r="K180" s="5">
        <v>1</v>
      </c>
      <c r="O180" s="3"/>
      <c r="P180" s="21"/>
    </row>
    <row r="181" spans="1:16" x14ac:dyDescent="0.25">
      <c r="A181" s="34">
        <f t="shared" si="8"/>
        <v>1980</v>
      </c>
      <c r="B181" s="34" t="str">
        <f t="shared" si="9"/>
        <v>Q2-1980</v>
      </c>
      <c r="C181" t="s">
        <v>686</v>
      </c>
      <c r="D181" s="3">
        <v>29402</v>
      </c>
      <c r="E181" s="4">
        <v>110.4</v>
      </c>
      <c r="F181" s="4">
        <v>17.100000000000001</v>
      </c>
      <c r="G181" s="4">
        <v>14.3</v>
      </c>
      <c r="H181" s="4">
        <v>58.2</v>
      </c>
      <c r="I181" s="4"/>
      <c r="J181" s="46">
        <f t="shared" si="10"/>
        <v>200</v>
      </c>
      <c r="K181" s="5">
        <v>1</v>
      </c>
      <c r="O181" s="3"/>
      <c r="P181" s="21"/>
    </row>
    <row r="182" spans="1:16" x14ac:dyDescent="0.25">
      <c r="A182" s="34">
        <f t="shared" si="8"/>
        <v>1980</v>
      </c>
      <c r="B182" s="34" t="str">
        <f t="shared" si="9"/>
        <v>Q3-1980</v>
      </c>
      <c r="C182" t="s">
        <v>687</v>
      </c>
      <c r="D182" s="3">
        <v>29433</v>
      </c>
      <c r="E182" s="4">
        <v>126</v>
      </c>
      <c r="F182" s="4">
        <v>19.100000000000001</v>
      </c>
      <c r="G182" s="4">
        <v>14.4</v>
      </c>
      <c r="H182" s="4">
        <v>65.8</v>
      </c>
      <c r="J182" s="46">
        <f t="shared" si="10"/>
        <v>225.3</v>
      </c>
      <c r="K182" s="5">
        <v>1</v>
      </c>
      <c r="O182" s="3"/>
      <c r="P182" s="21"/>
    </row>
    <row r="183" spans="1:16" x14ac:dyDescent="0.25">
      <c r="A183" s="34">
        <f t="shared" si="8"/>
        <v>1980</v>
      </c>
      <c r="B183" s="34" t="str">
        <f t="shared" si="9"/>
        <v>Q3-1980</v>
      </c>
      <c r="C183" t="s">
        <v>688</v>
      </c>
      <c r="D183" s="3">
        <v>29464</v>
      </c>
      <c r="E183" s="4">
        <v>127.5</v>
      </c>
      <c r="F183" s="4">
        <v>18.100000000000001</v>
      </c>
      <c r="G183" s="4">
        <v>14.3</v>
      </c>
      <c r="H183" s="4">
        <v>64.7</v>
      </c>
      <c r="J183" s="46">
        <f t="shared" ref="J183:J246" si="11">SUM(E183:H183)</f>
        <v>224.60000000000002</v>
      </c>
      <c r="K183" s="5">
        <v>-1</v>
      </c>
      <c r="O183" s="3"/>
      <c r="P183" s="21"/>
    </row>
    <row r="184" spans="1:16" x14ac:dyDescent="0.25">
      <c r="A184" s="34">
        <f t="shared" si="8"/>
        <v>1980</v>
      </c>
      <c r="B184" s="34" t="str">
        <f t="shared" si="9"/>
        <v>Q3-1980</v>
      </c>
      <c r="C184" t="s">
        <v>689</v>
      </c>
      <c r="D184" s="3">
        <v>29494</v>
      </c>
      <c r="E184" s="4">
        <v>127.3</v>
      </c>
      <c r="F184" s="4">
        <v>19.7</v>
      </c>
      <c r="G184" s="4">
        <v>14.8</v>
      </c>
      <c r="H184" s="4">
        <v>66</v>
      </c>
      <c r="J184" s="46">
        <f t="shared" si="11"/>
        <v>227.8</v>
      </c>
      <c r="K184" s="5">
        <v>-1</v>
      </c>
      <c r="O184" s="3"/>
      <c r="P184" s="21"/>
    </row>
    <row r="185" spans="1:16" x14ac:dyDescent="0.25">
      <c r="A185" s="34">
        <f t="shared" si="8"/>
        <v>1980</v>
      </c>
      <c r="B185" s="34" t="str">
        <f t="shared" si="9"/>
        <v>Q4-1980</v>
      </c>
      <c r="C185" t="s">
        <v>690</v>
      </c>
      <c r="D185" s="3">
        <v>29525</v>
      </c>
      <c r="E185" s="4">
        <v>128.1</v>
      </c>
      <c r="F185" s="4">
        <v>18.8</v>
      </c>
      <c r="G185" s="4">
        <v>14.6</v>
      </c>
      <c r="H185" s="4">
        <v>64.900000000000006</v>
      </c>
      <c r="J185" s="46">
        <f t="shared" si="11"/>
        <v>226.4</v>
      </c>
      <c r="K185" s="5">
        <v>-1</v>
      </c>
      <c r="O185" s="3"/>
      <c r="P185" s="21"/>
    </row>
    <row r="186" spans="1:16" x14ac:dyDescent="0.25">
      <c r="A186" s="34">
        <f t="shared" si="8"/>
        <v>1980</v>
      </c>
      <c r="B186" s="34" t="str">
        <f t="shared" si="9"/>
        <v>Q4-1980</v>
      </c>
      <c r="C186" t="s">
        <v>691</v>
      </c>
      <c r="D186" s="3">
        <v>29555</v>
      </c>
      <c r="E186" s="4">
        <v>127.6</v>
      </c>
      <c r="F186" s="4">
        <v>17.5</v>
      </c>
      <c r="G186" s="4">
        <v>15.5</v>
      </c>
      <c r="H186" s="4">
        <v>64</v>
      </c>
      <c r="J186" s="46">
        <f t="shared" si="11"/>
        <v>224.6</v>
      </c>
      <c r="K186" s="5">
        <v>-1</v>
      </c>
      <c r="O186" s="3"/>
      <c r="P186" s="21"/>
    </row>
    <row r="187" spans="1:16" x14ac:dyDescent="0.25">
      <c r="A187" s="34">
        <f t="shared" si="8"/>
        <v>1980</v>
      </c>
      <c r="B187" s="34" t="str">
        <f t="shared" si="9"/>
        <v>Q4-1980</v>
      </c>
      <c r="C187" t="s">
        <v>692</v>
      </c>
      <c r="D187" s="3">
        <v>29586</v>
      </c>
      <c r="E187" s="4">
        <v>128.5</v>
      </c>
      <c r="F187" s="4">
        <v>17.2</v>
      </c>
      <c r="G187" s="4">
        <v>15.7</v>
      </c>
      <c r="H187" s="4">
        <v>64.400000000000006</v>
      </c>
      <c r="J187" s="46">
        <f t="shared" si="11"/>
        <v>225.79999999999998</v>
      </c>
      <c r="K187" s="5">
        <v>-1</v>
      </c>
      <c r="O187" s="3"/>
      <c r="P187" s="21"/>
    </row>
    <row r="188" spans="1:16" x14ac:dyDescent="0.25">
      <c r="A188" s="34">
        <f t="shared" si="8"/>
        <v>1981</v>
      </c>
      <c r="B188" s="34" t="str">
        <f t="shared" si="9"/>
        <v>Q1-1981</v>
      </c>
      <c r="C188" t="s">
        <v>693</v>
      </c>
      <c r="D188" s="3">
        <v>29617</v>
      </c>
      <c r="E188" s="4">
        <v>130.19999999999999</v>
      </c>
      <c r="F188" s="4">
        <v>17</v>
      </c>
      <c r="G188" s="4">
        <v>15.4</v>
      </c>
      <c r="H188" s="4">
        <v>65.400000000000006</v>
      </c>
      <c r="J188" s="46">
        <f t="shared" si="11"/>
        <v>228</v>
      </c>
      <c r="K188" s="5">
        <v>-1</v>
      </c>
      <c r="O188" s="3"/>
      <c r="P188" s="21"/>
    </row>
    <row r="189" spans="1:16" x14ac:dyDescent="0.25">
      <c r="A189" s="34">
        <f t="shared" si="8"/>
        <v>1981</v>
      </c>
      <c r="B189" s="34" t="str">
        <f t="shared" si="9"/>
        <v>Q1-1981</v>
      </c>
      <c r="C189" t="s">
        <v>694</v>
      </c>
      <c r="D189" s="3">
        <v>29645</v>
      </c>
      <c r="E189" s="4">
        <v>130.4</v>
      </c>
      <c r="F189" s="4">
        <v>16.100000000000001</v>
      </c>
      <c r="G189" s="4">
        <v>15.7</v>
      </c>
      <c r="H189" s="4">
        <v>65.3</v>
      </c>
      <c r="J189" s="46">
        <f t="shared" si="11"/>
        <v>227.5</v>
      </c>
      <c r="K189" s="5">
        <v>-1</v>
      </c>
      <c r="O189" s="3"/>
      <c r="P189" s="21"/>
    </row>
    <row r="190" spans="1:16" x14ac:dyDescent="0.25">
      <c r="A190" s="34">
        <f t="shared" si="8"/>
        <v>1981</v>
      </c>
      <c r="B190" s="34" t="str">
        <f t="shared" si="9"/>
        <v>Q1-1981</v>
      </c>
      <c r="C190" t="s">
        <v>695</v>
      </c>
      <c r="D190" s="3">
        <v>29676</v>
      </c>
      <c r="E190" s="4">
        <v>131.6</v>
      </c>
      <c r="F190" s="4">
        <v>16.2</v>
      </c>
      <c r="G190" s="4">
        <v>15.7</v>
      </c>
      <c r="H190" s="4">
        <v>66.099999999999994</v>
      </c>
      <c r="J190" s="46">
        <f t="shared" si="11"/>
        <v>229.59999999999997</v>
      </c>
      <c r="K190" s="5">
        <v>-1</v>
      </c>
      <c r="O190" s="3"/>
      <c r="P190" s="21"/>
    </row>
    <row r="191" spans="1:16" x14ac:dyDescent="0.25">
      <c r="A191" s="34">
        <f t="shared" si="8"/>
        <v>1981</v>
      </c>
      <c r="B191" s="34" t="str">
        <f t="shared" si="9"/>
        <v>Q2-1981</v>
      </c>
      <c r="C191" t="s">
        <v>696</v>
      </c>
      <c r="D191" s="3">
        <v>29706</v>
      </c>
      <c r="E191" s="4">
        <v>130.5</v>
      </c>
      <c r="F191" s="4">
        <v>15.9</v>
      </c>
      <c r="G191" s="4">
        <v>15.6</v>
      </c>
      <c r="H191" s="4">
        <v>65.5</v>
      </c>
      <c r="J191" s="46">
        <f t="shared" si="11"/>
        <v>227.5</v>
      </c>
      <c r="K191" s="5">
        <v>-1</v>
      </c>
      <c r="O191" s="3"/>
      <c r="P191" s="21"/>
    </row>
    <row r="192" spans="1:16" x14ac:dyDescent="0.25">
      <c r="A192" s="34">
        <f t="shared" si="8"/>
        <v>1981</v>
      </c>
      <c r="B192" s="34" t="str">
        <f t="shared" si="9"/>
        <v>Q2-1981</v>
      </c>
      <c r="C192" t="s">
        <v>697</v>
      </c>
      <c r="D192" s="3">
        <v>29737</v>
      </c>
      <c r="E192" s="4">
        <v>131.19999999999999</v>
      </c>
      <c r="F192" s="4">
        <v>15.3</v>
      </c>
      <c r="G192" s="4">
        <v>15.2</v>
      </c>
      <c r="H192" s="4">
        <v>65.5</v>
      </c>
      <c r="J192" s="46">
        <f t="shared" si="11"/>
        <v>227.2</v>
      </c>
      <c r="K192" s="5">
        <v>-1</v>
      </c>
      <c r="O192" s="3"/>
      <c r="P192" s="21"/>
    </row>
    <row r="193" spans="1:16" x14ac:dyDescent="0.25">
      <c r="A193" s="34">
        <f t="shared" si="8"/>
        <v>1981</v>
      </c>
      <c r="B193" s="34" t="str">
        <f t="shared" si="9"/>
        <v>Q2-1981</v>
      </c>
      <c r="C193" t="s">
        <v>698</v>
      </c>
      <c r="D193" s="3">
        <v>29767</v>
      </c>
      <c r="E193" s="4">
        <v>131.69999999999999</v>
      </c>
      <c r="F193" s="4">
        <v>15.3</v>
      </c>
      <c r="G193" s="4">
        <v>15.9</v>
      </c>
      <c r="H193" s="4">
        <v>65.400000000000006</v>
      </c>
      <c r="J193" s="46">
        <f t="shared" si="11"/>
        <v>228.3</v>
      </c>
      <c r="K193" s="5">
        <v>-1</v>
      </c>
      <c r="O193" s="3"/>
      <c r="P193" s="21"/>
    </row>
    <row r="194" spans="1:16" x14ac:dyDescent="0.25">
      <c r="A194" s="34">
        <f t="shared" si="8"/>
        <v>1981</v>
      </c>
      <c r="B194" s="34" t="str">
        <f t="shared" si="9"/>
        <v>Q3-1981</v>
      </c>
      <c r="C194" t="s">
        <v>699</v>
      </c>
      <c r="D194" s="3">
        <v>29798</v>
      </c>
      <c r="E194" s="4">
        <v>146.1</v>
      </c>
      <c r="F194" s="4">
        <v>15</v>
      </c>
      <c r="G194" s="4">
        <v>15.7</v>
      </c>
      <c r="H194" s="4">
        <v>66.8</v>
      </c>
      <c r="J194" s="46">
        <f t="shared" si="11"/>
        <v>243.59999999999997</v>
      </c>
      <c r="K194" s="5">
        <v>1</v>
      </c>
      <c r="O194" s="3"/>
      <c r="P194" s="21"/>
    </row>
    <row r="195" spans="1:16" x14ac:dyDescent="0.25">
      <c r="A195" s="34">
        <f t="shared" si="8"/>
        <v>1981</v>
      </c>
      <c r="B195" s="34" t="str">
        <f t="shared" si="9"/>
        <v>Q3-1981</v>
      </c>
      <c r="C195" t="s">
        <v>700</v>
      </c>
      <c r="D195" s="3">
        <v>29829</v>
      </c>
      <c r="E195" s="4">
        <v>146.1</v>
      </c>
      <c r="F195" s="4">
        <v>14.6</v>
      </c>
      <c r="G195" s="4">
        <v>15.6</v>
      </c>
      <c r="H195" s="4">
        <v>67</v>
      </c>
      <c r="J195" s="46">
        <f t="shared" si="11"/>
        <v>243.29999999999998</v>
      </c>
      <c r="K195" s="5">
        <v>1</v>
      </c>
      <c r="O195" s="3"/>
      <c r="P195" s="21"/>
    </row>
    <row r="196" spans="1:16" x14ac:dyDescent="0.25">
      <c r="A196" s="34">
        <f t="shared" si="8"/>
        <v>1981</v>
      </c>
      <c r="B196" s="34" t="str">
        <f t="shared" si="9"/>
        <v>Q3-1981</v>
      </c>
      <c r="C196" t="s">
        <v>701</v>
      </c>
      <c r="D196" s="3">
        <v>29859</v>
      </c>
      <c r="E196" s="4">
        <v>146.69999999999999</v>
      </c>
      <c r="F196" s="4">
        <v>15.2</v>
      </c>
      <c r="G196" s="4">
        <v>15.8</v>
      </c>
      <c r="H196" s="4">
        <v>66.099999999999994</v>
      </c>
      <c r="J196" s="46">
        <f t="shared" si="11"/>
        <v>243.79999999999998</v>
      </c>
      <c r="K196" s="5">
        <v>1</v>
      </c>
      <c r="O196" s="3"/>
      <c r="P196" s="21"/>
    </row>
    <row r="197" spans="1:16" x14ac:dyDescent="0.25">
      <c r="A197" s="34">
        <f t="shared" si="8"/>
        <v>1981</v>
      </c>
      <c r="B197" s="34" t="str">
        <f t="shared" si="9"/>
        <v>Q4-1981</v>
      </c>
      <c r="C197" t="s">
        <v>702</v>
      </c>
      <c r="D197" s="3">
        <v>29890</v>
      </c>
      <c r="E197" s="4">
        <v>146.30000000000001</v>
      </c>
      <c r="F197" s="4">
        <v>15.3</v>
      </c>
      <c r="G197" s="4">
        <v>15.5</v>
      </c>
      <c r="H197" s="4">
        <v>65.599999999999994</v>
      </c>
      <c r="J197" s="46">
        <f t="shared" si="11"/>
        <v>242.70000000000002</v>
      </c>
      <c r="K197" s="5">
        <v>1</v>
      </c>
      <c r="O197" s="3"/>
      <c r="P197" s="21"/>
    </row>
    <row r="198" spans="1:16" x14ac:dyDescent="0.25">
      <c r="A198" s="34">
        <f t="shared" si="8"/>
        <v>1981</v>
      </c>
      <c r="B198" s="34" t="str">
        <f t="shared" si="9"/>
        <v>Q4-1981</v>
      </c>
      <c r="C198" t="s">
        <v>703</v>
      </c>
      <c r="D198" s="3">
        <v>29920</v>
      </c>
      <c r="E198" s="4">
        <v>146.30000000000001</v>
      </c>
      <c r="F198" s="4">
        <v>16.399999999999999</v>
      </c>
      <c r="G198" s="4">
        <v>16.8</v>
      </c>
      <c r="H198" s="4">
        <v>64.8</v>
      </c>
      <c r="J198" s="46">
        <f t="shared" si="11"/>
        <v>244.3</v>
      </c>
      <c r="K198" s="5">
        <v>1</v>
      </c>
      <c r="O198" s="3"/>
      <c r="P198" s="21"/>
    </row>
    <row r="199" spans="1:16" x14ac:dyDescent="0.25">
      <c r="A199" s="34">
        <f t="shared" si="8"/>
        <v>1981</v>
      </c>
      <c r="B199" s="34" t="str">
        <f t="shared" si="9"/>
        <v>Q4-1981</v>
      </c>
      <c r="C199" t="s">
        <v>704</v>
      </c>
      <c r="D199" s="3">
        <v>29951</v>
      </c>
      <c r="E199" s="4">
        <v>146.80000000000001</v>
      </c>
      <c r="F199" s="4">
        <v>18.2</v>
      </c>
      <c r="G199" s="4">
        <v>16.399999999999999</v>
      </c>
      <c r="H199" s="4">
        <v>64.2</v>
      </c>
      <c r="J199" s="46">
        <f t="shared" si="11"/>
        <v>245.60000000000002</v>
      </c>
      <c r="K199" s="5">
        <v>1</v>
      </c>
      <c r="O199" s="3"/>
      <c r="P199" s="21"/>
    </row>
    <row r="200" spans="1:16" x14ac:dyDescent="0.25">
      <c r="A200" s="34">
        <f t="shared" si="8"/>
        <v>1982</v>
      </c>
      <c r="B200" s="34" t="str">
        <f t="shared" si="9"/>
        <v>Q1-1982</v>
      </c>
      <c r="C200" t="s">
        <v>705</v>
      </c>
      <c r="D200" s="3">
        <v>29982</v>
      </c>
      <c r="E200" s="4">
        <v>146.6</v>
      </c>
      <c r="F200" s="4">
        <v>17.7</v>
      </c>
      <c r="G200" s="4">
        <v>16.3</v>
      </c>
      <c r="H200" s="4">
        <v>64.2</v>
      </c>
      <c r="J200" s="46">
        <f t="shared" si="11"/>
        <v>244.8</v>
      </c>
      <c r="K200" s="5">
        <v>1</v>
      </c>
      <c r="O200" s="3"/>
      <c r="P200" s="21"/>
    </row>
    <row r="201" spans="1:16" x14ac:dyDescent="0.25">
      <c r="A201" s="34">
        <f t="shared" ref="A201:A264" si="12">YEAR(C201)</f>
        <v>1982</v>
      </c>
      <c r="B201" s="34" t="str">
        <f t="shared" ref="B201:B264" si="13">"Q"&amp;ROUNDUP(MONTH(C201)/3, 0)&amp;"-"&amp;YEAR(C201)</f>
        <v>Q1-1982</v>
      </c>
      <c r="C201" t="s">
        <v>706</v>
      </c>
      <c r="D201" s="3">
        <v>30010</v>
      </c>
      <c r="E201" s="4">
        <v>146.80000000000001</v>
      </c>
      <c r="F201" s="4">
        <v>18.8</v>
      </c>
      <c r="G201" s="4">
        <v>16.2</v>
      </c>
      <c r="H201" s="4">
        <v>64.8</v>
      </c>
      <c r="J201" s="46">
        <f t="shared" si="11"/>
        <v>246.60000000000002</v>
      </c>
      <c r="K201" s="5">
        <v>1</v>
      </c>
      <c r="O201" s="3"/>
      <c r="P201" s="21"/>
    </row>
    <row r="202" spans="1:16" x14ac:dyDescent="0.25">
      <c r="A202" s="34">
        <f t="shared" si="12"/>
        <v>1982</v>
      </c>
      <c r="B202" s="34" t="str">
        <f t="shared" si="13"/>
        <v>Q1-1982</v>
      </c>
      <c r="C202" t="s">
        <v>707</v>
      </c>
      <c r="D202" s="3">
        <v>30041</v>
      </c>
      <c r="E202" s="4">
        <v>146.9</v>
      </c>
      <c r="F202" s="4">
        <v>20.9</v>
      </c>
      <c r="G202" s="4">
        <v>16.2</v>
      </c>
      <c r="H202" s="4">
        <v>64.3</v>
      </c>
      <c r="J202" s="46">
        <f t="shared" si="11"/>
        <v>248.3</v>
      </c>
      <c r="K202" s="5">
        <v>1</v>
      </c>
    </row>
    <row r="203" spans="1:16" x14ac:dyDescent="0.25">
      <c r="A203" s="34">
        <f t="shared" si="12"/>
        <v>1982</v>
      </c>
      <c r="B203" s="34" t="str">
        <f t="shared" si="13"/>
        <v>Q2-1982</v>
      </c>
      <c r="C203" t="s">
        <v>708</v>
      </c>
      <c r="D203" s="3">
        <v>30071</v>
      </c>
      <c r="E203" s="4">
        <v>148.1</v>
      </c>
      <c r="F203" s="4">
        <v>23.1</v>
      </c>
      <c r="G203" s="4">
        <v>16.100000000000001</v>
      </c>
      <c r="H203" s="4">
        <v>64.2</v>
      </c>
      <c r="J203" s="46">
        <f t="shared" si="11"/>
        <v>251.5</v>
      </c>
      <c r="K203" s="5">
        <v>1</v>
      </c>
    </row>
    <row r="204" spans="1:16" x14ac:dyDescent="0.25">
      <c r="A204" s="34">
        <f t="shared" si="12"/>
        <v>1982</v>
      </c>
      <c r="B204" s="34" t="str">
        <f t="shared" si="13"/>
        <v>Q2-1982</v>
      </c>
      <c r="C204" t="s">
        <v>709</v>
      </c>
      <c r="D204" s="3">
        <v>30102</v>
      </c>
      <c r="E204" s="4">
        <v>147.4</v>
      </c>
      <c r="F204" s="4">
        <v>23.9</v>
      </c>
      <c r="G204" s="4">
        <v>16.100000000000001</v>
      </c>
      <c r="H204" s="4">
        <v>64.900000000000006</v>
      </c>
      <c r="J204" s="46">
        <f t="shared" si="11"/>
        <v>252.3</v>
      </c>
      <c r="K204" s="5">
        <v>1</v>
      </c>
    </row>
    <row r="205" spans="1:16" x14ac:dyDescent="0.25">
      <c r="A205" s="34">
        <f t="shared" si="12"/>
        <v>1982</v>
      </c>
      <c r="B205" s="34" t="str">
        <f t="shared" si="13"/>
        <v>Q2-1982</v>
      </c>
      <c r="C205" t="s">
        <v>710</v>
      </c>
      <c r="D205" s="3">
        <v>30132</v>
      </c>
      <c r="E205" s="4">
        <v>147.1</v>
      </c>
      <c r="F205" s="4">
        <v>24.7</v>
      </c>
      <c r="G205" s="4">
        <v>16.2</v>
      </c>
      <c r="H205" s="4">
        <v>65.3</v>
      </c>
      <c r="J205" s="46">
        <f t="shared" si="11"/>
        <v>253.29999999999995</v>
      </c>
      <c r="K205" s="5">
        <v>1</v>
      </c>
    </row>
    <row r="206" spans="1:16" x14ac:dyDescent="0.25">
      <c r="A206" s="34">
        <f t="shared" si="12"/>
        <v>1982</v>
      </c>
      <c r="B206" s="34" t="str">
        <f t="shared" si="13"/>
        <v>Q3-1982</v>
      </c>
      <c r="C206" t="s">
        <v>711</v>
      </c>
      <c r="D206" s="3">
        <v>30163</v>
      </c>
      <c r="E206" s="4">
        <v>157.9</v>
      </c>
      <c r="F206" s="4">
        <v>25</v>
      </c>
      <c r="G206" s="4">
        <v>16.2</v>
      </c>
      <c r="H206" s="4">
        <v>66.3</v>
      </c>
      <c r="J206" s="46">
        <f t="shared" si="11"/>
        <v>265.39999999999998</v>
      </c>
      <c r="K206" s="5">
        <v>1</v>
      </c>
    </row>
    <row r="207" spans="1:16" x14ac:dyDescent="0.25">
      <c r="A207" s="34">
        <f t="shared" si="12"/>
        <v>1982</v>
      </c>
      <c r="B207" s="34" t="str">
        <f t="shared" si="13"/>
        <v>Q3-1982</v>
      </c>
      <c r="C207" t="s">
        <v>712</v>
      </c>
      <c r="D207" s="3">
        <v>30194</v>
      </c>
      <c r="E207" s="4">
        <v>157.5</v>
      </c>
      <c r="F207" s="4">
        <v>25.5</v>
      </c>
      <c r="G207" s="4">
        <v>16.2</v>
      </c>
      <c r="H207" s="4">
        <v>66.3</v>
      </c>
      <c r="J207" s="46">
        <f t="shared" si="11"/>
        <v>265.5</v>
      </c>
      <c r="K207" s="5">
        <v>1</v>
      </c>
    </row>
    <row r="208" spans="1:16" x14ac:dyDescent="0.25">
      <c r="A208" s="34">
        <f t="shared" si="12"/>
        <v>1982</v>
      </c>
      <c r="B208" s="34" t="str">
        <f t="shared" si="13"/>
        <v>Q3-1982</v>
      </c>
      <c r="C208" t="s">
        <v>713</v>
      </c>
      <c r="D208" s="3">
        <v>30224</v>
      </c>
      <c r="E208" s="4">
        <v>157.5</v>
      </c>
      <c r="F208" s="4">
        <v>27.8</v>
      </c>
      <c r="G208" s="4">
        <v>16.2</v>
      </c>
      <c r="H208" s="4">
        <v>66.8</v>
      </c>
      <c r="J208" s="46">
        <f t="shared" si="11"/>
        <v>268.3</v>
      </c>
      <c r="K208" s="5">
        <v>1</v>
      </c>
    </row>
    <row r="209" spans="1:11" x14ac:dyDescent="0.25">
      <c r="A209" s="34">
        <f t="shared" si="12"/>
        <v>1982</v>
      </c>
      <c r="B209" s="34" t="str">
        <f t="shared" si="13"/>
        <v>Q4-1982</v>
      </c>
      <c r="C209" t="s">
        <v>714</v>
      </c>
      <c r="D209" s="3">
        <v>30255</v>
      </c>
      <c r="E209" s="4">
        <v>160.4</v>
      </c>
      <c r="F209" s="4">
        <v>31.7</v>
      </c>
      <c r="G209" s="4">
        <v>16.100000000000001</v>
      </c>
      <c r="H209" s="4">
        <v>68</v>
      </c>
      <c r="J209" s="46">
        <f t="shared" si="11"/>
        <v>276.2</v>
      </c>
      <c r="K209" s="5">
        <v>1</v>
      </c>
    </row>
    <row r="210" spans="1:11" x14ac:dyDescent="0.25">
      <c r="A210" s="34">
        <f t="shared" si="12"/>
        <v>1982</v>
      </c>
      <c r="B210" s="34" t="str">
        <f t="shared" si="13"/>
        <v>Q4-1982</v>
      </c>
      <c r="C210" t="s">
        <v>715</v>
      </c>
      <c r="D210" s="3">
        <v>30285</v>
      </c>
      <c r="E210" s="4">
        <v>164.7</v>
      </c>
      <c r="F210" s="4">
        <v>32.200000000000003</v>
      </c>
      <c r="G210" s="4">
        <v>16.8</v>
      </c>
      <c r="H210" s="4">
        <v>68.900000000000006</v>
      </c>
      <c r="J210" s="46">
        <f t="shared" si="11"/>
        <v>282.60000000000002</v>
      </c>
      <c r="K210" s="5">
        <v>1</v>
      </c>
    </row>
    <row r="211" spans="1:11" x14ac:dyDescent="0.25">
      <c r="A211" s="34">
        <f t="shared" si="12"/>
        <v>1982</v>
      </c>
      <c r="B211" s="34" t="str">
        <f t="shared" si="13"/>
        <v>Q4-1982</v>
      </c>
      <c r="C211" t="s">
        <v>716</v>
      </c>
      <c r="D211" s="3">
        <v>30316</v>
      </c>
      <c r="E211" s="4">
        <v>163.6</v>
      </c>
      <c r="F211" s="4">
        <v>31.5</v>
      </c>
      <c r="G211" s="4">
        <v>16.8</v>
      </c>
      <c r="H211" s="4">
        <v>69.7</v>
      </c>
      <c r="J211" s="46">
        <f t="shared" si="11"/>
        <v>281.60000000000002</v>
      </c>
      <c r="K211" s="5">
        <v>-1</v>
      </c>
    </row>
    <row r="212" spans="1:11" x14ac:dyDescent="0.25">
      <c r="A212" s="34">
        <f t="shared" si="12"/>
        <v>1983</v>
      </c>
      <c r="B212" s="34" t="str">
        <f t="shared" si="13"/>
        <v>Q1-1983</v>
      </c>
      <c r="C212" t="s">
        <v>717</v>
      </c>
      <c r="D212" s="3">
        <v>30347</v>
      </c>
      <c r="E212" s="4">
        <v>161.69999999999999</v>
      </c>
      <c r="F212" s="4">
        <v>29</v>
      </c>
      <c r="G212" s="4">
        <v>16.600000000000001</v>
      </c>
      <c r="H212" s="4">
        <v>69.599999999999994</v>
      </c>
      <c r="J212" s="46">
        <f t="shared" si="11"/>
        <v>276.89999999999998</v>
      </c>
      <c r="K212" s="5">
        <v>-1</v>
      </c>
    </row>
    <row r="213" spans="1:11" x14ac:dyDescent="0.25">
      <c r="A213" s="34">
        <f t="shared" si="12"/>
        <v>1983</v>
      </c>
      <c r="B213" s="34" t="str">
        <f t="shared" si="13"/>
        <v>Q1-1983</v>
      </c>
      <c r="C213" t="s">
        <v>718</v>
      </c>
      <c r="D213" s="3">
        <v>30375</v>
      </c>
      <c r="E213" s="4">
        <v>161.80000000000001</v>
      </c>
      <c r="F213" s="4">
        <v>30.2</v>
      </c>
      <c r="G213" s="4">
        <v>16.399999999999999</v>
      </c>
      <c r="H213" s="4">
        <v>69.900000000000006</v>
      </c>
      <c r="J213" s="46">
        <f t="shared" si="11"/>
        <v>278.3</v>
      </c>
      <c r="K213" s="5">
        <v>-1</v>
      </c>
    </row>
    <row r="214" spans="1:11" x14ac:dyDescent="0.25">
      <c r="A214" s="34">
        <f t="shared" si="12"/>
        <v>1983</v>
      </c>
      <c r="B214" s="34" t="str">
        <f t="shared" si="13"/>
        <v>Q1-1983</v>
      </c>
      <c r="C214" t="s">
        <v>719</v>
      </c>
      <c r="D214" s="3">
        <v>30406</v>
      </c>
      <c r="E214" s="4">
        <v>162.9</v>
      </c>
      <c r="F214" s="4">
        <v>31.6</v>
      </c>
      <c r="G214" s="4">
        <v>17</v>
      </c>
      <c r="H214" s="4">
        <v>70.400000000000006</v>
      </c>
      <c r="J214" s="46">
        <f t="shared" si="11"/>
        <v>281.89999999999998</v>
      </c>
      <c r="K214" s="5">
        <v>-1</v>
      </c>
    </row>
    <row r="215" spans="1:11" x14ac:dyDescent="0.25">
      <c r="A215" s="34">
        <f t="shared" si="12"/>
        <v>1983</v>
      </c>
      <c r="B215" s="34" t="str">
        <f t="shared" si="13"/>
        <v>Q2-1983</v>
      </c>
      <c r="C215" t="s">
        <v>720</v>
      </c>
      <c r="D215" s="3">
        <v>30436</v>
      </c>
      <c r="E215" s="4">
        <v>164.1</v>
      </c>
      <c r="F215" s="4">
        <v>30.6</v>
      </c>
      <c r="G215" s="4">
        <v>16.399999999999999</v>
      </c>
      <c r="H215" s="4">
        <v>70.2</v>
      </c>
      <c r="J215" s="46">
        <f t="shared" si="11"/>
        <v>281.3</v>
      </c>
      <c r="K215" s="5">
        <v>-1</v>
      </c>
    </row>
    <row r="216" spans="1:11" x14ac:dyDescent="0.25">
      <c r="A216" s="34">
        <f t="shared" si="12"/>
        <v>1983</v>
      </c>
      <c r="B216" s="34" t="str">
        <f t="shared" si="13"/>
        <v>Q2-1983</v>
      </c>
      <c r="C216" t="s">
        <v>721</v>
      </c>
      <c r="D216" s="3">
        <v>30467</v>
      </c>
      <c r="E216" s="4">
        <v>164.1</v>
      </c>
      <c r="F216" s="4">
        <v>34.299999999999997</v>
      </c>
      <c r="G216" s="4">
        <v>16.2</v>
      </c>
      <c r="H216" s="4">
        <v>70.400000000000006</v>
      </c>
      <c r="J216" s="46">
        <f t="shared" si="11"/>
        <v>285</v>
      </c>
      <c r="K216" s="5">
        <v>-1</v>
      </c>
    </row>
    <row r="217" spans="1:11" x14ac:dyDescent="0.25">
      <c r="A217" s="34">
        <f t="shared" si="12"/>
        <v>1983</v>
      </c>
      <c r="B217" s="34" t="str">
        <f t="shared" si="13"/>
        <v>Q2-1983</v>
      </c>
      <c r="C217" t="s">
        <v>722</v>
      </c>
      <c r="D217" s="3">
        <v>30497</v>
      </c>
      <c r="E217" s="4">
        <v>163.9</v>
      </c>
      <c r="F217" s="4">
        <v>31.4</v>
      </c>
      <c r="G217" s="4">
        <v>16.5</v>
      </c>
      <c r="H217" s="4">
        <v>70.599999999999994</v>
      </c>
      <c r="J217" s="46">
        <f t="shared" si="11"/>
        <v>282.39999999999998</v>
      </c>
      <c r="K217" s="5">
        <v>-1</v>
      </c>
    </row>
    <row r="218" spans="1:11" x14ac:dyDescent="0.25">
      <c r="A218" s="34">
        <f t="shared" si="12"/>
        <v>1983</v>
      </c>
      <c r="B218" s="34" t="str">
        <f t="shared" si="13"/>
        <v>Q3-1983</v>
      </c>
      <c r="C218" t="s">
        <v>723</v>
      </c>
      <c r="D218" s="3">
        <v>30528</v>
      </c>
      <c r="E218" s="4">
        <v>164.4</v>
      </c>
      <c r="F218" s="4">
        <v>24.8</v>
      </c>
      <c r="G218" s="4">
        <v>16.399999999999999</v>
      </c>
      <c r="H218" s="4">
        <v>71.2</v>
      </c>
      <c r="J218" s="46">
        <f t="shared" si="11"/>
        <v>276.8</v>
      </c>
      <c r="K218" s="5">
        <v>-1</v>
      </c>
    </row>
    <row r="219" spans="1:11" x14ac:dyDescent="0.25">
      <c r="A219" s="34">
        <f t="shared" si="12"/>
        <v>1983</v>
      </c>
      <c r="B219" s="34" t="str">
        <f t="shared" si="13"/>
        <v>Q3-1983</v>
      </c>
      <c r="C219" t="s">
        <v>724</v>
      </c>
      <c r="D219" s="3">
        <v>30559</v>
      </c>
      <c r="E219" s="4">
        <v>163.80000000000001</v>
      </c>
      <c r="F219" s="4">
        <v>24</v>
      </c>
      <c r="G219" s="4">
        <v>16.5</v>
      </c>
      <c r="H219" s="4">
        <v>71.5</v>
      </c>
      <c r="J219" s="46">
        <f t="shared" si="11"/>
        <v>275.8</v>
      </c>
      <c r="K219" s="5">
        <v>-1</v>
      </c>
    </row>
    <row r="220" spans="1:11" x14ac:dyDescent="0.25">
      <c r="A220" s="34">
        <f t="shared" si="12"/>
        <v>1983</v>
      </c>
      <c r="B220" s="34" t="str">
        <f t="shared" si="13"/>
        <v>Q3-1983</v>
      </c>
      <c r="C220" t="s">
        <v>725</v>
      </c>
      <c r="D220" s="3">
        <v>30589</v>
      </c>
      <c r="E220" s="4">
        <v>163.69999999999999</v>
      </c>
      <c r="F220" s="4">
        <v>21.2</v>
      </c>
      <c r="G220" s="4">
        <v>16.399999999999999</v>
      </c>
      <c r="H220" s="4">
        <v>72.2</v>
      </c>
      <c r="J220" s="46">
        <f t="shared" si="11"/>
        <v>273.5</v>
      </c>
      <c r="K220" s="5">
        <v>-1</v>
      </c>
    </row>
    <row r="221" spans="1:11" x14ac:dyDescent="0.25">
      <c r="A221" s="34">
        <f t="shared" si="12"/>
        <v>1983</v>
      </c>
      <c r="B221" s="34" t="str">
        <f t="shared" si="13"/>
        <v>Q4-1983</v>
      </c>
      <c r="C221" t="s">
        <v>726</v>
      </c>
      <c r="D221" s="3">
        <v>30620</v>
      </c>
      <c r="E221" s="4">
        <v>163.69999999999999</v>
      </c>
      <c r="F221" s="4">
        <v>19.399999999999999</v>
      </c>
      <c r="G221" s="4">
        <v>16.3</v>
      </c>
      <c r="H221" s="4">
        <v>71.8</v>
      </c>
      <c r="J221" s="46">
        <f t="shared" si="11"/>
        <v>271.2</v>
      </c>
      <c r="K221" s="5">
        <v>-1</v>
      </c>
    </row>
    <row r="222" spans="1:11" x14ac:dyDescent="0.25">
      <c r="A222" s="34">
        <f t="shared" si="12"/>
        <v>1983</v>
      </c>
      <c r="B222" s="34" t="str">
        <f t="shared" si="13"/>
        <v>Q4-1983</v>
      </c>
      <c r="C222" t="s">
        <v>727</v>
      </c>
      <c r="D222" s="3">
        <v>30650</v>
      </c>
      <c r="E222" s="4">
        <v>169</v>
      </c>
      <c r="F222" s="4">
        <v>20.399999999999999</v>
      </c>
      <c r="G222" s="4">
        <v>16.399999999999999</v>
      </c>
      <c r="H222" s="4">
        <v>71.900000000000006</v>
      </c>
      <c r="J222" s="46">
        <f t="shared" si="11"/>
        <v>277.70000000000005</v>
      </c>
      <c r="K222" s="5">
        <v>-1</v>
      </c>
    </row>
    <row r="223" spans="1:11" x14ac:dyDescent="0.25">
      <c r="A223" s="34">
        <f t="shared" si="12"/>
        <v>1983</v>
      </c>
      <c r="B223" s="34" t="str">
        <f t="shared" si="13"/>
        <v>Q4-1983</v>
      </c>
      <c r="C223" t="s">
        <v>728</v>
      </c>
      <c r="D223" s="3">
        <v>30681</v>
      </c>
      <c r="E223" s="4">
        <v>170.1</v>
      </c>
      <c r="F223" s="4">
        <v>20</v>
      </c>
      <c r="G223" s="4">
        <v>16.399999999999999</v>
      </c>
      <c r="H223" s="4">
        <v>72.099999999999994</v>
      </c>
      <c r="J223" s="46">
        <f t="shared" si="11"/>
        <v>278.60000000000002</v>
      </c>
      <c r="K223" s="5">
        <v>-1</v>
      </c>
    </row>
    <row r="224" spans="1:11" x14ac:dyDescent="0.25">
      <c r="A224" s="34">
        <f t="shared" si="12"/>
        <v>1984</v>
      </c>
      <c r="B224" s="34" t="str">
        <f t="shared" si="13"/>
        <v>Q1-1984</v>
      </c>
      <c r="C224" t="s">
        <v>729</v>
      </c>
      <c r="D224" s="3">
        <v>30712</v>
      </c>
      <c r="E224" s="4">
        <v>170.8</v>
      </c>
      <c r="F224" s="4">
        <v>18.2</v>
      </c>
      <c r="G224" s="4">
        <v>16.2</v>
      </c>
      <c r="H224" s="4">
        <v>72.8</v>
      </c>
      <c r="J224" s="46">
        <f t="shared" si="11"/>
        <v>278</v>
      </c>
      <c r="K224" s="5">
        <v>-1</v>
      </c>
    </row>
    <row r="225" spans="1:11" x14ac:dyDescent="0.25">
      <c r="A225" s="34">
        <f t="shared" si="12"/>
        <v>1984</v>
      </c>
      <c r="B225" s="34" t="str">
        <f t="shared" si="13"/>
        <v>Q1-1984</v>
      </c>
      <c r="C225" t="s">
        <v>730</v>
      </c>
      <c r="D225" s="3">
        <v>30741</v>
      </c>
      <c r="E225" s="4">
        <v>170.4</v>
      </c>
      <c r="F225" s="4">
        <v>17.100000000000001</v>
      </c>
      <c r="G225" s="4">
        <v>16.399999999999999</v>
      </c>
      <c r="H225" s="4">
        <v>73</v>
      </c>
      <c r="J225" s="46">
        <f t="shared" si="11"/>
        <v>276.89999999999998</v>
      </c>
      <c r="K225" s="5">
        <v>-1</v>
      </c>
    </row>
    <row r="226" spans="1:11" x14ac:dyDescent="0.25">
      <c r="A226" s="34">
        <f t="shared" si="12"/>
        <v>1984</v>
      </c>
      <c r="B226" s="34" t="str">
        <f t="shared" si="13"/>
        <v>Q1-1984</v>
      </c>
      <c r="C226" t="s">
        <v>731</v>
      </c>
      <c r="D226" s="3">
        <v>30772</v>
      </c>
      <c r="E226" s="4">
        <v>171.6</v>
      </c>
      <c r="F226" s="4">
        <v>16.399999999999999</v>
      </c>
      <c r="G226" s="4">
        <v>16.2</v>
      </c>
      <c r="H226" s="4">
        <v>73.8</v>
      </c>
      <c r="J226" s="46">
        <f t="shared" si="11"/>
        <v>278</v>
      </c>
      <c r="K226" s="5">
        <v>-1</v>
      </c>
    </row>
    <row r="227" spans="1:11" x14ac:dyDescent="0.25">
      <c r="A227" s="34">
        <f t="shared" si="12"/>
        <v>1984</v>
      </c>
      <c r="B227" s="34" t="str">
        <f t="shared" si="13"/>
        <v>Q2-1984</v>
      </c>
      <c r="C227" t="s">
        <v>732</v>
      </c>
      <c r="D227" s="3">
        <v>30802</v>
      </c>
      <c r="E227" s="4">
        <v>173.4</v>
      </c>
      <c r="F227" s="4">
        <v>15.8</v>
      </c>
      <c r="G227" s="4">
        <v>16.100000000000001</v>
      </c>
      <c r="H227" s="4">
        <v>74</v>
      </c>
      <c r="J227" s="46">
        <f t="shared" si="11"/>
        <v>279.3</v>
      </c>
      <c r="K227" s="5">
        <v>-1</v>
      </c>
    </row>
    <row r="228" spans="1:11" x14ac:dyDescent="0.25">
      <c r="A228" s="34">
        <f t="shared" si="12"/>
        <v>1984</v>
      </c>
      <c r="B228" s="34" t="str">
        <f t="shared" si="13"/>
        <v>Q2-1984</v>
      </c>
      <c r="C228" t="s">
        <v>733</v>
      </c>
      <c r="D228" s="3">
        <v>30833</v>
      </c>
      <c r="E228" s="4">
        <v>171.7</v>
      </c>
      <c r="F228" s="4">
        <v>16.100000000000001</v>
      </c>
      <c r="G228" s="4">
        <v>16.399999999999999</v>
      </c>
      <c r="H228" s="4">
        <v>73.400000000000006</v>
      </c>
      <c r="J228" s="46">
        <f t="shared" si="11"/>
        <v>277.60000000000002</v>
      </c>
      <c r="K228" s="5">
        <v>-1</v>
      </c>
    </row>
    <row r="229" spans="1:11" x14ac:dyDescent="0.25">
      <c r="A229" s="34">
        <f t="shared" si="12"/>
        <v>1984</v>
      </c>
      <c r="B229" s="34" t="str">
        <f t="shared" si="13"/>
        <v>Q2-1984</v>
      </c>
      <c r="C229" t="s">
        <v>734</v>
      </c>
      <c r="D229" s="3">
        <v>30863</v>
      </c>
      <c r="E229" s="4">
        <v>172.9</v>
      </c>
      <c r="F229" s="4">
        <v>15.1</v>
      </c>
      <c r="G229" s="4">
        <v>16.2</v>
      </c>
      <c r="H229" s="4">
        <v>73.400000000000006</v>
      </c>
      <c r="J229" s="46">
        <f t="shared" si="11"/>
        <v>277.60000000000002</v>
      </c>
      <c r="K229" s="5">
        <v>-1</v>
      </c>
    </row>
    <row r="230" spans="1:11" x14ac:dyDescent="0.25">
      <c r="A230" s="34">
        <f t="shared" si="12"/>
        <v>1984</v>
      </c>
      <c r="B230" s="34" t="str">
        <f t="shared" si="13"/>
        <v>Q3-1984</v>
      </c>
      <c r="C230" t="s">
        <v>735</v>
      </c>
      <c r="D230" s="3">
        <v>30894</v>
      </c>
      <c r="E230" s="4">
        <v>172.1</v>
      </c>
      <c r="F230" s="4">
        <v>15</v>
      </c>
      <c r="G230" s="4">
        <v>16.399999999999999</v>
      </c>
      <c r="H230" s="4">
        <v>73.400000000000006</v>
      </c>
      <c r="J230" s="46">
        <f t="shared" si="11"/>
        <v>276.89999999999998</v>
      </c>
      <c r="K230" s="5">
        <v>-1</v>
      </c>
    </row>
    <row r="231" spans="1:11" x14ac:dyDescent="0.25">
      <c r="A231" s="34">
        <f t="shared" si="12"/>
        <v>1984</v>
      </c>
      <c r="B231" s="34" t="str">
        <f t="shared" si="13"/>
        <v>Q3-1984</v>
      </c>
      <c r="C231" t="s">
        <v>736</v>
      </c>
      <c r="D231" s="3">
        <v>30925</v>
      </c>
      <c r="E231" s="4">
        <v>173.5</v>
      </c>
      <c r="F231" s="4">
        <v>15.3</v>
      </c>
      <c r="G231" s="4">
        <v>16.5</v>
      </c>
      <c r="H231" s="4">
        <v>73.599999999999994</v>
      </c>
      <c r="J231" s="46">
        <f t="shared" si="11"/>
        <v>278.89999999999998</v>
      </c>
      <c r="K231" s="5">
        <v>-1</v>
      </c>
    </row>
    <row r="232" spans="1:11" x14ac:dyDescent="0.25">
      <c r="A232" s="34">
        <f t="shared" si="12"/>
        <v>1984</v>
      </c>
      <c r="B232" s="34" t="str">
        <f t="shared" si="13"/>
        <v>Q3-1984</v>
      </c>
      <c r="C232" t="s">
        <v>737</v>
      </c>
      <c r="D232" s="3">
        <v>30955</v>
      </c>
      <c r="E232" s="4">
        <v>171.7</v>
      </c>
      <c r="F232" s="4">
        <v>15.1</v>
      </c>
      <c r="G232" s="4">
        <v>16.3</v>
      </c>
      <c r="H232" s="4">
        <v>73.599999999999994</v>
      </c>
      <c r="J232" s="46">
        <f t="shared" si="11"/>
        <v>276.7</v>
      </c>
      <c r="K232" s="5">
        <v>-1</v>
      </c>
    </row>
    <row r="233" spans="1:11" x14ac:dyDescent="0.25">
      <c r="A233" s="34">
        <f t="shared" si="12"/>
        <v>1984</v>
      </c>
      <c r="B233" s="34" t="str">
        <f t="shared" si="13"/>
        <v>Q4-1984</v>
      </c>
      <c r="C233" t="s">
        <v>738</v>
      </c>
      <c r="D233" s="3">
        <v>30986</v>
      </c>
      <c r="E233" s="4">
        <v>172.8</v>
      </c>
      <c r="F233" s="4">
        <v>15.8</v>
      </c>
      <c r="G233" s="4">
        <v>16.399999999999999</v>
      </c>
      <c r="H233" s="4">
        <v>74.400000000000006</v>
      </c>
      <c r="J233" s="46">
        <f t="shared" si="11"/>
        <v>279.40000000000003</v>
      </c>
      <c r="K233" s="5">
        <v>-1</v>
      </c>
    </row>
    <row r="234" spans="1:11" x14ac:dyDescent="0.25">
      <c r="A234" s="34">
        <f t="shared" si="12"/>
        <v>1984</v>
      </c>
      <c r="B234" s="34" t="str">
        <f t="shared" si="13"/>
        <v>Q4-1984</v>
      </c>
      <c r="C234" t="s">
        <v>739</v>
      </c>
      <c r="D234" s="3">
        <v>31016</v>
      </c>
      <c r="E234" s="4">
        <v>173.4</v>
      </c>
      <c r="F234" s="4">
        <v>15.9</v>
      </c>
      <c r="G234" s="4">
        <v>16.100000000000001</v>
      </c>
      <c r="H234" s="4">
        <v>74.900000000000006</v>
      </c>
      <c r="J234" s="46">
        <f t="shared" si="11"/>
        <v>280.3</v>
      </c>
      <c r="K234" s="5">
        <v>-1</v>
      </c>
    </row>
    <row r="235" spans="1:11" x14ac:dyDescent="0.25">
      <c r="A235" s="34">
        <f t="shared" si="12"/>
        <v>1984</v>
      </c>
      <c r="B235" s="34" t="str">
        <f t="shared" si="13"/>
        <v>Q4-1984</v>
      </c>
      <c r="C235" t="s">
        <v>740</v>
      </c>
      <c r="D235" s="3">
        <v>31047</v>
      </c>
      <c r="E235" s="4">
        <v>182</v>
      </c>
      <c r="F235" s="4">
        <v>16</v>
      </c>
      <c r="G235" s="4">
        <v>16.3</v>
      </c>
      <c r="H235" s="4">
        <v>75.099999999999994</v>
      </c>
      <c r="J235" s="46">
        <f t="shared" si="11"/>
        <v>289.39999999999998</v>
      </c>
      <c r="K235" s="5">
        <v>-1</v>
      </c>
    </row>
    <row r="236" spans="1:11" x14ac:dyDescent="0.25">
      <c r="A236" s="34">
        <f t="shared" si="12"/>
        <v>1985</v>
      </c>
      <c r="B236" s="34" t="str">
        <f t="shared" si="13"/>
        <v>Q1-1985</v>
      </c>
      <c r="C236" t="s">
        <v>741</v>
      </c>
      <c r="D236" s="3">
        <v>31078</v>
      </c>
      <c r="E236" s="4">
        <v>180.5</v>
      </c>
      <c r="F236" s="4">
        <v>17</v>
      </c>
      <c r="G236" s="4">
        <v>16.899999999999999</v>
      </c>
      <c r="H236" s="4">
        <v>76</v>
      </c>
      <c r="J236" s="46">
        <f t="shared" si="11"/>
        <v>290.39999999999998</v>
      </c>
      <c r="K236" s="5">
        <v>-1</v>
      </c>
    </row>
    <row r="237" spans="1:11" x14ac:dyDescent="0.25">
      <c r="A237" s="34">
        <f t="shared" si="12"/>
        <v>1985</v>
      </c>
      <c r="B237" s="34" t="str">
        <f t="shared" si="13"/>
        <v>Q1-1985</v>
      </c>
      <c r="C237" t="s">
        <v>742</v>
      </c>
      <c r="D237" s="3">
        <v>31106</v>
      </c>
      <c r="E237" s="4">
        <v>181.6</v>
      </c>
      <c r="F237" s="4">
        <v>16.8</v>
      </c>
      <c r="G237" s="4">
        <v>16.600000000000001</v>
      </c>
      <c r="H237" s="4">
        <v>76.2</v>
      </c>
      <c r="J237" s="46">
        <f t="shared" si="11"/>
        <v>291.2</v>
      </c>
      <c r="K237" s="5">
        <v>-1</v>
      </c>
    </row>
    <row r="238" spans="1:11" x14ac:dyDescent="0.25">
      <c r="A238" s="34">
        <f t="shared" si="12"/>
        <v>1985</v>
      </c>
      <c r="B238" s="34" t="str">
        <f t="shared" si="13"/>
        <v>Q1-1985</v>
      </c>
      <c r="C238" t="s">
        <v>743</v>
      </c>
      <c r="D238" s="3">
        <v>31137</v>
      </c>
      <c r="E238" s="4">
        <v>182.5</v>
      </c>
      <c r="F238" s="4">
        <v>16.899999999999999</v>
      </c>
      <c r="G238" s="4">
        <v>16.600000000000001</v>
      </c>
      <c r="H238" s="4">
        <v>76.599999999999994</v>
      </c>
      <c r="J238" s="46">
        <f t="shared" si="11"/>
        <v>292.60000000000002</v>
      </c>
      <c r="K238" s="5">
        <v>-1</v>
      </c>
    </row>
    <row r="239" spans="1:11" x14ac:dyDescent="0.25">
      <c r="A239" s="34">
        <f t="shared" si="12"/>
        <v>1985</v>
      </c>
      <c r="B239" s="34" t="str">
        <f t="shared" si="13"/>
        <v>Q2-1985</v>
      </c>
      <c r="C239" t="s">
        <v>744</v>
      </c>
      <c r="D239" s="3">
        <v>31167</v>
      </c>
      <c r="E239" s="4">
        <v>181.6</v>
      </c>
      <c r="F239" s="4">
        <v>16.600000000000001</v>
      </c>
      <c r="G239" s="4">
        <v>16.7</v>
      </c>
      <c r="H239" s="4">
        <v>77.099999999999994</v>
      </c>
      <c r="J239" s="46">
        <f t="shared" si="11"/>
        <v>292</v>
      </c>
      <c r="K239" s="5">
        <v>-1</v>
      </c>
    </row>
    <row r="240" spans="1:11" x14ac:dyDescent="0.25">
      <c r="A240" s="34">
        <f t="shared" si="12"/>
        <v>1985</v>
      </c>
      <c r="B240" s="34" t="str">
        <f t="shared" si="13"/>
        <v>Q2-1985</v>
      </c>
      <c r="C240" t="s">
        <v>745</v>
      </c>
      <c r="D240" s="3">
        <v>31198</v>
      </c>
      <c r="E240" s="4">
        <v>181.7</v>
      </c>
      <c r="F240" s="4">
        <v>16.2</v>
      </c>
      <c r="G240" s="4">
        <v>16.600000000000001</v>
      </c>
      <c r="H240" s="4">
        <v>77.2</v>
      </c>
      <c r="J240" s="46">
        <f t="shared" si="11"/>
        <v>291.7</v>
      </c>
      <c r="K240" s="5">
        <v>-1</v>
      </c>
    </row>
    <row r="241" spans="1:11" x14ac:dyDescent="0.25">
      <c r="A241" s="34">
        <f t="shared" si="12"/>
        <v>1985</v>
      </c>
      <c r="B241" s="34" t="str">
        <f t="shared" si="13"/>
        <v>Q2-1985</v>
      </c>
      <c r="C241" t="s">
        <v>746</v>
      </c>
      <c r="D241" s="3">
        <v>31228</v>
      </c>
      <c r="E241" s="4">
        <v>182.6</v>
      </c>
      <c r="F241" s="4">
        <v>15</v>
      </c>
      <c r="G241" s="4">
        <v>16.600000000000001</v>
      </c>
      <c r="H241" s="4">
        <v>77.3</v>
      </c>
      <c r="J241" s="46">
        <f t="shared" si="11"/>
        <v>291.5</v>
      </c>
      <c r="K241" s="5">
        <v>-1</v>
      </c>
    </row>
    <row r="242" spans="1:11" x14ac:dyDescent="0.25">
      <c r="A242" s="34">
        <f t="shared" si="12"/>
        <v>1985</v>
      </c>
      <c r="B242" s="34" t="str">
        <f t="shared" si="13"/>
        <v>Q3-1985</v>
      </c>
      <c r="C242" t="s">
        <v>747</v>
      </c>
      <c r="D242" s="3">
        <v>31259</v>
      </c>
      <c r="E242" s="4">
        <v>188.3</v>
      </c>
      <c r="F242" s="4">
        <v>15.1</v>
      </c>
      <c r="G242" s="4">
        <v>16.600000000000001</v>
      </c>
      <c r="H242" s="4">
        <v>77.7</v>
      </c>
      <c r="J242" s="46">
        <f t="shared" si="11"/>
        <v>297.7</v>
      </c>
      <c r="K242" s="5">
        <v>-1</v>
      </c>
    </row>
    <row r="243" spans="1:11" x14ac:dyDescent="0.25">
      <c r="A243" s="34">
        <f t="shared" si="12"/>
        <v>1985</v>
      </c>
      <c r="B243" s="34" t="str">
        <f t="shared" si="13"/>
        <v>Q3-1985</v>
      </c>
      <c r="C243" t="s">
        <v>748</v>
      </c>
      <c r="D243" s="3">
        <v>31290</v>
      </c>
      <c r="E243" s="4">
        <v>183.3</v>
      </c>
      <c r="F243" s="4">
        <v>14.8</v>
      </c>
      <c r="G243" s="4">
        <v>16.399999999999999</v>
      </c>
      <c r="H243" s="4">
        <v>77.900000000000006</v>
      </c>
      <c r="J243" s="46">
        <f t="shared" si="11"/>
        <v>292.40000000000003</v>
      </c>
      <c r="K243" s="5">
        <v>-1</v>
      </c>
    </row>
    <row r="244" spans="1:11" x14ac:dyDescent="0.25">
      <c r="A244" s="34">
        <f t="shared" si="12"/>
        <v>1985</v>
      </c>
      <c r="B244" s="34" t="str">
        <f t="shared" si="13"/>
        <v>Q3-1985</v>
      </c>
      <c r="C244" t="s">
        <v>749</v>
      </c>
      <c r="D244" s="3">
        <v>31320</v>
      </c>
      <c r="E244" s="4">
        <v>184.2</v>
      </c>
      <c r="F244" s="4">
        <v>15.1</v>
      </c>
      <c r="G244" s="4">
        <v>16.399999999999999</v>
      </c>
      <c r="H244" s="4">
        <v>78.400000000000006</v>
      </c>
      <c r="J244" s="46">
        <f t="shared" si="11"/>
        <v>294.10000000000002</v>
      </c>
      <c r="K244" s="5">
        <v>-1</v>
      </c>
    </row>
    <row r="245" spans="1:11" x14ac:dyDescent="0.25">
      <c r="A245" s="34">
        <f t="shared" si="12"/>
        <v>1985</v>
      </c>
      <c r="B245" s="34" t="str">
        <f t="shared" si="13"/>
        <v>Q4-1985</v>
      </c>
      <c r="C245" t="s">
        <v>750</v>
      </c>
      <c r="D245" s="3">
        <v>31351</v>
      </c>
      <c r="E245" s="4">
        <v>183.8</v>
      </c>
      <c r="F245" s="4">
        <v>15.7</v>
      </c>
      <c r="G245" s="4">
        <v>16.5</v>
      </c>
      <c r="H245" s="4">
        <v>78.5</v>
      </c>
      <c r="J245" s="46">
        <f t="shared" si="11"/>
        <v>294.5</v>
      </c>
      <c r="K245" s="5">
        <v>-1</v>
      </c>
    </row>
    <row r="246" spans="1:11" x14ac:dyDescent="0.25">
      <c r="A246" s="34">
        <f t="shared" si="12"/>
        <v>1985</v>
      </c>
      <c r="B246" s="34" t="str">
        <f t="shared" si="13"/>
        <v>Q4-1985</v>
      </c>
      <c r="C246" t="s">
        <v>751</v>
      </c>
      <c r="D246" s="3">
        <v>31381</v>
      </c>
      <c r="E246" s="4">
        <v>184.7</v>
      </c>
      <c r="F246" s="4">
        <v>15.4</v>
      </c>
      <c r="G246" s="4">
        <v>16.3</v>
      </c>
      <c r="H246" s="4">
        <v>78.8</v>
      </c>
      <c r="J246" s="46">
        <f t="shared" si="11"/>
        <v>295.2</v>
      </c>
      <c r="K246" s="5">
        <v>-1</v>
      </c>
    </row>
    <row r="247" spans="1:11" x14ac:dyDescent="0.25">
      <c r="A247" s="34">
        <f t="shared" si="12"/>
        <v>1985</v>
      </c>
      <c r="B247" s="34" t="str">
        <f t="shared" si="13"/>
        <v>Q4-1985</v>
      </c>
      <c r="C247" t="s">
        <v>752</v>
      </c>
      <c r="D247" s="3">
        <v>31412</v>
      </c>
      <c r="E247" s="4">
        <v>184.5</v>
      </c>
      <c r="F247" s="4">
        <v>15.8</v>
      </c>
      <c r="G247" s="4">
        <v>16.3</v>
      </c>
      <c r="H247" s="4">
        <v>79.099999999999994</v>
      </c>
      <c r="J247" s="46">
        <f t="shared" ref="J247:J310" si="14">SUM(E247:H247)</f>
        <v>295.70000000000005</v>
      </c>
      <c r="K247" s="5">
        <v>-1</v>
      </c>
    </row>
    <row r="248" spans="1:11" x14ac:dyDescent="0.25">
      <c r="A248" s="34">
        <f t="shared" si="12"/>
        <v>1986</v>
      </c>
      <c r="B248" s="34" t="str">
        <f t="shared" si="13"/>
        <v>Q1-1986</v>
      </c>
      <c r="C248" t="s">
        <v>753</v>
      </c>
      <c r="D248" s="3">
        <v>31443</v>
      </c>
      <c r="E248" s="4">
        <v>190.8</v>
      </c>
      <c r="F248" s="4">
        <v>15.7</v>
      </c>
      <c r="G248" s="4">
        <v>16.600000000000001</v>
      </c>
      <c r="H248" s="4">
        <v>80.3</v>
      </c>
      <c r="J248" s="46">
        <f t="shared" si="14"/>
        <v>303.39999999999998</v>
      </c>
      <c r="K248" s="5">
        <v>-1</v>
      </c>
    </row>
    <row r="249" spans="1:11" x14ac:dyDescent="0.25">
      <c r="A249" s="34">
        <f t="shared" si="12"/>
        <v>1986</v>
      </c>
      <c r="B249" s="34" t="str">
        <f t="shared" si="13"/>
        <v>Q1-1986</v>
      </c>
      <c r="C249" t="s">
        <v>754</v>
      </c>
      <c r="D249" s="3">
        <v>31471</v>
      </c>
      <c r="E249" s="4">
        <v>190.9</v>
      </c>
      <c r="F249" s="4">
        <v>15.5</v>
      </c>
      <c r="G249" s="4">
        <v>16.5</v>
      </c>
      <c r="H249" s="4">
        <v>80.5</v>
      </c>
      <c r="J249" s="46">
        <f t="shared" si="14"/>
        <v>303.39999999999998</v>
      </c>
      <c r="K249" s="5">
        <v>-1</v>
      </c>
    </row>
    <row r="250" spans="1:11" x14ac:dyDescent="0.25">
      <c r="A250" s="34">
        <f t="shared" si="12"/>
        <v>1986</v>
      </c>
      <c r="B250" s="34" t="str">
        <f t="shared" si="13"/>
        <v>Q1-1986</v>
      </c>
      <c r="C250" t="s">
        <v>755</v>
      </c>
      <c r="D250" s="3">
        <v>31502</v>
      </c>
      <c r="E250" s="4">
        <v>191.5</v>
      </c>
      <c r="F250" s="4">
        <v>15.6</v>
      </c>
      <c r="G250" s="4">
        <v>17.5</v>
      </c>
      <c r="H250" s="4">
        <v>81</v>
      </c>
      <c r="J250" s="46">
        <f t="shared" si="14"/>
        <v>305.60000000000002</v>
      </c>
      <c r="K250" s="5">
        <v>-1</v>
      </c>
    </row>
    <row r="251" spans="1:11" x14ac:dyDescent="0.25">
      <c r="A251" s="34">
        <f t="shared" si="12"/>
        <v>1986</v>
      </c>
      <c r="B251" s="34" t="str">
        <f t="shared" si="13"/>
        <v>Q2-1986</v>
      </c>
      <c r="C251" t="s">
        <v>756</v>
      </c>
      <c r="D251" s="3">
        <v>31532</v>
      </c>
      <c r="E251" s="4">
        <v>191.1</v>
      </c>
      <c r="F251" s="4">
        <v>16.3</v>
      </c>
      <c r="G251" s="4">
        <v>16.8</v>
      </c>
      <c r="H251" s="4">
        <v>81.5</v>
      </c>
      <c r="J251" s="46">
        <f t="shared" si="14"/>
        <v>305.70000000000005</v>
      </c>
      <c r="K251" s="5">
        <v>-1</v>
      </c>
    </row>
    <row r="252" spans="1:11" x14ac:dyDescent="0.25">
      <c r="A252" s="34">
        <f t="shared" si="12"/>
        <v>1986</v>
      </c>
      <c r="B252" s="34" t="str">
        <f t="shared" si="13"/>
        <v>Q2-1986</v>
      </c>
      <c r="C252" t="s">
        <v>757</v>
      </c>
      <c r="D252" s="3">
        <v>31563</v>
      </c>
      <c r="E252" s="4">
        <v>192.5</v>
      </c>
      <c r="F252" s="4">
        <v>16.399999999999999</v>
      </c>
      <c r="G252" s="4">
        <v>16.600000000000001</v>
      </c>
      <c r="H252" s="4">
        <v>82.2</v>
      </c>
      <c r="J252" s="46">
        <f t="shared" si="14"/>
        <v>307.7</v>
      </c>
      <c r="K252" s="5">
        <v>-1</v>
      </c>
    </row>
    <row r="253" spans="1:11" x14ac:dyDescent="0.25">
      <c r="A253" s="34">
        <f t="shared" si="12"/>
        <v>1986</v>
      </c>
      <c r="B253" s="34" t="str">
        <f t="shared" si="13"/>
        <v>Q2-1986</v>
      </c>
      <c r="C253" t="s">
        <v>758</v>
      </c>
      <c r="D253" s="3">
        <v>31593</v>
      </c>
      <c r="E253" s="4">
        <v>192.7</v>
      </c>
      <c r="F253" s="4">
        <v>16.5</v>
      </c>
      <c r="G253" s="4">
        <v>16.7</v>
      </c>
      <c r="H253" s="4">
        <v>83.1</v>
      </c>
      <c r="J253" s="46">
        <f t="shared" si="14"/>
        <v>309</v>
      </c>
      <c r="K253" s="5">
        <v>-1</v>
      </c>
    </row>
    <row r="254" spans="1:11" x14ac:dyDescent="0.25">
      <c r="A254" s="34">
        <f t="shared" si="12"/>
        <v>1986</v>
      </c>
      <c r="B254" s="34" t="str">
        <f t="shared" si="13"/>
        <v>Q3-1986</v>
      </c>
      <c r="C254" t="s">
        <v>759</v>
      </c>
      <c r="D254" s="3">
        <v>31624</v>
      </c>
      <c r="E254" s="4">
        <v>199</v>
      </c>
      <c r="F254" s="4">
        <v>17</v>
      </c>
      <c r="G254" s="4">
        <v>16.600000000000001</v>
      </c>
      <c r="H254" s="4">
        <v>82.7</v>
      </c>
      <c r="J254" s="46">
        <f t="shared" si="14"/>
        <v>315.3</v>
      </c>
      <c r="K254" s="5">
        <v>-1</v>
      </c>
    </row>
    <row r="255" spans="1:11" x14ac:dyDescent="0.25">
      <c r="A255" s="34">
        <f t="shared" si="12"/>
        <v>1986</v>
      </c>
      <c r="B255" s="34" t="str">
        <f t="shared" si="13"/>
        <v>Q3-1986</v>
      </c>
      <c r="C255" t="s">
        <v>760</v>
      </c>
      <c r="D255" s="3">
        <v>31655</v>
      </c>
      <c r="E255" s="4">
        <v>194.2</v>
      </c>
      <c r="F255" s="4">
        <v>16.7</v>
      </c>
      <c r="G255" s="4">
        <v>16.2</v>
      </c>
      <c r="H255" s="4">
        <v>83</v>
      </c>
      <c r="J255" s="46">
        <f t="shared" si="14"/>
        <v>310.09999999999997</v>
      </c>
      <c r="K255" s="5">
        <v>-1</v>
      </c>
    </row>
    <row r="256" spans="1:11" x14ac:dyDescent="0.25">
      <c r="A256" s="34">
        <f t="shared" si="12"/>
        <v>1986</v>
      </c>
      <c r="B256" s="34" t="str">
        <f t="shared" si="13"/>
        <v>Q3-1986</v>
      </c>
      <c r="C256" t="s">
        <v>761</v>
      </c>
      <c r="D256" s="3">
        <v>31685</v>
      </c>
      <c r="E256" s="4">
        <v>194.4</v>
      </c>
      <c r="F256" s="4">
        <v>17.100000000000001</v>
      </c>
      <c r="G256" s="4">
        <v>16.600000000000001</v>
      </c>
      <c r="H256" s="4">
        <v>83.3</v>
      </c>
      <c r="J256" s="46">
        <f t="shared" si="14"/>
        <v>311.39999999999998</v>
      </c>
      <c r="K256" s="5">
        <v>-1</v>
      </c>
    </row>
    <row r="257" spans="1:11" x14ac:dyDescent="0.25">
      <c r="A257" s="34">
        <f t="shared" si="12"/>
        <v>1986</v>
      </c>
      <c r="B257" s="34" t="str">
        <f t="shared" si="13"/>
        <v>Q4-1986</v>
      </c>
      <c r="C257" t="s">
        <v>762</v>
      </c>
      <c r="D257" s="3">
        <v>31716</v>
      </c>
      <c r="E257" s="4">
        <v>195.3</v>
      </c>
      <c r="F257" s="4">
        <v>17</v>
      </c>
      <c r="G257" s="4">
        <v>16.3</v>
      </c>
      <c r="H257" s="4">
        <v>83.6</v>
      </c>
      <c r="J257" s="46">
        <f t="shared" si="14"/>
        <v>312.20000000000005</v>
      </c>
      <c r="K257" s="5">
        <v>-1</v>
      </c>
    </row>
    <row r="258" spans="1:11" x14ac:dyDescent="0.25">
      <c r="A258" s="34">
        <f t="shared" si="12"/>
        <v>1986</v>
      </c>
      <c r="B258" s="34" t="str">
        <f t="shared" si="13"/>
        <v>Q4-1986</v>
      </c>
      <c r="C258" t="s">
        <v>763</v>
      </c>
      <c r="D258" s="3">
        <v>31746</v>
      </c>
      <c r="E258" s="4">
        <v>195</v>
      </c>
      <c r="F258" s="4">
        <v>16.7</v>
      </c>
      <c r="G258" s="4">
        <v>16.2</v>
      </c>
      <c r="H258" s="4">
        <v>83.8</v>
      </c>
      <c r="J258" s="46">
        <f t="shared" si="14"/>
        <v>311.7</v>
      </c>
      <c r="K258" s="5">
        <v>-1</v>
      </c>
    </row>
    <row r="259" spans="1:11" x14ac:dyDescent="0.25">
      <c r="A259" s="34">
        <f t="shared" si="12"/>
        <v>1986</v>
      </c>
      <c r="B259" s="34" t="str">
        <f t="shared" si="13"/>
        <v>Q4-1986</v>
      </c>
      <c r="C259" t="s">
        <v>764</v>
      </c>
      <c r="D259" s="3">
        <v>31777</v>
      </c>
      <c r="E259" s="4">
        <v>196</v>
      </c>
      <c r="F259" s="4">
        <v>16.899999999999999</v>
      </c>
      <c r="G259" s="4">
        <v>16.399999999999999</v>
      </c>
      <c r="H259" s="4">
        <v>84</v>
      </c>
      <c r="J259" s="46">
        <f t="shared" si="14"/>
        <v>313.3</v>
      </c>
      <c r="K259" s="5">
        <v>-1</v>
      </c>
    </row>
    <row r="260" spans="1:11" x14ac:dyDescent="0.25">
      <c r="A260" s="34">
        <f t="shared" si="12"/>
        <v>1987</v>
      </c>
      <c r="B260" s="34" t="str">
        <f t="shared" si="13"/>
        <v>Q1-1987</v>
      </c>
      <c r="C260" t="s">
        <v>765</v>
      </c>
      <c r="D260" s="3">
        <v>31808</v>
      </c>
      <c r="E260" s="4">
        <v>198.5</v>
      </c>
      <c r="F260" s="4">
        <v>15.1</v>
      </c>
      <c r="G260" s="4">
        <v>16.600000000000001</v>
      </c>
      <c r="H260" s="4">
        <v>84.2</v>
      </c>
      <c r="J260" s="46">
        <f t="shared" si="14"/>
        <v>314.39999999999998</v>
      </c>
      <c r="K260" s="5">
        <v>-1</v>
      </c>
    </row>
    <row r="261" spans="1:11" x14ac:dyDescent="0.25">
      <c r="A261" s="34">
        <f t="shared" si="12"/>
        <v>1987</v>
      </c>
      <c r="B261" s="34" t="str">
        <f t="shared" si="13"/>
        <v>Q1-1987</v>
      </c>
      <c r="C261" t="s">
        <v>766</v>
      </c>
      <c r="D261" s="3">
        <v>31836</v>
      </c>
      <c r="E261" s="4">
        <v>199.5</v>
      </c>
      <c r="F261" s="4">
        <v>15.6</v>
      </c>
      <c r="G261" s="4">
        <v>16.5</v>
      </c>
      <c r="H261" s="4">
        <v>84.4</v>
      </c>
      <c r="J261" s="46">
        <f t="shared" si="14"/>
        <v>316</v>
      </c>
      <c r="K261" s="5">
        <v>-1</v>
      </c>
    </row>
    <row r="262" spans="1:11" x14ac:dyDescent="0.25">
      <c r="A262" s="34">
        <f t="shared" si="12"/>
        <v>1987</v>
      </c>
      <c r="B262" s="34" t="str">
        <f t="shared" si="13"/>
        <v>Q1-1987</v>
      </c>
      <c r="C262" t="s">
        <v>767</v>
      </c>
      <c r="D262" s="3">
        <v>31867</v>
      </c>
      <c r="E262" s="4">
        <v>198.7</v>
      </c>
      <c r="F262" s="4">
        <v>15.6</v>
      </c>
      <c r="G262" s="4">
        <v>16.600000000000001</v>
      </c>
      <c r="H262" s="4">
        <v>84.9</v>
      </c>
      <c r="J262" s="46">
        <f t="shared" si="14"/>
        <v>315.79999999999995</v>
      </c>
      <c r="K262" s="5">
        <v>-1</v>
      </c>
    </row>
    <row r="263" spans="1:11" x14ac:dyDescent="0.25">
      <c r="A263" s="34">
        <f t="shared" si="12"/>
        <v>1987</v>
      </c>
      <c r="B263" s="34" t="str">
        <f t="shared" si="13"/>
        <v>Q2-1987</v>
      </c>
      <c r="C263" t="s">
        <v>768</v>
      </c>
      <c r="D263" s="3">
        <v>31897</v>
      </c>
      <c r="E263" s="4">
        <v>199.1</v>
      </c>
      <c r="F263" s="4">
        <v>15.3</v>
      </c>
      <c r="G263" s="4">
        <v>16.600000000000001</v>
      </c>
      <c r="H263" s="4">
        <v>85.3</v>
      </c>
      <c r="J263" s="46">
        <f t="shared" si="14"/>
        <v>316.3</v>
      </c>
      <c r="K263" s="5">
        <v>-1</v>
      </c>
    </row>
    <row r="264" spans="1:11" x14ac:dyDescent="0.25">
      <c r="A264" s="34">
        <f t="shared" si="12"/>
        <v>1987</v>
      </c>
      <c r="B264" s="34" t="str">
        <f t="shared" si="13"/>
        <v>Q2-1987</v>
      </c>
      <c r="C264" t="s">
        <v>769</v>
      </c>
      <c r="D264" s="3">
        <v>31928</v>
      </c>
      <c r="E264" s="4">
        <v>205.5</v>
      </c>
      <c r="F264" s="4">
        <v>14.8</v>
      </c>
      <c r="G264" s="4">
        <v>16.5</v>
      </c>
      <c r="H264" s="4">
        <v>85.4</v>
      </c>
      <c r="J264" s="46">
        <f t="shared" si="14"/>
        <v>322.20000000000005</v>
      </c>
      <c r="K264" s="5">
        <v>-1</v>
      </c>
    </row>
    <row r="265" spans="1:11" x14ac:dyDescent="0.25">
      <c r="A265" s="34">
        <f t="shared" ref="A265:A328" si="15">YEAR(C265)</f>
        <v>1987</v>
      </c>
      <c r="B265" s="34" t="str">
        <f t="shared" ref="B265:B328" si="16">"Q"&amp;ROUNDUP(MONTH(C265)/3, 0)&amp;"-"&amp;YEAR(C265)</f>
        <v>Q2-1987</v>
      </c>
      <c r="C265" t="s">
        <v>770</v>
      </c>
      <c r="D265" s="3">
        <v>31958</v>
      </c>
      <c r="E265" s="4">
        <v>200.3</v>
      </c>
      <c r="F265" s="4">
        <v>15.2</v>
      </c>
      <c r="G265" s="4">
        <v>16.5</v>
      </c>
      <c r="H265" s="4">
        <v>85.5</v>
      </c>
      <c r="J265" s="46">
        <f t="shared" si="14"/>
        <v>317.5</v>
      </c>
      <c r="K265" s="5">
        <v>-1</v>
      </c>
    </row>
    <row r="266" spans="1:11" x14ac:dyDescent="0.25">
      <c r="A266" s="34">
        <f t="shared" si="15"/>
        <v>1987</v>
      </c>
      <c r="B266" s="34" t="str">
        <f t="shared" si="16"/>
        <v>Q3-1987</v>
      </c>
      <c r="C266" t="s">
        <v>771</v>
      </c>
      <c r="D266" s="3">
        <v>31989</v>
      </c>
      <c r="E266" s="4">
        <v>202</v>
      </c>
      <c r="F266" s="4">
        <v>14.7</v>
      </c>
      <c r="G266" s="4">
        <v>16.3</v>
      </c>
      <c r="H266" s="4">
        <v>85.6</v>
      </c>
      <c r="J266" s="46">
        <f t="shared" si="14"/>
        <v>318.60000000000002</v>
      </c>
      <c r="K266" s="5">
        <v>-1</v>
      </c>
    </row>
    <row r="267" spans="1:11" x14ac:dyDescent="0.25">
      <c r="A267" s="34">
        <f t="shared" si="15"/>
        <v>1987</v>
      </c>
      <c r="B267" s="34" t="str">
        <f t="shared" si="16"/>
        <v>Q3-1987</v>
      </c>
      <c r="C267" t="s">
        <v>772</v>
      </c>
      <c r="D267" s="3">
        <v>32020</v>
      </c>
      <c r="E267" s="4">
        <v>200.9</v>
      </c>
      <c r="F267" s="4">
        <v>14.4</v>
      </c>
      <c r="G267" s="4">
        <v>16.600000000000001</v>
      </c>
      <c r="H267" s="4">
        <v>86.1</v>
      </c>
      <c r="J267" s="46">
        <f t="shared" si="14"/>
        <v>318</v>
      </c>
      <c r="K267" s="5">
        <v>-1</v>
      </c>
    </row>
    <row r="268" spans="1:11" x14ac:dyDescent="0.25">
      <c r="A268" s="34">
        <f t="shared" si="15"/>
        <v>1987</v>
      </c>
      <c r="B268" s="34" t="str">
        <f t="shared" si="16"/>
        <v>Q3-1987</v>
      </c>
      <c r="C268" t="s">
        <v>773</v>
      </c>
      <c r="D268" s="3">
        <v>32050</v>
      </c>
      <c r="E268" s="4">
        <v>201.3</v>
      </c>
      <c r="F268" s="4">
        <v>14.2</v>
      </c>
      <c r="G268" s="4">
        <v>16.2</v>
      </c>
      <c r="H268" s="4">
        <v>86.3</v>
      </c>
      <c r="J268" s="46">
        <f t="shared" si="14"/>
        <v>318</v>
      </c>
      <c r="K268" s="5">
        <v>-1</v>
      </c>
    </row>
    <row r="269" spans="1:11" x14ac:dyDescent="0.25">
      <c r="A269" s="34">
        <f t="shared" si="15"/>
        <v>1987</v>
      </c>
      <c r="B269" s="34" t="str">
        <f t="shared" si="16"/>
        <v>Q4-1987</v>
      </c>
      <c r="C269" t="s">
        <v>774</v>
      </c>
      <c r="D269" s="3">
        <v>32081</v>
      </c>
      <c r="E269" s="4">
        <v>202.6</v>
      </c>
      <c r="F269" s="4">
        <v>13.3</v>
      </c>
      <c r="G269" s="4">
        <v>16.399999999999999</v>
      </c>
      <c r="H269" s="4">
        <v>87.3</v>
      </c>
      <c r="J269" s="46">
        <f t="shared" si="14"/>
        <v>319.60000000000002</v>
      </c>
      <c r="K269" s="5">
        <v>-1</v>
      </c>
    </row>
    <row r="270" spans="1:11" x14ac:dyDescent="0.25">
      <c r="A270" s="34">
        <f t="shared" si="15"/>
        <v>1987</v>
      </c>
      <c r="B270" s="34" t="str">
        <f t="shared" si="16"/>
        <v>Q4-1987</v>
      </c>
      <c r="C270" t="s">
        <v>775</v>
      </c>
      <c r="D270" s="3">
        <v>32111</v>
      </c>
      <c r="E270" s="4">
        <v>201.4</v>
      </c>
      <c r="F270" s="4">
        <v>13.3</v>
      </c>
      <c r="G270" s="4">
        <v>16.399999999999999</v>
      </c>
      <c r="H270" s="4">
        <v>87.6</v>
      </c>
      <c r="J270" s="46">
        <f t="shared" si="14"/>
        <v>318.70000000000005</v>
      </c>
      <c r="K270" s="5">
        <v>-1</v>
      </c>
    </row>
    <row r="271" spans="1:11" x14ac:dyDescent="0.25">
      <c r="A271" s="34">
        <f t="shared" si="15"/>
        <v>1987</v>
      </c>
      <c r="B271" s="34" t="str">
        <f t="shared" si="16"/>
        <v>Q4-1987</v>
      </c>
      <c r="C271" t="s">
        <v>776</v>
      </c>
      <c r="D271" s="3">
        <v>32142</v>
      </c>
      <c r="E271" s="4">
        <v>201.9</v>
      </c>
      <c r="F271" s="4">
        <v>13.9</v>
      </c>
      <c r="G271" s="4">
        <v>16.399999999999999</v>
      </c>
      <c r="H271" s="4">
        <v>87.9</v>
      </c>
      <c r="J271" s="46">
        <f t="shared" si="14"/>
        <v>320.10000000000002</v>
      </c>
      <c r="K271" s="5">
        <v>-1</v>
      </c>
    </row>
    <row r="272" spans="1:11" x14ac:dyDescent="0.25">
      <c r="A272" s="34">
        <f t="shared" si="15"/>
        <v>1988</v>
      </c>
      <c r="B272" s="34" t="str">
        <f t="shared" si="16"/>
        <v>Q1-1988</v>
      </c>
      <c r="C272" t="s">
        <v>777</v>
      </c>
      <c r="D272" s="3">
        <v>32173</v>
      </c>
      <c r="E272" s="4">
        <v>212.1</v>
      </c>
      <c r="F272" s="4">
        <v>13.6</v>
      </c>
      <c r="G272" s="4">
        <v>16.600000000000001</v>
      </c>
      <c r="H272" s="4">
        <v>90.3</v>
      </c>
      <c r="J272" s="46">
        <f t="shared" si="14"/>
        <v>332.59999999999997</v>
      </c>
      <c r="K272" s="5">
        <v>-1</v>
      </c>
    </row>
    <row r="273" spans="1:11" x14ac:dyDescent="0.25">
      <c r="A273" s="34">
        <f t="shared" si="15"/>
        <v>1988</v>
      </c>
      <c r="B273" s="34" t="str">
        <f t="shared" si="16"/>
        <v>Q1-1988</v>
      </c>
      <c r="C273" t="s">
        <v>778</v>
      </c>
      <c r="D273" s="3">
        <v>32202</v>
      </c>
      <c r="E273" s="4">
        <v>211.7</v>
      </c>
      <c r="F273" s="4">
        <v>14</v>
      </c>
      <c r="G273" s="4">
        <v>16.3</v>
      </c>
      <c r="H273" s="4">
        <v>90.6</v>
      </c>
      <c r="J273" s="46">
        <f t="shared" si="14"/>
        <v>332.6</v>
      </c>
      <c r="K273" s="5">
        <v>-1</v>
      </c>
    </row>
    <row r="274" spans="1:11" x14ac:dyDescent="0.25">
      <c r="A274" s="34">
        <f t="shared" si="15"/>
        <v>1988</v>
      </c>
      <c r="B274" s="34" t="str">
        <f t="shared" si="16"/>
        <v>Q1-1988</v>
      </c>
      <c r="C274" t="s">
        <v>779</v>
      </c>
      <c r="D274" s="3">
        <v>32233</v>
      </c>
      <c r="E274" s="4">
        <v>216.6</v>
      </c>
      <c r="F274" s="4">
        <v>14.1</v>
      </c>
      <c r="G274" s="4">
        <v>17.899999999999999</v>
      </c>
      <c r="H274" s="4">
        <v>91.3</v>
      </c>
      <c r="J274" s="46">
        <f t="shared" si="14"/>
        <v>339.9</v>
      </c>
      <c r="K274" s="5">
        <v>-1</v>
      </c>
    </row>
    <row r="275" spans="1:11" x14ac:dyDescent="0.25">
      <c r="A275" s="34">
        <f t="shared" si="15"/>
        <v>1988</v>
      </c>
      <c r="B275" s="34" t="str">
        <f t="shared" si="16"/>
        <v>Q2-1988</v>
      </c>
      <c r="C275" t="s">
        <v>780</v>
      </c>
      <c r="D275" s="3">
        <v>32263</v>
      </c>
      <c r="E275" s="4">
        <v>214.2</v>
      </c>
      <c r="F275" s="4">
        <v>13</v>
      </c>
      <c r="G275" s="4">
        <v>16.399999999999999</v>
      </c>
      <c r="H275" s="4">
        <v>91.7</v>
      </c>
      <c r="J275" s="46">
        <f t="shared" si="14"/>
        <v>335.3</v>
      </c>
      <c r="K275" s="5">
        <v>-1</v>
      </c>
    </row>
    <row r="276" spans="1:11" x14ac:dyDescent="0.25">
      <c r="A276" s="34">
        <f t="shared" si="15"/>
        <v>1988</v>
      </c>
      <c r="B276" s="34" t="str">
        <f t="shared" si="16"/>
        <v>Q2-1988</v>
      </c>
      <c r="C276" t="s">
        <v>781</v>
      </c>
      <c r="D276" s="3">
        <v>32294</v>
      </c>
      <c r="E276" s="4">
        <v>213</v>
      </c>
      <c r="F276" s="4">
        <v>13.3</v>
      </c>
      <c r="G276" s="4">
        <v>16.899999999999999</v>
      </c>
      <c r="H276" s="4">
        <v>91.8</v>
      </c>
      <c r="J276" s="46">
        <f t="shared" si="14"/>
        <v>335</v>
      </c>
      <c r="K276" s="5">
        <v>-1</v>
      </c>
    </row>
    <row r="277" spans="1:11" x14ac:dyDescent="0.25">
      <c r="A277" s="34">
        <f t="shared" si="15"/>
        <v>1988</v>
      </c>
      <c r="B277" s="34" t="str">
        <f t="shared" si="16"/>
        <v>Q2-1988</v>
      </c>
      <c r="C277" t="s">
        <v>782</v>
      </c>
      <c r="D277" s="3">
        <v>32324</v>
      </c>
      <c r="E277" s="4">
        <v>213.3</v>
      </c>
      <c r="F277" s="4">
        <v>13.3</v>
      </c>
      <c r="G277" s="4">
        <v>16.8</v>
      </c>
      <c r="H277" s="4">
        <v>92.1</v>
      </c>
      <c r="J277" s="46">
        <f t="shared" si="14"/>
        <v>335.5</v>
      </c>
      <c r="K277" s="5">
        <v>-1</v>
      </c>
    </row>
    <row r="278" spans="1:11" x14ac:dyDescent="0.25">
      <c r="A278" s="34">
        <f t="shared" si="15"/>
        <v>1988</v>
      </c>
      <c r="B278" s="34" t="str">
        <f t="shared" si="16"/>
        <v>Q3-1988</v>
      </c>
      <c r="C278" t="s">
        <v>783</v>
      </c>
      <c r="D278" s="3">
        <v>32355</v>
      </c>
      <c r="E278" s="4">
        <v>214</v>
      </c>
      <c r="F278" s="4">
        <v>12.9</v>
      </c>
      <c r="G278" s="4">
        <v>16.600000000000001</v>
      </c>
      <c r="H278" s="4">
        <v>92.7</v>
      </c>
      <c r="J278" s="46">
        <f t="shared" si="14"/>
        <v>336.2</v>
      </c>
      <c r="K278" s="5">
        <v>-1</v>
      </c>
    </row>
    <row r="279" spans="1:11" x14ac:dyDescent="0.25">
      <c r="A279" s="34">
        <f t="shared" si="15"/>
        <v>1988</v>
      </c>
      <c r="B279" s="34" t="str">
        <f t="shared" si="16"/>
        <v>Q3-1988</v>
      </c>
      <c r="C279" t="s">
        <v>784</v>
      </c>
      <c r="D279" s="3">
        <v>32386</v>
      </c>
      <c r="E279" s="4">
        <v>214.3</v>
      </c>
      <c r="F279" s="4">
        <v>13.8</v>
      </c>
      <c r="G279" s="4">
        <v>16.600000000000001</v>
      </c>
      <c r="H279" s="4">
        <v>92.8</v>
      </c>
      <c r="J279" s="46">
        <f t="shared" si="14"/>
        <v>337.5</v>
      </c>
      <c r="K279" s="5">
        <v>-1</v>
      </c>
    </row>
    <row r="280" spans="1:11" x14ac:dyDescent="0.25">
      <c r="A280" s="34">
        <f t="shared" si="15"/>
        <v>1988</v>
      </c>
      <c r="B280" s="34" t="str">
        <f t="shared" si="16"/>
        <v>Q3-1988</v>
      </c>
      <c r="C280" t="s">
        <v>785</v>
      </c>
      <c r="D280" s="3">
        <v>32416</v>
      </c>
      <c r="E280" s="4">
        <v>214.1</v>
      </c>
      <c r="F280" s="4">
        <v>13.1</v>
      </c>
      <c r="G280" s="4">
        <v>16.899999999999999</v>
      </c>
      <c r="H280" s="4">
        <v>93.6</v>
      </c>
      <c r="J280" s="46">
        <f t="shared" si="14"/>
        <v>337.7</v>
      </c>
      <c r="K280" s="5">
        <v>-1</v>
      </c>
    </row>
    <row r="281" spans="1:11" x14ac:dyDescent="0.25">
      <c r="A281" s="34">
        <f t="shared" si="15"/>
        <v>1988</v>
      </c>
      <c r="B281" s="34" t="str">
        <f t="shared" si="16"/>
        <v>Q4-1988</v>
      </c>
      <c r="C281" t="s">
        <v>786</v>
      </c>
      <c r="D281" s="3">
        <v>32447</v>
      </c>
      <c r="E281" s="4">
        <v>214.4</v>
      </c>
      <c r="F281" s="4">
        <v>12.8</v>
      </c>
      <c r="G281" s="4">
        <v>16.8</v>
      </c>
      <c r="H281" s="4">
        <v>94.1</v>
      </c>
      <c r="J281" s="46">
        <f t="shared" si="14"/>
        <v>338.1</v>
      </c>
      <c r="K281" s="5">
        <v>-1</v>
      </c>
    </row>
    <row r="282" spans="1:11" x14ac:dyDescent="0.25">
      <c r="A282" s="34">
        <f t="shared" si="15"/>
        <v>1988</v>
      </c>
      <c r="B282" s="34" t="str">
        <f t="shared" si="16"/>
        <v>Q4-1988</v>
      </c>
      <c r="C282" t="s">
        <v>787</v>
      </c>
      <c r="D282" s="3">
        <v>32477</v>
      </c>
      <c r="E282" s="4">
        <v>214.5</v>
      </c>
      <c r="F282" s="4">
        <v>13.3</v>
      </c>
      <c r="G282" s="4">
        <v>16.8</v>
      </c>
      <c r="H282" s="4">
        <v>94.6</v>
      </c>
      <c r="J282" s="46">
        <f t="shared" si="14"/>
        <v>339.20000000000005</v>
      </c>
      <c r="K282" s="5">
        <v>-1</v>
      </c>
    </row>
    <row r="283" spans="1:11" x14ac:dyDescent="0.25">
      <c r="A283" s="34">
        <f t="shared" si="15"/>
        <v>1988</v>
      </c>
      <c r="B283" s="34" t="str">
        <f t="shared" si="16"/>
        <v>Q4-1988</v>
      </c>
      <c r="C283" t="s">
        <v>788</v>
      </c>
      <c r="D283" s="3">
        <v>32508</v>
      </c>
      <c r="E283" s="4">
        <v>214.5</v>
      </c>
      <c r="F283" s="4">
        <v>13</v>
      </c>
      <c r="G283" s="4">
        <v>16.3</v>
      </c>
      <c r="H283" s="4">
        <v>95.3</v>
      </c>
      <c r="J283" s="46">
        <f t="shared" si="14"/>
        <v>339.1</v>
      </c>
      <c r="K283" s="5">
        <v>-1</v>
      </c>
    </row>
    <row r="284" spans="1:11" x14ac:dyDescent="0.25">
      <c r="A284" s="34">
        <f t="shared" si="15"/>
        <v>1989</v>
      </c>
      <c r="B284" s="34" t="str">
        <f t="shared" si="16"/>
        <v>Q1-1989</v>
      </c>
      <c r="C284" t="s">
        <v>789</v>
      </c>
      <c r="D284" s="3">
        <v>32539</v>
      </c>
      <c r="E284" s="4">
        <v>223.3</v>
      </c>
      <c r="F284" s="4">
        <v>13.5</v>
      </c>
      <c r="G284" s="4">
        <v>17.600000000000001</v>
      </c>
      <c r="H284" s="4">
        <v>97.8</v>
      </c>
      <c r="J284" s="46">
        <f t="shared" si="14"/>
        <v>352.2</v>
      </c>
      <c r="K284" s="5">
        <v>-1</v>
      </c>
    </row>
    <row r="285" spans="1:11" x14ac:dyDescent="0.25">
      <c r="A285" s="34">
        <f t="shared" si="15"/>
        <v>1989</v>
      </c>
      <c r="B285" s="34" t="str">
        <f t="shared" si="16"/>
        <v>Q1-1989</v>
      </c>
      <c r="C285" t="s">
        <v>790</v>
      </c>
      <c r="D285" s="3">
        <v>32567</v>
      </c>
      <c r="E285" s="4">
        <v>224.1</v>
      </c>
      <c r="F285" s="4">
        <v>13.4</v>
      </c>
      <c r="G285" s="4">
        <v>17.399999999999999</v>
      </c>
      <c r="H285" s="4">
        <v>98.2</v>
      </c>
      <c r="J285" s="46">
        <f t="shared" si="14"/>
        <v>353.1</v>
      </c>
      <c r="K285" s="5">
        <v>-1</v>
      </c>
    </row>
    <row r="286" spans="1:11" x14ac:dyDescent="0.25">
      <c r="A286" s="34">
        <f t="shared" si="15"/>
        <v>1989</v>
      </c>
      <c r="B286" s="34" t="str">
        <f t="shared" si="16"/>
        <v>Q1-1989</v>
      </c>
      <c r="C286" t="s">
        <v>791</v>
      </c>
      <c r="D286" s="3">
        <v>32598</v>
      </c>
      <c r="E286" s="4">
        <v>230.3</v>
      </c>
      <c r="F286" s="4">
        <v>13.7</v>
      </c>
      <c r="G286" s="4">
        <v>17.399999999999999</v>
      </c>
      <c r="H286" s="4">
        <v>99.2</v>
      </c>
      <c r="J286" s="46">
        <f t="shared" si="14"/>
        <v>360.59999999999997</v>
      </c>
      <c r="K286" s="5">
        <v>-1</v>
      </c>
    </row>
    <row r="287" spans="1:11" x14ac:dyDescent="0.25">
      <c r="A287" s="34">
        <f t="shared" si="15"/>
        <v>1989</v>
      </c>
      <c r="B287" s="34" t="str">
        <f t="shared" si="16"/>
        <v>Q2-1989</v>
      </c>
      <c r="C287" t="s">
        <v>792</v>
      </c>
      <c r="D287" s="3">
        <v>32628</v>
      </c>
      <c r="E287" s="4">
        <v>227.2</v>
      </c>
      <c r="F287" s="4">
        <v>13.6</v>
      </c>
      <c r="G287" s="4">
        <v>16.899999999999999</v>
      </c>
      <c r="H287" s="4">
        <v>99.4</v>
      </c>
      <c r="J287" s="46">
        <f t="shared" si="14"/>
        <v>357.1</v>
      </c>
      <c r="K287" s="5">
        <v>-1</v>
      </c>
    </row>
    <row r="288" spans="1:11" x14ac:dyDescent="0.25">
      <c r="A288" s="34">
        <f t="shared" si="15"/>
        <v>1989</v>
      </c>
      <c r="B288" s="34" t="str">
        <f t="shared" si="16"/>
        <v>Q2-1989</v>
      </c>
      <c r="C288" t="s">
        <v>793</v>
      </c>
      <c r="D288" s="3">
        <v>32659</v>
      </c>
      <c r="E288" s="4">
        <v>225.6</v>
      </c>
      <c r="F288" s="4">
        <v>13.8</v>
      </c>
      <c r="G288" s="4">
        <v>17.399999999999999</v>
      </c>
      <c r="H288" s="4">
        <v>99.9</v>
      </c>
      <c r="J288" s="46">
        <f t="shared" si="14"/>
        <v>356.70000000000005</v>
      </c>
      <c r="K288" s="5">
        <v>-1</v>
      </c>
    </row>
    <row r="289" spans="1:11" x14ac:dyDescent="0.25">
      <c r="A289" s="34">
        <f t="shared" si="15"/>
        <v>1989</v>
      </c>
      <c r="B289" s="34" t="str">
        <f t="shared" si="16"/>
        <v>Q2-1989</v>
      </c>
      <c r="C289" t="s">
        <v>794</v>
      </c>
      <c r="D289" s="3">
        <v>32689</v>
      </c>
      <c r="E289" s="4">
        <v>227.5</v>
      </c>
      <c r="F289" s="4">
        <v>13.8</v>
      </c>
      <c r="G289" s="4">
        <v>17.2</v>
      </c>
      <c r="H289" s="4">
        <v>100.5</v>
      </c>
      <c r="J289" s="46">
        <f t="shared" si="14"/>
        <v>359</v>
      </c>
      <c r="K289" s="5">
        <v>-1</v>
      </c>
    </row>
    <row r="290" spans="1:11" x14ac:dyDescent="0.25">
      <c r="A290" s="34">
        <f t="shared" si="15"/>
        <v>1989</v>
      </c>
      <c r="B290" s="34" t="str">
        <f t="shared" si="16"/>
        <v>Q3-1989</v>
      </c>
      <c r="C290" t="s">
        <v>795</v>
      </c>
      <c r="D290" s="3">
        <v>32720</v>
      </c>
      <c r="E290" s="4">
        <v>226.7</v>
      </c>
      <c r="F290" s="4">
        <v>14.4</v>
      </c>
      <c r="G290" s="4">
        <v>17.3</v>
      </c>
      <c r="H290" s="4">
        <v>101.1</v>
      </c>
      <c r="J290" s="46">
        <f t="shared" si="14"/>
        <v>359.5</v>
      </c>
      <c r="K290" s="5">
        <v>-1</v>
      </c>
    </row>
    <row r="291" spans="1:11" x14ac:dyDescent="0.25">
      <c r="A291" s="34">
        <f t="shared" si="15"/>
        <v>1989</v>
      </c>
      <c r="B291" s="34" t="str">
        <f t="shared" si="16"/>
        <v>Q3-1989</v>
      </c>
      <c r="C291" t="s">
        <v>796</v>
      </c>
      <c r="D291" s="3">
        <v>32751</v>
      </c>
      <c r="E291" s="4">
        <v>228</v>
      </c>
      <c r="F291" s="4">
        <v>14.8</v>
      </c>
      <c r="G291" s="4">
        <v>17.2</v>
      </c>
      <c r="H291" s="4">
        <v>101.3</v>
      </c>
      <c r="J291" s="46">
        <f t="shared" si="14"/>
        <v>361.3</v>
      </c>
      <c r="K291" s="5">
        <v>-1</v>
      </c>
    </row>
    <row r="292" spans="1:11" x14ac:dyDescent="0.25">
      <c r="A292" s="34">
        <f t="shared" si="15"/>
        <v>1989</v>
      </c>
      <c r="B292" s="34" t="str">
        <f t="shared" si="16"/>
        <v>Q3-1989</v>
      </c>
      <c r="C292" t="s">
        <v>797</v>
      </c>
      <c r="D292" s="3">
        <v>32781</v>
      </c>
      <c r="E292" s="4">
        <v>228.7</v>
      </c>
      <c r="F292" s="4">
        <v>14.7</v>
      </c>
      <c r="G292" s="4">
        <v>17</v>
      </c>
      <c r="H292" s="4">
        <v>103.1</v>
      </c>
      <c r="J292" s="46">
        <f t="shared" si="14"/>
        <v>363.5</v>
      </c>
      <c r="K292" s="5">
        <v>-1</v>
      </c>
    </row>
    <row r="293" spans="1:11" x14ac:dyDescent="0.25">
      <c r="A293" s="34">
        <f t="shared" si="15"/>
        <v>1989</v>
      </c>
      <c r="B293" s="34" t="str">
        <f t="shared" si="16"/>
        <v>Q4-1989</v>
      </c>
      <c r="C293" t="s">
        <v>798</v>
      </c>
      <c r="D293" s="3">
        <v>32812</v>
      </c>
      <c r="E293" s="4">
        <v>227.4</v>
      </c>
      <c r="F293" s="4">
        <v>15.6</v>
      </c>
      <c r="G293" s="4">
        <v>17.100000000000001</v>
      </c>
      <c r="H293" s="4">
        <v>105.8</v>
      </c>
      <c r="J293" s="46">
        <f t="shared" si="14"/>
        <v>365.90000000000003</v>
      </c>
      <c r="K293" s="5">
        <v>-1</v>
      </c>
    </row>
    <row r="294" spans="1:11" x14ac:dyDescent="0.25">
      <c r="A294" s="34">
        <f t="shared" si="15"/>
        <v>1989</v>
      </c>
      <c r="B294" s="34" t="str">
        <f t="shared" si="16"/>
        <v>Q4-1989</v>
      </c>
      <c r="C294" t="s">
        <v>799</v>
      </c>
      <c r="D294" s="3">
        <v>32842</v>
      </c>
      <c r="E294" s="4">
        <v>231.1</v>
      </c>
      <c r="F294" s="4">
        <v>15.8</v>
      </c>
      <c r="G294" s="4">
        <v>17</v>
      </c>
      <c r="H294" s="4">
        <v>105.1</v>
      </c>
      <c r="J294" s="46">
        <f t="shared" si="14"/>
        <v>369</v>
      </c>
      <c r="K294" s="5">
        <v>-1</v>
      </c>
    </row>
    <row r="295" spans="1:11" x14ac:dyDescent="0.25">
      <c r="A295" s="34">
        <f t="shared" si="15"/>
        <v>1989</v>
      </c>
      <c r="B295" s="34" t="str">
        <f t="shared" si="16"/>
        <v>Q4-1989</v>
      </c>
      <c r="C295" t="s">
        <v>800</v>
      </c>
      <c r="D295" s="3">
        <v>32873</v>
      </c>
      <c r="E295" s="4">
        <v>228.6</v>
      </c>
      <c r="F295" s="4">
        <v>15.8</v>
      </c>
      <c r="G295" s="4">
        <v>17.100000000000001</v>
      </c>
      <c r="H295" s="4">
        <v>105.5</v>
      </c>
      <c r="J295" s="46">
        <f t="shared" si="14"/>
        <v>367</v>
      </c>
      <c r="K295" s="5">
        <v>-1</v>
      </c>
    </row>
    <row r="296" spans="1:11" x14ac:dyDescent="0.25">
      <c r="A296" s="34">
        <f t="shared" si="15"/>
        <v>1990</v>
      </c>
      <c r="B296" s="34" t="str">
        <f t="shared" si="16"/>
        <v>Q1-1990</v>
      </c>
      <c r="C296" t="s">
        <v>801</v>
      </c>
      <c r="D296" s="3">
        <v>32904</v>
      </c>
      <c r="E296" s="4">
        <v>240.7</v>
      </c>
      <c r="F296" s="4">
        <v>16.8</v>
      </c>
      <c r="G296" s="4">
        <v>17.600000000000001</v>
      </c>
      <c r="H296" s="4">
        <v>107.3</v>
      </c>
      <c r="J296" s="46">
        <f t="shared" si="14"/>
        <v>382.40000000000003</v>
      </c>
      <c r="K296" s="5">
        <v>-1</v>
      </c>
    </row>
    <row r="297" spans="1:11" x14ac:dyDescent="0.25">
      <c r="A297" s="34">
        <f t="shared" si="15"/>
        <v>1990</v>
      </c>
      <c r="B297" s="34" t="str">
        <f t="shared" si="16"/>
        <v>Q1-1990</v>
      </c>
      <c r="C297" t="s">
        <v>802</v>
      </c>
      <c r="D297" s="3">
        <v>32932</v>
      </c>
      <c r="E297" s="4">
        <v>240.3</v>
      </c>
      <c r="F297" s="4">
        <v>16.399999999999999</v>
      </c>
      <c r="G297" s="4">
        <v>18.5</v>
      </c>
      <c r="H297" s="4">
        <v>108</v>
      </c>
      <c r="J297" s="46">
        <f t="shared" si="14"/>
        <v>383.2</v>
      </c>
      <c r="K297" s="5">
        <v>-1</v>
      </c>
    </row>
    <row r="298" spans="1:11" x14ac:dyDescent="0.25">
      <c r="A298" s="34">
        <f t="shared" si="15"/>
        <v>1990</v>
      </c>
      <c r="B298" s="34" t="str">
        <f t="shared" si="16"/>
        <v>Q1-1990</v>
      </c>
      <c r="C298" t="s">
        <v>803</v>
      </c>
      <c r="D298" s="3">
        <v>32963</v>
      </c>
      <c r="E298" s="4">
        <v>242.1</v>
      </c>
      <c r="F298" s="4">
        <v>16.100000000000001</v>
      </c>
      <c r="G298" s="4">
        <v>17.600000000000001</v>
      </c>
      <c r="H298" s="4">
        <v>108.7</v>
      </c>
      <c r="J298" s="46">
        <f t="shared" si="14"/>
        <v>384.5</v>
      </c>
      <c r="K298" s="5">
        <v>-1</v>
      </c>
    </row>
    <row r="299" spans="1:11" x14ac:dyDescent="0.25">
      <c r="A299" s="34">
        <f t="shared" si="15"/>
        <v>1990</v>
      </c>
      <c r="B299" s="34" t="str">
        <f t="shared" si="16"/>
        <v>Q2-1990</v>
      </c>
      <c r="C299" t="s">
        <v>804</v>
      </c>
      <c r="D299" s="3">
        <v>32993</v>
      </c>
      <c r="E299" s="4">
        <v>243.6</v>
      </c>
      <c r="F299" s="4">
        <v>16.7</v>
      </c>
      <c r="G299" s="4">
        <v>17.7</v>
      </c>
      <c r="H299" s="4">
        <v>109.6</v>
      </c>
      <c r="J299" s="46">
        <f t="shared" si="14"/>
        <v>387.6</v>
      </c>
      <c r="K299" s="5">
        <v>-1</v>
      </c>
    </row>
    <row r="300" spans="1:11" x14ac:dyDescent="0.25">
      <c r="A300" s="34">
        <f t="shared" si="15"/>
        <v>1990</v>
      </c>
      <c r="B300" s="34" t="str">
        <f t="shared" si="16"/>
        <v>Q2-1990</v>
      </c>
      <c r="C300" t="s">
        <v>805</v>
      </c>
      <c r="D300" s="3">
        <v>33024</v>
      </c>
      <c r="E300" s="4">
        <v>242.4</v>
      </c>
      <c r="F300" s="4">
        <v>17.5</v>
      </c>
      <c r="G300" s="4">
        <v>17.7</v>
      </c>
      <c r="H300" s="4">
        <v>110</v>
      </c>
      <c r="J300" s="46">
        <f t="shared" si="14"/>
        <v>387.59999999999997</v>
      </c>
      <c r="K300" s="5">
        <v>-1</v>
      </c>
    </row>
    <row r="301" spans="1:11" x14ac:dyDescent="0.25">
      <c r="A301" s="34">
        <f t="shared" si="15"/>
        <v>1990</v>
      </c>
      <c r="B301" s="34" t="str">
        <f t="shared" si="16"/>
        <v>Q2-1990</v>
      </c>
      <c r="C301" t="s">
        <v>806</v>
      </c>
      <c r="D301" s="3">
        <v>33054</v>
      </c>
      <c r="E301" s="4">
        <v>245.4</v>
      </c>
      <c r="F301" s="4">
        <v>17.100000000000001</v>
      </c>
      <c r="G301" s="4">
        <v>17.5</v>
      </c>
      <c r="H301" s="4">
        <v>111</v>
      </c>
      <c r="J301" s="46">
        <f t="shared" si="14"/>
        <v>391</v>
      </c>
      <c r="K301" s="5">
        <v>-1</v>
      </c>
    </row>
    <row r="302" spans="1:11" x14ac:dyDescent="0.25">
      <c r="A302" s="34">
        <f t="shared" si="15"/>
        <v>1990</v>
      </c>
      <c r="B302" s="34" t="str">
        <f t="shared" si="16"/>
        <v>Q3-1990</v>
      </c>
      <c r="C302" t="s">
        <v>807</v>
      </c>
      <c r="D302" s="3">
        <v>33085</v>
      </c>
      <c r="E302" s="4">
        <v>243.6</v>
      </c>
      <c r="F302" s="4">
        <v>18.100000000000001</v>
      </c>
      <c r="G302" s="4">
        <v>17.600000000000001</v>
      </c>
      <c r="H302" s="4">
        <v>111.3</v>
      </c>
      <c r="J302" s="46">
        <f t="shared" si="14"/>
        <v>390.6</v>
      </c>
      <c r="K302" s="5">
        <v>1</v>
      </c>
    </row>
    <row r="303" spans="1:11" x14ac:dyDescent="0.25">
      <c r="A303" s="34">
        <f t="shared" si="15"/>
        <v>1990</v>
      </c>
      <c r="B303" s="34" t="str">
        <f t="shared" si="16"/>
        <v>Q3-1990</v>
      </c>
      <c r="C303" t="s">
        <v>808</v>
      </c>
      <c r="D303" s="3">
        <v>33116</v>
      </c>
      <c r="E303" s="4">
        <v>242.9</v>
      </c>
      <c r="F303" s="4">
        <v>17.5</v>
      </c>
      <c r="G303" s="4">
        <v>17.600000000000001</v>
      </c>
      <c r="H303" s="4">
        <v>112.3</v>
      </c>
      <c r="J303" s="46">
        <f t="shared" si="14"/>
        <v>390.3</v>
      </c>
      <c r="K303" s="5">
        <v>1</v>
      </c>
    </row>
    <row r="304" spans="1:11" x14ac:dyDescent="0.25">
      <c r="A304" s="34">
        <f t="shared" si="15"/>
        <v>1990</v>
      </c>
      <c r="B304" s="34" t="str">
        <f t="shared" si="16"/>
        <v>Q3-1990</v>
      </c>
      <c r="C304" t="s">
        <v>809</v>
      </c>
      <c r="D304" s="3">
        <v>33146</v>
      </c>
      <c r="E304" s="4">
        <v>247.7</v>
      </c>
      <c r="F304" s="4">
        <v>19</v>
      </c>
      <c r="G304" s="4">
        <v>17.5</v>
      </c>
      <c r="H304" s="4">
        <v>112.6</v>
      </c>
      <c r="J304" s="46">
        <f t="shared" si="14"/>
        <v>396.79999999999995</v>
      </c>
      <c r="K304" s="5">
        <v>1</v>
      </c>
    </row>
    <row r="305" spans="1:11" x14ac:dyDescent="0.25">
      <c r="A305" s="34">
        <f t="shared" si="15"/>
        <v>1990</v>
      </c>
      <c r="B305" s="34" t="str">
        <f t="shared" si="16"/>
        <v>Q4-1990</v>
      </c>
      <c r="C305" t="s">
        <v>810</v>
      </c>
      <c r="D305" s="3">
        <v>33177</v>
      </c>
      <c r="E305" s="4">
        <v>245.1</v>
      </c>
      <c r="F305" s="4">
        <v>20.100000000000001</v>
      </c>
      <c r="G305" s="4">
        <v>17.600000000000001</v>
      </c>
      <c r="H305" s="4">
        <v>118.2</v>
      </c>
      <c r="J305" s="46">
        <f t="shared" si="14"/>
        <v>401</v>
      </c>
      <c r="K305" s="5">
        <v>1</v>
      </c>
    </row>
    <row r="306" spans="1:11" x14ac:dyDescent="0.25">
      <c r="A306" s="34">
        <f t="shared" si="15"/>
        <v>1990</v>
      </c>
      <c r="B306" s="34" t="str">
        <f t="shared" si="16"/>
        <v>Q4-1990</v>
      </c>
      <c r="C306" t="s">
        <v>811</v>
      </c>
      <c r="D306" s="3">
        <v>33207</v>
      </c>
      <c r="E306" s="4">
        <v>246.1</v>
      </c>
      <c r="F306" s="4">
        <v>20.7</v>
      </c>
      <c r="G306" s="4">
        <v>17.7</v>
      </c>
      <c r="H306" s="4">
        <v>117.3</v>
      </c>
      <c r="J306" s="46">
        <f t="shared" si="14"/>
        <v>401.8</v>
      </c>
      <c r="K306" s="5">
        <v>1</v>
      </c>
    </row>
    <row r="307" spans="1:11" x14ac:dyDescent="0.25">
      <c r="A307" s="34">
        <f t="shared" si="15"/>
        <v>1990</v>
      </c>
      <c r="B307" s="34" t="str">
        <f t="shared" si="16"/>
        <v>Q4-1990</v>
      </c>
      <c r="C307" t="s">
        <v>812</v>
      </c>
      <c r="D307" s="3">
        <v>33238</v>
      </c>
      <c r="E307" s="4">
        <v>249.8</v>
      </c>
      <c r="F307" s="4">
        <v>22.2</v>
      </c>
      <c r="G307" s="4">
        <v>17.7</v>
      </c>
      <c r="H307" s="4">
        <v>117</v>
      </c>
      <c r="J307" s="46">
        <f t="shared" si="14"/>
        <v>406.7</v>
      </c>
      <c r="K307" s="5">
        <v>1</v>
      </c>
    </row>
    <row r="308" spans="1:11" x14ac:dyDescent="0.25">
      <c r="A308" s="34">
        <f t="shared" si="15"/>
        <v>1991</v>
      </c>
      <c r="B308" s="34" t="str">
        <f t="shared" si="16"/>
        <v>Q1-1991</v>
      </c>
      <c r="C308" t="s">
        <v>813</v>
      </c>
      <c r="D308" s="3">
        <v>33269</v>
      </c>
      <c r="E308" s="4">
        <v>259.8</v>
      </c>
      <c r="F308" s="4">
        <v>23.5</v>
      </c>
      <c r="G308" s="4">
        <v>18.2</v>
      </c>
      <c r="H308" s="4">
        <v>118.5</v>
      </c>
      <c r="J308" s="46">
        <f t="shared" si="14"/>
        <v>420</v>
      </c>
      <c r="K308" s="5">
        <v>1</v>
      </c>
    </row>
    <row r="309" spans="1:11" x14ac:dyDescent="0.25">
      <c r="A309" s="34">
        <f t="shared" si="15"/>
        <v>1991</v>
      </c>
      <c r="B309" s="34" t="str">
        <f t="shared" si="16"/>
        <v>Q1-1991</v>
      </c>
      <c r="C309" t="s">
        <v>814</v>
      </c>
      <c r="D309" s="3">
        <v>33297</v>
      </c>
      <c r="E309" s="4">
        <v>260.89999999999998</v>
      </c>
      <c r="F309" s="4">
        <v>24.2</v>
      </c>
      <c r="G309" s="4">
        <v>18.100000000000001</v>
      </c>
      <c r="H309" s="4">
        <v>120.6</v>
      </c>
      <c r="J309" s="46">
        <f t="shared" si="14"/>
        <v>423.79999999999995</v>
      </c>
      <c r="K309" s="5">
        <v>1</v>
      </c>
    </row>
    <row r="310" spans="1:11" x14ac:dyDescent="0.25">
      <c r="A310" s="34">
        <f t="shared" si="15"/>
        <v>1991</v>
      </c>
      <c r="B310" s="34" t="str">
        <f t="shared" si="16"/>
        <v>Q1-1991</v>
      </c>
      <c r="C310" t="s">
        <v>815</v>
      </c>
      <c r="D310" s="3">
        <v>33328</v>
      </c>
      <c r="E310" s="4">
        <v>263.2</v>
      </c>
      <c r="F310" s="4">
        <v>25.2</v>
      </c>
      <c r="G310" s="4">
        <v>17.5</v>
      </c>
      <c r="H310" s="4">
        <v>121</v>
      </c>
      <c r="J310" s="46">
        <f t="shared" si="14"/>
        <v>426.9</v>
      </c>
      <c r="K310" s="5">
        <v>1</v>
      </c>
    </row>
    <row r="311" spans="1:11" x14ac:dyDescent="0.25">
      <c r="A311" s="34">
        <f t="shared" si="15"/>
        <v>1991</v>
      </c>
      <c r="B311" s="34" t="str">
        <f t="shared" si="16"/>
        <v>Q2-1991</v>
      </c>
      <c r="C311" t="s">
        <v>816</v>
      </c>
      <c r="D311" s="3">
        <v>33358</v>
      </c>
      <c r="E311" s="4">
        <v>262.8</v>
      </c>
      <c r="F311" s="4">
        <v>27.3</v>
      </c>
      <c r="G311" s="4">
        <v>19.399999999999999</v>
      </c>
      <c r="H311" s="4">
        <v>122.1</v>
      </c>
      <c r="J311" s="46">
        <f t="shared" ref="J311:J374" si="17">SUM(E311:H311)</f>
        <v>431.6</v>
      </c>
      <c r="K311" s="5">
        <v>-1</v>
      </c>
    </row>
    <row r="312" spans="1:11" x14ac:dyDescent="0.25">
      <c r="A312" s="34">
        <f t="shared" si="15"/>
        <v>1991</v>
      </c>
      <c r="B312" s="34" t="str">
        <f t="shared" si="16"/>
        <v>Q2-1991</v>
      </c>
      <c r="C312" t="s">
        <v>817</v>
      </c>
      <c r="D312" s="3">
        <v>33389</v>
      </c>
      <c r="E312" s="4">
        <v>264.60000000000002</v>
      </c>
      <c r="F312" s="4">
        <v>27.6</v>
      </c>
      <c r="G312" s="4">
        <v>18.100000000000001</v>
      </c>
      <c r="H312" s="4">
        <v>122.7</v>
      </c>
      <c r="J312" s="46">
        <f t="shared" si="17"/>
        <v>433.00000000000006</v>
      </c>
      <c r="K312" s="5">
        <v>-1</v>
      </c>
    </row>
    <row r="313" spans="1:11" x14ac:dyDescent="0.25">
      <c r="A313" s="34">
        <f t="shared" si="15"/>
        <v>1991</v>
      </c>
      <c r="B313" s="34" t="str">
        <f t="shared" si="16"/>
        <v>Q2-1991</v>
      </c>
      <c r="C313" t="s">
        <v>818</v>
      </c>
      <c r="D313" s="3">
        <v>33419</v>
      </c>
      <c r="E313" s="4">
        <v>263.60000000000002</v>
      </c>
      <c r="F313" s="4">
        <v>27.5</v>
      </c>
      <c r="G313" s="4">
        <v>18.2</v>
      </c>
      <c r="H313" s="4">
        <v>123.6</v>
      </c>
      <c r="J313" s="46">
        <f t="shared" si="17"/>
        <v>432.9</v>
      </c>
      <c r="K313" s="5">
        <v>-1</v>
      </c>
    </row>
    <row r="314" spans="1:11" x14ac:dyDescent="0.25">
      <c r="A314" s="34">
        <f t="shared" si="15"/>
        <v>1991</v>
      </c>
      <c r="B314" s="34" t="str">
        <f t="shared" si="16"/>
        <v>Q3-1991</v>
      </c>
      <c r="C314" t="s">
        <v>819</v>
      </c>
      <c r="D314" s="3">
        <v>33450</v>
      </c>
      <c r="E314" s="4">
        <v>263.7</v>
      </c>
      <c r="F314" s="4">
        <v>26.9</v>
      </c>
      <c r="G314" s="4">
        <v>18.3</v>
      </c>
      <c r="H314" s="4">
        <v>123.8</v>
      </c>
      <c r="J314" s="46">
        <f t="shared" si="17"/>
        <v>432.7</v>
      </c>
      <c r="K314" s="5">
        <v>-1</v>
      </c>
    </row>
    <row r="315" spans="1:11" x14ac:dyDescent="0.25">
      <c r="A315" s="34">
        <f t="shared" si="15"/>
        <v>1991</v>
      </c>
      <c r="B315" s="34" t="str">
        <f t="shared" si="16"/>
        <v>Q3-1991</v>
      </c>
      <c r="C315" t="s">
        <v>820</v>
      </c>
      <c r="D315" s="3">
        <v>33481</v>
      </c>
      <c r="E315" s="4">
        <v>266</v>
      </c>
      <c r="F315" s="4">
        <v>24.7</v>
      </c>
      <c r="G315" s="4">
        <v>18.2</v>
      </c>
      <c r="H315" s="4">
        <v>125.2</v>
      </c>
      <c r="J315" s="46">
        <f t="shared" si="17"/>
        <v>434.09999999999997</v>
      </c>
      <c r="K315" s="5">
        <v>-1</v>
      </c>
    </row>
    <row r="316" spans="1:11" x14ac:dyDescent="0.25">
      <c r="A316" s="34">
        <f t="shared" si="15"/>
        <v>1991</v>
      </c>
      <c r="B316" s="34" t="str">
        <f t="shared" si="16"/>
        <v>Q3-1991</v>
      </c>
      <c r="C316" t="s">
        <v>821</v>
      </c>
      <c r="D316" s="3">
        <v>33511</v>
      </c>
      <c r="E316" s="4">
        <v>265.5</v>
      </c>
      <c r="F316" s="4">
        <v>26.2</v>
      </c>
      <c r="G316" s="4">
        <v>17.899999999999999</v>
      </c>
      <c r="H316" s="4">
        <v>126.1</v>
      </c>
      <c r="J316" s="46">
        <f t="shared" si="17"/>
        <v>435.69999999999993</v>
      </c>
      <c r="K316" s="5">
        <v>-1</v>
      </c>
    </row>
    <row r="317" spans="1:11" x14ac:dyDescent="0.25">
      <c r="A317" s="34">
        <f t="shared" si="15"/>
        <v>1991</v>
      </c>
      <c r="B317" s="34" t="str">
        <f t="shared" si="16"/>
        <v>Q4-1991</v>
      </c>
      <c r="C317" t="s">
        <v>822</v>
      </c>
      <c r="D317" s="3">
        <v>33542</v>
      </c>
      <c r="E317" s="4">
        <v>265.10000000000002</v>
      </c>
      <c r="F317" s="4">
        <v>26.8</v>
      </c>
      <c r="G317" s="4">
        <v>18</v>
      </c>
      <c r="H317" s="4">
        <v>133.4</v>
      </c>
      <c r="J317" s="46">
        <f t="shared" si="17"/>
        <v>443.30000000000007</v>
      </c>
      <c r="K317" s="5">
        <v>-1</v>
      </c>
    </row>
    <row r="318" spans="1:11" x14ac:dyDescent="0.25">
      <c r="A318" s="34">
        <f t="shared" si="15"/>
        <v>1991</v>
      </c>
      <c r="B318" s="34" t="str">
        <f t="shared" si="16"/>
        <v>Q4-1991</v>
      </c>
      <c r="C318" t="s">
        <v>823</v>
      </c>
      <c r="D318" s="3">
        <v>33572</v>
      </c>
      <c r="E318" s="4">
        <v>266</v>
      </c>
      <c r="F318" s="4">
        <v>26.1</v>
      </c>
      <c r="G318" s="4">
        <v>17.8</v>
      </c>
      <c r="H318" s="4">
        <v>129.19999999999999</v>
      </c>
      <c r="J318" s="46">
        <f t="shared" si="17"/>
        <v>439.1</v>
      </c>
      <c r="K318" s="5">
        <v>-1</v>
      </c>
    </row>
    <row r="319" spans="1:11" x14ac:dyDescent="0.25">
      <c r="A319" s="34">
        <f t="shared" si="15"/>
        <v>1991</v>
      </c>
      <c r="B319" s="34" t="str">
        <f t="shared" si="16"/>
        <v>Q4-1991</v>
      </c>
      <c r="C319" t="s">
        <v>824</v>
      </c>
      <c r="D319" s="3">
        <v>33603</v>
      </c>
      <c r="E319" s="4">
        <v>269.39999999999998</v>
      </c>
      <c r="F319" s="4">
        <v>35.1</v>
      </c>
      <c r="G319" s="4">
        <v>17.899999999999999</v>
      </c>
      <c r="H319" s="4">
        <v>130.5</v>
      </c>
      <c r="J319" s="46">
        <f t="shared" si="17"/>
        <v>452.9</v>
      </c>
      <c r="K319" s="5">
        <v>-1</v>
      </c>
    </row>
    <row r="320" spans="1:11" x14ac:dyDescent="0.25">
      <c r="A320" s="34">
        <f t="shared" si="15"/>
        <v>1992</v>
      </c>
      <c r="B320" s="34" t="str">
        <f t="shared" si="16"/>
        <v>Q1-1992</v>
      </c>
      <c r="C320" t="s">
        <v>825</v>
      </c>
      <c r="D320" s="3">
        <v>33634</v>
      </c>
      <c r="E320" s="4">
        <v>277.8</v>
      </c>
      <c r="F320" s="4">
        <v>39.200000000000003</v>
      </c>
      <c r="G320" s="4">
        <v>18.8</v>
      </c>
      <c r="H320" s="4">
        <v>134.4</v>
      </c>
      <c r="J320" s="46">
        <f t="shared" si="17"/>
        <v>470.20000000000005</v>
      </c>
      <c r="K320" s="5">
        <v>-1</v>
      </c>
    </row>
    <row r="321" spans="1:11" x14ac:dyDescent="0.25">
      <c r="A321" s="34">
        <f t="shared" si="15"/>
        <v>1992</v>
      </c>
      <c r="B321" s="34" t="str">
        <f t="shared" si="16"/>
        <v>Q1-1992</v>
      </c>
      <c r="C321" t="s">
        <v>826</v>
      </c>
      <c r="D321" s="3">
        <v>33663</v>
      </c>
      <c r="E321" s="4">
        <v>278.10000000000002</v>
      </c>
      <c r="F321" s="4">
        <v>38.700000000000003</v>
      </c>
      <c r="G321" s="4">
        <v>19</v>
      </c>
      <c r="H321" s="4">
        <v>136.1</v>
      </c>
      <c r="J321" s="46">
        <f t="shared" si="17"/>
        <v>471.9</v>
      </c>
      <c r="K321" s="5">
        <v>-1</v>
      </c>
    </row>
    <row r="322" spans="1:11" x14ac:dyDescent="0.25">
      <c r="A322" s="34">
        <f t="shared" si="15"/>
        <v>1992</v>
      </c>
      <c r="B322" s="34" t="str">
        <f t="shared" si="16"/>
        <v>Q1-1992</v>
      </c>
      <c r="C322" t="s">
        <v>827</v>
      </c>
      <c r="D322" s="3">
        <v>33694</v>
      </c>
      <c r="E322" s="4">
        <v>279.8</v>
      </c>
      <c r="F322" s="4">
        <v>41.2</v>
      </c>
      <c r="G322" s="4">
        <v>18.5</v>
      </c>
      <c r="H322" s="4">
        <v>136.69999999999999</v>
      </c>
      <c r="J322" s="46">
        <f t="shared" si="17"/>
        <v>476.2</v>
      </c>
      <c r="K322" s="5">
        <v>-1</v>
      </c>
    </row>
    <row r="323" spans="1:11" x14ac:dyDescent="0.25">
      <c r="A323" s="34">
        <f t="shared" si="15"/>
        <v>1992</v>
      </c>
      <c r="B323" s="34" t="str">
        <f t="shared" si="16"/>
        <v>Q2-1992</v>
      </c>
      <c r="C323" t="s">
        <v>828</v>
      </c>
      <c r="D323" s="3">
        <v>33724</v>
      </c>
      <c r="E323" s="4">
        <v>280.89999999999998</v>
      </c>
      <c r="F323" s="4">
        <v>42.1</v>
      </c>
      <c r="G323" s="4">
        <v>19.2</v>
      </c>
      <c r="H323" s="4">
        <v>137.69999999999999</v>
      </c>
      <c r="J323" s="46">
        <f t="shared" si="17"/>
        <v>479.9</v>
      </c>
      <c r="K323" s="5">
        <v>-1</v>
      </c>
    </row>
    <row r="324" spans="1:11" x14ac:dyDescent="0.25">
      <c r="A324" s="34">
        <f t="shared" si="15"/>
        <v>1992</v>
      </c>
      <c r="B324" s="34" t="str">
        <f t="shared" si="16"/>
        <v>Q2-1992</v>
      </c>
      <c r="C324" t="s">
        <v>829</v>
      </c>
      <c r="D324" s="3">
        <v>33755</v>
      </c>
      <c r="E324" s="4">
        <v>282.60000000000002</v>
      </c>
      <c r="F324" s="4">
        <v>40.4</v>
      </c>
      <c r="G324" s="4">
        <v>18.5</v>
      </c>
      <c r="H324" s="4">
        <v>139.19999999999999</v>
      </c>
      <c r="J324" s="46">
        <f t="shared" si="17"/>
        <v>480.7</v>
      </c>
      <c r="K324" s="5">
        <v>-1</v>
      </c>
    </row>
    <row r="325" spans="1:11" x14ac:dyDescent="0.25">
      <c r="A325" s="34">
        <f t="shared" si="15"/>
        <v>1992</v>
      </c>
      <c r="B325" s="34" t="str">
        <f t="shared" si="16"/>
        <v>Q2-1992</v>
      </c>
      <c r="C325" t="s">
        <v>830</v>
      </c>
      <c r="D325" s="3">
        <v>33785</v>
      </c>
      <c r="E325" s="4">
        <v>281.7</v>
      </c>
      <c r="F325" s="4">
        <v>41.1</v>
      </c>
      <c r="G325" s="4">
        <v>18.600000000000001</v>
      </c>
      <c r="H325" s="4">
        <v>139.4</v>
      </c>
      <c r="J325" s="46">
        <f t="shared" si="17"/>
        <v>480.80000000000007</v>
      </c>
      <c r="K325" s="5">
        <v>-1</v>
      </c>
    </row>
    <row r="326" spans="1:11" x14ac:dyDescent="0.25">
      <c r="A326" s="34">
        <f t="shared" si="15"/>
        <v>1992</v>
      </c>
      <c r="B326" s="34" t="str">
        <f t="shared" si="16"/>
        <v>Q3-1992</v>
      </c>
      <c r="C326" t="s">
        <v>831</v>
      </c>
      <c r="D326" s="3">
        <v>33816</v>
      </c>
      <c r="E326" s="4">
        <v>283.10000000000002</v>
      </c>
      <c r="F326" s="4">
        <v>40.1</v>
      </c>
      <c r="G326" s="4">
        <v>18.5</v>
      </c>
      <c r="H326" s="4">
        <v>140.4</v>
      </c>
      <c r="J326" s="46">
        <f t="shared" si="17"/>
        <v>482.1</v>
      </c>
      <c r="K326" s="5">
        <v>-1</v>
      </c>
    </row>
    <row r="327" spans="1:11" x14ac:dyDescent="0.25">
      <c r="A327" s="34">
        <f t="shared" si="15"/>
        <v>1992</v>
      </c>
      <c r="B327" s="34" t="str">
        <f t="shared" si="16"/>
        <v>Q3-1992</v>
      </c>
      <c r="C327" t="s">
        <v>832</v>
      </c>
      <c r="D327" s="3">
        <v>33847</v>
      </c>
      <c r="E327" s="4">
        <v>282.60000000000002</v>
      </c>
      <c r="F327" s="4">
        <v>38.299999999999997</v>
      </c>
      <c r="G327" s="4">
        <v>18.3</v>
      </c>
      <c r="H327" s="4">
        <v>144.69999999999999</v>
      </c>
      <c r="J327" s="46">
        <f t="shared" si="17"/>
        <v>483.90000000000003</v>
      </c>
      <c r="K327" s="5">
        <v>-1</v>
      </c>
    </row>
    <row r="328" spans="1:11" x14ac:dyDescent="0.25">
      <c r="A328" s="34">
        <f t="shared" si="15"/>
        <v>1992</v>
      </c>
      <c r="B328" s="34" t="str">
        <f t="shared" si="16"/>
        <v>Q3-1992</v>
      </c>
      <c r="C328" t="s">
        <v>833</v>
      </c>
      <c r="D328" s="3">
        <v>33877</v>
      </c>
      <c r="E328" s="4">
        <v>282.8</v>
      </c>
      <c r="F328" s="4">
        <v>40.4</v>
      </c>
      <c r="G328" s="4">
        <v>18.7</v>
      </c>
      <c r="H328" s="4">
        <v>144.19999999999999</v>
      </c>
      <c r="J328" s="46">
        <f t="shared" si="17"/>
        <v>486.09999999999997</v>
      </c>
      <c r="K328" s="5">
        <v>-1</v>
      </c>
    </row>
    <row r="329" spans="1:11" x14ac:dyDescent="0.25">
      <c r="A329" s="34">
        <f t="shared" ref="A329:A392" si="18">YEAR(C329)</f>
        <v>1992</v>
      </c>
      <c r="B329" s="34" t="str">
        <f t="shared" ref="B329:B392" si="19">"Q"&amp;ROUNDUP(MONTH(C329)/3, 0)&amp;"-"&amp;YEAR(C329)</f>
        <v>Q4-1992</v>
      </c>
      <c r="C329" t="s">
        <v>834</v>
      </c>
      <c r="D329" s="3">
        <v>33908</v>
      </c>
      <c r="E329" s="4">
        <v>284.7</v>
      </c>
      <c r="F329" s="4">
        <v>38.1</v>
      </c>
      <c r="G329" s="4">
        <v>18.100000000000001</v>
      </c>
      <c r="H329" s="4">
        <v>148.19999999999999</v>
      </c>
      <c r="J329" s="46">
        <f t="shared" si="17"/>
        <v>489.1</v>
      </c>
      <c r="K329" s="5">
        <v>-1</v>
      </c>
    </row>
    <row r="330" spans="1:11" x14ac:dyDescent="0.25">
      <c r="A330" s="34">
        <f t="shared" si="18"/>
        <v>1992</v>
      </c>
      <c r="B330" s="34" t="str">
        <f t="shared" si="19"/>
        <v>Q4-1992</v>
      </c>
      <c r="C330" t="s">
        <v>835</v>
      </c>
      <c r="D330" s="3">
        <v>33938</v>
      </c>
      <c r="E330" s="4">
        <v>282.10000000000002</v>
      </c>
      <c r="F330" s="4">
        <v>37.299999999999997</v>
      </c>
      <c r="G330" s="4">
        <v>18.7</v>
      </c>
      <c r="H330" s="4">
        <v>142.19999999999999</v>
      </c>
      <c r="J330" s="46">
        <f t="shared" si="17"/>
        <v>480.3</v>
      </c>
      <c r="K330" s="5">
        <v>-1</v>
      </c>
    </row>
    <row r="331" spans="1:11" x14ac:dyDescent="0.25">
      <c r="A331" s="34">
        <f t="shared" si="18"/>
        <v>1992</v>
      </c>
      <c r="B331" s="34" t="str">
        <f t="shared" si="19"/>
        <v>Q4-1992</v>
      </c>
      <c r="C331" t="s">
        <v>836</v>
      </c>
      <c r="D331" s="3">
        <v>33969</v>
      </c>
      <c r="E331" s="4">
        <v>285</v>
      </c>
      <c r="F331" s="4">
        <v>38.5</v>
      </c>
      <c r="G331" s="4">
        <v>18.8</v>
      </c>
      <c r="H331" s="4">
        <v>144.19999999999999</v>
      </c>
      <c r="J331" s="46">
        <f t="shared" si="17"/>
        <v>486.5</v>
      </c>
      <c r="K331" s="5">
        <v>-1</v>
      </c>
    </row>
    <row r="332" spans="1:11" x14ac:dyDescent="0.25">
      <c r="A332" s="34">
        <f t="shared" si="18"/>
        <v>1993</v>
      </c>
      <c r="B332" s="34" t="str">
        <f t="shared" si="19"/>
        <v>Q1-1993</v>
      </c>
      <c r="C332" t="s">
        <v>837</v>
      </c>
      <c r="D332" s="3">
        <v>34000</v>
      </c>
      <c r="E332" s="4">
        <v>296.39999999999998</v>
      </c>
      <c r="F332" s="4">
        <v>34.799999999999997</v>
      </c>
      <c r="G332" s="4">
        <v>19.3</v>
      </c>
      <c r="H332" s="4">
        <v>144.80000000000001</v>
      </c>
      <c r="J332" s="46">
        <f t="shared" si="17"/>
        <v>495.3</v>
      </c>
      <c r="K332" s="5">
        <v>-1</v>
      </c>
    </row>
    <row r="333" spans="1:11" x14ac:dyDescent="0.25">
      <c r="A333" s="34">
        <f t="shared" si="18"/>
        <v>1993</v>
      </c>
      <c r="B333" s="34" t="str">
        <f t="shared" si="19"/>
        <v>Q1-1993</v>
      </c>
      <c r="C333" t="s">
        <v>838</v>
      </c>
      <c r="D333" s="3">
        <v>34028</v>
      </c>
      <c r="E333" s="4">
        <v>294.5</v>
      </c>
      <c r="F333" s="4">
        <v>33.700000000000003</v>
      </c>
      <c r="G333" s="4">
        <v>19.2</v>
      </c>
      <c r="H333" s="4">
        <v>147.19999999999999</v>
      </c>
      <c r="J333" s="46">
        <f t="shared" si="17"/>
        <v>494.59999999999997</v>
      </c>
      <c r="K333" s="5">
        <v>-1</v>
      </c>
    </row>
    <row r="334" spans="1:11" x14ac:dyDescent="0.25">
      <c r="A334" s="34">
        <f t="shared" si="18"/>
        <v>1993</v>
      </c>
      <c r="B334" s="34" t="str">
        <f t="shared" si="19"/>
        <v>Q1-1993</v>
      </c>
      <c r="C334" t="s">
        <v>839</v>
      </c>
      <c r="D334" s="3">
        <v>34059</v>
      </c>
      <c r="E334" s="4">
        <v>295.8</v>
      </c>
      <c r="F334" s="4">
        <v>36.700000000000003</v>
      </c>
      <c r="G334" s="4">
        <v>19.600000000000001</v>
      </c>
      <c r="H334" s="4">
        <v>147.30000000000001</v>
      </c>
      <c r="J334" s="46">
        <f t="shared" si="17"/>
        <v>499.40000000000003</v>
      </c>
      <c r="K334" s="5">
        <v>-1</v>
      </c>
    </row>
    <row r="335" spans="1:11" x14ac:dyDescent="0.25">
      <c r="A335" s="34">
        <f t="shared" si="18"/>
        <v>1993</v>
      </c>
      <c r="B335" s="34" t="str">
        <f t="shared" si="19"/>
        <v>Q2-1993</v>
      </c>
      <c r="C335" t="s">
        <v>840</v>
      </c>
      <c r="D335" s="3">
        <v>34089</v>
      </c>
      <c r="E335" s="4">
        <v>297.89999999999998</v>
      </c>
      <c r="F335" s="4">
        <v>35.4</v>
      </c>
      <c r="G335" s="4">
        <v>19.7</v>
      </c>
      <c r="H335" s="4">
        <v>147.6</v>
      </c>
      <c r="J335" s="46">
        <f t="shared" si="17"/>
        <v>500.59999999999991</v>
      </c>
      <c r="K335" s="5">
        <v>-1</v>
      </c>
    </row>
    <row r="336" spans="1:11" x14ac:dyDescent="0.25">
      <c r="A336" s="34">
        <f t="shared" si="18"/>
        <v>1993</v>
      </c>
      <c r="B336" s="34" t="str">
        <f t="shared" si="19"/>
        <v>Q2-1993</v>
      </c>
      <c r="C336" t="s">
        <v>841</v>
      </c>
      <c r="D336" s="3">
        <v>34120</v>
      </c>
      <c r="E336" s="4">
        <v>296.7</v>
      </c>
      <c r="F336" s="4">
        <v>33.700000000000003</v>
      </c>
      <c r="G336" s="4">
        <v>19.2</v>
      </c>
      <c r="H336" s="4">
        <v>148.4</v>
      </c>
      <c r="J336" s="46">
        <f t="shared" si="17"/>
        <v>498</v>
      </c>
      <c r="K336" s="5">
        <v>-1</v>
      </c>
    </row>
    <row r="337" spans="1:11" x14ac:dyDescent="0.25">
      <c r="A337" s="34">
        <f t="shared" si="18"/>
        <v>1993</v>
      </c>
      <c r="B337" s="34" t="str">
        <f t="shared" si="19"/>
        <v>Q2-1993</v>
      </c>
      <c r="C337" t="s">
        <v>842</v>
      </c>
      <c r="D337" s="3">
        <v>34150</v>
      </c>
      <c r="E337" s="4">
        <v>296.60000000000002</v>
      </c>
      <c r="F337" s="4">
        <v>37.6</v>
      </c>
      <c r="G337" s="4">
        <v>19.5</v>
      </c>
      <c r="H337" s="4">
        <v>147.5</v>
      </c>
      <c r="J337" s="46">
        <f t="shared" si="17"/>
        <v>501.20000000000005</v>
      </c>
      <c r="K337" s="5">
        <v>-1</v>
      </c>
    </row>
    <row r="338" spans="1:11" x14ac:dyDescent="0.25">
      <c r="A338" s="34">
        <f t="shared" si="18"/>
        <v>1993</v>
      </c>
      <c r="B338" s="34" t="str">
        <f t="shared" si="19"/>
        <v>Q3-1993</v>
      </c>
      <c r="C338" t="s">
        <v>843</v>
      </c>
      <c r="D338" s="3">
        <v>34181</v>
      </c>
      <c r="E338" s="4">
        <v>298.5</v>
      </c>
      <c r="F338" s="4">
        <v>34.6</v>
      </c>
      <c r="G338" s="4">
        <v>19.2</v>
      </c>
      <c r="H338" s="4">
        <v>148.4</v>
      </c>
      <c r="J338" s="46">
        <f t="shared" si="17"/>
        <v>500.70000000000005</v>
      </c>
      <c r="K338" s="5">
        <v>-1</v>
      </c>
    </row>
    <row r="339" spans="1:11" x14ac:dyDescent="0.25">
      <c r="A339" s="34">
        <f t="shared" si="18"/>
        <v>1993</v>
      </c>
      <c r="B339" s="34" t="str">
        <f t="shared" si="19"/>
        <v>Q3-1993</v>
      </c>
      <c r="C339" t="s">
        <v>844</v>
      </c>
      <c r="D339" s="3">
        <v>34212</v>
      </c>
      <c r="E339" s="4">
        <v>298</v>
      </c>
      <c r="F339" s="4">
        <v>36.5</v>
      </c>
      <c r="G339" s="4">
        <v>19.3</v>
      </c>
      <c r="H339" s="4">
        <v>148.5</v>
      </c>
      <c r="J339" s="46">
        <f t="shared" si="17"/>
        <v>502.3</v>
      </c>
      <c r="K339" s="5">
        <v>-1</v>
      </c>
    </row>
    <row r="340" spans="1:11" x14ac:dyDescent="0.25">
      <c r="A340" s="34">
        <f t="shared" si="18"/>
        <v>1993</v>
      </c>
      <c r="B340" s="34" t="str">
        <f t="shared" si="19"/>
        <v>Q3-1993</v>
      </c>
      <c r="C340" t="s">
        <v>845</v>
      </c>
      <c r="D340" s="3">
        <v>34242</v>
      </c>
      <c r="E340" s="4">
        <v>299.2</v>
      </c>
      <c r="F340" s="4">
        <v>35.6</v>
      </c>
      <c r="G340" s="4">
        <v>19.100000000000001</v>
      </c>
      <c r="H340" s="4">
        <v>147.5</v>
      </c>
      <c r="J340" s="46">
        <f t="shared" si="17"/>
        <v>501.40000000000003</v>
      </c>
      <c r="K340" s="5">
        <v>-1</v>
      </c>
    </row>
    <row r="341" spans="1:11" x14ac:dyDescent="0.25">
      <c r="A341" s="34">
        <f t="shared" si="18"/>
        <v>1993</v>
      </c>
      <c r="B341" s="34" t="str">
        <f t="shared" si="19"/>
        <v>Q4-1993</v>
      </c>
      <c r="C341" t="s">
        <v>846</v>
      </c>
      <c r="D341" s="3">
        <v>34273</v>
      </c>
      <c r="E341" s="4">
        <v>299.39999999999998</v>
      </c>
      <c r="F341" s="4">
        <v>33</v>
      </c>
      <c r="G341" s="4">
        <v>18.8</v>
      </c>
      <c r="H341" s="4">
        <v>147.9</v>
      </c>
      <c r="J341" s="46">
        <f t="shared" si="17"/>
        <v>499.1</v>
      </c>
      <c r="K341" s="5">
        <v>-1</v>
      </c>
    </row>
    <row r="342" spans="1:11" x14ac:dyDescent="0.25">
      <c r="A342" s="34">
        <f t="shared" si="18"/>
        <v>1993</v>
      </c>
      <c r="B342" s="34" t="str">
        <f t="shared" si="19"/>
        <v>Q4-1993</v>
      </c>
      <c r="C342" t="s">
        <v>847</v>
      </c>
      <c r="D342" s="3">
        <v>34303</v>
      </c>
      <c r="E342" s="4">
        <v>299.10000000000002</v>
      </c>
      <c r="F342" s="4">
        <v>32.5</v>
      </c>
      <c r="G342" s="4">
        <v>19.100000000000001</v>
      </c>
      <c r="H342" s="4">
        <v>149</v>
      </c>
      <c r="J342" s="46">
        <f t="shared" si="17"/>
        <v>499.70000000000005</v>
      </c>
      <c r="K342" s="5">
        <v>-1</v>
      </c>
    </row>
    <row r="343" spans="1:11" x14ac:dyDescent="0.25">
      <c r="A343" s="34">
        <f t="shared" si="18"/>
        <v>1993</v>
      </c>
      <c r="B343" s="34" t="str">
        <f t="shared" si="19"/>
        <v>Q4-1993</v>
      </c>
      <c r="C343" t="s">
        <v>848</v>
      </c>
      <c r="D343" s="3">
        <v>34334</v>
      </c>
      <c r="E343" s="4">
        <v>303.2</v>
      </c>
      <c r="F343" s="4">
        <v>34.200000000000003</v>
      </c>
      <c r="G343" s="4">
        <v>19.600000000000001</v>
      </c>
      <c r="H343" s="4">
        <v>148.6</v>
      </c>
      <c r="J343" s="46">
        <f t="shared" si="17"/>
        <v>505.6</v>
      </c>
      <c r="K343" s="5">
        <v>-1</v>
      </c>
    </row>
    <row r="344" spans="1:11" x14ac:dyDescent="0.25">
      <c r="A344" s="34">
        <f t="shared" si="18"/>
        <v>1994</v>
      </c>
      <c r="B344" s="34" t="str">
        <f t="shared" si="19"/>
        <v>Q1-1994</v>
      </c>
      <c r="C344" t="s">
        <v>849</v>
      </c>
      <c r="D344" s="3">
        <v>34365</v>
      </c>
      <c r="E344" s="4">
        <v>307.2</v>
      </c>
      <c r="F344" s="4">
        <v>29.1</v>
      </c>
      <c r="G344" s="4">
        <v>19.600000000000001</v>
      </c>
      <c r="H344" s="4">
        <v>153.4</v>
      </c>
      <c r="J344" s="46">
        <f t="shared" si="17"/>
        <v>509.30000000000007</v>
      </c>
      <c r="K344" s="5">
        <v>-1</v>
      </c>
    </row>
    <row r="345" spans="1:11" x14ac:dyDescent="0.25">
      <c r="A345" s="34">
        <f t="shared" si="18"/>
        <v>1994</v>
      </c>
      <c r="B345" s="34" t="str">
        <f t="shared" si="19"/>
        <v>Q1-1994</v>
      </c>
      <c r="C345" t="s">
        <v>850</v>
      </c>
      <c r="D345" s="3">
        <v>34393</v>
      </c>
      <c r="E345" s="4">
        <v>308.8</v>
      </c>
      <c r="F345" s="4">
        <v>28.4</v>
      </c>
      <c r="G345" s="4">
        <v>19.2</v>
      </c>
      <c r="H345" s="4">
        <v>152.69999999999999</v>
      </c>
      <c r="J345" s="46">
        <f t="shared" si="17"/>
        <v>509.09999999999997</v>
      </c>
      <c r="K345" s="5">
        <v>-1</v>
      </c>
    </row>
    <row r="346" spans="1:11" x14ac:dyDescent="0.25">
      <c r="A346" s="34">
        <f t="shared" si="18"/>
        <v>1994</v>
      </c>
      <c r="B346" s="34" t="str">
        <f t="shared" si="19"/>
        <v>Q1-1994</v>
      </c>
      <c r="C346" t="s">
        <v>851</v>
      </c>
      <c r="D346" s="3">
        <v>34424</v>
      </c>
      <c r="E346" s="4">
        <v>310.5</v>
      </c>
      <c r="F346" s="4">
        <v>26.4</v>
      </c>
      <c r="G346" s="4">
        <v>20.100000000000001</v>
      </c>
      <c r="H346" s="4">
        <v>152.30000000000001</v>
      </c>
      <c r="J346" s="46">
        <f t="shared" si="17"/>
        <v>509.3</v>
      </c>
      <c r="K346" s="5">
        <v>-1</v>
      </c>
    </row>
    <row r="347" spans="1:11" x14ac:dyDescent="0.25">
      <c r="A347" s="34">
        <f t="shared" si="18"/>
        <v>1994</v>
      </c>
      <c r="B347" s="34" t="str">
        <f t="shared" si="19"/>
        <v>Q2-1994</v>
      </c>
      <c r="C347" t="s">
        <v>852</v>
      </c>
      <c r="D347" s="3">
        <v>34454</v>
      </c>
      <c r="E347" s="4">
        <v>311.89999999999998</v>
      </c>
      <c r="F347" s="4">
        <v>26.7</v>
      </c>
      <c r="G347" s="4">
        <v>19.8</v>
      </c>
      <c r="H347" s="4">
        <v>152.4</v>
      </c>
      <c r="J347" s="46">
        <f t="shared" si="17"/>
        <v>510.79999999999995</v>
      </c>
      <c r="K347" s="5">
        <v>-1</v>
      </c>
    </row>
    <row r="348" spans="1:11" x14ac:dyDescent="0.25">
      <c r="A348" s="34">
        <f t="shared" si="18"/>
        <v>1994</v>
      </c>
      <c r="B348" s="34" t="str">
        <f t="shared" si="19"/>
        <v>Q2-1994</v>
      </c>
      <c r="C348" t="s">
        <v>853</v>
      </c>
      <c r="D348" s="3">
        <v>34485</v>
      </c>
      <c r="E348" s="4">
        <v>311.89999999999998</v>
      </c>
      <c r="F348" s="4">
        <v>23.6</v>
      </c>
      <c r="G348" s="4">
        <v>19.2</v>
      </c>
      <c r="H348" s="4">
        <v>152.69999999999999</v>
      </c>
      <c r="J348" s="46">
        <f t="shared" si="17"/>
        <v>507.4</v>
      </c>
      <c r="K348" s="5">
        <v>-1</v>
      </c>
    </row>
    <row r="349" spans="1:11" x14ac:dyDescent="0.25">
      <c r="A349" s="34">
        <f t="shared" si="18"/>
        <v>1994</v>
      </c>
      <c r="B349" s="34" t="str">
        <f t="shared" si="19"/>
        <v>Q2-1994</v>
      </c>
      <c r="C349" t="s">
        <v>854</v>
      </c>
      <c r="D349" s="3">
        <v>34515</v>
      </c>
      <c r="E349" s="4">
        <v>311.5</v>
      </c>
      <c r="F349" s="4">
        <v>23.1</v>
      </c>
      <c r="G349" s="4">
        <v>19.7</v>
      </c>
      <c r="H349" s="4">
        <v>152.30000000000001</v>
      </c>
      <c r="J349" s="46">
        <f t="shared" si="17"/>
        <v>506.6</v>
      </c>
      <c r="K349" s="5">
        <v>-1</v>
      </c>
    </row>
    <row r="350" spans="1:11" x14ac:dyDescent="0.25">
      <c r="A350" s="34">
        <f t="shared" si="18"/>
        <v>1994</v>
      </c>
      <c r="B350" s="34" t="str">
        <f t="shared" si="19"/>
        <v>Q3-1994</v>
      </c>
      <c r="C350" t="s">
        <v>855</v>
      </c>
      <c r="D350" s="3">
        <v>34546</v>
      </c>
      <c r="E350" s="4">
        <v>312.60000000000002</v>
      </c>
      <c r="F350" s="4">
        <v>22.1</v>
      </c>
      <c r="G350" s="4">
        <v>19.600000000000001</v>
      </c>
      <c r="H350" s="4">
        <v>153.19999999999999</v>
      </c>
      <c r="J350" s="46">
        <f t="shared" si="17"/>
        <v>507.50000000000006</v>
      </c>
      <c r="K350" s="5">
        <v>-1</v>
      </c>
    </row>
    <row r="351" spans="1:11" x14ac:dyDescent="0.25">
      <c r="A351" s="34">
        <f t="shared" si="18"/>
        <v>1994</v>
      </c>
      <c r="B351" s="34" t="str">
        <f t="shared" si="19"/>
        <v>Q3-1994</v>
      </c>
      <c r="C351" t="s">
        <v>856</v>
      </c>
      <c r="D351" s="3">
        <v>34577</v>
      </c>
      <c r="E351" s="4">
        <v>312.89999999999998</v>
      </c>
      <c r="F351" s="4">
        <v>22.5</v>
      </c>
      <c r="G351" s="4">
        <v>19.899999999999999</v>
      </c>
      <c r="H351" s="4">
        <v>153.30000000000001</v>
      </c>
      <c r="J351" s="46">
        <f t="shared" si="17"/>
        <v>508.59999999999997</v>
      </c>
      <c r="K351" s="5">
        <v>-1</v>
      </c>
    </row>
    <row r="352" spans="1:11" x14ac:dyDescent="0.25">
      <c r="A352" s="34">
        <f t="shared" si="18"/>
        <v>1994</v>
      </c>
      <c r="B352" s="34" t="str">
        <f t="shared" si="19"/>
        <v>Q3-1994</v>
      </c>
      <c r="C352" t="s">
        <v>857</v>
      </c>
      <c r="D352" s="3">
        <v>34607</v>
      </c>
      <c r="E352" s="4">
        <v>313.39999999999998</v>
      </c>
      <c r="F352" s="4">
        <v>21.6</v>
      </c>
      <c r="G352" s="4">
        <v>19.7</v>
      </c>
      <c r="H352" s="4">
        <v>152.80000000000001</v>
      </c>
      <c r="J352" s="46">
        <f t="shared" si="17"/>
        <v>507.5</v>
      </c>
      <c r="K352" s="5">
        <v>-1</v>
      </c>
    </row>
    <row r="353" spans="1:11" x14ac:dyDescent="0.25">
      <c r="A353" s="34">
        <f t="shared" si="18"/>
        <v>1994</v>
      </c>
      <c r="B353" s="34" t="str">
        <f t="shared" si="19"/>
        <v>Q4-1994</v>
      </c>
      <c r="C353" t="s">
        <v>858</v>
      </c>
      <c r="D353" s="3">
        <v>34638</v>
      </c>
      <c r="E353" s="4">
        <v>314.10000000000002</v>
      </c>
      <c r="F353" s="4">
        <v>21.8</v>
      </c>
      <c r="G353" s="4">
        <v>19.8</v>
      </c>
      <c r="H353" s="4">
        <v>156.1</v>
      </c>
      <c r="J353" s="46">
        <f t="shared" si="17"/>
        <v>511.80000000000007</v>
      </c>
      <c r="K353" s="5">
        <v>-1</v>
      </c>
    </row>
    <row r="354" spans="1:11" x14ac:dyDescent="0.25">
      <c r="A354" s="34">
        <f t="shared" si="18"/>
        <v>1994</v>
      </c>
      <c r="B354" s="34" t="str">
        <f t="shared" si="19"/>
        <v>Q4-1994</v>
      </c>
      <c r="C354" t="s">
        <v>859</v>
      </c>
      <c r="D354" s="3">
        <v>34668</v>
      </c>
      <c r="E354" s="4">
        <v>313.3</v>
      </c>
      <c r="F354" s="4">
        <v>21.5</v>
      </c>
      <c r="G354" s="4">
        <v>19.8</v>
      </c>
      <c r="H354" s="4">
        <v>155.30000000000001</v>
      </c>
      <c r="J354" s="46">
        <f t="shared" si="17"/>
        <v>509.90000000000003</v>
      </c>
      <c r="K354" s="5">
        <v>-1</v>
      </c>
    </row>
    <row r="355" spans="1:11" x14ac:dyDescent="0.25">
      <c r="A355" s="34">
        <f t="shared" si="18"/>
        <v>1994</v>
      </c>
      <c r="B355" s="34" t="str">
        <f t="shared" si="19"/>
        <v>Q4-1994</v>
      </c>
      <c r="C355" t="s">
        <v>860</v>
      </c>
      <c r="D355" s="3">
        <v>34699</v>
      </c>
      <c r="E355" s="4">
        <v>317.89999999999998</v>
      </c>
      <c r="F355" s="4">
        <v>20.6</v>
      </c>
      <c r="G355" s="4">
        <v>19.899999999999999</v>
      </c>
      <c r="H355" s="4">
        <v>155.4</v>
      </c>
      <c r="J355" s="46">
        <f t="shared" si="17"/>
        <v>513.79999999999995</v>
      </c>
      <c r="K355" s="5">
        <v>-1</v>
      </c>
    </row>
    <row r="356" spans="1:11" x14ac:dyDescent="0.25">
      <c r="A356" s="34">
        <f t="shared" si="18"/>
        <v>1995</v>
      </c>
      <c r="B356" s="34" t="str">
        <f t="shared" si="19"/>
        <v>Q1-1995</v>
      </c>
      <c r="C356" t="s">
        <v>861</v>
      </c>
      <c r="D356" s="3">
        <v>34730</v>
      </c>
      <c r="E356" s="4">
        <v>322.8</v>
      </c>
      <c r="F356" s="4">
        <v>20.9</v>
      </c>
      <c r="G356" s="4">
        <v>20.9</v>
      </c>
      <c r="H356" s="4">
        <v>159</v>
      </c>
      <c r="J356" s="46">
        <f t="shared" si="17"/>
        <v>523.59999999999991</v>
      </c>
      <c r="K356" s="5">
        <v>-1</v>
      </c>
    </row>
    <row r="357" spans="1:11" x14ac:dyDescent="0.25">
      <c r="A357" s="34">
        <f t="shared" si="18"/>
        <v>1995</v>
      </c>
      <c r="B357" s="34" t="str">
        <f t="shared" si="19"/>
        <v>Q1-1995</v>
      </c>
      <c r="C357" t="s">
        <v>862</v>
      </c>
      <c r="D357" s="3">
        <v>34758</v>
      </c>
      <c r="E357" s="4">
        <v>324.89999999999998</v>
      </c>
      <c r="F357" s="4">
        <v>21</v>
      </c>
      <c r="G357" s="4">
        <v>20.399999999999999</v>
      </c>
      <c r="H357" s="4">
        <v>158.69999999999999</v>
      </c>
      <c r="J357" s="46">
        <f t="shared" si="17"/>
        <v>525</v>
      </c>
      <c r="K357" s="5">
        <v>-1</v>
      </c>
    </row>
    <row r="358" spans="1:11" x14ac:dyDescent="0.25">
      <c r="A358" s="34">
        <f t="shared" si="18"/>
        <v>1995</v>
      </c>
      <c r="B358" s="34" t="str">
        <f t="shared" si="19"/>
        <v>Q1-1995</v>
      </c>
      <c r="C358" t="s">
        <v>863</v>
      </c>
      <c r="D358" s="3">
        <v>34789</v>
      </c>
      <c r="E358" s="4">
        <v>326.60000000000002</v>
      </c>
      <c r="F358" s="4">
        <v>20.8</v>
      </c>
      <c r="G358" s="4">
        <v>20.6</v>
      </c>
      <c r="H358" s="4">
        <v>159.19999999999999</v>
      </c>
      <c r="J358" s="46">
        <f t="shared" si="17"/>
        <v>527.20000000000005</v>
      </c>
      <c r="K358" s="5">
        <v>-1</v>
      </c>
    </row>
    <row r="359" spans="1:11" x14ac:dyDescent="0.25">
      <c r="A359" s="34">
        <f t="shared" si="18"/>
        <v>1995</v>
      </c>
      <c r="B359" s="34" t="str">
        <f t="shared" si="19"/>
        <v>Q2-1995</v>
      </c>
      <c r="C359" t="s">
        <v>864</v>
      </c>
      <c r="D359" s="3">
        <v>34819</v>
      </c>
      <c r="E359" s="4">
        <v>326.60000000000002</v>
      </c>
      <c r="F359" s="4">
        <v>21.1</v>
      </c>
      <c r="G359" s="4">
        <v>20.5</v>
      </c>
      <c r="H359" s="4">
        <v>159.1</v>
      </c>
      <c r="J359" s="46">
        <f t="shared" si="17"/>
        <v>527.30000000000007</v>
      </c>
      <c r="K359" s="5">
        <v>-1</v>
      </c>
    </row>
    <row r="360" spans="1:11" x14ac:dyDescent="0.25">
      <c r="A360" s="34">
        <f t="shared" si="18"/>
        <v>1995</v>
      </c>
      <c r="B360" s="34" t="str">
        <f t="shared" si="19"/>
        <v>Q2-1995</v>
      </c>
      <c r="C360" t="s">
        <v>865</v>
      </c>
      <c r="D360" s="3">
        <v>34850</v>
      </c>
      <c r="E360" s="4">
        <v>328.2</v>
      </c>
      <c r="F360" s="4">
        <v>22.2</v>
      </c>
      <c r="G360" s="4">
        <v>20.7</v>
      </c>
      <c r="H360" s="4">
        <v>160.19999999999999</v>
      </c>
      <c r="J360" s="46">
        <f t="shared" si="17"/>
        <v>531.29999999999995</v>
      </c>
      <c r="K360" s="5">
        <v>-1</v>
      </c>
    </row>
    <row r="361" spans="1:11" x14ac:dyDescent="0.25">
      <c r="A361" s="34">
        <f t="shared" si="18"/>
        <v>1995</v>
      </c>
      <c r="B361" s="34" t="str">
        <f t="shared" si="19"/>
        <v>Q2-1995</v>
      </c>
      <c r="C361" t="s">
        <v>866</v>
      </c>
      <c r="D361" s="3">
        <v>34880</v>
      </c>
      <c r="E361" s="4">
        <v>327.8</v>
      </c>
      <c r="F361" s="4">
        <v>21.4</v>
      </c>
      <c r="G361" s="4">
        <v>20.3</v>
      </c>
      <c r="H361" s="4">
        <v>159.30000000000001</v>
      </c>
      <c r="J361" s="46">
        <f t="shared" si="17"/>
        <v>528.79999999999995</v>
      </c>
      <c r="K361" s="5">
        <v>-1</v>
      </c>
    </row>
    <row r="362" spans="1:11" x14ac:dyDescent="0.25">
      <c r="A362" s="34">
        <f t="shared" si="18"/>
        <v>1995</v>
      </c>
      <c r="B362" s="34" t="str">
        <f t="shared" si="19"/>
        <v>Q3-1995</v>
      </c>
      <c r="C362" t="s">
        <v>867</v>
      </c>
      <c r="D362" s="3">
        <v>34911</v>
      </c>
      <c r="E362" s="4">
        <v>327.9</v>
      </c>
      <c r="F362" s="4">
        <v>22.2</v>
      </c>
      <c r="G362" s="4">
        <v>20.7</v>
      </c>
      <c r="H362" s="4">
        <v>159.4</v>
      </c>
      <c r="J362" s="46">
        <f t="shared" si="17"/>
        <v>530.19999999999993</v>
      </c>
      <c r="K362" s="5">
        <v>-1</v>
      </c>
    </row>
    <row r="363" spans="1:11" x14ac:dyDescent="0.25">
      <c r="A363" s="34">
        <f t="shared" si="18"/>
        <v>1995</v>
      </c>
      <c r="B363" s="34" t="str">
        <f t="shared" si="19"/>
        <v>Q3-1995</v>
      </c>
      <c r="C363" t="s">
        <v>868</v>
      </c>
      <c r="D363" s="3">
        <v>34942</v>
      </c>
      <c r="E363" s="4">
        <v>327.9</v>
      </c>
      <c r="F363" s="4">
        <v>22</v>
      </c>
      <c r="G363" s="4">
        <v>20.7</v>
      </c>
      <c r="H363" s="4">
        <v>159.19999999999999</v>
      </c>
      <c r="J363" s="46">
        <f t="shared" si="17"/>
        <v>529.79999999999995</v>
      </c>
      <c r="K363" s="5">
        <v>-1</v>
      </c>
    </row>
    <row r="364" spans="1:11" x14ac:dyDescent="0.25">
      <c r="A364" s="34">
        <f t="shared" si="18"/>
        <v>1995</v>
      </c>
      <c r="B364" s="34" t="str">
        <f t="shared" si="19"/>
        <v>Q3-1995</v>
      </c>
      <c r="C364" t="s">
        <v>869</v>
      </c>
      <c r="D364" s="3">
        <v>34972</v>
      </c>
      <c r="E364" s="4">
        <v>330.1</v>
      </c>
      <c r="F364" s="4">
        <v>21.7</v>
      </c>
      <c r="G364" s="4">
        <v>20.3</v>
      </c>
      <c r="H364" s="4">
        <v>159</v>
      </c>
      <c r="J364" s="46">
        <f t="shared" si="17"/>
        <v>531.1</v>
      </c>
      <c r="K364" s="5">
        <v>-1</v>
      </c>
    </row>
    <row r="365" spans="1:11" x14ac:dyDescent="0.25">
      <c r="A365" s="34">
        <f t="shared" si="18"/>
        <v>1995</v>
      </c>
      <c r="B365" s="34" t="str">
        <f t="shared" si="19"/>
        <v>Q4-1995</v>
      </c>
      <c r="C365" t="s">
        <v>870</v>
      </c>
      <c r="D365" s="3">
        <v>35003</v>
      </c>
      <c r="E365" s="4">
        <v>328.7</v>
      </c>
      <c r="F365" s="4">
        <v>22.9</v>
      </c>
      <c r="G365" s="4">
        <v>20.7</v>
      </c>
      <c r="H365" s="4">
        <v>160.80000000000001</v>
      </c>
      <c r="J365" s="46">
        <f t="shared" si="17"/>
        <v>533.09999999999991</v>
      </c>
      <c r="K365" s="5">
        <v>-1</v>
      </c>
    </row>
    <row r="366" spans="1:11" x14ac:dyDescent="0.25">
      <c r="A366" s="34">
        <f t="shared" si="18"/>
        <v>1995</v>
      </c>
      <c r="B366" s="34" t="str">
        <f t="shared" si="19"/>
        <v>Q4-1995</v>
      </c>
      <c r="C366" t="s">
        <v>871</v>
      </c>
      <c r="D366" s="3">
        <v>35033</v>
      </c>
      <c r="E366" s="4">
        <v>328</v>
      </c>
      <c r="F366" s="4">
        <v>22.3</v>
      </c>
      <c r="G366" s="4">
        <v>20.399999999999999</v>
      </c>
      <c r="H366" s="4">
        <v>160</v>
      </c>
      <c r="J366" s="46">
        <f t="shared" si="17"/>
        <v>530.70000000000005</v>
      </c>
      <c r="K366" s="5">
        <v>-1</v>
      </c>
    </row>
    <row r="367" spans="1:11" x14ac:dyDescent="0.25">
      <c r="A367" s="34">
        <f t="shared" si="18"/>
        <v>1995</v>
      </c>
      <c r="B367" s="34" t="str">
        <f t="shared" si="19"/>
        <v>Q4-1995</v>
      </c>
      <c r="C367" t="s">
        <v>872</v>
      </c>
      <c r="D367" s="3">
        <v>35064</v>
      </c>
      <c r="E367" s="4">
        <v>332.6</v>
      </c>
      <c r="F367" s="4">
        <v>22.2</v>
      </c>
      <c r="G367" s="4">
        <v>20.399999999999999</v>
      </c>
      <c r="H367" s="4">
        <v>159.80000000000001</v>
      </c>
      <c r="J367" s="46">
        <f t="shared" si="17"/>
        <v>535</v>
      </c>
      <c r="K367" s="5">
        <v>-1</v>
      </c>
    </row>
    <row r="368" spans="1:11" x14ac:dyDescent="0.25">
      <c r="A368" s="34">
        <f t="shared" si="18"/>
        <v>1996</v>
      </c>
      <c r="B368" s="34" t="str">
        <f t="shared" si="19"/>
        <v>Q1-1996</v>
      </c>
      <c r="C368" t="s">
        <v>873</v>
      </c>
      <c r="D368" s="3">
        <v>35095</v>
      </c>
      <c r="E368" s="4">
        <v>336</v>
      </c>
      <c r="F368" s="4">
        <v>23.5</v>
      </c>
      <c r="G368" s="4">
        <v>21.4</v>
      </c>
      <c r="H368" s="4">
        <v>164</v>
      </c>
      <c r="J368" s="46">
        <f t="shared" si="17"/>
        <v>544.9</v>
      </c>
      <c r="K368" s="5">
        <v>-1</v>
      </c>
    </row>
    <row r="369" spans="1:11" x14ac:dyDescent="0.25">
      <c r="A369" s="34">
        <f t="shared" si="18"/>
        <v>1996</v>
      </c>
      <c r="B369" s="34" t="str">
        <f t="shared" si="19"/>
        <v>Q1-1996</v>
      </c>
      <c r="C369" t="s">
        <v>874</v>
      </c>
      <c r="D369" s="3">
        <v>35124</v>
      </c>
      <c r="E369" s="4">
        <v>338.7</v>
      </c>
      <c r="F369" s="4">
        <v>23.1</v>
      </c>
      <c r="G369" s="4">
        <v>21.4</v>
      </c>
      <c r="H369" s="4">
        <v>163.6</v>
      </c>
      <c r="J369" s="46">
        <f t="shared" si="17"/>
        <v>546.79999999999995</v>
      </c>
      <c r="K369" s="5">
        <v>-1</v>
      </c>
    </row>
    <row r="370" spans="1:11" x14ac:dyDescent="0.25">
      <c r="A370" s="34">
        <f t="shared" si="18"/>
        <v>1996</v>
      </c>
      <c r="B370" s="34" t="str">
        <f t="shared" si="19"/>
        <v>Q1-1996</v>
      </c>
      <c r="C370" t="s">
        <v>875</v>
      </c>
      <c r="D370" s="3">
        <v>35155</v>
      </c>
      <c r="E370" s="4">
        <v>342.6</v>
      </c>
      <c r="F370" s="4">
        <v>22.4</v>
      </c>
      <c r="G370" s="4">
        <v>21.5</v>
      </c>
      <c r="H370" s="4">
        <v>163.4</v>
      </c>
      <c r="J370" s="46">
        <f t="shared" si="17"/>
        <v>549.9</v>
      </c>
      <c r="K370" s="5">
        <v>-1</v>
      </c>
    </row>
    <row r="371" spans="1:11" x14ac:dyDescent="0.25">
      <c r="A371" s="34">
        <f t="shared" si="18"/>
        <v>1996</v>
      </c>
      <c r="B371" s="34" t="str">
        <f t="shared" si="19"/>
        <v>Q2-1996</v>
      </c>
      <c r="C371" t="s">
        <v>876</v>
      </c>
      <c r="D371" s="3">
        <v>35185</v>
      </c>
      <c r="E371" s="4">
        <v>341.1</v>
      </c>
      <c r="F371" s="4">
        <v>23.8</v>
      </c>
      <c r="G371" s="4">
        <v>21.8</v>
      </c>
      <c r="H371" s="4">
        <v>163.9</v>
      </c>
      <c r="J371" s="46">
        <f t="shared" si="17"/>
        <v>550.6</v>
      </c>
      <c r="K371" s="5">
        <v>-1</v>
      </c>
    </row>
    <row r="372" spans="1:11" x14ac:dyDescent="0.25">
      <c r="A372" s="34">
        <f t="shared" si="18"/>
        <v>1996</v>
      </c>
      <c r="B372" s="34" t="str">
        <f t="shared" si="19"/>
        <v>Q2-1996</v>
      </c>
      <c r="C372" t="s">
        <v>877</v>
      </c>
      <c r="D372" s="3">
        <v>35216</v>
      </c>
      <c r="E372" s="4">
        <v>341.2</v>
      </c>
      <c r="F372" s="4">
        <v>22.2</v>
      </c>
      <c r="G372" s="4">
        <v>21.4</v>
      </c>
      <c r="H372" s="4">
        <v>163.1</v>
      </c>
      <c r="J372" s="46">
        <f t="shared" si="17"/>
        <v>547.9</v>
      </c>
      <c r="K372" s="5">
        <v>-1</v>
      </c>
    </row>
    <row r="373" spans="1:11" x14ac:dyDescent="0.25">
      <c r="A373" s="34">
        <f t="shared" si="18"/>
        <v>1996</v>
      </c>
      <c r="B373" s="34" t="str">
        <f t="shared" si="19"/>
        <v>Q2-1996</v>
      </c>
      <c r="C373" t="s">
        <v>878</v>
      </c>
      <c r="D373" s="3">
        <v>35246</v>
      </c>
      <c r="E373" s="4">
        <v>341.9</v>
      </c>
      <c r="F373" s="4">
        <v>22.2</v>
      </c>
      <c r="G373" s="4">
        <v>21.7</v>
      </c>
      <c r="H373" s="4">
        <v>162.69999999999999</v>
      </c>
      <c r="J373" s="46">
        <f t="shared" si="17"/>
        <v>548.5</v>
      </c>
      <c r="K373" s="5">
        <v>-1</v>
      </c>
    </row>
    <row r="374" spans="1:11" x14ac:dyDescent="0.25">
      <c r="A374" s="34">
        <f t="shared" si="18"/>
        <v>1996</v>
      </c>
      <c r="B374" s="34" t="str">
        <f t="shared" si="19"/>
        <v>Q3-1996</v>
      </c>
      <c r="C374" t="s">
        <v>879</v>
      </c>
      <c r="D374" s="3">
        <v>35277</v>
      </c>
      <c r="E374" s="4">
        <v>342.5</v>
      </c>
      <c r="F374" s="4">
        <v>22.2</v>
      </c>
      <c r="G374" s="4">
        <v>21.6</v>
      </c>
      <c r="H374" s="4">
        <v>162.80000000000001</v>
      </c>
      <c r="J374" s="46">
        <f t="shared" si="17"/>
        <v>549.1</v>
      </c>
      <c r="K374" s="5">
        <v>-1</v>
      </c>
    </row>
    <row r="375" spans="1:11" x14ac:dyDescent="0.25">
      <c r="A375" s="34">
        <f t="shared" si="18"/>
        <v>1996</v>
      </c>
      <c r="B375" s="34" t="str">
        <f t="shared" si="19"/>
        <v>Q3-1996</v>
      </c>
      <c r="C375" t="s">
        <v>880</v>
      </c>
      <c r="D375" s="3">
        <v>35308</v>
      </c>
      <c r="E375" s="4">
        <v>343.1</v>
      </c>
      <c r="F375" s="4">
        <v>20.8</v>
      </c>
      <c r="G375" s="4">
        <v>21.1</v>
      </c>
      <c r="H375" s="4">
        <v>162.80000000000001</v>
      </c>
      <c r="J375" s="46">
        <f t="shared" ref="J375:J438" si="20">SUM(E375:H375)</f>
        <v>547.80000000000007</v>
      </c>
      <c r="K375" s="5">
        <v>-1</v>
      </c>
    </row>
    <row r="376" spans="1:11" x14ac:dyDescent="0.25">
      <c r="A376" s="34">
        <f t="shared" si="18"/>
        <v>1996</v>
      </c>
      <c r="B376" s="34" t="str">
        <f t="shared" si="19"/>
        <v>Q3-1996</v>
      </c>
      <c r="C376" t="s">
        <v>881</v>
      </c>
      <c r="D376" s="3">
        <v>35338</v>
      </c>
      <c r="E376" s="4">
        <v>342.3</v>
      </c>
      <c r="F376" s="4">
        <v>21.9</v>
      </c>
      <c r="G376" s="4">
        <v>21.2</v>
      </c>
      <c r="H376" s="4">
        <v>162.1</v>
      </c>
      <c r="J376" s="46">
        <f t="shared" si="20"/>
        <v>547.5</v>
      </c>
      <c r="K376" s="5">
        <v>-1</v>
      </c>
    </row>
    <row r="377" spans="1:11" x14ac:dyDescent="0.25">
      <c r="A377" s="34">
        <f t="shared" si="18"/>
        <v>1996</v>
      </c>
      <c r="B377" s="34" t="str">
        <f t="shared" si="19"/>
        <v>Q4-1996</v>
      </c>
      <c r="C377" t="s">
        <v>882</v>
      </c>
      <c r="D377" s="3">
        <v>35369</v>
      </c>
      <c r="E377" s="4">
        <v>342.9</v>
      </c>
      <c r="F377" s="4">
        <v>21.8</v>
      </c>
      <c r="G377" s="4">
        <v>21.2</v>
      </c>
      <c r="H377" s="4">
        <v>160.80000000000001</v>
      </c>
      <c r="J377" s="46">
        <f t="shared" si="20"/>
        <v>546.70000000000005</v>
      </c>
      <c r="K377" s="5">
        <v>-1</v>
      </c>
    </row>
    <row r="378" spans="1:11" x14ac:dyDescent="0.25">
      <c r="A378" s="34">
        <f t="shared" si="18"/>
        <v>1996</v>
      </c>
      <c r="B378" s="34" t="str">
        <f t="shared" si="19"/>
        <v>Q4-1996</v>
      </c>
      <c r="C378" t="s">
        <v>883</v>
      </c>
      <c r="D378" s="3">
        <v>35399</v>
      </c>
      <c r="E378" s="4">
        <v>345.5</v>
      </c>
      <c r="F378" s="4">
        <v>21.1</v>
      </c>
      <c r="G378" s="4">
        <v>21.1</v>
      </c>
      <c r="H378" s="4">
        <v>160.80000000000001</v>
      </c>
      <c r="J378" s="46">
        <f t="shared" si="20"/>
        <v>548.5</v>
      </c>
      <c r="K378" s="5">
        <v>-1</v>
      </c>
    </row>
    <row r="379" spans="1:11" x14ac:dyDescent="0.25">
      <c r="A379" s="34">
        <f t="shared" si="18"/>
        <v>1996</v>
      </c>
      <c r="B379" s="34" t="str">
        <f t="shared" si="19"/>
        <v>Q4-1996</v>
      </c>
      <c r="C379" t="s">
        <v>884</v>
      </c>
      <c r="D379" s="3">
        <v>35430</v>
      </c>
      <c r="E379" s="4">
        <v>346.2</v>
      </c>
      <c r="F379" s="4">
        <v>22.2</v>
      </c>
      <c r="G379" s="4">
        <v>21.8</v>
      </c>
      <c r="H379" s="4">
        <v>159.19999999999999</v>
      </c>
      <c r="J379" s="46">
        <f t="shared" si="20"/>
        <v>549.4</v>
      </c>
      <c r="K379" s="5">
        <v>-1</v>
      </c>
    </row>
    <row r="380" spans="1:11" x14ac:dyDescent="0.25">
      <c r="A380" s="34">
        <f t="shared" si="18"/>
        <v>1997</v>
      </c>
      <c r="B380" s="34" t="str">
        <f t="shared" si="19"/>
        <v>Q1-1997</v>
      </c>
      <c r="C380" t="s">
        <v>885</v>
      </c>
      <c r="D380" s="3">
        <v>35461</v>
      </c>
      <c r="E380" s="4">
        <v>355.8</v>
      </c>
      <c r="F380" s="4">
        <v>21</v>
      </c>
      <c r="G380" s="4">
        <v>22.3</v>
      </c>
      <c r="H380" s="4">
        <v>161.5</v>
      </c>
      <c r="J380" s="46">
        <f t="shared" si="20"/>
        <v>560.6</v>
      </c>
      <c r="K380" s="5">
        <v>-1</v>
      </c>
    </row>
    <row r="381" spans="1:11" x14ac:dyDescent="0.25">
      <c r="A381" s="34">
        <f t="shared" si="18"/>
        <v>1997</v>
      </c>
      <c r="B381" s="34" t="str">
        <f t="shared" si="19"/>
        <v>Q1-1997</v>
      </c>
      <c r="C381" t="s">
        <v>886</v>
      </c>
      <c r="D381" s="3">
        <v>35489</v>
      </c>
      <c r="E381" s="4">
        <v>350.7</v>
      </c>
      <c r="F381" s="4">
        <v>20.9</v>
      </c>
      <c r="G381" s="4">
        <v>22.3</v>
      </c>
      <c r="H381" s="4">
        <v>161.9</v>
      </c>
      <c r="J381" s="46">
        <f t="shared" si="20"/>
        <v>555.79999999999995</v>
      </c>
      <c r="K381" s="5">
        <v>-1</v>
      </c>
    </row>
    <row r="382" spans="1:11" x14ac:dyDescent="0.25">
      <c r="A382" s="34">
        <f t="shared" si="18"/>
        <v>1997</v>
      </c>
      <c r="B382" s="34" t="str">
        <f t="shared" si="19"/>
        <v>Q1-1997</v>
      </c>
      <c r="C382" t="s">
        <v>887</v>
      </c>
      <c r="D382" s="3">
        <v>35520</v>
      </c>
      <c r="E382" s="4">
        <v>355.2</v>
      </c>
      <c r="F382" s="4">
        <v>21</v>
      </c>
      <c r="G382" s="4">
        <v>22.6</v>
      </c>
      <c r="H382" s="4">
        <v>161.9</v>
      </c>
      <c r="J382" s="46">
        <f t="shared" si="20"/>
        <v>560.70000000000005</v>
      </c>
      <c r="K382" s="5">
        <v>-1</v>
      </c>
    </row>
    <row r="383" spans="1:11" x14ac:dyDescent="0.25">
      <c r="A383" s="34">
        <f t="shared" si="18"/>
        <v>1997</v>
      </c>
      <c r="B383" s="34" t="str">
        <f t="shared" si="19"/>
        <v>Q2-1997</v>
      </c>
      <c r="C383" t="s">
        <v>888</v>
      </c>
      <c r="D383" s="3">
        <v>35550</v>
      </c>
      <c r="E383" s="4">
        <v>355.1</v>
      </c>
      <c r="F383" s="4">
        <v>21</v>
      </c>
      <c r="G383" s="4">
        <v>22.4</v>
      </c>
      <c r="H383" s="4">
        <v>161.30000000000001</v>
      </c>
      <c r="J383" s="46">
        <f t="shared" si="20"/>
        <v>559.79999999999995</v>
      </c>
      <c r="K383" s="5">
        <v>-1</v>
      </c>
    </row>
    <row r="384" spans="1:11" x14ac:dyDescent="0.25">
      <c r="A384" s="34">
        <f t="shared" si="18"/>
        <v>1997</v>
      </c>
      <c r="B384" s="34" t="str">
        <f t="shared" si="19"/>
        <v>Q2-1997</v>
      </c>
      <c r="C384" t="s">
        <v>889</v>
      </c>
      <c r="D384" s="3">
        <v>35581</v>
      </c>
      <c r="E384" s="4">
        <v>356.3</v>
      </c>
      <c r="F384" s="4">
        <v>19.7</v>
      </c>
      <c r="G384" s="4">
        <v>22</v>
      </c>
      <c r="H384" s="4">
        <v>159.9</v>
      </c>
      <c r="J384" s="46">
        <f t="shared" si="20"/>
        <v>557.9</v>
      </c>
      <c r="K384" s="5">
        <v>-1</v>
      </c>
    </row>
    <row r="385" spans="1:11" x14ac:dyDescent="0.25">
      <c r="A385" s="34">
        <f t="shared" si="18"/>
        <v>1997</v>
      </c>
      <c r="B385" s="34" t="str">
        <f t="shared" si="19"/>
        <v>Q2-1997</v>
      </c>
      <c r="C385" t="s">
        <v>890</v>
      </c>
      <c r="D385" s="3">
        <v>35611</v>
      </c>
      <c r="E385" s="4">
        <v>356.2</v>
      </c>
      <c r="F385" s="4">
        <v>20.399999999999999</v>
      </c>
      <c r="G385" s="4">
        <v>22.2</v>
      </c>
      <c r="H385" s="4">
        <v>160.9</v>
      </c>
      <c r="J385" s="46">
        <f t="shared" si="20"/>
        <v>559.69999999999993</v>
      </c>
      <c r="K385" s="5">
        <v>-1</v>
      </c>
    </row>
    <row r="386" spans="1:11" x14ac:dyDescent="0.25">
      <c r="A386" s="34">
        <f t="shared" si="18"/>
        <v>1997</v>
      </c>
      <c r="B386" s="34" t="str">
        <f t="shared" si="19"/>
        <v>Q3-1997</v>
      </c>
      <c r="C386" t="s">
        <v>891</v>
      </c>
      <c r="D386" s="3">
        <v>35642</v>
      </c>
      <c r="E386" s="4">
        <v>356.6</v>
      </c>
      <c r="F386" s="4">
        <v>19.7</v>
      </c>
      <c r="G386" s="4">
        <v>22.2</v>
      </c>
      <c r="H386" s="4">
        <v>160.30000000000001</v>
      </c>
      <c r="J386" s="46">
        <f t="shared" si="20"/>
        <v>558.79999999999995</v>
      </c>
      <c r="K386" s="5">
        <v>-1</v>
      </c>
    </row>
    <row r="387" spans="1:11" x14ac:dyDescent="0.25">
      <c r="A387" s="34">
        <f t="shared" si="18"/>
        <v>1997</v>
      </c>
      <c r="B387" s="34" t="str">
        <f t="shared" si="19"/>
        <v>Q3-1997</v>
      </c>
      <c r="C387" t="s">
        <v>892</v>
      </c>
      <c r="D387" s="3">
        <v>35673</v>
      </c>
      <c r="E387" s="4">
        <v>358.4</v>
      </c>
      <c r="F387" s="4">
        <v>19.100000000000001</v>
      </c>
      <c r="G387" s="4">
        <v>21.9</v>
      </c>
      <c r="H387" s="4">
        <v>160.19999999999999</v>
      </c>
      <c r="J387" s="46">
        <f t="shared" si="20"/>
        <v>559.59999999999991</v>
      </c>
      <c r="K387" s="5">
        <v>-1</v>
      </c>
    </row>
    <row r="388" spans="1:11" x14ac:dyDescent="0.25">
      <c r="A388" s="34">
        <f t="shared" si="18"/>
        <v>1997</v>
      </c>
      <c r="B388" s="34" t="str">
        <f t="shared" si="19"/>
        <v>Q3-1997</v>
      </c>
      <c r="C388" t="s">
        <v>893</v>
      </c>
      <c r="D388" s="3">
        <v>35703</v>
      </c>
      <c r="E388" s="4">
        <v>357.6</v>
      </c>
      <c r="F388" s="4">
        <v>20.2</v>
      </c>
      <c r="G388" s="4">
        <v>22.4</v>
      </c>
      <c r="H388" s="4">
        <v>160.19999999999999</v>
      </c>
      <c r="J388" s="46">
        <f t="shared" si="20"/>
        <v>560.4</v>
      </c>
      <c r="K388" s="5">
        <v>-1</v>
      </c>
    </row>
    <row r="389" spans="1:11" x14ac:dyDescent="0.25">
      <c r="A389" s="34">
        <f t="shared" si="18"/>
        <v>1997</v>
      </c>
      <c r="B389" s="34" t="str">
        <f t="shared" si="19"/>
        <v>Q4-1997</v>
      </c>
      <c r="C389" t="s">
        <v>894</v>
      </c>
      <c r="D389" s="3">
        <v>35734</v>
      </c>
      <c r="E389" s="4">
        <v>358.2</v>
      </c>
      <c r="F389" s="4">
        <v>18.8</v>
      </c>
      <c r="G389" s="4">
        <v>22.3</v>
      </c>
      <c r="H389" s="4">
        <v>159.9</v>
      </c>
      <c r="J389" s="46">
        <f t="shared" si="20"/>
        <v>559.20000000000005</v>
      </c>
      <c r="K389" s="5">
        <v>-1</v>
      </c>
    </row>
    <row r="390" spans="1:11" x14ac:dyDescent="0.25">
      <c r="A390" s="34">
        <f t="shared" si="18"/>
        <v>1997</v>
      </c>
      <c r="B390" s="34" t="str">
        <f t="shared" si="19"/>
        <v>Q4-1997</v>
      </c>
      <c r="C390" t="s">
        <v>895</v>
      </c>
      <c r="D390" s="3">
        <v>35764</v>
      </c>
      <c r="E390" s="4">
        <v>357.5</v>
      </c>
      <c r="F390" s="4">
        <v>19.600000000000001</v>
      </c>
      <c r="G390" s="4">
        <v>22.3</v>
      </c>
      <c r="H390" s="4">
        <v>160.4</v>
      </c>
      <c r="J390" s="46">
        <f t="shared" si="20"/>
        <v>559.80000000000007</v>
      </c>
      <c r="K390" s="5">
        <v>-1</v>
      </c>
    </row>
    <row r="391" spans="1:11" x14ac:dyDescent="0.25">
      <c r="A391" s="34">
        <f t="shared" si="18"/>
        <v>1997</v>
      </c>
      <c r="B391" s="34" t="str">
        <f t="shared" si="19"/>
        <v>Q4-1997</v>
      </c>
      <c r="C391" t="s">
        <v>896</v>
      </c>
      <c r="D391" s="3">
        <v>35795</v>
      </c>
      <c r="E391" s="4">
        <v>361.5</v>
      </c>
      <c r="F391" s="4">
        <v>19.899999999999999</v>
      </c>
      <c r="G391" s="4">
        <v>22.7</v>
      </c>
      <c r="H391" s="4">
        <v>160.19999999999999</v>
      </c>
      <c r="J391" s="46">
        <f t="shared" si="20"/>
        <v>564.29999999999995</v>
      </c>
      <c r="K391" s="5">
        <v>-1</v>
      </c>
    </row>
    <row r="392" spans="1:11" x14ac:dyDescent="0.25">
      <c r="A392" s="34">
        <f t="shared" si="18"/>
        <v>1998</v>
      </c>
      <c r="B392" s="34" t="str">
        <f t="shared" si="19"/>
        <v>Q1-1998</v>
      </c>
      <c r="C392" t="s">
        <v>897</v>
      </c>
      <c r="D392" s="3">
        <v>35826</v>
      </c>
      <c r="E392" s="4">
        <v>364.9</v>
      </c>
      <c r="F392" s="4">
        <v>19</v>
      </c>
      <c r="G392" s="4">
        <v>23.3</v>
      </c>
      <c r="H392" s="4">
        <v>162</v>
      </c>
      <c r="J392" s="46">
        <f t="shared" si="20"/>
        <v>569.20000000000005</v>
      </c>
      <c r="K392" s="5">
        <v>-1</v>
      </c>
    </row>
    <row r="393" spans="1:11" x14ac:dyDescent="0.25">
      <c r="A393" s="34">
        <f t="shared" ref="A393:A456" si="21">YEAR(C393)</f>
        <v>1998</v>
      </c>
      <c r="B393" s="34" t="str">
        <f t="shared" ref="B393:B456" si="22">"Q"&amp;ROUNDUP(MONTH(C393)/3, 0)&amp;"-"&amp;YEAR(C393)</f>
        <v>Q1-1998</v>
      </c>
      <c r="C393" t="s">
        <v>898</v>
      </c>
      <c r="D393" s="3">
        <v>35854</v>
      </c>
      <c r="E393" s="4">
        <v>366.2</v>
      </c>
      <c r="F393" s="4">
        <v>19.3</v>
      </c>
      <c r="G393" s="4">
        <v>23.2</v>
      </c>
      <c r="H393" s="4">
        <v>163.19999999999999</v>
      </c>
      <c r="J393" s="46">
        <f t="shared" si="20"/>
        <v>571.9</v>
      </c>
      <c r="K393" s="5">
        <v>-1</v>
      </c>
    </row>
    <row r="394" spans="1:11" x14ac:dyDescent="0.25">
      <c r="A394" s="34">
        <f t="shared" si="21"/>
        <v>1998</v>
      </c>
      <c r="B394" s="34" t="str">
        <f t="shared" si="22"/>
        <v>Q1-1998</v>
      </c>
      <c r="C394" t="s">
        <v>899</v>
      </c>
      <c r="D394" s="3">
        <v>35885</v>
      </c>
      <c r="E394" s="4">
        <v>368.8</v>
      </c>
      <c r="F394" s="4">
        <v>19.899999999999999</v>
      </c>
      <c r="G394" s="4">
        <v>23.6</v>
      </c>
      <c r="H394" s="4">
        <v>163.19999999999999</v>
      </c>
      <c r="J394" s="46">
        <f t="shared" si="20"/>
        <v>575.5</v>
      </c>
      <c r="K394" s="5">
        <v>-1</v>
      </c>
    </row>
    <row r="395" spans="1:11" x14ac:dyDescent="0.25">
      <c r="A395" s="34">
        <f t="shared" si="21"/>
        <v>1998</v>
      </c>
      <c r="B395" s="34" t="str">
        <f t="shared" si="22"/>
        <v>Q2-1998</v>
      </c>
      <c r="C395" t="s">
        <v>900</v>
      </c>
      <c r="D395" s="3">
        <v>35915</v>
      </c>
      <c r="E395" s="4">
        <v>367.6</v>
      </c>
      <c r="F395" s="4">
        <v>19.3</v>
      </c>
      <c r="G395" s="4">
        <v>23.6</v>
      </c>
      <c r="H395" s="4">
        <v>163.69999999999999</v>
      </c>
      <c r="J395" s="46">
        <f t="shared" si="20"/>
        <v>574.20000000000005</v>
      </c>
      <c r="K395" s="5">
        <v>-1</v>
      </c>
    </row>
    <row r="396" spans="1:11" x14ac:dyDescent="0.25">
      <c r="A396" s="34">
        <f t="shared" si="21"/>
        <v>1998</v>
      </c>
      <c r="B396" s="34" t="str">
        <f t="shared" si="22"/>
        <v>Q2-1998</v>
      </c>
      <c r="C396" t="s">
        <v>901</v>
      </c>
      <c r="D396" s="3">
        <v>35946</v>
      </c>
      <c r="E396" s="4">
        <v>368.3</v>
      </c>
      <c r="F396" s="4">
        <v>18.899999999999999</v>
      </c>
      <c r="G396" s="4">
        <v>22.9</v>
      </c>
      <c r="H396" s="4">
        <v>163.80000000000001</v>
      </c>
      <c r="J396" s="46">
        <f t="shared" si="20"/>
        <v>573.9</v>
      </c>
      <c r="K396" s="5">
        <v>-1</v>
      </c>
    </row>
    <row r="397" spans="1:11" x14ac:dyDescent="0.25">
      <c r="A397" s="34">
        <f t="shared" si="21"/>
        <v>1998</v>
      </c>
      <c r="B397" s="34" t="str">
        <f t="shared" si="22"/>
        <v>Q2-1998</v>
      </c>
      <c r="C397" t="s">
        <v>902</v>
      </c>
      <c r="D397" s="3">
        <v>35976</v>
      </c>
      <c r="E397" s="4">
        <v>368.7</v>
      </c>
      <c r="F397" s="4">
        <v>19.7</v>
      </c>
      <c r="G397" s="4">
        <v>23.1</v>
      </c>
      <c r="H397" s="4">
        <v>164.4</v>
      </c>
      <c r="J397" s="46">
        <f t="shared" si="20"/>
        <v>575.9</v>
      </c>
      <c r="K397" s="5">
        <v>-1</v>
      </c>
    </row>
    <row r="398" spans="1:11" x14ac:dyDescent="0.25">
      <c r="A398" s="34">
        <f t="shared" si="21"/>
        <v>1998</v>
      </c>
      <c r="B398" s="34" t="str">
        <f t="shared" si="22"/>
        <v>Q3-1998</v>
      </c>
      <c r="C398" t="s">
        <v>903</v>
      </c>
      <c r="D398" s="3">
        <v>36007</v>
      </c>
      <c r="E398" s="4">
        <v>370.2</v>
      </c>
      <c r="F398" s="4">
        <v>20.2</v>
      </c>
      <c r="G398" s="4">
        <v>23.2</v>
      </c>
      <c r="H398" s="4">
        <v>163.69999999999999</v>
      </c>
      <c r="J398" s="46">
        <f t="shared" si="20"/>
        <v>577.29999999999995</v>
      </c>
      <c r="K398" s="5">
        <v>-1</v>
      </c>
    </row>
    <row r="399" spans="1:11" x14ac:dyDescent="0.25">
      <c r="A399" s="34">
        <f t="shared" si="21"/>
        <v>1998</v>
      </c>
      <c r="B399" s="34" t="str">
        <f t="shared" si="22"/>
        <v>Q3-1998</v>
      </c>
      <c r="C399" t="s">
        <v>904</v>
      </c>
      <c r="D399" s="3">
        <v>36038</v>
      </c>
      <c r="E399" s="4">
        <v>370.1</v>
      </c>
      <c r="F399" s="4">
        <v>20.7</v>
      </c>
      <c r="G399" s="4">
        <v>23.1</v>
      </c>
      <c r="H399" s="4">
        <v>164</v>
      </c>
      <c r="J399" s="46">
        <f t="shared" si="20"/>
        <v>577.90000000000009</v>
      </c>
      <c r="K399" s="5">
        <v>-1</v>
      </c>
    </row>
    <row r="400" spans="1:11" x14ac:dyDescent="0.25">
      <c r="A400" s="34">
        <f t="shared" si="21"/>
        <v>1998</v>
      </c>
      <c r="B400" s="34" t="str">
        <f t="shared" si="22"/>
        <v>Q3-1998</v>
      </c>
      <c r="C400" t="s">
        <v>905</v>
      </c>
      <c r="D400" s="3">
        <v>36068</v>
      </c>
      <c r="E400" s="4">
        <v>371.8</v>
      </c>
      <c r="F400" s="4">
        <v>19.899999999999999</v>
      </c>
      <c r="G400" s="4">
        <v>23.2</v>
      </c>
      <c r="H400" s="4">
        <v>164.6</v>
      </c>
      <c r="J400" s="46">
        <f t="shared" si="20"/>
        <v>579.5</v>
      </c>
      <c r="K400" s="5">
        <v>-1</v>
      </c>
    </row>
    <row r="401" spans="1:11" x14ac:dyDescent="0.25">
      <c r="A401" s="34">
        <f t="shared" si="21"/>
        <v>1998</v>
      </c>
      <c r="B401" s="34" t="str">
        <f t="shared" si="22"/>
        <v>Q4-1998</v>
      </c>
      <c r="C401" t="s">
        <v>906</v>
      </c>
      <c r="D401" s="3">
        <v>36099</v>
      </c>
      <c r="E401" s="4">
        <v>370.1</v>
      </c>
      <c r="F401" s="4">
        <v>18.7</v>
      </c>
      <c r="G401" s="4">
        <v>23</v>
      </c>
      <c r="H401" s="4">
        <v>165.5</v>
      </c>
      <c r="J401" s="46">
        <f t="shared" si="20"/>
        <v>577.29999999999995</v>
      </c>
      <c r="K401" s="5">
        <v>-1</v>
      </c>
    </row>
    <row r="402" spans="1:11" x14ac:dyDescent="0.25">
      <c r="A402" s="34">
        <f t="shared" si="21"/>
        <v>1998</v>
      </c>
      <c r="B402" s="34" t="str">
        <f t="shared" si="22"/>
        <v>Q4-1998</v>
      </c>
      <c r="C402" t="s">
        <v>907</v>
      </c>
      <c r="D402" s="3">
        <v>36129</v>
      </c>
      <c r="E402" s="4">
        <v>370.2</v>
      </c>
      <c r="F402" s="4">
        <v>20.5</v>
      </c>
      <c r="G402" s="4">
        <v>23.4</v>
      </c>
      <c r="H402" s="4">
        <v>165.4</v>
      </c>
      <c r="J402" s="46">
        <f t="shared" si="20"/>
        <v>579.5</v>
      </c>
      <c r="K402" s="5">
        <v>-1</v>
      </c>
    </row>
    <row r="403" spans="1:11" x14ac:dyDescent="0.25">
      <c r="A403" s="34">
        <f t="shared" si="21"/>
        <v>1998</v>
      </c>
      <c r="B403" s="34" t="str">
        <f t="shared" si="22"/>
        <v>Q4-1998</v>
      </c>
      <c r="C403" t="s">
        <v>908</v>
      </c>
      <c r="D403" s="3">
        <v>36160</v>
      </c>
      <c r="E403" s="4">
        <v>373.3</v>
      </c>
      <c r="F403" s="4">
        <v>20.2</v>
      </c>
      <c r="G403" s="4">
        <v>23.7</v>
      </c>
      <c r="H403" s="4">
        <v>164.7</v>
      </c>
      <c r="J403" s="46">
        <f t="shared" si="20"/>
        <v>581.9</v>
      </c>
      <c r="K403" s="5">
        <v>-1</v>
      </c>
    </row>
    <row r="404" spans="1:11" x14ac:dyDescent="0.25">
      <c r="A404" s="34">
        <f t="shared" si="21"/>
        <v>1999</v>
      </c>
      <c r="B404" s="34" t="str">
        <f t="shared" si="22"/>
        <v>Q1-1999</v>
      </c>
      <c r="C404" t="s">
        <v>909</v>
      </c>
      <c r="D404" s="3">
        <v>36191</v>
      </c>
      <c r="E404" s="4">
        <v>376.6</v>
      </c>
      <c r="F404" s="4">
        <v>20.6</v>
      </c>
      <c r="G404" s="4">
        <v>24</v>
      </c>
      <c r="H404" s="4">
        <v>168.7</v>
      </c>
      <c r="J404" s="46">
        <f t="shared" si="20"/>
        <v>589.90000000000009</v>
      </c>
      <c r="K404" s="5">
        <v>-1</v>
      </c>
    </row>
    <row r="405" spans="1:11" x14ac:dyDescent="0.25">
      <c r="A405" s="34">
        <f t="shared" si="21"/>
        <v>1999</v>
      </c>
      <c r="B405" s="34" t="str">
        <f t="shared" si="22"/>
        <v>Q1-1999</v>
      </c>
      <c r="C405" t="s">
        <v>910</v>
      </c>
      <c r="D405" s="3">
        <v>36219</v>
      </c>
      <c r="E405" s="4">
        <v>376.2</v>
      </c>
      <c r="F405" s="4">
        <v>20.399999999999999</v>
      </c>
      <c r="G405" s="4">
        <v>23.8</v>
      </c>
      <c r="H405" s="4">
        <v>168.7</v>
      </c>
      <c r="J405" s="46">
        <f t="shared" si="20"/>
        <v>589.09999999999991</v>
      </c>
      <c r="K405" s="5">
        <v>-1</v>
      </c>
    </row>
    <row r="406" spans="1:11" x14ac:dyDescent="0.25">
      <c r="A406" s="34">
        <f t="shared" si="21"/>
        <v>1999</v>
      </c>
      <c r="B406" s="34" t="str">
        <f t="shared" si="22"/>
        <v>Q1-1999</v>
      </c>
      <c r="C406" t="s">
        <v>911</v>
      </c>
      <c r="D406" s="3">
        <v>36250</v>
      </c>
      <c r="E406" s="4">
        <v>378.1</v>
      </c>
      <c r="F406" s="4">
        <v>21.4</v>
      </c>
      <c r="G406" s="4">
        <v>24.7</v>
      </c>
      <c r="H406" s="4">
        <v>169.8</v>
      </c>
      <c r="J406" s="46">
        <f t="shared" si="20"/>
        <v>594</v>
      </c>
      <c r="K406" s="5">
        <v>-1</v>
      </c>
    </row>
    <row r="407" spans="1:11" x14ac:dyDescent="0.25">
      <c r="A407" s="34">
        <f t="shared" si="21"/>
        <v>1999</v>
      </c>
      <c r="B407" s="34" t="str">
        <f t="shared" si="22"/>
        <v>Q2-1999</v>
      </c>
      <c r="C407" t="s">
        <v>912</v>
      </c>
      <c r="D407" s="3">
        <v>36280</v>
      </c>
      <c r="E407" s="4">
        <v>378.7</v>
      </c>
      <c r="F407" s="4">
        <v>19.8</v>
      </c>
      <c r="G407" s="4">
        <v>24.1</v>
      </c>
      <c r="H407" s="4">
        <v>169.2</v>
      </c>
      <c r="J407" s="46">
        <f t="shared" si="20"/>
        <v>591.79999999999995</v>
      </c>
      <c r="K407" s="5">
        <v>-1</v>
      </c>
    </row>
    <row r="408" spans="1:11" x14ac:dyDescent="0.25">
      <c r="A408" s="34">
        <f t="shared" si="21"/>
        <v>1999</v>
      </c>
      <c r="B408" s="34" t="str">
        <f t="shared" si="22"/>
        <v>Q2-1999</v>
      </c>
      <c r="C408" t="s">
        <v>913</v>
      </c>
      <c r="D408" s="3">
        <v>36311</v>
      </c>
      <c r="E408" s="4">
        <v>378.7</v>
      </c>
      <c r="F408" s="4">
        <v>21.5</v>
      </c>
      <c r="G408" s="4">
        <v>23.9</v>
      </c>
      <c r="H408" s="4">
        <v>169.5</v>
      </c>
      <c r="J408" s="46">
        <f t="shared" si="20"/>
        <v>593.59999999999991</v>
      </c>
      <c r="K408" s="5">
        <v>-1</v>
      </c>
    </row>
    <row r="409" spans="1:11" x14ac:dyDescent="0.25">
      <c r="A409" s="34">
        <f t="shared" si="21"/>
        <v>1999</v>
      </c>
      <c r="B409" s="34" t="str">
        <f t="shared" si="22"/>
        <v>Q2-1999</v>
      </c>
      <c r="C409" t="s">
        <v>914</v>
      </c>
      <c r="D409" s="3">
        <v>36341</v>
      </c>
      <c r="E409" s="4">
        <v>379.5</v>
      </c>
      <c r="F409" s="4">
        <v>21.3</v>
      </c>
      <c r="G409" s="4">
        <v>24.3</v>
      </c>
      <c r="H409" s="4">
        <v>169.7</v>
      </c>
      <c r="J409" s="46">
        <f t="shared" si="20"/>
        <v>594.79999999999995</v>
      </c>
      <c r="K409" s="5">
        <v>-1</v>
      </c>
    </row>
    <row r="410" spans="1:11" x14ac:dyDescent="0.25">
      <c r="A410" s="34">
        <f t="shared" si="21"/>
        <v>1999</v>
      </c>
      <c r="B410" s="34" t="str">
        <f t="shared" si="22"/>
        <v>Q3-1999</v>
      </c>
      <c r="C410" t="s">
        <v>915</v>
      </c>
      <c r="D410" s="3">
        <v>36372</v>
      </c>
      <c r="E410" s="4">
        <v>380</v>
      </c>
      <c r="F410" s="4">
        <v>19.399999999999999</v>
      </c>
      <c r="G410" s="4">
        <v>24</v>
      </c>
      <c r="H410" s="4">
        <v>169.3</v>
      </c>
      <c r="J410" s="46">
        <f t="shared" si="20"/>
        <v>592.70000000000005</v>
      </c>
      <c r="K410" s="5">
        <v>-1</v>
      </c>
    </row>
    <row r="411" spans="1:11" x14ac:dyDescent="0.25">
      <c r="A411" s="34">
        <f t="shared" si="21"/>
        <v>1999</v>
      </c>
      <c r="B411" s="34" t="str">
        <f t="shared" si="22"/>
        <v>Q3-1999</v>
      </c>
      <c r="C411" t="s">
        <v>916</v>
      </c>
      <c r="D411" s="3">
        <v>36403</v>
      </c>
      <c r="E411" s="4">
        <v>381</v>
      </c>
      <c r="F411" s="4">
        <v>21.3</v>
      </c>
      <c r="G411" s="4">
        <v>24.3</v>
      </c>
      <c r="H411" s="4">
        <v>170.2</v>
      </c>
      <c r="J411" s="46">
        <f t="shared" si="20"/>
        <v>596.79999999999995</v>
      </c>
      <c r="K411" s="5">
        <v>-1</v>
      </c>
    </row>
    <row r="412" spans="1:11" x14ac:dyDescent="0.25">
      <c r="A412" s="34">
        <f t="shared" si="21"/>
        <v>1999</v>
      </c>
      <c r="B412" s="34" t="str">
        <f t="shared" si="22"/>
        <v>Q3-1999</v>
      </c>
      <c r="C412" t="s">
        <v>917</v>
      </c>
      <c r="D412" s="3">
        <v>36433</v>
      </c>
      <c r="E412" s="4">
        <v>381.4</v>
      </c>
      <c r="F412" s="4">
        <v>20.3</v>
      </c>
      <c r="G412" s="4">
        <v>24</v>
      </c>
      <c r="H412" s="4">
        <v>171.1</v>
      </c>
      <c r="J412" s="46">
        <f t="shared" si="20"/>
        <v>596.79999999999995</v>
      </c>
      <c r="K412" s="5">
        <v>-1</v>
      </c>
    </row>
    <row r="413" spans="1:11" x14ac:dyDescent="0.25">
      <c r="A413" s="34">
        <f t="shared" si="21"/>
        <v>1999</v>
      </c>
      <c r="B413" s="34" t="str">
        <f t="shared" si="22"/>
        <v>Q4-1999</v>
      </c>
      <c r="C413" t="s">
        <v>918</v>
      </c>
      <c r="D413" s="3">
        <v>36464</v>
      </c>
      <c r="E413" s="4">
        <v>383.2</v>
      </c>
      <c r="F413" s="4">
        <v>19.899999999999999</v>
      </c>
      <c r="G413" s="4">
        <v>23.9</v>
      </c>
      <c r="H413" s="4">
        <v>170.6</v>
      </c>
      <c r="J413" s="46">
        <f t="shared" si="20"/>
        <v>597.59999999999991</v>
      </c>
      <c r="K413" s="5">
        <v>-1</v>
      </c>
    </row>
    <row r="414" spans="1:11" x14ac:dyDescent="0.25">
      <c r="A414" s="34">
        <f t="shared" si="21"/>
        <v>1999</v>
      </c>
      <c r="B414" s="34" t="str">
        <f t="shared" si="22"/>
        <v>Q4-1999</v>
      </c>
      <c r="C414" t="s">
        <v>919</v>
      </c>
      <c r="D414" s="3">
        <v>36494</v>
      </c>
      <c r="E414" s="4">
        <v>380.4</v>
      </c>
      <c r="F414" s="4">
        <v>20.5</v>
      </c>
      <c r="G414" s="4">
        <v>24.1</v>
      </c>
      <c r="H414" s="4">
        <v>170.4</v>
      </c>
      <c r="J414" s="46">
        <f t="shared" si="20"/>
        <v>595.4</v>
      </c>
      <c r="K414" s="5">
        <v>-1</v>
      </c>
    </row>
    <row r="415" spans="1:11" x14ac:dyDescent="0.25">
      <c r="A415" s="34">
        <f t="shared" si="21"/>
        <v>1999</v>
      </c>
      <c r="B415" s="34" t="str">
        <f t="shared" si="22"/>
        <v>Q4-1999</v>
      </c>
      <c r="C415" t="s">
        <v>920</v>
      </c>
      <c r="D415" s="3">
        <v>36525</v>
      </c>
      <c r="E415" s="4">
        <v>384.7</v>
      </c>
      <c r="F415" s="4">
        <v>19.600000000000001</v>
      </c>
      <c r="G415" s="4">
        <v>24.3</v>
      </c>
      <c r="H415" s="4">
        <v>170.5</v>
      </c>
      <c r="J415" s="46">
        <f t="shared" si="20"/>
        <v>599.1</v>
      </c>
      <c r="K415" s="5">
        <v>-1</v>
      </c>
    </row>
    <row r="416" spans="1:11" x14ac:dyDescent="0.25">
      <c r="A416" s="34">
        <f t="shared" si="21"/>
        <v>2000</v>
      </c>
      <c r="B416" s="34" t="str">
        <f t="shared" si="22"/>
        <v>Q1-2000</v>
      </c>
      <c r="C416" t="s">
        <v>113</v>
      </c>
      <c r="D416" s="3">
        <v>36556</v>
      </c>
      <c r="E416" s="4">
        <v>391.2</v>
      </c>
      <c r="F416" s="4">
        <v>20.9</v>
      </c>
      <c r="G416" s="4">
        <v>25</v>
      </c>
      <c r="H416" s="4">
        <v>170.5</v>
      </c>
      <c r="J416" s="46">
        <f t="shared" si="20"/>
        <v>607.59999999999991</v>
      </c>
      <c r="K416" s="5">
        <v>-1</v>
      </c>
    </row>
    <row r="417" spans="1:11" x14ac:dyDescent="0.25">
      <c r="A417" s="34">
        <f t="shared" si="21"/>
        <v>2000</v>
      </c>
      <c r="B417" s="34" t="str">
        <f t="shared" si="22"/>
        <v>Q1-2000</v>
      </c>
      <c r="C417" t="s">
        <v>118</v>
      </c>
      <c r="D417" s="3">
        <v>36585</v>
      </c>
      <c r="E417" s="4">
        <v>392.1</v>
      </c>
      <c r="F417" s="4">
        <v>21.2</v>
      </c>
      <c r="G417" s="4">
        <v>25.1</v>
      </c>
      <c r="H417" s="4">
        <v>171.7</v>
      </c>
      <c r="J417" s="46">
        <f t="shared" si="20"/>
        <v>610.1</v>
      </c>
      <c r="K417" s="5">
        <v>-1</v>
      </c>
    </row>
    <row r="418" spans="1:11" x14ac:dyDescent="0.25">
      <c r="A418" s="34">
        <f t="shared" si="21"/>
        <v>2000</v>
      </c>
      <c r="B418" s="34" t="str">
        <f t="shared" si="22"/>
        <v>Q1-2000</v>
      </c>
      <c r="C418" t="s">
        <v>119</v>
      </c>
      <c r="D418" s="3">
        <v>36616</v>
      </c>
      <c r="E418" s="4">
        <v>394.2</v>
      </c>
      <c r="F418" s="4">
        <v>19.600000000000001</v>
      </c>
      <c r="G418" s="4">
        <v>25.2</v>
      </c>
      <c r="H418" s="4">
        <v>171.8</v>
      </c>
      <c r="J418" s="46">
        <f t="shared" si="20"/>
        <v>610.79999999999995</v>
      </c>
      <c r="K418" s="5">
        <v>-1</v>
      </c>
    </row>
    <row r="419" spans="1:11" x14ac:dyDescent="0.25">
      <c r="A419" s="34">
        <f t="shared" si="21"/>
        <v>2000</v>
      </c>
      <c r="B419" s="34" t="str">
        <f t="shared" si="22"/>
        <v>Q2-2000</v>
      </c>
      <c r="C419" t="s">
        <v>120</v>
      </c>
      <c r="D419" s="3">
        <v>36646</v>
      </c>
      <c r="E419" s="4">
        <v>395.1</v>
      </c>
      <c r="F419" s="4">
        <v>20.3</v>
      </c>
      <c r="G419" s="4">
        <v>24.9</v>
      </c>
      <c r="H419" s="4">
        <v>173.3</v>
      </c>
      <c r="J419" s="46">
        <f t="shared" si="20"/>
        <v>613.6</v>
      </c>
      <c r="K419" s="5">
        <v>-1</v>
      </c>
    </row>
    <row r="420" spans="1:11" x14ac:dyDescent="0.25">
      <c r="A420" s="34">
        <f t="shared" si="21"/>
        <v>2000</v>
      </c>
      <c r="B420" s="34" t="str">
        <f t="shared" si="22"/>
        <v>Q2-2000</v>
      </c>
      <c r="C420" t="s">
        <v>121</v>
      </c>
      <c r="D420" s="3">
        <v>36677</v>
      </c>
      <c r="E420" s="4">
        <v>414.9</v>
      </c>
      <c r="F420" s="4">
        <v>20.399999999999999</v>
      </c>
      <c r="G420" s="4">
        <v>25</v>
      </c>
      <c r="H420" s="4">
        <v>174.3</v>
      </c>
      <c r="J420" s="46">
        <f t="shared" si="20"/>
        <v>634.59999999999991</v>
      </c>
      <c r="K420" s="5">
        <v>-1</v>
      </c>
    </row>
    <row r="421" spans="1:11" x14ac:dyDescent="0.25">
      <c r="A421" s="34">
        <f t="shared" si="21"/>
        <v>2000</v>
      </c>
      <c r="B421" s="34" t="str">
        <f t="shared" si="22"/>
        <v>Q2-2000</v>
      </c>
      <c r="C421" t="s">
        <v>122</v>
      </c>
      <c r="D421" s="3">
        <v>36707</v>
      </c>
      <c r="E421" s="4">
        <v>404</v>
      </c>
      <c r="F421" s="4">
        <v>19.2</v>
      </c>
      <c r="G421" s="4">
        <v>24.9</v>
      </c>
      <c r="H421" s="4">
        <v>174.5</v>
      </c>
      <c r="J421" s="46">
        <f t="shared" si="20"/>
        <v>622.59999999999991</v>
      </c>
      <c r="K421" s="5">
        <v>-1</v>
      </c>
    </row>
    <row r="422" spans="1:11" x14ac:dyDescent="0.25">
      <c r="A422" s="34">
        <f t="shared" si="21"/>
        <v>2000</v>
      </c>
      <c r="B422" s="34" t="str">
        <f t="shared" si="22"/>
        <v>Q3-2000</v>
      </c>
      <c r="C422" t="s">
        <v>123</v>
      </c>
      <c r="D422" s="3">
        <v>36738</v>
      </c>
      <c r="E422" s="4">
        <v>401.4</v>
      </c>
      <c r="F422" s="4">
        <v>20.8</v>
      </c>
      <c r="G422" s="4">
        <v>24.9</v>
      </c>
      <c r="H422" s="4">
        <v>174.6</v>
      </c>
      <c r="J422" s="46">
        <f t="shared" si="20"/>
        <v>621.69999999999993</v>
      </c>
      <c r="K422" s="5">
        <v>-1</v>
      </c>
    </row>
    <row r="423" spans="1:11" x14ac:dyDescent="0.25">
      <c r="A423" s="34">
        <f t="shared" si="21"/>
        <v>2000</v>
      </c>
      <c r="B423" s="34" t="str">
        <f t="shared" si="22"/>
        <v>Q3-2000</v>
      </c>
      <c r="C423" t="s">
        <v>124</v>
      </c>
      <c r="D423" s="3">
        <v>36769</v>
      </c>
      <c r="E423" s="4">
        <v>403.8</v>
      </c>
      <c r="F423" s="4">
        <v>20.399999999999999</v>
      </c>
      <c r="G423" s="4">
        <v>25.1</v>
      </c>
      <c r="H423" s="4">
        <v>176.1</v>
      </c>
      <c r="J423" s="46">
        <f t="shared" si="20"/>
        <v>625.4</v>
      </c>
      <c r="K423" s="5">
        <v>-1</v>
      </c>
    </row>
    <row r="424" spans="1:11" x14ac:dyDescent="0.25">
      <c r="A424" s="34">
        <f t="shared" si="21"/>
        <v>2000</v>
      </c>
      <c r="B424" s="34" t="str">
        <f t="shared" si="22"/>
        <v>Q3-2000</v>
      </c>
      <c r="C424" t="s">
        <v>125</v>
      </c>
      <c r="D424" s="3">
        <v>36799</v>
      </c>
      <c r="E424" s="4">
        <v>406.4</v>
      </c>
      <c r="F424" s="4">
        <v>20.5</v>
      </c>
      <c r="G424" s="4">
        <v>24.7</v>
      </c>
      <c r="H424" s="4">
        <v>176.2</v>
      </c>
      <c r="J424" s="46">
        <f t="shared" si="20"/>
        <v>627.79999999999995</v>
      </c>
      <c r="K424" s="5">
        <v>-1</v>
      </c>
    </row>
    <row r="425" spans="1:11" x14ac:dyDescent="0.25">
      <c r="A425" s="34">
        <f t="shared" si="21"/>
        <v>2000</v>
      </c>
      <c r="B425" s="34" t="str">
        <f t="shared" si="22"/>
        <v>Q4-2000</v>
      </c>
      <c r="C425" t="s">
        <v>126</v>
      </c>
      <c r="D425" s="3">
        <v>36830</v>
      </c>
      <c r="E425" s="4">
        <v>403.6</v>
      </c>
      <c r="F425" s="4">
        <v>21.8</v>
      </c>
      <c r="G425" s="4">
        <v>25.2</v>
      </c>
      <c r="H425" s="4">
        <v>178.5</v>
      </c>
      <c r="J425" s="46">
        <f t="shared" si="20"/>
        <v>629.1</v>
      </c>
      <c r="K425" s="5">
        <v>-1</v>
      </c>
    </row>
    <row r="426" spans="1:11" x14ac:dyDescent="0.25">
      <c r="A426" s="34">
        <f t="shared" si="21"/>
        <v>2000</v>
      </c>
      <c r="B426" s="34" t="str">
        <f t="shared" si="22"/>
        <v>Q4-2000</v>
      </c>
      <c r="C426" t="s">
        <v>127</v>
      </c>
      <c r="D426" s="3">
        <v>36860</v>
      </c>
      <c r="E426" s="4">
        <v>400.2</v>
      </c>
      <c r="F426" s="4">
        <v>21</v>
      </c>
      <c r="G426" s="4">
        <v>24.7</v>
      </c>
      <c r="H426" s="4">
        <v>177.2</v>
      </c>
      <c r="J426" s="46">
        <f t="shared" si="20"/>
        <v>623.09999999999991</v>
      </c>
      <c r="K426" s="5">
        <v>-1</v>
      </c>
    </row>
    <row r="427" spans="1:11" x14ac:dyDescent="0.25">
      <c r="A427" s="34">
        <f t="shared" si="21"/>
        <v>2000</v>
      </c>
      <c r="B427" s="34" t="str">
        <f t="shared" si="22"/>
        <v>Q4-2000</v>
      </c>
      <c r="C427" t="s">
        <v>128</v>
      </c>
      <c r="D427" s="3">
        <v>36891</v>
      </c>
      <c r="E427" s="4">
        <v>409.8</v>
      </c>
      <c r="F427" s="4">
        <v>22.7</v>
      </c>
      <c r="G427" s="4">
        <v>25.4</v>
      </c>
      <c r="H427" s="4">
        <v>179.3</v>
      </c>
      <c r="J427" s="46">
        <f t="shared" si="20"/>
        <v>637.20000000000005</v>
      </c>
      <c r="K427" s="5">
        <v>-1</v>
      </c>
    </row>
    <row r="428" spans="1:11" x14ac:dyDescent="0.25">
      <c r="A428" s="34">
        <f t="shared" si="21"/>
        <v>2001</v>
      </c>
      <c r="B428" s="34" t="str">
        <f t="shared" si="22"/>
        <v>Q1-2001</v>
      </c>
      <c r="C428" t="s">
        <v>129</v>
      </c>
      <c r="D428" s="3">
        <v>36922</v>
      </c>
      <c r="E428" s="4">
        <v>419.2</v>
      </c>
      <c r="F428" s="4">
        <v>27.3</v>
      </c>
      <c r="G428" s="4">
        <v>26.1</v>
      </c>
      <c r="H428" s="4">
        <v>181.2</v>
      </c>
      <c r="J428" s="46">
        <f t="shared" si="20"/>
        <v>653.79999999999995</v>
      </c>
      <c r="K428" s="5">
        <v>-1</v>
      </c>
    </row>
    <row r="429" spans="1:11" x14ac:dyDescent="0.25">
      <c r="A429" s="34">
        <f t="shared" si="21"/>
        <v>2001</v>
      </c>
      <c r="B429" s="34" t="str">
        <f t="shared" si="22"/>
        <v>Q1-2001</v>
      </c>
      <c r="C429" t="s">
        <v>130</v>
      </c>
      <c r="D429" s="3">
        <v>36950</v>
      </c>
      <c r="E429" s="4">
        <v>420.5</v>
      </c>
      <c r="F429" s="4">
        <v>25.4</v>
      </c>
      <c r="G429" s="4">
        <v>26.1</v>
      </c>
      <c r="H429" s="4">
        <v>181.8</v>
      </c>
      <c r="J429" s="46">
        <f t="shared" si="20"/>
        <v>653.79999999999995</v>
      </c>
      <c r="K429" s="5">
        <v>-1</v>
      </c>
    </row>
    <row r="430" spans="1:11" x14ac:dyDescent="0.25">
      <c r="A430" s="34">
        <f t="shared" si="21"/>
        <v>2001</v>
      </c>
      <c r="B430" s="34" t="str">
        <f t="shared" si="22"/>
        <v>Q1-2001</v>
      </c>
      <c r="C430" t="s">
        <v>131</v>
      </c>
      <c r="D430" s="3">
        <v>36981</v>
      </c>
      <c r="E430" s="4">
        <v>422.7</v>
      </c>
      <c r="F430" s="4">
        <v>23.7</v>
      </c>
      <c r="G430" s="4">
        <v>26</v>
      </c>
      <c r="H430" s="4">
        <v>183.4</v>
      </c>
      <c r="J430" s="46">
        <f t="shared" si="20"/>
        <v>655.8</v>
      </c>
      <c r="K430" s="5">
        <v>1</v>
      </c>
    </row>
    <row r="431" spans="1:11" x14ac:dyDescent="0.25">
      <c r="A431" s="34">
        <f t="shared" si="21"/>
        <v>2001</v>
      </c>
      <c r="B431" s="34" t="str">
        <f t="shared" si="22"/>
        <v>Q2-2001</v>
      </c>
      <c r="C431" t="s">
        <v>132</v>
      </c>
      <c r="D431" s="3">
        <v>37011</v>
      </c>
      <c r="E431" s="4">
        <v>423</v>
      </c>
      <c r="F431" s="4">
        <v>27.3</v>
      </c>
      <c r="G431" s="4">
        <v>26.4</v>
      </c>
      <c r="H431" s="4">
        <v>184.8</v>
      </c>
      <c r="J431" s="46">
        <f t="shared" si="20"/>
        <v>661.5</v>
      </c>
      <c r="K431" s="5">
        <v>1</v>
      </c>
    </row>
    <row r="432" spans="1:11" x14ac:dyDescent="0.25">
      <c r="A432" s="34">
        <f t="shared" si="21"/>
        <v>2001</v>
      </c>
      <c r="B432" s="34" t="str">
        <f t="shared" si="22"/>
        <v>Q2-2001</v>
      </c>
      <c r="C432" t="s">
        <v>133</v>
      </c>
      <c r="D432" s="3">
        <v>37042</v>
      </c>
      <c r="E432" s="4">
        <v>422.9</v>
      </c>
      <c r="F432" s="4">
        <v>29.1</v>
      </c>
      <c r="G432" s="4">
        <v>26.4</v>
      </c>
      <c r="H432" s="4">
        <v>185.6</v>
      </c>
      <c r="J432" s="46">
        <f t="shared" si="20"/>
        <v>664</v>
      </c>
      <c r="K432" s="5">
        <v>1</v>
      </c>
    </row>
    <row r="433" spans="1:11" x14ac:dyDescent="0.25">
      <c r="A433" s="34">
        <f t="shared" si="21"/>
        <v>2001</v>
      </c>
      <c r="B433" s="34" t="str">
        <f t="shared" si="22"/>
        <v>Q2-2001</v>
      </c>
      <c r="C433" t="s">
        <v>134</v>
      </c>
      <c r="D433" s="3">
        <v>37072</v>
      </c>
      <c r="E433" s="4">
        <v>422.2</v>
      </c>
      <c r="F433" s="4">
        <v>28.8</v>
      </c>
      <c r="G433" s="4">
        <v>26.2</v>
      </c>
      <c r="H433" s="4">
        <v>189.9</v>
      </c>
      <c r="J433" s="46">
        <f t="shared" si="20"/>
        <v>667.1</v>
      </c>
      <c r="K433" s="5">
        <v>1</v>
      </c>
    </row>
    <row r="434" spans="1:11" x14ac:dyDescent="0.25">
      <c r="A434" s="34">
        <f t="shared" si="21"/>
        <v>2001</v>
      </c>
      <c r="B434" s="34" t="str">
        <f t="shared" si="22"/>
        <v>Q3-2001</v>
      </c>
      <c r="C434" t="s">
        <v>135</v>
      </c>
      <c r="D434" s="3">
        <v>37103</v>
      </c>
      <c r="E434" s="4">
        <v>432.3</v>
      </c>
      <c r="F434" s="4">
        <v>33.1</v>
      </c>
      <c r="G434" s="4">
        <v>26.6</v>
      </c>
      <c r="H434" s="4">
        <v>189.3</v>
      </c>
      <c r="J434" s="46">
        <f t="shared" si="20"/>
        <v>681.30000000000007</v>
      </c>
      <c r="K434" s="5">
        <v>1</v>
      </c>
    </row>
    <row r="435" spans="1:11" x14ac:dyDescent="0.25">
      <c r="A435" s="34">
        <f t="shared" si="21"/>
        <v>2001</v>
      </c>
      <c r="B435" s="34" t="str">
        <f t="shared" si="22"/>
        <v>Q3-2001</v>
      </c>
      <c r="C435" t="s">
        <v>136</v>
      </c>
      <c r="D435" s="3">
        <v>37134</v>
      </c>
      <c r="E435" s="4">
        <v>426.6</v>
      </c>
      <c r="F435" s="4">
        <v>30.6</v>
      </c>
      <c r="G435" s="4">
        <v>26.5</v>
      </c>
      <c r="H435" s="4">
        <v>189.1</v>
      </c>
      <c r="J435" s="46">
        <f t="shared" si="20"/>
        <v>672.80000000000007</v>
      </c>
      <c r="K435" s="5">
        <v>1</v>
      </c>
    </row>
    <row r="436" spans="1:11" x14ac:dyDescent="0.25">
      <c r="A436" s="34">
        <f t="shared" si="21"/>
        <v>2001</v>
      </c>
      <c r="B436" s="34" t="str">
        <f t="shared" si="22"/>
        <v>Q3-2001</v>
      </c>
      <c r="C436" t="s">
        <v>137</v>
      </c>
      <c r="D436" s="3">
        <v>37164</v>
      </c>
      <c r="E436" s="4">
        <v>426.2</v>
      </c>
      <c r="F436" s="4">
        <v>35.700000000000003</v>
      </c>
      <c r="G436" s="4">
        <v>26.2</v>
      </c>
      <c r="H436" s="4">
        <v>190.3</v>
      </c>
      <c r="J436" s="46">
        <f t="shared" si="20"/>
        <v>678.4</v>
      </c>
      <c r="K436" s="5">
        <v>1</v>
      </c>
    </row>
    <row r="437" spans="1:11" x14ac:dyDescent="0.25">
      <c r="A437" s="34">
        <f t="shared" si="21"/>
        <v>2001</v>
      </c>
      <c r="B437" s="34" t="str">
        <f t="shared" si="22"/>
        <v>Q4-2001</v>
      </c>
      <c r="C437" t="s">
        <v>138</v>
      </c>
      <c r="D437" s="3">
        <v>37195</v>
      </c>
      <c r="E437" s="4">
        <v>425.8</v>
      </c>
      <c r="F437" s="4">
        <v>39.200000000000003</v>
      </c>
      <c r="G437" s="4">
        <v>28.5</v>
      </c>
      <c r="H437" s="4">
        <v>192.4</v>
      </c>
      <c r="J437" s="46">
        <f t="shared" si="20"/>
        <v>685.9</v>
      </c>
      <c r="K437" s="5">
        <v>1</v>
      </c>
    </row>
    <row r="438" spans="1:11" x14ac:dyDescent="0.25">
      <c r="A438" s="34">
        <f t="shared" si="21"/>
        <v>2001</v>
      </c>
      <c r="B438" s="34" t="str">
        <f t="shared" si="22"/>
        <v>Q4-2001</v>
      </c>
      <c r="C438" t="s">
        <v>139</v>
      </c>
      <c r="D438" s="3">
        <v>37225</v>
      </c>
      <c r="E438" s="4">
        <v>427.7</v>
      </c>
      <c r="F438" s="4">
        <v>40.200000000000003</v>
      </c>
      <c r="G438" s="4">
        <v>27</v>
      </c>
      <c r="H438" s="4">
        <v>192.5</v>
      </c>
      <c r="J438" s="46">
        <f t="shared" si="20"/>
        <v>687.4</v>
      </c>
      <c r="K438" s="5">
        <v>1</v>
      </c>
    </row>
    <row r="439" spans="1:11" x14ac:dyDescent="0.25">
      <c r="A439" s="34">
        <f t="shared" si="21"/>
        <v>2001</v>
      </c>
      <c r="B439" s="34" t="str">
        <f t="shared" si="22"/>
        <v>Q4-2001</v>
      </c>
      <c r="C439" t="s">
        <v>140</v>
      </c>
      <c r="D439" s="3">
        <v>37256</v>
      </c>
      <c r="E439" s="4">
        <v>431.9</v>
      </c>
      <c r="F439" s="4">
        <v>42.6</v>
      </c>
      <c r="G439" s="4">
        <v>27.3</v>
      </c>
      <c r="H439" s="4">
        <v>194.8</v>
      </c>
      <c r="J439" s="46">
        <f t="shared" ref="J439:J502" si="23">SUM(E439:H439)</f>
        <v>696.6</v>
      </c>
      <c r="K439" s="5">
        <v>-1</v>
      </c>
    </row>
    <row r="440" spans="1:11" x14ac:dyDescent="0.25">
      <c r="A440" s="34">
        <f t="shared" si="21"/>
        <v>2002</v>
      </c>
      <c r="B440" s="34" t="str">
        <f t="shared" si="22"/>
        <v>Q1-2002</v>
      </c>
      <c r="C440" t="s">
        <v>141</v>
      </c>
      <c r="D440" s="3">
        <v>37287</v>
      </c>
      <c r="E440" s="4">
        <v>443</v>
      </c>
      <c r="F440" s="4">
        <v>42.4</v>
      </c>
      <c r="G440" s="4">
        <v>28.8</v>
      </c>
      <c r="H440" s="4">
        <v>202.3</v>
      </c>
      <c r="J440" s="46">
        <f t="shared" si="23"/>
        <v>716.5</v>
      </c>
      <c r="K440" s="5">
        <v>-1</v>
      </c>
    </row>
    <row r="441" spans="1:11" x14ac:dyDescent="0.25">
      <c r="A441" s="34">
        <f t="shared" si="21"/>
        <v>2002</v>
      </c>
      <c r="B441" s="34" t="str">
        <f t="shared" si="22"/>
        <v>Q1-2002</v>
      </c>
      <c r="C441" t="s">
        <v>142</v>
      </c>
      <c r="D441" s="3">
        <v>37315</v>
      </c>
      <c r="E441" s="4">
        <v>445.6</v>
      </c>
      <c r="F441" s="4">
        <v>41.5</v>
      </c>
      <c r="G441" s="4">
        <v>28.5</v>
      </c>
      <c r="H441" s="4">
        <v>203.4</v>
      </c>
      <c r="J441" s="46">
        <f t="shared" si="23"/>
        <v>719</v>
      </c>
      <c r="K441" s="5">
        <v>-1</v>
      </c>
    </row>
    <row r="442" spans="1:11" x14ac:dyDescent="0.25">
      <c r="A442" s="34">
        <f t="shared" si="21"/>
        <v>2002</v>
      </c>
      <c r="B442" s="34" t="str">
        <f t="shared" si="22"/>
        <v>Q1-2002</v>
      </c>
      <c r="C442" t="s">
        <v>143</v>
      </c>
      <c r="D442" s="3">
        <v>37346</v>
      </c>
      <c r="E442" s="4">
        <v>440</v>
      </c>
      <c r="F442" s="4">
        <v>44.8</v>
      </c>
      <c r="G442" s="4">
        <v>29</v>
      </c>
      <c r="H442" s="4">
        <v>204.1</v>
      </c>
      <c r="J442" s="46">
        <f t="shared" si="23"/>
        <v>717.9</v>
      </c>
      <c r="K442" s="5">
        <v>-1</v>
      </c>
    </row>
    <row r="443" spans="1:11" x14ac:dyDescent="0.25">
      <c r="A443" s="34">
        <f t="shared" si="21"/>
        <v>2002</v>
      </c>
      <c r="B443" s="34" t="str">
        <f t="shared" si="22"/>
        <v>Q2-2002</v>
      </c>
      <c r="C443" t="s">
        <v>144</v>
      </c>
      <c r="D443" s="3">
        <v>37376</v>
      </c>
      <c r="E443" s="4">
        <v>445.4</v>
      </c>
      <c r="F443" s="4">
        <v>59.7</v>
      </c>
      <c r="G443" s="4">
        <v>29.4</v>
      </c>
      <c r="H443" s="4">
        <v>205.4</v>
      </c>
      <c r="J443" s="46">
        <f t="shared" si="23"/>
        <v>739.9</v>
      </c>
      <c r="K443" s="5">
        <v>-1</v>
      </c>
    </row>
    <row r="444" spans="1:11" x14ac:dyDescent="0.25">
      <c r="A444" s="34">
        <f t="shared" si="21"/>
        <v>2002</v>
      </c>
      <c r="B444" s="34" t="str">
        <f t="shared" si="22"/>
        <v>Q2-2002</v>
      </c>
      <c r="C444" t="s">
        <v>145</v>
      </c>
      <c r="D444" s="3">
        <v>37407</v>
      </c>
      <c r="E444" s="4">
        <v>445.3</v>
      </c>
      <c r="F444" s="4">
        <v>61</v>
      </c>
      <c r="G444" s="4">
        <v>29.1</v>
      </c>
      <c r="H444" s="4">
        <v>205.9</v>
      </c>
      <c r="J444" s="46">
        <f t="shared" si="23"/>
        <v>741.3</v>
      </c>
      <c r="K444" s="5">
        <v>-1</v>
      </c>
    </row>
    <row r="445" spans="1:11" x14ac:dyDescent="0.25">
      <c r="A445" s="34">
        <f t="shared" si="21"/>
        <v>2002</v>
      </c>
      <c r="B445" s="34" t="str">
        <f t="shared" si="22"/>
        <v>Q2-2002</v>
      </c>
      <c r="C445" t="s">
        <v>146</v>
      </c>
      <c r="D445" s="3">
        <v>37437</v>
      </c>
      <c r="E445" s="4">
        <v>445.8</v>
      </c>
      <c r="F445" s="4">
        <v>60.7</v>
      </c>
      <c r="G445" s="4">
        <v>29.4</v>
      </c>
      <c r="H445" s="4">
        <v>205.9</v>
      </c>
      <c r="J445" s="46">
        <f t="shared" si="23"/>
        <v>741.8</v>
      </c>
      <c r="K445" s="5">
        <v>-1</v>
      </c>
    </row>
    <row r="446" spans="1:11" x14ac:dyDescent="0.25">
      <c r="A446" s="34">
        <f t="shared" si="21"/>
        <v>2002</v>
      </c>
      <c r="B446" s="34" t="str">
        <f t="shared" si="22"/>
        <v>Q3-2002</v>
      </c>
      <c r="C446" t="s">
        <v>147</v>
      </c>
      <c r="D446" s="3">
        <v>37468</v>
      </c>
      <c r="E446" s="4">
        <v>446.4</v>
      </c>
      <c r="F446" s="4">
        <v>58.5</v>
      </c>
      <c r="G446" s="4">
        <v>29.8</v>
      </c>
      <c r="H446" s="4">
        <v>207.3</v>
      </c>
      <c r="J446" s="46">
        <f t="shared" si="23"/>
        <v>742</v>
      </c>
      <c r="K446" s="5">
        <v>-1</v>
      </c>
    </row>
    <row r="447" spans="1:11" x14ac:dyDescent="0.25">
      <c r="A447" s="34">
        <f t="shared" si="21"/>
        <v>2002</v>
      </c>
      <c r="B447" s="34" t="str">
        <f t="shared" si="22"/>
        <v>Q3-2002</v>
      </c>
      <c r="C447" t="s">
        <v>148</v>
      </c>
      <c r="D447" s="3">
        <v>37499</v>
      </c>
      <c r="E447" s="4">
        <v>448.3</v>
      </c>
      <c r="F447" s="4">
        <v>55.3</v>
      </c>
      <c r="G447" s="4">
        <v>29.7</v>
      </c>
      <c r="H447" s="4">
        <v>207.6</v>
      </c>
      <c r="J447" s="46">
        <f t="shared" si="23"/>
        <v>740.90000000000009</v>
      </c>
      <c r="K447" s="5">
        <v>-1</v>
      </c>
    </row>
    <row r="448" spans="1:11" x14ac:dyDescent="0.25">
      <c r="A448" s="34">
        <f t="shared" si="21"/>
        <v>2002</v>
      </c>
      <c r="B448" s="34" t="str">
        <f t="shared" si="22"/>
        <v>Q3-2002</v>
      </c>
      <c r="C448" t="s">
        <v>149</v>
      </c>
      <c r="D448" s="3">
        <v>37529</v>
      </c>
      <c r="E448" s="4">
        <v>449.5</v>
      </c>
      <c r="F448" s="4">
        <v>57.5</v>
      </c>
      <c r="G448" s="4">
        <v>29.9</v>
      </c>
      <c r="H448" s="4">
        <v>209</v>
      </c>
      <c r="J448" s="46">
        <f t="shared" si="23"/>
        <v>745.9</v>
      </c>
      <c r="K448" s="5">
        <v>-1</v>
      </c>
    </row>
    <row r="449" spans="1:11" x14ac:dyDescent="0.25">
      <c r="A449" s="34">
        <f t="shared" si="21"/>
        <v>2002</v>
      </c>
      <c r="B449" s="34" t="str">
        <f t="shared" si="22"/>
        <v>Q4-2002</v>
      </c>
      <c r="C449" t="s">
        <v>150</v>
      </c>
      <c r="D449" s="3">
        <v>37560</v>
      </c>
      <c r="E449" s="4">
        <v>446.9</v>
      </c>
      <c r="F449" s="4">
        <v>55</v>
      </c>
      <c r="G449" s="4">
        <v>30.3</v>
      </c>
      <c r="H449" s="4">
        <v>210.5</v>
      </c>
      <c r="J449" s="46">
        <f t="shared" si="23"/>
        <v>742.69999999999993</v>
      </c>
      <c r="K449" s="5">
        <v>-1</v>
      </c>
    </row>
    <row r="450" spans="1:11" x14ac:dyDescent="0.25">
      <c r="A450" s="34">
        <f t="shared" si="21"/>
        <v>2002</v>
      </c>
      <c r="B450" s="34" t="str">
        <f t="shared" si="22"/>
        <v>Q4-2002</v>
      </c>
      <c r="C450" t="s">
        <v>151</v>
      </c>
      <c r="D450" s="3">
        <v>37590</v>
      </c>
      <c r="E450" s="4">
        <v>450.5</v>
      </c>
      <c r="F450" s="4">
        <v>50.8</v>
      </c>
      <c r="G450" s="4">
        <v>30.2</v>
      </c>
      <c r="H450" s="4">
        <v>211</v>
      </c>
      <c r="J450" s="46">
        <f t="shared" si="23"/>
        <v>742.5</v>
      </c>
      <c r="K450" s="5">
        <v>-1</v>
      </c>
    </row>
    <row r="451" spans="1:11" x14ac:dyDescent="0.25">
      <c r="A451" s="34">
        <f t="shared" si="21"/>
        <v>2002</v>
      </c>
      <c r="B451" s="34" t="str">
        <f t="shared" si="22"/>
        <v>Q4-2002</v>
      </c>
      <c r="C451" t="s">
        <v>152</v>
      </c>
      <c r="D451" s="3">
        <v>37621</v>
      </c>
      <c r="E451" s="4">
        <v>456.2</v>
      </c>
      <c r="F451" s="4">
        <v>54.6</v>
      </c>
      <c r="G451" s="4">
        <v>30.4</v>
      </c>
      <c r="H451" s="4">
        <v>211.8</v>
      </c>
      <c r="J451" s="46">
        <f t="shared" si="23"/>
        <v>753</v>
      </c>
      <c r="K451" s="5">
        <v>-1</v>
      </c>
    </row>
    <row r="452" spans="1:11" x14ac:dyDescent="0.25">
      <c r="A452" s="34">
        <f t="shared" si="21"/>
        <v>2003</v>
      </c>
      <c r="B452" s="34" t="str">
        <f t="shared" si="22"/>
        <v>Q1-2003</v>
      </c>
      <c r="C452" t="s">
        <v>153</v>
      </c>
      <c r="D452" s="3">
        <v>37652</v>
      </c>
      <c r="E452" s="4">
        <v>456.4</v>
      </c>
      <c r="F452" s="4">
        <v>49.7</v>
      </c>
      <c r="G452" s="4">
        <v>31.2</v>
      </c>
      <c r="H452" s="4">
        <v>218.1</v>
      </c>
      <c r="J452" s="46">
        <f t="shared" si="23"/>
        <v>755.4</v>
      </c>
      <c r="K452" s="5">
        <v>-1</v>
      </c>
    </row>
    <row r="453" spans="1:11" x14ac:dyDescent="0.25">
      <c r="A453" s="34">
        <f t="shared" si="21"/>
        <v>2003</v>
      </c>
      <c r="B453" s="34" t="str">
        <f t="shared" si="22"/>
        <v>Q1-2003</v>
      </c>
      <c r="C453" t="s">
        <v>154</v>
      </c>
      <c r="D453" s="3">
        <v>37680</v>
      </c>
      <c r="E453" s="4">
        <v>457.6</v>
      </c>
      <c r="F453" s="4">
        <v>50</v>
      </c>
      <c r="G453" s="4">
        <v>31.1</v>
      </c>
      <c r="H453" s="4">
        <v>219.5</v>
      </c>
      <c r="J453" s="46">
        <f t="shared" si="23"/>
        <v>758.2</v>
      </c>
      <c r="K453" s="5">
        <v>-1</v>
      </c>
    </row>
    <row r="454" spans="1:11" x14ac:dyDescent="0.25">
      <c r="A454" s="34">
        <f t="shared" si="21"/>
        <v>2003</v>
      </c>
      <c r="B454" s="34" t="str">
        <f t="shared" si="22"/>
        <v>Q1-2003</v>
      </c>
      <c r="C454" t="s">
        <v>155</v>
      </c>
      <c r="D454" s="3">
        <v>37711</v>
      </c>
      <c r="E454" s="4">
        <v>460.4</v>
      </c>
      <c r="F454" s="4">
        <v>54.1</v>
      </c>
      <c r="G454" s="4">
        <v>31.8</v>
      </c>
      <c r="H454" s="4">
        <v>221</v>
      </c>
      <c r="J454" s="46">
        <f t="shared" si="23"/>
        <v>767.3</v>
      </c>
      <c r="K454" s="5">
        <v>-1</v>
      </c>
    </row>
    <row r="455" spans="1:11" x14ac:dyDescent="0.25">
      <c r="A455" s="34">
        <f t="shared" si="21"/>
        <v>2003</v>
      </c>
      <c r="B455" s="34" t="str">
        <f t="shared" si="22"/>
        <v>Q2-2003</v>
      </c>
      <c r="C455" t="s">
        <v>156</v>
      </c>
      <c r="D455" s="3">
        <v>37741</v>
      </c>
      <c r="E455" s="4">
        <v>460.2</v>
      </c>
      <c r="F455" s="4">
        <v>55</v>
      </c>
      <c r="G455" s="4">
        <v>31.5</v>
      </c>
      <c r="H455" s="4">
        <v>223.4</v>
      </c>
      <c r="J455" s="46">
        <f t="shared" si="23"/>
        <v>770.1</v>
      </c>
      <c r="K455" s="5">
        <v>-1</v>
      </c>
    </row>
    <row r="456" spans="1:11" x14ac:dyDescent="0.25">
      <c r="A456" s="34">
        <f t="shared" si="21"/>
        <v>2003</v>
      </c>
      <c r="B456" s="34" t="str">
        <f t="shared" si="22"/>
        <v>Q2-2003</v>
      </c>
      <c r="C456" t="s">
        <v>157</v>
      </c>
      <c r="D456" s="3">
        <v>37772</v>
      </c>
      <c r="E456" s="4">
        <v>465.1</v>
      </c>
      <c r="F456" s="4">
        <v>52.1</v>
      </c>
      <c r="G456" s="4">
        <v>31.8</v>
      </c>
      <c r="H456" s="4">
        <v>224.5</v>
      </c>
      <c r="J456" s="46">
        <f t="shared" si="23"/>
        <v>773.5</v>
      </c>
      <c r="K456" s="5">
        <v>-1</v>
      </c>
    </row>
    <row r="457" spans="1:11" x14ac:dyDescent="0.25">
      <c r="A457" s="34">
        <f t="shared" ref="A457:A520" si="24">YEAR(C457)</f>
        <v>2003</v>
      </c>
      <c r="B457" s="34" t="str">
        <f t="shared" ref="B457:B520" si="25">"Q"&amp;ROUNDUP(MONTH(C457)/3, 0)&amp;"-"&amp;YEAR(C457)</f>
        <v>Q2-2003</v>
      </c>
      <c r="C457" t="s">
        <v>158</v>
      </c>
      <c r="D457" s="3">
        <v>37802</v>
      </c>
      <c r="E457" s="4">
        <v>464</v>
      </c>
      <c r="F457" s="4">
        <v>57.6</v>
      </c>
      <c r="G457" s="4">
        <v>32</v>
      </c>
      <c r="H457" s="4">
        <v>226</v>
      </c>
      <c r="J457" s="46">
        <f t="shared" si="23"/>
        <v>779.6</v>
      </c>
      <c r="K457" s="5">
        <v>-1</v>
      </c>
    </row>
    <row r="458" spans="1:11" x14ac:dyDescent="0.25">
      <c r="A458" s="34">
        <f t="shared" si="24"/>
        <v>2003</v>
      </c>
      <c r="B458" s="34" t="str">
        <f t="shared" si="25"/>
        <v>Q3-2003</v>
      </c>
      <c r="C458" t="s">
        <v>159</v>
      </c>
      <c r="D458" s="3">
        <v>37833</v>
      </c>
      <c r="E458" s="4">
        <v>462.8</v>
      </c>
      <c r="F458" s="4">
        <v>54.8</v>
      </c>
      <c r="G458" s="4">
        <v>32.1</v>
      </c>
      <c r="H458" s="4">
        <v>226.9</v>
      </c>
      <c r="J458" s="46">
        <f t="shared" si="23"/>
        <v>776.6</v>
      </c>
      <c r="K458" s="5">
        <v>-1</v>
      </c>
    </row>
    <row r="459" spans="1:11" x14ac:dyDescent="0.25">
      <c r="A459" s="34">
        <f t="shared" si="24"/>
        <v>2003</v>
      </c>
      <c r="B459" s="34" t="str">
        <f t="shared" si="25"/>
        <v>Q3-2003</v>
      </c>
      <c r="C459" t="s">
        <v>160</v>
      </c>
      <c r="D459" s="3">
        <v>37864</v>
      </c>
      <c r="E459" s="4">
        <v>466.1</v>
      </c>
      <c r="F459" s="4">
        <v>53.3</v>
      </c>
      <c r="G459" s="4">
        <v>31.8</v>
      </c>
      <c r="H459" s="4">
        <v>229.1</v>
      </c>
      <c r="J459" s="46">
        <f t="shared" si="23"/>
        <v>780.3</v>
      </c>
      <c r="K459" s="5">
        <v>-1</v>
      </c>
    </row>
    <row r="460" spans="1:11" x14ac:dyDescent="0.25">
      <c r="A460" s="34">
        <f t="shared" si="24"/>
        <v>2003</v>
      </c>
      <c r="B460" s="34" t="str">
        <f t="shared" si="25"/>
        <v>Q3-2003</v>
      </c>
      <c r="C460" t="s">
        <v>161</v>
      </c>
      <c r="D460" s="3">
        <v>37894</v>
      </c>
      <c r="E460" s="4">
        <v>465.5</v>
      </c>
      <c r="F460" s="4">
        <v>56.1</v>
      </c>
      <c r="G460" s="4">
        <v>32.4</v>
      </c>
      <c r="H460" s="4">
        <v>232</v>
      </c>
      <c r="J460" s="46">
        <f t="shared" si="23"/>
        <v>786</v>
      </c>
      <c r="K460" s="5">
        <v>-1</v>
      </c>
    </row>
    <row r="461" spans="1:11" x14ac:dyDescent="0.25">
      <c r="A461" s="34">
        <f t="shared" si="24"/>
        <v>2003</v>
      </c>
      <c r="B461" s="34" t="str">
        <f t="shared" si="25"/>
        <v>Q4-2003</v>
      </c>
      <c r="C461" t="s">
        <v>162</v>
      </c>
      <c r="D461" s="3">
        <v>37925</v>
      </c>
      <c r="E461" s="4">
        <v>465.7</v>
      </c>
      <c r="F461" s="4">
        <v>51.8</v>
      </c>
      <c r="G461" s="4">
        <v>32</v>
      </c>
      <c r="H461" s="4">
        <v>232.1</v>
      </c>
      <c r="J461" s="46">
        <f t="shared" si="23"/>
        <v>781.6</v>
      </c>
      <c r="K461" s="5">
        <v>-1</v>
      </c>
    </row>
    <row r="462" spans="1:11" x14ac:dyDescent="0.25">
      <c r="A462" s="34">
        <f t="shared" si="24"/>
        <v>2003</v>
      </c>
      <c r="B462" s="34" t="str">
        <f t="shared" si="25"/>
        <v>Q4-2003</v>
      </c>
      <c r="C462" t="s">
        <v>163</v>
      </c>
      <c r="D462" s="3">
        <v>37955</v>
      </c>
      <c r="E462" s="4">
        <v>466.2</v>
      </c>
      <c r="F462" s="4">
        <v>51.6</v>
      </c>
      <c r="G462" s="4">
        <v>32</v>
      </c>
      <c r="H462" s="4">
        <v>233.6</v>
      </c>
      <c r="J462" s="46">
        <f t="shared" si="23"/>
        <v>783.4</v>
      </c>
      <c r="K462" s="5">
        <v>-1</v>
      </c>
    </row>
    <row r="463" spans="1:11" x14ac:dyDescent="0.25">
      <c r="A463" s="34">
        <f t="shared" si="24"/>
        <v>2003</v>
      </c>
      <c r="B463" s="34" t="str">
        <f t="shared" si="25"/>
        <v>Q4-2003</v>
      </c>
      <c r="C463" t="s">
        <v>164</v>
      </c>
      <c r="D463" s="3">
        <v>37986</v>
      </c>
      <c r="E463" s="4">
        <v>472.6</v>
      </c>
      <c r="F463" s="4">
        <v>52.1</v>
      </c>
      <c r="G463" s="4">
        <v>32.200000000000003</v>
      </c>
      <c r="H463" s="4">
        <v>235.4</v>
      </c>
      <c r="J463" s="46">
        <f t="shared" si="23"/>
        <v>792.30000000000007</v>
      </c>
      <c r="K463" s="5">
        <v>-1</v>
      </c>
    </row>
    <row r="464" spans="1:11" x14ac:dyDescent="0.25">
      <c r="A464" s="34">
        <f t="shared" si="24"/>
        <v>2004</v>
      </c>
      <c r="B464" s="34" t="str">
        <f t="shared" si="25"/>
        <v>Q1-2004</v>
      </c>
      <c r="C464" t="s">
        <v>165</v>
      </c>
      <c r="D464" s="3">
        <v>38017</v>
      </c>
      <c r="E464" s="4">
        <v>474.2</v>
      </c>
      <c r="F464" s="4">
        <v>46.8</v>
      </c>
      <c r="G464" s="4">
        <v>33</v>
      </c>
      <c r="H464" s="4">
        <v>241.2</v>
      </c>
      <c r="J464" s="46">
        <f t="shared" si="23"/>
        <v>795.2</v>
      </c>
      <c r="K464" s="5">
        <v>-1</v>
      </c>
    </row>
    <row r="465" spans="1:11" x14ac:dyDescent="0.25">
      <c r="A465" s="34">
        <f t="shared" si="24"/>
        <v>2004</v>
      </c>
      <c r="B465" s="34" t="str">
        <f t="shared" si="25"/>
        <v>Q1-2004</v>
      </c>
      <c r="C465" t="s">
        <v>166</v>
      </c>
      <c r="D465" s="3">
        <v>38046</v>
      </c>
      <c r="E465" s="4">
        <v>482.2</v>
      </c>
      <c r="F465" s="4">
        <v>43.7</v>
      </c>
      <c r="G465" s="4">
        <v>33.6</v>
      </c>
      <c r="H465" s="4">
        <v>243.3</v>
      </c>
      <c r="J465" s="46">
        <f t="shared" si="23"/>
        <v>802.8</v>
      </c>
      <c r="K465" s="5">
        <v>-1</v>
      </c>
    </row>
    <row r="466" spans="1:11" x14ac:dyDescent="0.25">
      <c r="A466" s="34">
        <f t="shared" si="24"/>
        <v>2004</v>
      </c>
      <c r="B466" s="34" t="str">
        <f t="shared" si="25"/>
        <v>Q1-2004</v>
      </c>
      <c r="C466" t="s">
        <v>167</v>
      </c>
      <c r="D466" s="3">
        <v>38077</v>
      </c>
      <c r="E466" s="4">
        <v>482.6</v>
      </c>
      <c r="F466" s="4">
        <v>39.700000000000003</v>
      </c>
      <c r="G466" s="4">
        <v>33.9</v>
      </c>
      <c r="H466" s="4">
        <v>246</v>
      </c>
      <c r="J466" s="46">
        <f t="shared" si="23"/>
        <v>802.2</v>
      </c>
      <c r="K466" s="5">
        <v>-1</v>
      </c>
    </row>
    <row r="467" spans="1:11" x14ac:dyDescent="0.25">
      <c r="A467" s="34">
        <f t="shared" si="24"/>
        <v>2004</v>
      </c>
      <c r="B467" s="34" t="str">
        <f t="shared" si="25"/>
        <v>Q2-2004</v>
      </c>
      <c r="C467" t="s">
        <v>168</v>
      </c>
      <c r="D467" s="3">
        <v>38107</v>
      </c>
      <c r="E467" s="4">
        <v>484.1</v>
      </c>
      <c r="F467" s="4">
        <v>35.299999999999997</v>
      </c>
      <c r="G467" s="4">
        <v>33.9</v>
      </c>
      <c r="H467" s="4">
        <v>246.8</v>
      </c>
      <c r="J467" s="46">
        <f t="shared" si="23"/>
        <v>800.09999999999991</v>
      </c>
      <c r="K467" s="5">
        <v>-1</v>
      </c>
    </row>
    <row r="468" spans="1:11" x14ac:dyDescent="0.25">
      <c r="A468" s="34">
        <f t="shared" si="24"/>
        <v>2004</v>
      </c>
      <c r="B468" s="34" t="str">
        <f t="shared" si="25"/>
        <v>Q2-2004</v>
      </c>
      <c r="C468" t="s">
        <v>169</v>
      </c>
      <c r="D468" s="3">
        <v>38138</v>
      </c>
      <c r="E468" s="4">
        <v>484.8</v>
      </c>
      <c r="F468" s="4">
        <v>36.9</v>
      </c>
      <c r="G468" s="4">
        <v>33.5</v>
      </c>
      <c r="H468" s="4">
        <v>248.1</v>
      </c>
      <c r="J468" s="46">
        <f t="shared" si="23"/>
        <v>803.30000000000007</v>
      </c>
      <c r="K468" s="5">
        <v>-1</v>
      </c>
    </row>
    <row r="469" spans="1:11" x14ac:dyDescent="0.25">
      <c r="A469" s="34">
        <f t="shared" si="24"/>
        <v>2004</v>
      </c>
      <c r="B469" s="34" t="str">
        <f t="shared" si="25"/>
        <v>Q2-2004</v>
      </c>
      <c r="C469" t="s">
        <v>170</v>
      </c>
      <c r="D469" s="3">
        <v>38168</v>
      </c>
      <c r="E469" s="4">
        <v>485.5</v>
      </c>
      <c r="F469" s="4">
        <v>35.4</v>
      </c>
      <c r="G469" s="4">
        <v>33.799999999999997</v>
      </c>
      <c r="H469" s="4">
        <v>250</v>
      </c>
      <c r="J469" s="46">
        <f t="shared" si="23"/>
        <v>804.69999999999993</v>
      </c>
      <c r="K469" s="5">
        <v>-1</v>
      </c>
    </row>
    <row r="470" spans="1:11" x14ac:dyDescent="0.25">
      <c r="A470" s="34">
        <f t="shared" si="24"/>
        <v>2004</v>
      </c>
      <c r="B470" s="34" t="str">
        <f t="shared" si="25"/>
        <v>Q3-2004</v>
      </c>
      <c r="C470" t="s">
        <v>171</v>
      </c>
      <c r="D470" s="3">
        <v>38199</v>
      </c>
      <c r="E470" s="4">
        <v>479.5</v>
      </c>
      <c r="F470" s="4">
        <v>33.4</v>
      </c>
      <c r="G470" s="4">
        <v>33.799999999999997</v>
      </c>
      <c r="H470" s="4">
        <v>250</v>
      </c>
      <c r="J470" s="46">
        <f t="shared" si="23"/>
        <v>796.69999999999993</v>
      </c>
      <c r="K470" s="5">
        <v>-1</v>
      </c>
    </row>
    <row r="471" spans="1:11" x14ac:dyDescent="0.25">
      <c r="A471" s="34">
        <f t="shared" si="24"/>
        <v>2004</v>
      </c>
      <c r="B471" s="34" t="str">
        <f t="shared" si="25"/>
        <v>Q3-2004</v>
      </c>
      <c r="C471" t="s">
        <v>172</v>
      </c>
      <c r="D471" s="3">
        <v>38230</v>
      </c>
      <c r="E471" s="4">
        <v>492.8</v>
      </c>
      <c r="F471" s="4">
        <v>35.700000000000003</v>
      </c>
      <c r="G471" s="4">
        <v>34.799999999999997</v>
      </c>
      <c r="H471" s="4">
        <v>252.6</v>
      </c>
      <c r="J471" s="46">
        <f t="shared" si="23"/>
        <v>815.9</v>
      </c>
      <c r="K471" s="5">
        <v>-1</v>
      </c>
    </row>
    <row r="472" spans="1:11" x14ac:dyDescent="0.25">
      <c r="A472" s="34">
        <f t="shared" si="24"/>
        <v>2004</v>
      </c>
      <c r="B472" s="34" t="str">
        <f t="shared" si="25"/>
        <v>Q3-2004</v>
      </c>
      <c r="C472" t="s">
        <v>173</v>
      </c>
      <c r="D472" s="3">
        <v>38260</v>
      </c>
      <c r="E472" s="4">
        <v>486.2</v>
      </c>
      <c r="F472" s="4">
        <v>32.1</v>
      </c>
      <c r="G472" s="4">
        <v>34.299999999999997</v>
      </c>
      <c r="H472" s="4">
        <v>256.8</v>
      </c>
      <c r="J472" s="46">
        <f t="shared" si="23"/>
        <v>809.39999999999986</v>
      </c>
      <c r="K472" s="5">
        <v>-1</v>
      </c>
    </row>
    <row r="473" spans="1:11" x14ac:dyDescent="0.25">
      <c r="A473" s="34">
        <f t="shared" si="24"/>
        <v>2004</v>
      </c>
      <c r="B473" s="34" t="str">
        <f t="shared" si="25"/>
        <v>Q4-2004</v>
      </c>
      <c r="C473" t="s">
        <v>174</v>
      </c>
      <c r="D473" s="3">
        <v>38291</v>
      </c>
      <c r="E473" s="4">
        <v>488.2</v>
      </c>
      <c r="F473" s="4">
        <v>33.299999999999997</v>
      </c>
      <c r="G473" s="4">
        <v>34.299999999999997</v>
      </c>
      <c r="H473" s="4">
        <v>254</v>
      </c>
      <c r="J473" s="46">
        <f t="shared" si="23"/>
        <v>809.8</v>
      </c>
      <c r="K473" s="5">
        <v>-1</v>
      </c>
    </row>
    <row r="474" spans="1:11" x14ac:dyDescent="0.25">
      <c r="A474" s="34">
        <f t="shared" si="24"/>
        <v>2004</v>
      </c>
      <c r="B474" s="34" t="str">
        <f t="shared" si="25"/>
        <v>Q4-2004</v>
      </c>
      <c r="C474" t="s">
        <v>175</v>
      </c>
      <c r="D474" s="3">
        <v>38321</v>
      </c>
      <c r="E474" s="4">
        <v>489</v>
      </c>
      <c r="F474" s="4">
        <v>33.4</v>
      </c>
      <c r="G474" s="4">
        <v>34.700000000000003</v>
      </c>
      <c r="H474" s="4">
        <v>252.8</v>
      </c>
      <c r="J474" s="46">
        <f t="shared" si="23"/>
        <v>809.90000000000009</v>
      </c>
      <c r="K474" s="5">
        <v>-1</v>
      </c>
    </row>
    <row r="475" spans="1:11" x14ac:dyDescent="0.25">
      <c r="A475" s="34">
        <f t="shared" si="24"/>
        <v>2004</v>
      </c>
      <c r="B475" s="34" t="str">
        <f t="shared" si="25"/>
        <v>Q4-2004</v>
      </c>
      <c r="C475" t="s">
        <v>176</v>
      </c>
      <c r="D475" s="3">
        <v>38352</v>
      </c>
      <c r="E475" s="4">
        <v>497</v>
      </c>
      <c r="F475" s="4">
        <v>31.4</v>
      </c>
      <c r="G475" s="4">
        <v>35</v>
      </c>
      <c r="H475" s="4">
        <v>255.1</v>
      </c>
      <c r="J475" s="46">
        <f t="shared" si="23"/>
        <v>818.5</v>
      </c>
      <c r="K475" s="5">
        <v>-1</v>
      </c>
    </row>
    <row r="476" spans="1:11" x14ac:dyDescent="0.25">
      <c r="A476" s="34">
        <f t="shared" si="24"/>
        <v>2005</v>
      </c>
      <c r="B476" s="34" t="str">
        <f t="shared" si="25"/>
        <v>Q1-2005</v>
      </c>
      <c r="C476" t="s">
        <v>177</v>
      </c>
      <c r="D476" s="3">
        <v>38383</v>
      </c>
      <c r="E476" s="4">
        <v>501.1</v>
      </c>
      <c r="F476" s="4">
        <v>35.799999999999997</v>
      </c>
      <c r="G476" s="4">
        <v>36</v>
      </c>
      <c r="H476" s="4">
        <v>260.10000000000002</v>
      </c>
      <c r="J476" s="46">
        <f t="shared" si="23"/>
        <v>833</v>
      </c>
      <c r="K476" s="5">
        <v>-1</v>
      </c>
    </row>
    <row r="477" spans="1:11" x14ac:dyDescent="0.25">
      <c r="A477" s="34">
        <f t="shared" si="24"/>
        <v>2005</v>
      </c>
      <c r="B477" s="34" t="str">
        <f t="shared" si="25"/>
        <v>Q1-2005</v>
      </c>
      <c r="C477" t="s">
        <v>178</v>
      </c>
      <c r="D477" s="3">
        <v>38411</v>
      </c>
      <c r="E477" s="4">
        <v>510.2</v>
      </c>
      <c r="F477" s="4">
        <v>32.299999999999997</v>
      </c>
      <c r="G477" s="4">
        <v>36</v>
      </c>
      <c r="H477" s="4">
        <v>261.3</v>
      </c>
      <c r="J477" s="46">
        <f t="shared" si="23"/>
        <v>839.8</v>
      </c>
      <c r="K477" s="5">
        <v>-1</v>
      </c>
    </row>
    <row r="478" spans="1:11" x14ac:dyDescent="0.25">
      <c r="A478" s="34">
        <f t="shared" si="24"/>
        <v>2005</v>
      </c>
      <c r="B478" s="34" t="str">
        <f t="shared" si="25"/>
        <v>Q1-2005</v>
      </c>
      <c r="C478" t="s">
        <v>179</v>
      </c>
      <c r="D478" s="3">
        <v>38442</v>
      </c>
      <c r="E478" s="4">
        <v>508.2</v>
      </c>
      <c r="F478" s="4">
        <v>31.3</v>
      </c>
      <c r="G478" s="4">
        <v>36.4</v>
      </c>
      <c r="H478" s="4">
        <v>260.8</v>
      </c>
      <c r="J478" s="46">
        <f t="shared" si="23"/>
        <v>836.7</v>
      </c>
      <c r="K478" s="5">
        <v>-1</v>
      </c>
    </row>
    <row r="479" spans="1:11" x14ac:dyDescent="0.25">
      <c r="A479" s="34">
        <f t="shared" si="24"/>
        <v>2005</v>
      </c>
      <c r="B479" s="34" t="str">
        <f t="shared" si="25"/>
        <v>Q2-2005</v>
      </c>
      <c r="C479" t="s">
        <v>180</v>
      </c>
      <c r="D479" s="3">
        <v>38472</v>
      </c>
      <c r="E479" s="4">
        <v>513.20000000000005</v>
      </c>
      <c r="F479" s="4">
        <v>31.1</v>
      </c>
      <c r="G479" s="4">
        <v>35.9</v>
      </c>
      <c r="H479" s="4">
        <v>261.10000000000002</v>
      </c>
      <c r="J479" s="46">
        <f t="shared" si="23"/>
        <v>841.30000000000007</v>
      </c>
      <c r="K479" s="5">
        <v>-1</v>
      </c>
    </row>
    <row r="480" spans="1:11" x14ac:dyDescent="0.25">
      <c r="A480" s="34">
        <f t="shared" si="24"/>
        <v>2005</v>
      </c>
      <c r="B480" s="34" t="str">
        <f t="shared" si="25"/>
        <v>Q2-2005</v>
      </c>
      <c r="C480" t="s">
        <v>181</v>
      </c>
      <c r="D480" s="3">
        <v>38503</v>
      </c>
      <c r="E480" s="4">
        <v>511.8</v>
      </c>
      <c r="F480" s="4">
        <v>32.4</v>
      </c>
      <c r="G480" s="4">
        <v>36.299999999999997</v>
      </c>
      <c r="H480" s="4">
        <v>262</v>
      </c>
      <c r="J480" s="46">
        <f t="shared" si="23"/>
        <v>842.5</v>
      </c>
      <c r="K480" s="5">
        <v>-1</v>
      </c>
    </row>
    <row r="481" spans="1:11" x14ac:dyDescent="0.25">
      <c r="A481" s="34">
        <f t="shared" si="24"/>
        <v>2005</v>
      </c>
      <c r="B481" s="34" t="str">
        <f t="shared" si="25"/>
        <v>Q2-2005</v>
      </c>
      <c r="C481" t="s">
        <v>182</v>
      </c>
      <c r="D481" s="3">
        <v>38533</v>
      </c>
      <c r="E481" s="4">
        <v>513.6</v>
      </c>
      <c r="F481" s="4">
        <v>29.8</v>
      </c>
      <c r="G481" s="4">
        <v>36.6</v>
      </c>
      <c r="H481" s="4">
        <v>261.8</v>
      </c>
      <c r="J481" s="46">
        <f t="shared" si="23"/>
        <v>841.8</v>
      </c>
      <c r="K481" s="5">
        <v>-1</v>
      </c>
    </row>
    <row r="482" spans="1:11" x14ac:dyDescent="0.25">
      <c r="A482" s="34">
        <f t="shared" si="24"/>
        <v>2005</v>
      </c>
      <c r="B482" s="34" t="str">
        <f t="shared" si="25"/>
        <v>Q3-2005</v>
      </c>
      <c r="C482" t="s">
        <v>183</v>
      </c>
      <c r="D482" s="3">
        <v>38564</v>
      </c>
      <c r="E482" s="4">
        <v>513.1</v>
      </c>
      <c r="F482" s="4">
        <v>31.1</v>
      </c>
      <c r="G482" s="4">
        <v>36.299999999999997</v>
      </c>
      <c r="H482" s="4">
        <v>262.2</v>
      </c>
      <c r="J482" s="46">
        <f t="shared" si="23"/>
        <v>842.7</v>
      </c>
      <c r="K482" s="5">
        <v>-1</v>
      </c>
    </row>
    <row r="483" spans="1:11" x14ac:dyDescent="0.25">
      <c r="A483" s="34">
        <f t="shared" si="24"/>
        <v>2005</v>
      </c>
      <c r="B483" s="34" t="str">
        <f t="shared" si="25"/>
        <v>Q3-2005</v>
      </c>
      <c r="C483" t="s">
        <v>184</v>
      </c>
      <c r="D483" s="3">
        <v>38595</v>
      </c>
      <c r="E483" s="4">
        <v>515.1</v>
      </c>
      <c r="F483" s="4">
        <v>31.2</v>
      </c>
      <c r="G483" s="4">
        <v>36.700000000000003</v>
      </c>
      <c r="H483" s="4">
        <v>286.60000000000002</v>
      </c>
      <c r="J483" s="46">
        <f t="shared" si="23"/>
        <v>869.60000000000014</v>
      </c>
      <c r="K483" s="5">
        <v>-1</v>
      </c>
    </row>
    <row r="484" spans="1:11" x14ac:dyDescent="0.25">
      <c r="A484" s="34">
        <f t="shared" si="24"/>
        <v>2005</v>
      </c>
      <c r="B484" s="34" t="str">
        <f t="shared" si="25"/>
        <v>Q3-2005</v>
      </c>
      <c r="C484" t="s">
        <v>185</v>
      </c>
      <c r="D484" s="3">
        <v>38625</v>
      </c>
      <c r="E484" s="4">
        <v>514</v>
      </c>
      <c r="F484" s="4">
        <v>29.9</v>
      </c>
      <c r="G484" s="4">
        <v>36.5</v>
      </c>
      <c r="H484" s="4">
        <v>288.3</v>
      </c>
      <c r="J484" s="46">
        <f t="shared" si="23"/>
        <v>868.7</v>
      </c>
      <c r="K484" s="5">
        <v>-1</v>
      </c>
    </row>
    <row r="485" spans="1:11" x14ac:dyDescent="0.25">
      <c r="A485" s="34">
        <f t="shared" si="24"/>
        <v>2005</v>
      </c>
      <c r="B485" s="34" t="str">
        <f t="shared" si="25"/>
        <v>Q4-2005</v>
      </c>
      <c r="C485" t="s">
        <v>186</v>
      </c>
      <c r="D485" s="3">
        <v>38656</v>
      </c>
      <c r="E485" s="4">
        <v>515.4</v>
      </c>
      <c r="F485" s="4">
        <v>34.799999999999997</v>
      </c>
      <c r="G485" s="4">
        <v>36.6</v>
      </c>
      <c r="H485" s="4">
        <v>273</v>
      </c>
      <c r="J485" s="46">
        <f t="shared" si="23"/>
        <v>859.8</v>
      </c>
      <c r="K485" s="5">
        <v>-1</v>
      </c>
    </row>
    <row r="486" spans="1:11" x14ac:dyDescent="0.25">
      <c r="A486" s="34">
        <f t="shared" si="24"/>
        <v>2005</v>
      </c>
      <c r="B486" s="34" t="str">
        <f t="shared" si="25"/>
        <v>Q4-2005</v>
      </c>
      <c r="C486" t="s">
        <v>187</v>
      </c>
      <c r="D486" s="3">
        <v>38686</v>
      </c>
      <c r="E486" s="4">
        <v>514.4</v>
      </c>
      <c r="F486" s="4">
        <v>31</v>
      </c>
      <c r="G486" s="4">
        <v>36.5</v>
      </c>
      <c r="H486" s="4">
        <v>278.3</v>
      </c>
      <c r="J486" s="46">
        <f t="shared" si="23"/>
        <v>860.2</v>
      </c>
      <c r="K486" s="5">
        <v>-1</v>
      </c>
    </row>
    <row r="487" spans="1:11" x14ac:dyDescent="0.25">
      <c r="A487" s="34">
        <f t="shared" si="24"/>
        <v>2005</v>
      </c>
      <c r="B487" s="34" t="str">
        <f t="shared" si="25"/>
        <v>Q4-2005</v>
      </c>
      <c r="C487" t="s">
        <v>188</v>
      </c>
      <c r="D487" s="3">
        <v>38717</v>
      </c>
      <c r="E487" s="4">
        <v>522.70000000000005</v>
      </c>
      <c r="F487" s="4">
        <v>30.6</v>
      </c>
      <c r="G487" s="4">
        <v>36.9</v>
      </c>
      <c r="H487" s="4">
        <v>270.7</v>
      </c>
      <c r="J487" s="46">
        <f t="shared" si="23"/>
        <v>860.90000000000009</v>
      </c>
      <c r="K487" s="5">
        <v>-1</v>
      </c>
    </row>
    <row r="488" spans="1:11" x14ac:dyDescent="0.25">
      <c r="A488" s="34">
        <f t="shared" si="24"/>
        <v>2006</v>
      </c>
      <c r="B488" s="34" t="str">
        <f t="shared" si="25"/>
        <v>Q1-2006</v>
      </c>
      <c r="C488" t="s">
        <v>189</v>
      </c>
      <c r="D488" s="3">
        <v>38748</v>
      </c>
      <c r="E488" s="4">
        <v>538.29999999999995</v>
      </c>
      <c r="F488" s="4">
        <v>30.9</v>
      </c>
      <c r="G488" s="4">
        <v>38.5</v>
      </c>
      <c r="H488" s="4">
        <v>274.39999999999998</v>
      </c>
      <c r="J488" s="46">
        <f t="shared" si="23"/>
        <v>882.09999999999991</v>
      </c>
      <c r="K488" s="5">
        <v>-1</v>
      </c>
    </row>
    <row r="489" spans="1:11" x14ac:dyDescent="0.25">
      <c r="A489" s="34">
        <f t="shared" si="24"/>
        <v>2006</v>
      </c>
      <c r="B489" s="34" t="str">
        <f t="shared" si="25"/>
        <v>Q1-2006</v>
      </c>
      <c r="C489" t="s">
        <v>190</v>
      </c>
      <c r="D489" s="3">
        <v>38776</v>
      </c>
      <c r="E489" s="4">
        <v>535.1</v>
      </c>
      <c r="F489" s="4">
        <v>30</v>
      </c>
      <c r="G489" s="4">
        <v>38.4</v>
      </c>
      <c r="H489" s="4">
        <v>274.2</v>
      </c>
      <c r="J489" s="46">
        <f t="shared" si="23"/>
        <v>877.7</v>
      </c>
      <c r="K489" s="5">
        <v>-1</v>
      </c>
    </row>
    <row r="490" spans="1:11" x14ac:dyDescent="0.25">
      <c r="A490" s="34">
        <f t="shared" si="24"/>
        <v>2006</v>
      </c>
      <c r="B490" s="34" t="str">
        <f t="shared" si="25"/>
        <v>Q1-2006</v>
      </c>
      <c r="C490" t="s">
        <v>191</v>
      </c>
      <c r="D490" s="3">
        <v>38807</v>
      </c>
      <c r="E490" s="4">
        <v>540.70000000000005</v>
      </c>
      <c r="F490" s="4">
        <v>29.4</v>
      </c>
      <c r="G490" s="4">
        <v>38.200000000000003</v>
      </c>
      <c r="H490" s="4">
        <v>276.10000000000002</v>
      </c>
      <c r="J490" s="46">
        <f t="shared" si="23"/>
        <v>884.40000000000009</v>
      </c>
      <c r="K490" s="5">
        <v>-1</v>
      </c>
    </row>
    <row r="491" spans="1:11" x14ac:dyDescent="0.25">
      <c r="A491" s="34">
        <f t="shared" si="24"/>
        <v>2006</v>
      </c>
      <c r="B491" s="34" t="str">
        <f t="shared" si="25"/>
        <v>Q2-2006</v>
      </c>
      <c r="C491" t="s">
        <v>192</v>
      </c>
      <c r="D491" s="3">
        <v>38837</v>
      </c>
      <c r="E491" s="4">
        <v>542.1</v>
      </c>
      <c r="F491" s="4">
        <v>30.4</v>
      </c>
      <c r="G491" s="4">
        <v>38.700000000000003</v>
      </c>
      <c r="H491" s="4">
        <v>275.5</v>
      </c>
      <c r="J491" s="46">
        <f t="shared" si="23"/>
        <v>886.7</v>
      </c>
      <c r="K491" s="5">
        <v>-1</v>
      </c>
    </row>
    <row r="492" spans="1:11" x14ac:dyDescent="0.25">
      <c r="A492" s="34">
        <f t="shared" si="24"/>
        <v>2006</v>
      </c>
      <c r="B492" s="34" t="str">
        <f t="shared" si="25"/>
        <v>Q2-2006</v>
      </c>
      <c r="C492" t="s">
        <v>193</v>
      </c>
      <c r="D492" s="3">
        <v>38868</v>
      </c>
      <c r="E492" s="4">
        <v>542.9</v>
      </c>
      <c r="F492" s="4">
        <v>30.2</v>
      </c>
      <c r="G492" s="4">
        <v>38.6</v>
      </c>
      <c r="H492" s="4">
        <v>277.7</v>
      </c>
      <c r="J492" s="46">
        <f t="shared" si="23"/>
        <v>889.40000000000009</v>
      </c>
      <c r="K492" s="5">
        <v>-1</v>
      </c>
    </row>
    <row r="493" spans="1:11" x14ac:dyDescent="0.25">
      <c r="A493" s="34">
        <f t="shared" si="24"/>
        <v>2006</v>
      </c>
      <c r="B493" s="34" t="str">
        <f t="shared" si="25"/>
        <v>Q2-2006</v>
      </c>
      <c r="C493" t="s">
        <v>194</v>
      </c>
      <c r="D493" s="3">
        <v>38898</v>
      </c>
      <c r="E493" s="4">
        <v>546</v>
      </c>
      <c r="F493" s="4">
        <v>29</v>
      </c>
      <c r="G493" s="4">
        <v>38.9</v>
      </c>
      <c r="H493" s="4">
        <v>275.7</v>
      </c>
      <c r="J493" s="46">
        <f t="shared" si="23"/>
        <v>889.59999999999991</v>
      </c>
      <c r="K493" s="5">
        <v>-1</v>
      </c>
    </row>
    <row r="494" spans="1:11" x14ac:dyDescent="0.25">
      <c r="A494" s="34">
        <f t="shared" si="24"/>
        <v>2006</v>
      </c>
      <c r="B494" s="34" t="str">
        <f t="shared" si="25"/>
        <v>Q3-2006</v>
      </c>
      <c r="C494" t="s">
        <v>195</v>
      </c>
      <c r="D494" s="3">
        <v>38929</v>
      </c>
      <c r="E494" s="4">
        <v>544.70000000000005</v>
      </c>
      <c r="F494" s="4">
        <v>31.3</v>
      </c>
      <c r="G494" s="4">
        <v>38.6</v>
      </c>
      <c r="H494" s="4">
        <v>276.10000000000002</v>
      </c>
      <c r="J494" s="46">
        <f t="shared" si="23"/>
        <v>890.7</v>
      </c>
      <c r="K494" s="5">
        <v>-1</v>
      </c>
    </row>
    <row r="495" spans="1:11" x14ac:dyDescent="0.25">
      <c r="A495" s="34">
        <f t="shared" si="24"/>
        <v>2006</v>
      </c>
      <c r="B495" s="34" t="str">
        <f t="shared" si="25"/>
        <v>Q3-2006</v>
      </c>
      <c r="C495" t="s">
        <v>196</v>
      </c>
      <c r="D495" s="3">
        <v>38960</v>
      </c>
      <c r="E495" s="4">
        <v>544.79999999999995</v>
      </c>
      <c r="F495" s="4">
        <v>31.2</v>
      </c>
      <c r="G495" s="4">
        <v>39.4</v>
      </c>
      <c r="H495" s="4">
        <v>277.39999999999998</v>
      </c>
      <c r="J495" s="46">
        <f t="shared" si="23"/>
        <v>892.8</v>
      </c>
      <c r="K495" s="5">
        <v>-1</v>
      </c>
    </row>
    <row r="496" spans="1:11" x14ac:dyDescent="0.25">
      <c r="A496" s="34">
        <f t="shared" si="24"/>
        <v>2006</v>
      </c>
      <c r="B496" s="34" t="str">
        <f t="shared" si="25"/>
        <v>Q3-2006</v>
      </c>
      <c r="C496" t="s">
        <v>197</v>
      </c>
      <c r="D496" s="3">
        <v>38990</v>
      </c>
      <c r="E496" s="4">
        <v>548.79999999999995</v>
      </c>
      <c r="F496" s="4">
        <v>30</v>
      </c>
      <c r="G496" s="4">
        <v>39.1</v>
      </c>
      <c r="H496" s="4">
        <v>276.3</v>
      </c>
      <c r="J496" s="46">
        <f t="shared" si="23"/>
        <v>894.2</v>
      </c>
      <c r="K496" s="5">
        <v>-1</v>
      </c>
    </row>
    <row r="497" spans="1:11" x14ac:dyDescent="0.25">
      <c r="A497" s="34">
        <f t="shared" si="24"/>
        <v>2006</v>
      </c>
      <c r="B497" s="34" t="str">
        <f t="shared" si="25"/>
        <v>Q4-2006</v>
      </c>
      <c r="C497" t="s">
        <v>198</v>
      </c>
      <c r="D497" s="3">
        <v>39021</v>
      </c>
      <c r="E497" s="4">
        <v>545.70000000000005</v>
      </c>
      <c r="F497" s="4">
        <v>31.3</v>
      </c>
      <c r="G497" s="4">
        <v>39.200000000000003</v>
      </c>
      <c r="H497" s="4">
        <v>278</v>
      </c>
      <c r="J497" s="46">
        <f t="shared" si="23"/>
        <v>894.2</v>
      </c>
      <c r="K497" s="5">
        <v>-1</v>
      </c>
    </row>
    <row r="498" spans="1:11" x14ac:dyDescent="0.25">
      <c r="A498" s="34">
        <f t="shared" si="24"/>
        <v>2006</v>
      </c>
      <c r="B498" s="34" t="str">
        <f t="shared" si="25"/>
        <v>Q4-2006</v>
      </c>
      <c r="C498" t="s">
        <v>199</v>
      </c>
      <c r="D498" s="3">
        <v>39051</v>
      </c>
      <c r="E498" s="4">
        <v>545.70000000000005</v>
      </c>
      <c r="F498" s="4">
        <v>30</v>
      </c>
      <c r="G498" s="4">
        <v>39.299999999999997</v>
      </c>
      <c r="H498" s="4">
        <v>278.2</v>
      </c>
      <c r="J498" s="46">
        <f t="shared" si="23"/>
        <v>893.2</v>
      </c>
      <c r="K498" s="5">
        <v>-1</v>
      </c>
    </row>
    <row r="499" spans="1:11" x14ac:dyDescent="0.25">
      <c r="A499" s="34">
        <f t="shared" si="24"/>
        <v>2006</v>
      </c>
      <c r="B499" s="34" t="str">
        <f t="shared" si="25"/>
        <v>Q4-2006</v>
      </c>
      <c r="C499" t="s">
        <v>200</v>
      </c>
      <c r="D499" s="3">
        <v>39082</v>
      </c>
      <c r="E499" s="4">
        <v>554.29999999999995</v>
      </c>
      <c r="F499" s="4">
        <v>30.8</v>
      </c>
      <c r="G499" s="4">
        <v>39.4</v>
      </c>
      <c r="H499" s="4">
        <v>279</v>
      </c>
      <c r="J499" s="46">
        <f t="shared" si="23"/>
        <v>903.49999999999989</v>
      </c>
      <c r="K499" s="5">
        <v>-1</v>
      </c>
    </row>
    <row r="500" spans="1:11" x14ac:dyDescent="0.25">
      <c r="A500" s="34">
        <f t="shared" si="24"/>
        <v>2007</v>
      </c>
      <c r="B500" s="34" t="str">
        <f t="shared" si="25"/>
        <v>Q1-2007</v>
      </c>
      <c r="C500" t="s">
        <v>201</v>
      </c>
      <c r="D500" s="3">
        <v>39113</v>
      </c>
      <c r="E500" s="4">
        <v>565.1</v>
      </c>
      <c r="F500" s="4">
        <v>33</v>
      </c>
      <c r="G500" s="4">
        <v>40.700000000000003</v>
      </c>
      <c r="H500" s="4">
        <v>284</v>
      </c>
      <c r="J500" s="46">
        <f t="shared" si="23"/>
        <v>922.80000000000007</v>
      </c>
      <c r="K500" s="5">
        <v>-1</v>
      </c>
    </row>
    <row r="501" spans="1:11" x14ac:dyDescent="0.25">
      <c r="A501" s="34">
        <f t="shared" si="24"/>
        <v>2007</v>
      </c>
      <c r="B501" s="34" t="str">
        <f t="shared" si="25"/>
        <v>Q1-2007</v>
      </c>
      <c r="C501" t="s">
        <v>202</v>
      </c>
      <c r="D501" s="3">
        <v>39141</v>
      </c>
      <c r="E501" s="4">
        <v>567.6</v>
      </c>
      <c r="F501" s="4">
        <v>32.799999999999997</v>
      </c>
      <c r="G501" s="4">
        <v>40.700000000000003</v>
      </c>
      <c r="H501" s="4">
        <v>284.3</v>
      </c>
      <c r="J501" s="46">
        <f t="shared" si="23"/>
        <v>925.40000000000009</v>
      </c>
      <c r="K501" s="5">
        <v>-1</v>
      </c>
    </row>
    <row r="502" spans="1:11" x14ac:dyDescent="0.25">
      <c r="A502" s="34">
        <f t="shared" si="24"/>
        <v>2007</v>
      </c>
      <c r="B502" s="34" t="str">
        <f t="shared" si="25"/>
        <v>Q1-2007</v>
      </c>
      <c r="C502" t="s">
        <v>203</v>
      </c>
      <c r="D502" s="3">
        <v>39172</v>
      </c>
      <c r="E502" s="4">
        <v>572.20000000000005</v>
      </c>
      <c r="F502" s="4">
        <v>29.3</v>
      </c>
      <c r="G502" s="4">
        <v>40.299999999999997</v>
      </c>
      <c r="H502" s="4">
        <v>285.2</v>
      </c>
      <c r="J502" s="46">
        <f t="shared" si="23"/>
        <v>927</v>
      </c>
      <c r="K502" s="5">
        <v>-1</v>
      </c>
    </row>
    <row r="503" spans="1:11" x14ac:dyDescent="0.25">
      <c r="A503" s="34">
        <f t="shared" si="24"/>
        <v>2007</v>
      </c>
      <c r="B503" s="34" t="str">
        <f t="shared" si="25"/>
        <v>Q2-2007</v>
      </c>
      <c r="C503" t="s">
        <v>204</v>
      </c>
      <c r="D503" s="3">
        <v>39202</v>
      </c>
      <c r="E503" s="4">
        <v>570.70000000000005</v>
      </c>
      <c r="F503" s="4">
        <v>32.299999999999997</v>
      </c>
      <c r="G503" s="4">
        <v>42.4</v>
      </c>
      <c r="H503" s="4">
        <v>285.89999999999998</v>
      </c>
      <c r="J503" s="46">
        <f t="shared" ref="J503:J566" si="26">SUM(E503:H503)</f>
        <v>931.3</v>
      </c>
      <c r="K503" s="5">
        <v>-1</v>
      </c>
    </row>
    <row r="504" spans="1:11" x14ac:dyDescent="0.25">
      <c r="A504" s="34">
        <f t="shared" si="24"/>
        <v>2007</v>
      </c>
      <c r="B504" s="34" t="str">
        <f t="shared" si="25"/>
        <v>Q2-2007</v>
      </c>
      <c r="C504" t="s">
        <v>205</v>
      </c>
      <c r="D504" s="3">
        <v>39233</v>
      </c>
      <c r="E504" s="4">
        <v>577.79999999999995</v>
      </c>
      <c r="F504" s="4">
        <v>31.3</v>
      </c>
      <c r="G504" s="4">
        <v>41.6</v>
      </c>
      <c r="H504" s="4">
        <v>286.39999999999998</v>
      </c>
      <c r="J504" s="46">
        <f t="shared" si="26"/>
        <v>937.09999999999991</v>
      </c>
      <c r="K504" s="5">
        <v>-1</v>
      </c>
    </row>
    <row r="505" spans="1:11" x14ac:dyDescent="0.25">
      <c r="A505" s="34">
        <f t="shared" si="24"/>
        <v>2007</v>
      </c>
      <c r="B505" s="34" t="str">
        <f t="shared" si="25"/>
        <v>Q2-2007</v>
      </c>
      <c r="C505" t="s">
        <v>206</v>
      </c>
      <c r="D505" s="3">
        <v>39263</v>
      </c>
      <c r="E505" s="4">
        <v>576.5</v>
      </c>
      <c r="F505" s="4">
        <v>29.2</v>
      </c>
      <c r="G505" s="4">
        <v>41.3</v>
      </c>
      <c r="H505" s="4">
        <v>287.7</v>
      </c>
      <c r="J505" s="46">
        <f t="shared" si="26"/>
        <v>934.7</v>
      </c>
      <c r="K505" s="5">
        <v>-1</v>
      </c>
    </row>
    <row r="506" spans="1:11" x14ac:dyDescent="0.25">
      <c r="A506" s="34">
        <f t="shared" si="24"/>
        <v>2007</v>
      </c>
      <c r="B506" s="34" t="str">
        <f t="shared" si="25"/>
        <v>Q3-2007</v>
      </c>
      <c r="C506" t="s">
        <v>207</v>
      </c>
      <c r="D506" s="3">
        <v>39294</v>
      </c>
      <c r="E506" s="4">
        <v>573.79999999999995</v>
      </c>
      <c r="F506" s="4">
        <v>34.200000000000003</v>
      </c>
      <c r="G506" s="4">
        <v>42</v>
      </c>
      <c r="H506" s="4">
        <v>288.89999999999998</v>
      </c>
      <c r="J506" s="46">
        <f t="shared" si="26"/>
        <v>938.9</v>
      </c>
      <c r="K506" s="5">
        <v>-1</v>
      </c>
    </row>
    <row r="507" spans="1:11" x14ac:dyDescent="0.25">
      <c r="A507" s="34">
        <f t="shared" si="24"/>
        <v>2007</v>
      </c>
      <c r="B507" s="34" t="str">
        <f t="shared" si="25"/>
        <v>Q3-2007</v>
      </c>
      <c r="C507" t="s">
        <v>208</v>
      </c>
      <c r="D507" s="3">
        <v>39325</v>
      </c>
      <c r="E507" s="4">
        <v>577.5</v>
      </c>
      <c r="F507" s="4">
        <v>31.1</v>
      </c>
      <c r="G507" s="4">
        <v>42.1</v>
      </c>
      <c r="H507" s="4">
        <v>288.89999999999998</v>
      </c>
      <c r="J507" s="46">
        <f t="shared" si="26"/>
        <v>939.6</v>
      </c>
      <c r="K507" s="5">
        <v>-1</v>
      </c>
    </row>
    <row r="508" spans="1:11" x14ac:dyDescent="0.25">
      <c r="A508" s="34">
        <f t="shared" si="24"/>
        <v>2007</v>
      </c>
      <c r="B508" s="34" t="str">
        <f t="shared" si="25"/>
        <v>Q3-2007</v>
      </c>
      <c r="C508" t="s">
        <v>209</v>
      </c>
      <c r="D508" s="3">
        <v>39355</v>
      </c>
      <c r="E508" s="4">
        <v>583.4</v>
      </c>
      <c r="F508" s="4">
        <v>34.299999999999997</v>
      </c>
      <c r="G508" s="4">
        <v>41.6</v>
      </c>
      <c r="H508" s="4">
        <v>289.89999999999998</v>
      </c>
      <c r="J508" s="46">
        <f t="shared" si="26"/>
        <v>949.19999999999993</v>
      </c>
      <c r="K508" s="5">
        <v>-1</v>
      </c>
    </row>
    <row r="509" spans="1:11" x14ac:dyDescent="0.25">
      <c r="A509" s="34">
        <f t="shared" si="24"/>
        <v>2007</v>
      </c>
      <c r="B509" s="34" t="str">
        <f t="shared" si="25"/>
        <v>Q4-2007</v>
      </c>
      <c r="C509" t="s">
        <v>210</v>
      </c>
      <c r="D509" s="3">
        <v>39386</v>
      </c>
      <c r="E509" s="4">
        <v>576.4</v>
      </c>
      <c r="F509" s="4">
        <v>35.1</v>
      </c>
      <c r="G509" s="4">
        <v>42.7</v>
      </c>
      <c r="H509" s="4">
        <v>293.39999999999998</v>
      </c>
      <c r="J509" s="46">
        <f t="shared" si="26"/>
        <v>947.6</v>
      </c>
      <c r="K509" s="5">
        <v>-1</v>
      </c>
    </row>
    <row r="510" spans="1:11" x14ac:dyDescent="0.25">
      <c r="A510" s="34">
        <f t="shared" si="24"/>
        <v>2007</v>
      </c>
      <c r="B510" s="34" t="str">
        <f t="shared" si="25"/>
        <v>Q4-2007</v>
      </c>
      <c r="C510" t="s">
        <v>211</v>
      </c>
      <c r="D510" s="3">
        <v>39416</v>
      </c>
      <c r="E510" s="4">
        <v>577.70000000000005</v>
      </c>
      <c r="F510" s="4">
        <v>33.200000000000003</v>
      </c>
      <c r="G510" s="4">
        <v>42.2</v>
      </c>
      <c r="H510" s="4">
        <v>294.60000000000002</v>
      </c>
      <c r="J510" s="46">
        <f t="shared" si="26"/>
        <v>947.70000000000016</v>
      </c>
      <c r="K510" s="5">
        <v>-1</v>
      </c>
    </row>
    <row r="511" spans="1:11" x14ac:dyDescent="0.25">
      <c r="A511" s="34">
        <f t="shared" si="24"/>
        <v>2007</v>
      </c>
      <c r="B511" s="34" t="str">
        <f t="shared" si="25"/>
        <v>Q4-2007</v>
      </c>
      <c r="C511" t="s">
        <v>212</v>
      </c>
      <c r="D511" s="3">
        <v>39447</v>
      </c>
      <c r="E511" s="4">
        <v>589.20000000000005</v>
      </c>
      <c r="F511" s="4">
        <v>37</v>
      </c>
      <c r="G511" s="4">
        <v>42.7</v>
      </c>
      <c r="H511" s="4">
        <v>297.10000000000002</v>
      </c>
      <c r="J511" s="46">
        <f t="shared" si="26"/>
        <v>966.00000000000011</v>
      </c>
      <c r="K511" s="5">
        <v>1</v>
      </c>
    </row>
    <row r="512" spans="1:11" x14ac:dyDescent="0.25">
      <c r="A512" s="34">
        <f t="shared" si="24"/>
        <v>2008</v>
      </c>
      <c r="B512" s="34" t="str">
        <f t="shared" si="25"/>
        <v>Q1-2008</v>
      </c>
      <c r="C512" t="s">
        <v>213</v>
      </c>
      <c r="D512" s="3">
        <v>39478</v>
      </c>
      <c r="E512" s="4">
        <v>594</v>
      </c>
      <c r="F512" s="4">
        <v>36.4</v>
      </c>
      <c r="G512" s="4">
        <v>44.1</v>
      </c>
      <c r="H512" s="4">
        <v>300.89999999999998</v>
      </c>
      <c r="J512" s="46">
        <f t="shared" si="26"/>
        <v>975.4</v>
      </c>
      <c r="K512" s="5">
        <v>1</v>
      </c>
    </row>
    <row r="513" spans="1:11" x14ac:dyDescent="0.25">
      <c r="A513" s="34">
        <f t="shared" si="24"/>
        <v>2008</v>
      </c>
      <c r="B513" s="34" t="str">
        <f t="shared" si="25"/>
        <v>Q1-2008</v>
      </c>
      <c r="C513" t="s">
        <v>214</v>
      </c>
      <c r="D513" s="3">
        <v>39507</v>
      </c>
      <c r="E513" s="4">
        <v>594.5</v>
      </c>
      <c r="F513" s="4">
        <v>35.9</v>
      </c>
      <c r="G513" s="4">
        <v>44.5</v>
      </c>
      <c r="H513" s="4">
        <v>302.2</v>
      </c>
      <c r="J513" s="46">
        <f t="shared" si="26"/>
        <v>977.09999999999991</v>
      </c>
      <c r="K513" s="5">
        <v>1</v>
      </c>
    </row>
    <row r="514" spans="1:11" x14ac:dyDescent="0.25">
      <c r="A514" s="34">
        <f t="shared" si="24"/>
        <v>2008</v>
      </c>
      <c r="B514" s="34" t="str">
        <f t="shared" si="25"/>
        <v>Q1-2008</v>
      </c>
      <c r="C514" t="s">
        <v>215</v>
      </c>
      <c r="D514" s="3">
        <v>39538</v>
      </c>
      <c r="E514" s="4">
        <v>603.5</v>
      </c>
      <c r="F514" s="4">
        <v>37.9</v>
      </c>
      <c r="G514" s="4">
        <v>43.9</v>
      </c>
      <c r="H514" s="4">
        <v>304.10000000000002</v>
      </c>
      <c r="J514" s="46">
        <f t="shared" si="26"/>
        <v>989.4</v>
      </c>
      <c r="K514" s="5">
        <v>1</v>
      </c>
    </row>
    <row r="515" spans="1:11" x14ac:dyDescent="0.25">
      <c r="A515" s="34">
        <f t="shared" si="24"/>
        <v>2008</v>
      </c>
      <c r="B515" s="34" t="str">
        <f t="shared" si="25"/>
        <v>Q2-2008</v>
      </c>
      <c r="C515" t="s">
        <v>216</v>
      </c>
      <c r="D515" s="3">
        <v>39568</v>
      </c>
      <c r="E515" s="4">
        <v>599.6</v>
      </c>
      <c r="F515" s="4">
        <v>38.299999999999997</v>
      </c>
      <c r="G515" s="4">
        <v>44.5</v>
      </c>
      <c r="H515" s="4">
        <v>314.60000000000002</v>
      </c>
      <c r="J515" s="46">
        <f t="shared" si="26"/>
        <v>997</v>
      </c>
      <c r="K515" s="5">
        <v>1</v>
      </c>
    </row>
    <row r="516" spans="1:11" x14ac:dyDescent="0.25">
      <c r="A516" s="34">
        <f t="shared" si="24"/>
        <v>2008</v>
      </c>
      <c r="B516" s="34" t="str">
        <f t="shared" si="25"/>
        <v>Q2-2008</v>
      </c>
      <c r="C516" t="s">
        <v>217</v>
      </c>
      <c r="D516" s="3">
        <v>39599</v>
      </c>
      <c r="E516" s="4">
        <v>604.70000000000005</v>
      </c>
      <c r="F516" s="4">
        <v>36.1</v>
      </c>
      <c r="G516" s="4">
        <v>44.3</v>
      </c>
      <c r="H516" s="4">
        <v>488.4</v>
      </c>
      <c r="J516" s="46">
        <f t="shared" si="26"/>
        <v>1173.5</v>
      </c>
      <c r="K516" s="5">
        <v>1</v>
      </c>
    </row>
    <row r="517" spans="1:11" x14ac:dyDescent="0.25">
      <c r="A517" s="34">
        <f t="shared" si="24"/>
        <v>2008</v>
      </c>
      <c r="B517" s="34" t="str">
        <f t="shared" si="25"/>
        <v>Q2-2008</v>
      </c>
      <c r="C517" t="s">
        <v>218</v>
      </c>
      <c r="D517" s="3">
        <v>39629</v>
      </c>
      <c r="E517" s="4">
        <v>604.29999999999995</v>
      </c>
      <c r="F517" s="4">
        <v>39.1</v>
      </c>
      <c r="G517" s="4">
        <v>45.3</v>
      </c>
      <c r="H517" s="4">
        <v>460.9</v>
      </c>
      <c r="J517" s="46">
        <f t="shared" si="26"/>
        <v>1149.5999999999999</v>
      </c>
      <c r="K517" s="5">
        <v>1</v>
      </c>
    </row>
    <row r="518" spans="1:11" x14ac:dyDescent="0.25">
      <c r="A518" s="34">
        <f t="shared" si="24"/>
        <v>2008</v>
      </c>
      <c r="B518" s="34" t="str">
        <f t="shared" si="25"/>
        <v>Q3-2008</v>
      </c>
      <c r="C518" t="s">
        <v>219</v>
      </c>
      <c r="D518" s="3">
        <v>39660</v>
      </c>
      <c r="E518" s="4">
        <v>608.70000000000005</v>
      </c>
      <c r="F518" s="4">
        <v>45.1</v>
      </c>
      <c r="G518" s="4">
        <v>45.8</v>
      </c>
      <c r="H518" s="4">
        <v>317.89999999999998</v>
      </c>
      <c r="J518" s="46">
        <f t="shared" si="26"/>
        <v>1017.5</v>
      </c>
      <c r="K518" s="5">
        <v>1</v>
      </c>
    </row>
    <row r="519" spans="1:11" x14ac:dyDescent="0.25">
      <c r="A519" s="34">
        <f t="shared" si="24"/>
        <v>2008</v>
      </c>
      <c r="B519" s="34" t="str">
        <f t="shared" si="25"/>
        <v>Q3-2008</v>
      </c>
      <c r="C519" t="s">
        <v>220</v>
      </c>
      <c r="D519" s="3">
        <v>39691</v>
      </c>
      <c r="E519" s="4">
        <v>608.4</v>
      </c>
      <c r="F519" s="4">
        <v>61.2</v>
      </c>
      <c r="G519" s="4">
        <v>44.9</v>
      </c>
      <c r="H519" s="4">
        <v>320.2</v>
      </c>
      <c r="J519" s="46">
        <f t="shared" si="26"/>
        <v>1034.7</v>
      </c>
      <c r="K519" s="5">
        <v>1</v>
      </c>
    </row>
    <row r="520" spans="1:11" x14ac:dyDescent="0.25">
      <c r="A520" s="34">
        <f t="shared" si="24"/>
        <v>2008</v>
      </c>
      <c r="B520" s="34" t="str">
        <f t="shared" si="25"/>
        <v>Q3-2008</v>
      </c>
      <c r="C520" t="s">
        <v>221</v>
      </c>
      <c r="D520" s="3">
        <v>39721</v>
      </c>
      <c r="E520" s="4">
        <v>609.5</v>
      </c>
      <c r="F520" s="4">
        <v>68.400000000000006</v>
      </c>
      <c r="G520" s="4">
        <v>45.6</v>
      </c>
      <c r="H520" s="4">
        <v>327.9</v>
      </c>
      <c r="J520" s="46">
        <f t="shared" si="26"/>
        <v>1051.4000000000001</v>
      </c>
      <c r="K520" s="5">
        <v>1</v>
      </c>
    </row>
    <row r="521" spans="1:11" x14ac:dyDescent="0.25">
      <c r="A521" s="34">
        <f t="shared" ref="A521:A584" si="27">YEAR(C521)</f>
        <v>2008</v>
      </c>
      <c r="B521" s="34" t="str">
        <f t="shared" ref="B521:B584" si="28">"Q"&amp;ROUNDUP(MONTH(C521)/3, 0)&amp;"-"&amp;YEAR(C521)</f>
        <v>Q4-2008</v>
      </c>
      <c r="C521" t="s">
        <v>222</v>
      </c>
      <c r="D521" s="3">
        <v>39752</v>
      </c>
      <c r="E521" s="4">
        <v>609.29999999999995</v>
      </c>
      <c r="F521" s="4">
        <v>62.2</v>
      </c>
      <c r="G521" s="4">
        <v>45.8</v>
      </c>
      <c r="H521" s="4">
        <v>333.2</v>
      </c>
      <c r="J521" s="46">
        <f t="shared" si="26"/>
        <v>1050.5</v>
      </c>
      <c r="K521" s="5">
        <v>1</v>
      </c>
    </row>
    <row r="522" spans="1:11" x14ac:dyDescent="0.25">
      <c r="A522" s="34">
        <f t="shared" si="27"/>
        <v>2008</v>
      </c>
      <c r="B522" s="34" t="str">
        <f t="shared" si="28"/>
        <v>Q4-2008</v>
      </c>
      <c r="C522" t="s">
        <v>223</v>
      </c>
      <c r="D522" s="3">
        <v>39782</v>
      </c>
      <c r="E522" s="4">
        <v>611.29999999999995</v>
      </c>
      <c r="F522" s="4">
        <v>67.7</v>
      </c>
      <c r="G522" s="4">
        <v>45.5</v>
      </c>
      <c r="H522" s="4">
        <v>330.7</v>
      </c>
      <c r="J522" s="46">
        <f t="shared" si="26"/>
        <v>1055.2</v>
      </c>
      <c r="K522" s="5">
        <v>1</v>
      </c>
    </row>
    <row r="523" spans="1:11" x14ac:dyDescent="0.25">
      <c r="A523" s="34">
        <f t="shared" si="27"/>
        <v>2008</v>
      </c>
      <c r="B523" s="34" t="str">
        <f t="shared" si="28"/>
        <v>Q4-2008</v>
      </c>
      <c r="C523" t="s">
        <v>224</v>
      </c>
      <c r="D523" s="3">
        <v>39813</v>
      </c>
      <c r="E523" s="4">
        <v>618.70000000000005</v>
      </c>
      <c r="F523" s="4">
        <v>85.5</v>
      </c>
      <c r="G523" s="4">
        <v>46.1</v>
      </c>
      <c r="H523" s="4">
        <v>331.4</v>
      </c>
      <c r="J523" s="46">
        <f t="shared" si="26"/>
        <v>1081.7</v>
      </c>
      <c r="K523" s="5">
        <v>1</v>
      </c>
    </row>
    <row r="524" spans="1:11" x14ac:dyDescent="0.25">
      <c r="A524" s="34">
        <f t="shared" si="27"/>
        <v>2009</v>
      </c>
      <c r="B524" s="34" t="str">
        <f t="shared" si="28"/>
        <v>Q1-2009</v>
      </c>
      <c r="C524" t="s">
        <v>225</v>
      </c>
      <c r="D524" s="3">
        <v>39844</v>
      </c>
      <c r="E524" s="4">
        <v>648.1</v>
      </c>
      <c r="F524" s="4">
        <v>90.1</v>
      </c>
      <c r="G524" s="4">
        <v>49.7</v>
      </c>
      <c r="H524" s="4">
        <v>346.1</v>
      </c>
      <c r="J524" s="46">
        <f t="shared" si="26"/>
        <v>1134</v>
      </c>
      <c r="K524" s="5">
        <v>1</v>
      </c>
    </row>
    <row r="525" spans="1:11" x14ac:dyDescent="0.25">
      <c r="A525" s="34">
        <f t="shared" si="27"/>
        <v>2009</v>
      </c>
      <c r="B525" s="34" t="str">
        <f t="shared" si="28"/>
        <v>Q1-2009</v>
      </c>
      <c r="C525" t="s">
        <v>226</v>
      </c>
      <c r="D525" s="3">
        <v>39872</v>
      </c>
      <c r="E525" s="4">
        <v>651.9</v>
      </c>
      <c r="F525" s="4">
        <v>98.4</v>
      </c>
      <c r="G525" s="4">
        <v>49.1</v>
      </c>
      <c r="H525" s="4">
        <v>348.3</v>
      </c>
      <c r="J525" s="46">
        <f t="shared" si="26"/>
        <v>1147.7</v>
      </c>
      <c r="K525" s="5">
        <v>1</v>
      </c>
    </row>
    <row r="526" spans="1:11" x14ac:dyDescent="0.25">
      <c r="A526" s="34">
        <f t="shared" si="27"/>
        <v>2009</v>
      </c>
      <c r="B526" s="34" t="str">
        <f t="shared" si="28"/>
        <v>Q1-2009</v>
      </c>
      <c r="C526" t="s">
        <v>227</v>
      </c>
      <c r="D526" s="3">
        <v>39903</v>
      </c>
      <c r="E526" s="4">
        <v>655.6</v>
      </c>
      <c r="F526" s="4">
        <v>112.4</v>
      </c>
      <c r="G526" s="4">
        <v>50.3</v>
      </c>
      <c r="H526" s="4">
        <v>356.1</v>
      </c>
      <c r="J526" s="46">
        <f t="shared" si="26"/>
        <v>1174.4000000000001</v>
      </c>
      <c r="K526" s="5">
        <v>1</v>
      </c>
    </row>
    <row r="527" spans="1:11" x14ac:dyDescent="0.25">
      <c r="A527" s="34">
        <f t="shared" si="27"/>
        <v>2009</v>
      </c>
      <c r="B527" s="34" t="str">
        <f t="shared" si="28"/>
        <v>Q2-2009</v>
      </c>
      <c r="C527" t="s">
        <v>228</v>
      </c>
      <c r="D527" s="3">
        <v>39933</v>
      </c>
      <c r="E527" s="4">
        <v>661.9</v>
      </c>
      <c r="F527" s="4">
        <v>117.5</v>
      </c>
      <c r="G527" s="4">
        <v>50.2</v>
      </c>
      <c r="H527" s="4">
        <v>372.8</v>
      </c>
      <c r="J527" s="46">
        <f t="shared" si="26"/>
        <v>1202.4000000000001</v>
      </c>
      <c r="K527" s="5">
        <v>1</v>
      </c>
    </row>
    <row r="528" spans="1:11" x14ac:dyDescent="0.25">
      <c r="A528" s="34">
        <f t="shared" si="27"/>
        <v>2009</v>
      </c>
      <c r="B528" s="34" t="str">
        <f t="shared" si="28"/>
        <v>Q2-2009</v>
      </c>
      <c r="C528" t="s">
        <v>229</v>
      </c>
      <c r="D528" s="3">
        <v>39964</v>
      </c>
      <c r="E528" s="4">
        <v>657.4</v>
      </c>
      <c r="F528" s="4">
        <v>129.1</v>
      </c>
      <c r="G528" s="4">
        <v>50.1</v>
      </c>
      <c r="H528" s="4">
        <v>529.5</v>
      </c>
      <c r="J528" s="46">
        <f t="shared" si="26"/>
        <v>1366.1</v>
      </c>
      <c r="K528" s="5">
        <v>1</v>
      </c>
    </row>
    <row r="529" spans="1:11" x14ac:dyDescent="0.25">
      <c r="A529" s="34">
        <f t="shared" si="27"/>
        <v>2009</v>
      </c>
      <c r="B529" s="34" t="str">
        <f t="shared" si="28"/>
        <v>Q2-2009</v>
      </c>
      <c r="C529" t="s">
        <v>230</v>
      </c>
      <c r="D529" s="3">
        <v>39994</v>
      </c>
      <c r="E529" s="4">
        <v>668</v>
      </c>
      <c r="F529" s="4">
        <v>140.19999999999999</v>
      </c>
      <c r="G529" s="4">
        <v>51.1</v>
      </c>
      <c r="H529" s="4">
        <v>385.3</v>
      </c>
      <c r="J529" s="46">
        <f t="shared" si="26"/>
        <v>1244.6000000000001</v>
      </c>
      <c r="K529" s="5">
        <v>1</v>
      </c>
    </row>
    <row r="530" spans="1:11" x14ac:dyDescent="0.25">
      <c r="A530" s="34">
        <f t="shared" si="27"/>
        <v>2009</v>
      </c>
      <c r="B530" s="34" t="str">
        <f t="shared" si="28"/>
        <v>Q3-2009</v>
      </c>
      <c r="C530" t="s">
        <v>231</v>
      </c>
      <c r="D530" s="3">
        <v>40025</v>
      </c>
      <c r="E530" s="4">
        <v>665.1</v>
      </c>
      <c r="F530" s="4">
        <v>139.69999999999999</v>
      </c>
      <c r="G530" s="4">
        <v>51.3</v>
      </c>
      <c r="H530" s="4">
        <v>381.3</v>
      </c>
      <c r="J530" s="46">
        <f t="shared" si="26"/>
        <v>1237.3999999999999</v>
      </c>
      <c r="K530" s="5">
        <v>-1</v>
      </c>
    </row>
    <row r="531" spans="1:11" x14ac:dyDescent="0.25">
      <c r="A531" s="34">
        <f t="shared" si="27"/>
        <v>2009</v>
      </c>
      <c r="B531" s="34" t="str">
        <f t="shared" si="28"/>
        <v>Q3-2009</v>
      </c>
      <c r="C531" t="s">
        <v>232</v>
      </c>
      <c r="D531" s="3">
        <v>40056</v>
      </c>
      <c r="E531" s="4">
        <v>662</v>
      </c>
      <c r="F531" s="4">
        <v>149</v>
      </c>
      <c r="G531" s="4">
        <v>52</v>
      </c>
      <c r="H531" s="4">
        <v>382.3</v>
      </c>
      <c r="J531" s="46">
        <f t="shared" si="26"/>
        <v>1245.3</v>
      </c>
      <c r="K531" s="5">
        <v>-1</v>
      </c>
    </row>
    <row r="532" spans="1:11" x14ac:dyDescent="0.25">
      <c r="A532" s="34">
        <f t="shared" si="27"/>
        <v>2009</v>
      </c>
      <c r="B532" s="34" t="str">
        <f t="shared" si="28"/>
        <v>Q3-2009</v>
      </c>
      <c r="C532" t="s">
        <v>233</v>
      </c>
      <c r="D532" s="3">
        <v>40086</v>
      </c>
      <c r="E532" s="4">
        <v>676.7</v>
      </c>
      <c r="F532" s="4">
        <v>149.30000000000001</v>
      </c>
      <c r="G532" s="4">
        <v>52.7</v>
      </c>
      <c r="H532" s="4">
        <v>405.4</v>
      </c>
      <c r="J532" s="46">
        <f t="shared" si="26"/>
        <v>1284.0999999999999</v>
      </c>
      <c r="K532" s="5">
        <v>-1</v>
      </c>
    </row>
    <row r="533" spans="1:11" x14ac:dyDescent="0.25">
      <c r="A533" s="34">
        <f t="shared" si="27"/>
        <v>2009</v>
      </c>
      <c r="B533" s="34" t="str">
        <f t="shared" si="28"/>
        <v>Q4-2009</v>
      </c>
      <c r="C533" t="s">
        <v>234</v>
      </c>
      <c r="D533" s="3">
        <v>40117</v>
      </c>
      <c r="E533" s="4">
        <v>673</v>
      </c>
      <c r="F533" s="4">
        <v>141.19999999999999</v>
      </c>
      <c r="G533" s="4">
        <v>53.1</v>
      </c>
      <c r="H533" s="4">
        <v>387.9</v>
      </c>
      <c r="J533" s="46">
        <f t="shared" si="26"/>
        <v>1255.2</v>
      </c>
      <c r="K533" s="5">
        <v>-1</v>
      </c>
    </row>
    <row r="534" spans="1:11" x14ac:dyDescent="0.25">
      <c r="A534" s="34">
        <f t="shared" si="27"/>
        <v>2009</v>
      </c>
      <c r="B534" s="34" t="str">
        <f t="shared" si="28"/>
        <v>Q4-2009</v>
      </c>
      <c r="C534" t="s">
        <v>235</v>
      </c>
      <c r="D534" s="3">
        <v>40147</v>
      </c>
      <c r="E534" s="4">
        <v>671.5</v>
      </c>
      <c r="F534" s="4">
        <v>151.4</v>
      </c>
      <c r="G534" s="4">
        <v>54.3</v>
      </c>
      <c r="H534" s="4">
        <v>392.5</v>
      </c>
      <c r="J534" s="46">
        <f t="shared" si="26"/>
        <v>1269.6999999999998</v>
      </c>
      <c r="K534" s="5">
        <v>-1</v>
      </c>
    </row>
    <row r="535" spans="1:11" x14ac:dyDescent="0.25">
      <c r="A535" s="34">
        <f t="shared" si="27"/>
        <v>2009</v>
      </c>
      <c r="B535" s="34" t="str">
        <f t="shared" si="28"/>
        <v>Q4-2009</v>
      </c>
      <c r="C535" t="s">
        <v>236</v>
      </c>
      <c r="D535" s="3">
        <v>40178</v>
      </c>
      <c r="E535" s="4">
        <v>682.5</v>
      </c>
      <c r="F535" s="4">
        <v>156.30000000000001</v>
      </c>
      <c r="G535" s="4">
        <v>54.4</v>
      </c>
      <c r="H535" s="4">
        <v>397.8</v>
      </c>
      <c r="J535" s="46">
        <f t="shared" si="26"/>
        <v>1291</v>
      </c>
      <c r="K535" s="5">
        <v>-1</v>
      </c>
    </row>
    <row r="536" spans="1:11" x14ac:dyDescent="0.25">
      <c r="A536" s="34">
        <f t="shared" si="27"/>
        <v>2010</v>
      </c>
      <c r="B536" s="34" t="str">
        <f t="shared" si="28"/>
        <v>Q1-2010</v>
      </c>
      <c r="C536" t="s">
        <v>237</v>
      </c>
      <c r="D536" s="3">
        <v>40209</v>
      </c>
      <c r="E536" s="4">
        <v>676.2</v>
      </c>
      <c r="F536" s="4">
        <v>161.5</v>
      </c>
      <c r="G536" s="4">
        <v>54.9</v>
      </c>
      <c r="H536" s="4">
        <v>428.3</v>
      </c>
      <c r="J536" s="46">
        <f t="shared" si="26"/>
        <v>1320.9</v>
      </c>
      <c r="K536" s="5">
        <v>-1</v>
      </c>
    </row>
    <row r="537" spans="1:11" x14ac:dyDescent="0.25">
      <c r="A537" s="34">
        <f t="shared" si="27"/>
        <v>2010</v>
      </c>
      <c r="B537" s="34" t="str">
        <f t="shared" si="28"/>
        <v>Q1-2010</v>
      </c>
      <c r="C537" t="s">
        <v>238</v>
      </c>
      <c r="D537" s="3">
        <v>40237</v>
      </c>
      <c r="E537" s="4">
        <v>678.6</v>
      </c>
      <c r="F537" s="4">
        <v>159</v>
      </c>
      <c r="G537" s="4">
        <v>56.7</v>
      </c>
      <c r="H537" s="4">
        <v>430</v>
      </c>
      <c r="J537" s="46">
        <f t="shared" si="26"/>
        <v>1324.3000000000002</v>
      </c>
      <c r="K537" s="5">
        <v>-1</v>
      </c>
    </row>
    <row r="538" spans="1:11" x14ac:dyDescent="0.25">
      <c r="A538" s="34">
        <f t="shared" si="27"/>
        <v>2010</v>
      </c>
      <c r="B538" s="34" t="str">
        <f t="shared" si="28"/>
        <v>Q1-2010</v>
      </c>
      <c r="C538" t="s">
        <v>239</v>
      </c>
      <c r="D538" s="3">
        <v>40268</v>
      </c>
      <c r="E538" s="4">
        <v>681.7</v>
      </c>
      <c r="F538" s="4">
        <v>159</v>
      </c>
      <c r="G538" s="4">
        <v>56.1</v>
      </c>
      <c r="H538" s="4">
        <v>435.8</v>
      </c>
      <c r="J538" s="46">
        <f t="shared" si="26"/>
        <v>1332.6000000000001</v>
      </c>
      <c r="K538" s="5">
        <v>-1</v>
      </c>
    </row>
    <row r="539" spans="1:11" x14ac:dyDescent="0.25">
      <c r="A539" s="34">
        <f t="shared" si="27"/>
        <v>2010</v>
      </c>
      <c r="B539" s="34" t="str">
        <f t="shared" si="28"/>
        <v>Q2-2010</v>
      </c>
      <c r="C539" t="s">
        <v>240</v>
      </c>
      <c r="D539" s="3">
        <v>40298</v>
      </c>
      <c r="E539" s="4">
        <v>688.8</v>
      </c>
      <c r="F539" s="4">
        <v>145.19999999999999</v>
      </c>
      <c r="G539" s="4">
        <v>56.4</v>
      </c>
      <c r="H539" s="4">
        <v>434.4</v>
      </c>
      <c r="J539" s="46">
        <f t="shared" si="26"/>
        <v>1324.8</v>
      </c>
      <c r="K539" s="5">
        <v>-1</v>
      </c>
    </row>
    <row r="540" spans="1:11" x14ac:dyDescent="0.25">
      <c r="A540" s="34">
        <f t="shared" si="27"/>
        <v>2010</v>
      </c>
      <c r="B540" s="34" t="str">
        <f t="shared" si="28"/>
        <v>Q2-2010</v>
      </c>
      <c r="C540" t="s">
        <v>241</v>
      </c>
      <c r="D540" s="3">
        <v>40329</v>
      </c>
      <c r="E540" s="4">
        <v>689.9</v>
      </c>
      <c r="F540" s="4">
        <v>141.6</v>
      </c>
      <c r="G540" s="4">
        <v>57.5</v>
      </c>
      <c r="H540" s="4">
        <v>435.6</v>
      </c>
      <c r="J540" s="46">
        <f t="shared" si="26"/>
        <v>1324.6</v>
      </c>
      <c r="K540" s="5">
        <v>-1</v>
      </c>
    </row>
    <row r="541" spans="1:11" x14ac:dyDescent="0.25">
      <c r="A541" s="34">
        <f t="shared" si="27"/>
        <v>2010</v>
      </c>
      <c r="B541" s="34" t="str">
        <f t="shared" si="28"/>
        <v>Q2-2010</v>
      </c>
      <c r="C541" t="s">
        <v>242</v>
      </c>
      <c r="D541" s="3">
        <v>40359</v>
      </c>
      <c r="E541" s="4">
        <v>689</v>
      </c>
      <c r="F541" s="4">
        <v>134.69999999999999</v>
      </c>
      <c r="G541" s="4">
        <v>57.6</v>
      </c>
      <c r="H541" s="4">
        <v>438.3</v>
      </c>
      <c r="J541" s="46">
        <f t="shared" si="26"/>
        <v>1319.6000000000001</v>
      </c>
      <c r="K541" s="5">
        <v>-1</v>
      </c>
    </row>
    <row r="542" spans="1:11" x14ac:dyDescent="0.25">
      <c r="A542" s="34">
        <f t="shared" si="27"/>
        <v>2010</v>
      </c>
      <c r="B542" s="34" t="str">
        <f t="shared" si="28"/>
        <v>Q3-2010</v>
      </c>
      <c r="C542" t="s">
        <v>243</v>
      </c>
      <c r="D542" s="3">
        <v>40390</v>
      </c>
      <c r="E542" s="4">
        <v>693.4</v>
      </c>
      <c r="F542" s="4">
        <v>119.5</v>
      </c>
      <c r="G542" s="4">
        <v>58.2</v>
      </c>
      <c r="H542" s="4">
        <v>437.1</v>
      </c>
      <c r="J542" s="46">
        <f t="shared" si="26"/>
        <v>1308.2</v>
      </c>
      <c r="K542" s="5">
        <v>-1</v>
      </c>
    </row>
    <row r="543" spans="1:11" x14ac:dyDescent="0.25">
      <c r="A543" s="34">
        <f t="shared" si="27"/>
        <v>2010</v>
      </c>
      <c r="B543" s="34" t="str">
        <f t="shared" si="28"/>
        <v>Q3-2010</v>
      </c>
      <c r="C543" t="s">
        <v>244</v>
      </c>
      <c r="D543" s="3">
        <v>40421</v>
      </c>
      <c r="E543" s="4">
        <v>690.7</v>
      </c>
      <c r="F543" s="4">
        <v>143.1</v>
      </c>
      <c r="G543" s="4">
        <v>59</v>
      </c>
      <c r="H543" s="4">
        <v>442.5</v>
      </c>
      <c r="J543" s="46">
        <f t="shared" si="26"/>
        <v>1335.3000000000002</v>
      </c>
      <c r="K543" s="5">
        <v>-1</v>
      </c>
    </row>
    <row r="544" spans="1:11" x14ac:dyDescent="0.25">
      <c r="A544" s="34">
        <f t="shared" si="27"/>
        <v>2010</v>
      </c>
      <c r="B544" s="34" t="str">
        <f t="shared" si="28"/>
        <v>Q3-2010</v>
      </c>
      <c r="C544" t="s">
        <v>245</v>
      </c>
      <c r="D544" s="3">
        <v>40451</v>
      </c>
      <c r="E544" s="4">
        <v>696.7</v>
      </c>
      <c r="F544" s="4">
        <v>129.4</v>
      </c>
      <c r="G544" s="4">
        <v>59.5</v>
      </c>
      <c r="H544" s="4">
        <v>440.2</v>
      </c>
      <c r="J544" s="46">
        <f t="shared" si="26"/>
        <v>1325.8</v>
      </c>
      <c r="K544" s="5">
        <v>-1</v>
      </c>
    </row>
    <row r="545" spans="1:11" x14ac:dyDescent="0.25">
      <c r="A545" s="34">
        <f t="shared" si="27"/>
        <v>2010</v>
      </c>
      <c r="B545" s="34" t="str">
        <f t="shared" si="28"/>
        <v>Q4-2010</v>
      </c>
      <c r="C545" t="s">
        <v>246</v>
      </c>
      <c r="D545" s="3">
        <v>40482</v>
      </c>
      <c r="E545" s="4">
        <v>696.4</v>
      </c>
      <c r="F545" s="4">
        <v>126.1</v>
      </c>
      <c r="G545" s="4">
        <v>59.3</v>
      </c>
      <c r="H545" s="4">
        <v>438.7</v>
      </c>
      <c r="J545" s="46">
        <f t="shared" si="26"/>
        <v>1320.5</v>
      </c>
      <c r="K545" s="5">
        <v>-1</v>
      </c>
    </row>
    <row r="546" spans="1:11" x14ac:dyDescent="0.25">
      <c r="A546" s="34">
        <f t="shared" si="27"/>
        <v>2010</v>
      </c>
      <c r="B546" s="34" t="str">
        <f t="shared" si="28"/>
        <v>Q4-2010</v>
      </c>
      <c r="C546" t="s">
        <v>247</v>
      </c>
      <c r="D546" s="3">
        <v>40512</v>
      </c>
      <c r="E546" s="4">
        <v>695.5</v>
      </c>
      <c r="F546" s="4">
        <v>126.3</v>
      </c>
      <c r="G546" s="4">
        <v>60.3</v>
      </c>
      <c r="H546" s="4">
        <v>440.3</v>
      </c>
      <c r="J546" s="46">
        <f t="shared" si="26"/>
        <v>1322.3999999999999</v>
      </c>
      <c r="K546" s="5">
        <v>-1</v>
      </c>
    </row>
    <row r="547" spans="1:11" x14ac:dyDescent="0.25">
      <c r="A547" s="34">
        <f t="shared" si="27"/>
        <v>2010</v>
      </c>
      <c r="B547" s="34" t="str">
        <f t="shared" si="28"/>
        <v>Q4-2010</v>
      </c>
      <c r="C547" t="s">
        <v>248</v>
      </c>
      <c r="D547" s="3">
        <v>40543</v>
      </c>
      <c r="E547" s="4">
        <v>705.1</v>
      </c>
      <c r="F547" s="4">
        <v>120.9</v>
      </c>
      <c r="G547" s="4">
        <v>60.1</v>
      </c>
      <c r="H547" s="4">
        <v>437</v>
      </c>
      <c r="J547" s="46">
        <f t="shared" si="26"/>
        <v>1323.1</v>
      </c>
      <c r="K547" s="5">
        <v>-1</v>
      </c>
    </row>
    <row r="548" spans="1:11" x14ac:dyDescent="0.25">
      <c r="A548" s="34">
        <f t="shared" si="27"/>
        <v>2011</v>
      </c>
      <c r="B548" s="34" t="str">
        <f t="shared" si="28"/>
        <v>Q1-2011</v>
      </c>
      <c r="C548" t="s">
        <v>249</v>
      </c>
      <c r="D548" s="3">
        <v>40574</v>
      </c>
      <c r="E548" s="4">
        <v>702.9</v>
      </c>
      <c r="F548" s="4">
        <v>120.9</v>
      </c>
      <c r="G548" s="4">
        <v>61.1</v>
      </c>
      <c r="H548" s="4">
        <v>432.1</v>
      </c>
      <c r="J548" s="46">
        <f t="shared" si="26"/>
        <v>1317</v>
      </c>
      <c r="K548" s="5">
        <v>-1</v>
      </c>
    </row>
    <row r="549" spans="1:11" x14ac:dyDescent="0.25">
      <c r="A549" s="34">
        <f t="shared" si="27"/>
        <v>2011</v>
      </c>
      <c r="B549" s="34" t="str">
        <f t="shared" si="28"/>
        <v>Q1-2011</v>
      </c>
      <c r="C549" t="s">
        <v>250</v>
      </c>
      <c r="D549" s="3">
        <v>40602</v>
      </c>
      <c r="E549" s="4">
        <v>701.6</v>
      </c>
      <c r="F549" s="4">
        <v>116.9</v>
      </c>
      <c r="G549" s="4">
        <v>61.4</v>
      </c>
      <c r="H549" s="4">
        <v>432.4</v>
      </c>
      <c r="J549" s="46">
        <f t="shared" si="26"/>
        <v>1312.3</v>
      </c>
      <c r="K549" s="5">
        <v>-1</v>
      </c>
    </row>
    <row r="550" spans="1:11" x14ac:dyDescent="0.25">
      <c r="A550" s="34">
        <f t="shared" si="27"/>
        <v>2011</v>
      </c>
      <c r="B550" s="34" t="str">
        <f t="shared" si="28"/>
        <v>Q1-2011</v>
      </c>
      <c r="C550" t="s">
        <v>251</v>
      </c>
      <c r="D550" s="3">
        <v>40633</v>
      </c>
      <c r="E550" s="4">
        <v>704.9</v>
      </c>
      <c r="F550" s="4">
        <v>115.2</v>
      </c>
      <c r="G550" s="4">
        <v>62.3</v>
      </c>
      <c r="H550" s="4">
        <v>432.1</v>
      </c>
      <c r="J550" s="46">
        <f t="shared" si="26"/>
        <v>1314.5</v>
      </c>
      <c r="K550" s="5">
        <v>-1</v>
      </c>
    </row>
    <row r="551" spans="1:11" x14ac:dyDescent="0.25">
      <c r="A551" s="34">
        <f t="shared" si="27"/>
        <v>2011</v>
      </c>
      <c r="B551" s="34" t="str">
        <f t="shared" si="28"/>
        <v>Q2-2011</v>
      </c>
      <c r="C551" t="s">
        <v>252</v>
      </c>
      <c r="D551" s="3">
        <v>40663</v>
      </c>
      <c r="E551" s="4">
        <v>712.8</v>
      </c>
      <c r="F551" s="4">
        <v>109</v>
      </c>
      <c r="G551" s="4">
        <v>62.7</v>
      </c>
      <c r="H551" s="4">
        <v>431</v>
      </c>
      <c r="J551" s="46">
        <f t="shared" si="26"/>
        <v>1315.5</v>
      </c>
      <c r="K551" s="5">
        <v>-1</v>
      </c>
    </row>
    <row r="552" spans="1:11" x14ac:dyDescent="0.25">
      <c r="A552" s="34">
        <f t="shared" si="27"/>
        <v>2011</v>
      </c>
      <c r="B552" s="34" t="str">
        <f t="shared" si="28"/>
        <v>Q2-2011</v>
      </c>
      <c r="C552" t="s">
        <v>253</v>
      </c>
      <c r="D552" s="3">
        <v>40694</v>
      </c>
      <c r="E552" s="4">
        <v>711.6</v>
      </c>
      <c r="F552" s="4">
        <v>112.2</v>
      </c>
      <c r="G552" s="4">
        <v>61.3</v>
      </c>
      <c r="H552" s="4">
        <v>433.7</v>
      </c>
      <c r="J552" s="46">
        <f t="shared" si="26"/>
        <v>1318.8</v>
      </c>
      <c r="K552" s="5">
        <v>-1</v>
      </c>
    </row>
    <row r="553" spans="1:11" x14ac:dyDescent="0.25">
      <c r="A553" s="34">
        <f t="shared" si="27"/>
        <v>2011</v>
      </c>
      <c r="B553" s="34" t="str">
        <f t="shared" si="28"/>
        <v>Q2-2011</v>
      </c>
      <c r="C553" t="s">
        <v>254</v>
      </c>
      <c r="D553" s="3">
        <v>40724</v>
      </c>
      <c r="E553" s="4">
        <v>711.7</v>
      </c>
      <c r="F553" s="4">
        <v>106.3</v>
      </c>
      <c r="G553" s="4">
        <v>63.2</v>
      </c>
      <c r="H553" s="4">
        <v>431.2</v>
      </c>
      <c r="J553" s="46">
        <f t="shared" si="26"/>
        <v>1312.4</v>
      </c>
      <c r="K553" s="5">
        <v>-1</v>
      </c>
    </row>
    <row r="554" spans="1:11" x14ac:dyDescent="0.25">
      <c r="A554" s="34">
        <f t="shared" si="27"/>
        <v>2011</v>
      </c>
      <c r="B554" s="34" t="str">
        <f t="shared" si="28"/>
        <v>Q3-2011</v>
      </c>
      <c r="C554" t="s">
        <v>255</v>
      </c>
      <c r="D554" s="3">
        <v>40755</v>
      </c>
      <c r="E554" s="4">
        <v>714.8</v>
      </c>
      <c r="F554" s="4">
        <v>103</v>
      </c>
      <c r="G554" s="4">
        <v>63.6</v>
      </c>
      <c r="H554" s="4">
        <v>431.2</v>
      </c>
      <c r="J554" s="46">
        <f t="shared" si="26"/>
        <v>1312.6</v>
      </c>
      <c r="K554" s="5">
        <v>-1</v>
      </c>
    </row>
    <row r="555" spans="1:11" x14ac:dyDescent="0.25">
      <c r="A555" s="34">
        <f t="shared" si="27"/>
        <v>2011</v>
      </c>
      <c r="B555" s="34" t="str">
        <f t="shared" si="28"/>
        <v>Q3-2011</v>
      </c>
      <c r="C555" t="s">
        <v>256</v>
      </c>
      <c r="D555" s="3">
        <v>40786</v>
      </c>
      <c r="E555" s="4">
        <v>715.7</v>
      </c>
      <c r="F555" s="4">
        <v>105.3</v>
      </c>
      <c r="G555" s="4">
        <v>64.7</v>
      </c>
      <c r="H555" s="4">
        <v>432.7</v>
      </c>
      <c r="J555" s="46">
        <f t="shared" si="26"/>
        <v>1318.4</v>
      </c>
      <c r="K555" s="5">
        <v>-1</v>
      </c>
    </row>
    <row r="556" spans="1:11" x14ac:dyDescent="0.25">
      <c r="A556" s="34">
        <f t="shared" si="27"/>
        <v>2011</v>
      </c>
      <c r="B556" s="34" t="str">
        <f t="shared" si="28"/>
        <v>Q3-2011</v>
      </c>
      <c r="C556" t="s">
        <v>257</v>
      </c>
      <c r="D556" s="3">
        <v>40816</v>
      </c>
      <c r="E556" s="4">
        <v>717.5</v>
      </c>
      <c r="F556" s="4">
        <v>98.8</v>
      </c>
      <c r="G556" s="4">
        <v>65.400000000000006</v>
      </c>
      <c r="H556" s="4">
        <v>433.1</v>
      </c>
      <c r="J556" s="46">
        <f t="shared" si="26"/>
        <v>1314.8</v>
      </c>
      <c r="K556" s="5">
        <v>-1</v>
      </c>
    </row>
    <row r="557" spans="1:11" x14ac:dyDescent="0.25">
      <c r="A557" s="34">
        <f t="shared" si="27"/>
        <v>2011</v>
      </c>
      <c r="B557" s="34" t="str">
        <f t="shared" si="28"/>
        <v>Q4-2011</v>
      </c>
      <c r="C557" t="s">
        <v>258</v>
      </c>
      <c r="D557" s="3">
        <v>40847</v>
      </c>
      <c r="E557" s="4">
        <v>718</v>
      </c>
      <c r="F557" s="4">
        <v>102.3</v>
      </c>
      <c r="G557" s="4">
        <v>64.5</v>
      </c>
      <c r="H557" s="4">
        <v>432.4</v>
      </c>
      <c r="J557" s="46">
        <f t="shared" si="26"/>
        <v>1317.1999999999998</v>
      </c>
      <c r="K557" s="5">
        <v>-1</v>
      </c>
    </row>
    <row r="558" spans="1:11" x14ac:dyDescent="0.25">
      <c r="A558" s="34">
        <f t="shared" si="27"/>
        <v>2011</v>
      </c>
      <c r="B558" s="34" t="str">
        <f t="shared" si="28"/>
        <v>Q4-2011</v>
      </c>
      <c r="C558" t="s">
        <v>259</v>
      </c>
      <c r="D558" s="3">
        <v>40877</v>
      </c>
      <c r="E558" s="4">
        <v>718.8</v>
      </c>
      <c r="F558" s="4">
        <v>100</v>
      </c>
      <c r="G558" s="4">
        <v>64.3</v>
      </c>
      <c r="H558" s="4">
        <v>432.9</v>
      </c>
      <c r="J558" s="46">
        <f t="shared" si="26"/>
        <v>1316</v>
      </c>
      <c r="K558" s="5">
        <v>-1</v>
      </c>
    </row>
    <row r="559" spans="1:11" x14ac:dyDescent="0.25">
      <c r="A559" s="34">
        <f t="shared" si="27"/>
        <v>2011</v>
      </c>
      <c r="B559" s="34" t="str">
        <f t="shared" si="28"/>
        <v>Q4-2011</v>
      </c>
      <c r="C559" t="s">
        <v>260</v>
      </c>
      <c r="D559" s="3">
        <v>40908</v>
      </c>
      <c r="E559" s="4">
        <v>728.7</v>
      </c>
      <c r="F559" s="4">
        <v>96</v>
      </c>
      <c r="G559" s="4">
        <v>64.7</v>
      </c>
      <c r="H559" s="4">
        <v>432.9</v>
      </c>
      <c r="J559" s="46">
        <f t="shared" si="26"/>
        <v>1322.3000000000002</v>
      </c>
      <c r="K559" s="5">
        <v>-1</v>
      </c>
    </row>
    <row r="560" spans="1:11" x14ac:dyDescent="0.25">
      <c r="A560" s="34">
        <f t="shared" si="27"/>
        <v>2012</v>
      </c>
      <c r="B560" s="34" t="str">
        <f t="shared" si="28"/>
        <v>Q1-2012</v>
      </c>
      <c r="C560" t="s">
        <v>261</v>
      </c>
      <c r="D560" s="3">
        <v>40939</v>
      </c>
      <c r="E560" s="4">
        <v>749.2</v>
      </c>
      <c r="F560" s="4">
        <v>100.6</v>
      </c>
      <c r="G560" s="4">
        <v>66.3</v>
      </c>
      <c r="H560" s="4">
        <v>417.4</v>
      </c>
      <c r="J560" s="46">
        <f t="shared" si="26"/>
        <v>1333.5</v>
      </c>
      <c r="K560" s="5">
        <v>-1</v>
      </c>
    </row>
    <row r="561" spans="1:11" x14ac:dyDescent="0.25">
      <c r="A561" s="34">
        <f t="shared" si="27"/>
        <v>2012</v>
      </c>
      <c r="B561" s="34" t="str">
        <f t="shared" si="28"/>
        <v>Q1-2012</v>
      </c>
      <c r="C561" t="s">
        <v>262</v>
      </c>
      <c r="D561" s="3">
        <v>40968</v>
      </c>
      <c r="E561" s="4">
        <v>752.1</v>
      </c>
      <c r="F561" s="4">
        <v>96.1</v>
      </c>
      <c r="G561" s="4">
        <v>67</v>
      </c>
      <c r="H561" s="4">
        <v>417.7</v>
      </c>
      <c r="J561" s="46">
        <f t="shared" si="26"/>
        <v>1332.9</v>
      </c>
      <c r="K561" s="5">
        <v>-1</v>
      </c>
    </row>
    <row r="562" spans="1:11" x14ac:dyDescent="0.25">
      <c r="A562" s="34">
        <f t="shared" si="27"/>
        <v>2012</v>
      </c>
      <c r="B562" s="34" t="str">
        <f t="shared" si="28"/>
        <v>Q1-2012</v>
      </c>
      <c r="C562" t="s">
        <v>263</v>
      </c>
      <c r="D562" s="3">
        <v>40999</v>
      </c>
      <c r="E562" s="4">
        <v>758.2</v>
      </c>
      <c r="F562" s="4">
        <v>91</v>
      </c>
      <c r="G562" s="4">
        <v>68.7</v>
      </c>
      <c r="H562" s="4">
        <v>417.8</v>
      </c>
      <c r="J562" s="46">
        <f t="shared" si="26"/>
        <v>1335.7</v>
      </c>
      <c r="K562" s="5">
        <v>-1</v>
      </c>
    </row>
    <row r="563" spans="1:11" x14ac:dyDescent="0.25">
      <c r="A563" s="34">
        <f t="shared" si="27"/>
        <v>2012</v>
      </c>
      <c r="B563" s="34" t="str">
        <f t="shared" si="28"/>
        <v>Q2-2012</v>
      </c>
      <c r="C563" t="s">
        <v>264</v>
      </c>
      <c r="D563" s="3">
        <v>41029</v>
      </c>
      <c r="E563" s="4">
        <v>756.7</v>
      </c>
      <c r="F563" s="4">
        <v>91.9</v>
      </c>
      <c r="G563" s="4">
        <v>68.8</v>
      </c>
      <c r="H563" s="4">
        <v>417.4</v>
      </c>
      <c r="J563" s="46">
        <f t="shared" si="26"/>
        <v>1334.8</v>
      </c>
      <c r="K563" s="5">
        <v>-1</v>
      </c>
    </row>
    <row r="564" spans="1:11" x14ac:dyDescent="0.25">
      <c r="A564" s="34">
        <f t="shared" si="27"/>
        <v>2012</v>
      </c>
      <c r="B564" s="34" t="str">
        <f t="shared" si="28"/>
        <v>Q2-2012</v>
      </c>
      <c r="C564" t="s">
        <v>265</v>
      </c>
      <c r="D564" s="3">
        <v>41060</v>
      </c>
      <c r="E564" s="4">
        <v>756.8</v>
      </c>
      <c r="F564" s="4">
        <v>84.6</v>
      </c>
      <c r="G564" s="4">
        <v>69.3</v>
      </c>
      <c r="H564" s="4">
        <v>418.1</v>
      </c>
      <c r="J564" s="46">
        <f t="shared" si="26"/>
        <v>1328.8</v>
      </c>
      <c r="K564" s="5">
        <v>-1</v>
      </c>
    </row>
    <row r="565" spans="1:11" x14ac:dyDescent="0.25">
      <c r="A565" s="34">
        <f t="shared" si="27"/>
        <v>2012</v>
      </c>
      <c r="B565" s="34" t="str">
        <f t="shared" si="28"/>
        <v>Q2-2012</v>
      </c>
      <c r="C565" t="s">
        <v>266</v>
      </c>
      <c r="D565" s="3">
        <v>41090</v>
      </c>
      <c r="E565" s="4">
        <v>764.6</v>
      </c>
      <c r="F565" s="4">
        <v>81.400000000000006</v>
      </c>
      <c r="G565" s="4">
        <v>68.900000000000006</v>
      </c>
      <c r="H565" s="4">
        <v>418.1</v>
      </c>
      <c r="J565" s="46">
        <f t="shared" si="26"/>
        <v>1333</v>
      </c>
      <c r="K565" s="5">
        <v>-1</v>
      </c>
    </row>
    <row r="566" spans="1:11" x14ac:dyDescent="0.25">
      <c r="A566" s="34">
        <f t="shared" si="27"/>
        <v>2012</v>
      </c>
      <c r="B566" s="34" t="str">
        <f t="shared" si="28"/>
        <v>Q3-2012</v>
      </c>
      <c r="C566" t="s">
        <v>267</v>
      </c>
      <c r="D566" s="3">
        <v>41121</v>
      </c>
      <c r="E566" s="4">
        <v>762.1</v>
      </c>
      <c r="F566" s="4">
        <v>82.5</v>
      </c>
      <c r="G566" s="4">
        <v>70.900000000000006</v>
      </c>
      <c r="H566" s="4">
        <v>419.9</v>
      </c>
      <c r="J566" s="46">
        <f t="shared" si="26"/>
        <v>1335.4</v>
      </c>
      <c r="K566" s="5">
        <v>-1</v>
      </c>
    </row>
    <row r="567" spans="1:11" x14ac:dyDescent="0.25">
      <c r="A567" s="34">
        <f t="shared" si="27"/>
        <v>2012</v>
      </c>
      <c r="B567" s="34" t="str">
        <f t="shared" si="28"/>
        <v>Q3-2012</v>
      </c>
      <c r="C567" t="s">
        <v>268</v>
      </c>
      <c r="D567" s="3">
        <v>41152</v>
      </c>
      <c r="E567" s="4">
        <v>759.6</v>
      </c>
      <c r="F567" s="4">
        <v>75.5</v>
      </c>
      <c r="G567" s="4">
        <v>71.900000000000006</v>
      </c>
      <c r="H567" s="4">
        <v>419.6</v>
      </c>
      <c r="J567" s="46">
        <f t="shared" ref="J567:J589" si="29">SUM(E567:H567)</f>
        <v>1326.6</v>
      </c>
      <c r="K567" s="5">
        <v>-1</v>
      </c>
    </row>
    <row r="568" spans="1:11" x14ac:dyDescent="0.25">
      <c r="A568" s="34">
        <f t="shared" si="27"/>
        <v>2012</v>
      </c>
      <c r="B568" s="34" t="str">
        <f t="shared" si="28"/>
        <v>Q3-2012</v>
      </c>
      <c r="C568" t="s">
        <v>269</v>
      </c>
      <c r="D568" s="3">
        <v>41182</v>
      </c>
      <c r="E568" s="4">
        <v>773.7</v>
      </c>
      <c r="F568" s="4">
        <v>76.3</v>
      </c>
      <c r="G568" s="4">
        <v>70.900000000000006</v>
      </c>
      <c r="H568" s="4">
        <v>420.6</v>
      </c>
      <c r="J568" s="46">
        <f t="shared" si="29"/>
        <v>1341.5</v>
      </c>
      <c r="K568" s="5">
        <v>-1</v>
      </c>
    </row>
    <row r="569" spans="1:11" x14ac:dyDescent="0.25">
      <c r="A569" s="34">
        <f t="shared" si="27"/>
        <v>2012</v>
      </c>
      <c r="B569" s="34" t="str">
        <f t="shared" si="28"/>
        <v>Q4-2012</v>
      </c>
      <c r="C569" t="s">
        <v>270</v>
      </c>
      <c r="D569" s="3">
        <v>41213</v>
      </c>
      <c r="E569" s="4">
        <v>763.2</v>
      </c>
      <c r="F569" s="4">
        <v>74.8</v>
      </c>
      <c r="G569" s="4">
        <v>72.3</v>
      </c>
      <c r="H569" s="4">
        <v>423</v>
      </c>
      <c r="J569" s="46">
        <f t="shared" si="29"/>
        <v>1333.3</v>
      </c>
      <c r="K569" s="5">
        <v>-1</v>
      </c>
    </row>
    <row r="570" spans="1:11" x14ac:dyDescent="0.25">
      <c r="A570" s="34">
        <f t="shared" si="27"/>
        <v>2012</v>
      </c>
      <c r="B570" s="34" t="str">
        <f t="shared" si="28"/>
        <v>Q4-2012</v>
      </c>
      <c r="C570" t="s">
        <v>271</v>
      </c>
      <c r="D570" s="3">
        <v>41243</v>
      </c>
      <c r="E570" s="4">
        <v>768</v>
      </c>
      <c r="F570" s="4">
        <v>72.900000000000006</v>
      </c>
      <c r="G570" s="4">
        <v>72.7</v>
      </c>
      <c r="H570" s="4">
        <v>421.3</v>
      </c>
      <c r="J570" s="46">
        <f t="shared" si="29"/>
        <v>1334.9</v>
      </c>
      <c r="K570" s="5">
        <v>-1</v>
      </c>
    </row>
    <row r="571" spans="1:11" x14ac:dyDescent="0.25">
      <c r="A571" s="34">
        <f t="shared" si="27"/>
        <v>2012</v>
      </c>
      <c r="B571" s="34" t="str">
        <f t="shared" si="28"/>
        <v>Q4-2012</v>
      </c>
      <c r="C571" t="s">
        <v>272</v>
      </c>
      <c r="D571" s="3">
        <v>41274</v>
      </c>
      <c r="E571" s="4">
        <v>781.6</v>
      </c>
      <c r="F571" s="4">
        <v>75.5</v>
      </c>
      <c r="G571" s="4">
        <v>73.599999999999994</v>
      </c>
      <c r="H571" s="4">
        <v>420.6</v>
      </c>
      <c r="J571" s="46">
        <f t="shared" si="29"/>
        <v>1351.3000000000002</v>
      </c>
      <c r="K571" s="5">
        <v>-1</v>
      </c>
    </row>
    <row r="572" spans="1:11" x14ac:dyDescent="0.25">
      <c r="A572" s="34">
        <f t="shared" si="27"/>
        <v>2013</v>
      </c>
      <c r="B572" s="34" t="str">
        <f t="shared" si="28"/>
        <v>Q1-2013</v>
      </c>
      <c r="C572" t="s">
        <v>273</v>
      </c>
      <c r="D572" s="3">
        <v>41305</v>
      </c>
      <c r="E572" s="4">
        <v>784.9</v>
      </c>
      <c r="F572" s="4">
        <v>71.599999999999994</v>
      </c>
      <c r="G572" s="4">
        <v>75.2</v>
      </c>
      <c r="H572" s="4">
        <v>419.1</v>
      </c>
      <c r="J572" s="46">
        <f t="shared" si="29"/>
        <v>1350.8000000000002</v>
      </c>
      <c r="K572" s="5">
        <v>-1</v>
      </c>
    </row>
    <row r="573" spans="1:11" x14ac:dyDescent="0.25">
      <c r="A573" s="34">
        <f t="shared" si="27"/>
        <v>2013</v>
      </c>
      <c r="B573" s="34" t="str">
        <f t="shared" si="28"/>
        <v>Q1-2013</v>
      </c>
      <c r="C573" t="s">
        <v>274</v>
      </c>
      <c r="D573" s="3">
        <v>41333</v>
      </c>
      <c r="E573" s="4">
        <v>789</v>
      </c>
      <c r="F573" s="4">
        <v>68.2</v>
      </c>
      <c r="G573" s="4">
        <v>77</v>
      </c>
      <c r="H573" s="4">
        <v>418.4</v>
      </c>
      <c r="J573" s="46">
        <f t="shared" si="29"/>
        <v>1352.6</v>
      </c>
      <c r="K573" s="5">
        <v>-1</v>
      </c>
    </row>
    <row r="574" spans="1:11" x14ac:dyDescent="0.25">
      <c r="A574" s="34">
        <f t="shared" si="27"/>
        <v>2013</v>
      </c>
      <c r="B574" s="34" t="str">
        <f t="shared" si="28"/>
        <v>Q1-2013</v>
      </c>
      <c r="C574" t="s">
        <v>275</v>
      </c>
      <c r="D574" s="3">
        <v>41364</v>
      </c>
      <c r="E574" s="4">
        <v>795.4</v>
      </c>
      <c r="F574" s="4">
        <v>66.900000000000006</v>
      </c>
      <c r="G574" s="4">
        <v>75.5</v>
      </c>
      <c r="H574" s="4">
        <v>418.7</v>
      </c>
      <c r="J574" s="46">
        <f t="shared" si="29"/>
        <v>1356.5</v>
      </c>
      <c r="K574" s="5">
        <v>-1</v>
      </c>
    </row>
    <row r="575" spans="1:11" x14ac:dyDescent="0.25">
      <c r="A575" s="34">
        <f t="shared" si="27"/>
        <v>2013</v>
      </c>
      <c r="B575" s="34" t="str">
        <f t="shared" si="28"/>
        <v>Q2-2013</v>
      </c>
      <c r="C575" t="s">
        <v>276</v>
      </c>
      <c r="D575" s="3">
        <v>41394</v>
      </c>
      <c r="E575" s="4">
        <v>785.8</v>
      </c>
      <c r="F575" s="4">
        <v>69.400000000000006</v>
      </c>
      <c r="G575" s="4">
        <v>77</v>
      </c>
      <c r="H575" s="4">
        <v>418.8</v>
      </c>
      <c r="J575" s="46">
        <f t="shared" si="29"/>
        <v>1351</v>
      </c>
      <c r="K575" s="5">
        <v>-1</v>
      </c>
    </row>
    <row r="576" spans="1:11" x14ac:dyDescent="0.25">
      <c r="A576" s="34">
        <f t="shared" si="27"/>
        <v>2013</v>
      </c>
      <c r="B576" s="34" t="str">
        <f t="shared" si="28"/>
        <v>Q2-2013</v>
      </c>
      <c r="C576" t="s">
        <v>277</v>
      </c>
      <c r="D576" s="3">
        <v>41425</v>
      </c>
      <c r="E576" s="4">
        <v>797.5</v>
      </c>
      <c r="F576" s="4">
        <v>62</v>
      </c>
      <c r="G576" s="4">
        <v>78.8</v>
      </c>
      <c r="H576" s="4">
        <v>418.9</v>
      </c>
      <c r="J576" s="46">
        <f t="shared" si="29"/>
        <v>1357.1999999999998</v>
      </c>
      <c r="K576" s="5">
        <v>-1</v>
      </c>
    </row>
    <row r="577" spans="1:11" x14ac:dyDescent="0.25">
      <c r="A577" s="34">
        <f t="shared" si="27"/>
        <v>2013</v>
      </c>
      <c r="B577" s="34" t="str">
        <f t="shared" si="28"/>
        <v>Q2-2013</v>
      </c>
      <c r="C577" t="s">
        <v>278</v>
      </c>
      <c r="D577" s="3">
        <v>41455</v>
      </c>
      <c r="E577" s="4">
        <v>801.6</v>
      </c>
      <c r="F577" s="4">
        <v>62.1</v>
      </c>
      <c r="G577" s="4">
        <v>79.8</v>
      </c>
      <c r="H577" s="4">
        <v>419.2</v>
      </c>
      <c r="J577" s="46">
        <f t="shared" si="29"/>
        <v>1362.7</v>
      </c>
      <c r="K577" s="5">
        <v>-1</v>
      </c>
    </row>
    <row r="578" spans="1:11" x14ac:dyDescent="0.25">
      <c r="A578" s="34">
        <f t="shared" si="27"/>
        <v>2013</v>
      </c>
      <c r="B578" s="34" t="str">
        <f t="shared" si="28"/>
        <v>Q3-2013</v>
      </c>
      <c r="C578" t="s">
        <v>279</v>
      </c>
      <c r="D578" s="3">
        <v>41486</v>
      </c>
      <c r="E578" s="4">
        <v>799.2</v>
      </c>
      <c r="F578" s="4">
        <v>61.9</v>
      </c>
      <c r="G578" s="4">
        <v>79.099999999999994</v>
      </c>
      <c r="H578" s="4">
        <v>418.8</v>
      </c>
      <c r="J578" s="46">
        <f t="shared" si="29"/>
        <v>1359</v>
      </c>
      <c r="K578" s="5">
        <v>-1</v>
      </c>
    </row>
    <row r="579" spans="1:11" x14ac:dyDescent="0.25">
      <c r="A579" s="34">
        <f t="shared" si="27"/>
        <v>2013</v>
      </c>
      <c r="B579" s="34" t="str">
        <f t="shared" si="28"/>
        <v>Q3-2013</v>
      </c>
      <c r="C579" t="s">
        <v>280</v>
      </c>
      <c r="D579" s="3">
        <v>41517</v>
      </c>
      <c r="E579" s="4">
        <v>803.9</v>
      </c>
      <c r="F579" s="4">
        <v>55.4</v>
      </c>
      <c r="G579" s="4">
        <v>79.8</v>
      </c>
      <c r="H579" s="4">
        <v>418.8</v>
      </c>
      <c r="J579" s="46">
        <f t="shared" si="29"/>
        <v>1357.8999999999999</v>
      </c>
      <c r="K579" s="5">
        <v>-1</v>
      </c>
    </row>
    <row r="580" spans="1:11" x14ac:dyDescent="0.25">
      <c r="A580" s="34">
        <f t="shared" si="27"/>
        <v>2013</v>
      </c>
      <c r="B580" s="34" t="str">
        <f t="shared" si="28"/>
        <v>Q3-2013</v>
      </c>
      <c r="C580" t="s">
        <v>281</v>
      </c>
      <c r="D580" s="3">
        <v>41547</v>
      </c>
      <c r="E580" s="4">
        <v>804.3</v>
      </c>
      <c r="F580" s="4">
        <v>60.6</v>
      </c>
      <c r="G580" s="4">
        <v>81.3</v>
      </c>
      <c r="H580" s="4">
        <v>419.9</v>
      </c>
      <c r="J580" s="46">
        <f t="shared" si="29"/>
        <v>1366.1</v>
      </c>
      <c r="K580" s="5">
        <v>-1</v>
      </c>
    </row>
    <row r="581" spans="1:11" x14ac:dyDescent="0.25">
      <c r="A581" s="34">
        <f t="shared" si="27"/>
        <v>2013</v>
      </c>
      <c r="B581" s="34" t="str">
        <f t="shared" si="28"/>
        <v>Q4-2013</v>
      </c>
      <c r="C581" t="s">
        <v>282</v>
      </c>
      <c r="D581" s="3">
        <v>41578</v>
      </c>
      <c r="E581" s="4">
        <v>803.5</v>
      </c>
      <c r="F581" s="4">
        <v>54.7</v>
      </c>
      <c r="G581" s="4">
        <v>81.8</v>
      </c>
      <c r="H581" s="4">
        <v>420.5</v>
      </c>
      <c r="J581" s="46">
        <f t="shared" si="29"/>
        <v>1360.5</v>
      </c>
      <c r="K581" s="5">
        <v>-1</v>
      </c>
    </row>
    <row r="582" spans="1:11" x14ac:dyDescent="0.25">
      <c r="A582" s="34">
        <f t="shared" si="27"/>
        <v>2013</v>
      </c>
      <c r="B582" s="34" t="str">
        <f t="shared" si="28"/>
        <v>Q4-2013</v>
      </c>
      <c r="C582" t="s">
        <v>283</v>
      </c>
      <c r="D582" s="3">
        <v>41608</v>
      </c>
      <c r="E582" s="4">
        <v>809.8</v>
      </c>
      <c r="F582" s="4">
        <v>53.6</v>
      </c>
      <c r="G582" s="4">
        <v>81.5</v>
      </c>
      <c r="H582" s="4">
        <v>415.9</v>
      </c>
      <c r="J582" s="46">
        <f t="shared" si="29"/>
        <v>1360.8</v>
      </c>
      <c r="K582" s="5">
        <v>-1</v>
      </c>
    </row>
    <row r="583" spans="1:11" x14ac:dyDescent="0.25">
      <c r="A583" s="34">
        <f t="shared" si="27"/>
        <v>2013</v>
      </c>
      <c r="B583" s="34" t="str">
        <f t="shared" si="28"/>
        <v>Q4-2013</v>
      </c>
      <c r="C583" t="s">
        <v>284</v>
      </c>
      <c r="D583" s="3">
        <v>41639</v>
      </c>
      <c r="E583" s="4">
        <v>813.5</v>
      </c>
      <c r="F583" s="4">
        <v>59.9</v>
      </c>
      <c r="G583" s="4">
        <v>81.400000000000006</v>
      </c>
      <c r="H583" s="4">
        <v>414.8</v>
      </c>
      <c r="J583" s="46">
        <f t="shared" si="29"/>
        <v>1369.6</v>
      </c>
      <c r="K583" s="5">
        <v>-1</v>
      </c>
    </row>
    <row r="584" spans="1:11" x14ac:dyDescent="0.25">
      <c r="A584" s="34">
        <f t="shared" si="27"/>
        <v>2014</v>
      </c>
      <c r="B584" s="34" t="str">
        <f t="shared" si="28"/>
        <v>Q1-2014</v>
      </c>
      <c r="C584" t="s">
        <v>285</v>
      </c>
      <c r="D584" s="3">
        <v>41670</v>
      </c>
      <c r="E584" s="4">
        <v>821.1</v>
      </c>
      <c r="F584" s="4">
        <v>44</v>
      </c>
      <c r="G584" s="4">
        <v>81.3</v>
      </c>
      <c r="H584" s="4">
        <v>424</v>
      </c>
      <c r="J584" s="46">
        <f t="shared" si="29"/>
        <v>1370.4</v>
      </c>
      <c r="K584" s="5">
        <v>-1</v>
      </c>
    </row>
    <row r="585" spans="1:11" x14ac:dyDescent="0.25">
      <c r="A585" s="34">
        <f t="shared" ref="A585:A590" si="30">YEAR(C585)</f>
        <v>2014</v>
      </c>
      <c r="B585" s="34" t="str">
        <f t="shared" ref="B585:B590" si="31">"Q"&amp;ROUNDUP(MONTH(C585)/3, 0)&amp;"-"&amp;YEAR(C585)</f>
        <v>Q1-2014</v>
      </c>
      <c r="C585" t="s">
        <v>286</v>
      </c>
      <c r="D585" s="3">
        <v>41698</v>
      </c>
      <c r="E585" s="4">
        <v>822</v>
      </c>
      <c r="F585" s="4">
        <v>40.6</v>
      </c>
      <c r="G585" s="4">
        <v>85.5</v>
      </c>
      <c r="H585" s="4">
        <v>428.2</v>
      </c>
      <c r="J585" s="46">
        <f t="shared" si="29"/>
        <v>1376.3</v>
      </c>
      <c r="K585" s="5">
        <v>-1</v>
      </c>
    </row>
    <row r="586" spans="1:11" x14ac:dyDescent="0.25">
      <c r="A586" s="34">
        <f t="shared" si="30"/>
        <v>2014</v>
      </c>
      <c r="B586" s="34" t="str">
        <f t="shared" si="31"/>
        <v>Q1-2014</v>
      </c>
      <c r="C586" t="s">
        <v>287</v>
      </c>
      <c r="D586" s="3">
        <v>41729</v>
      </c>
      <c r="E586" s="4">
        <v>830.2</v>
      </c>
      <c r="F586" s="4">
        <v>39.5</v>
      </c>
      <c r="G586" s="4">
        <v>83.3</v>
      </c>
      <c r="H586" s="4">
        <v>433.1</v>
      </c>
      <c r="J586" s="46">
        <f t="shared" si="29"/>
        <v>1386.1</v>
      </c>
      <c r="K586" s="5">
        <v>-1</v>
      </c>
    </row>
    <row r="587" spans="1:11" x14ac:dyDescent="0.25">
      <c r="A587" s="34">
        <f t="shared" si="30"/>
        <v>2014</v>
      </c>
      <c r="B587" s="34" t="str">
        <f t="shared" si="31"/>
        <v>Q2-2014</v>
      </c>
      <c r="C587" t="s">
        <v>288</v>
      </c>
      <c r="D587" s="3">
        <v>41759</v>
      </c>
      <c r="E587" s="4">
        <v>831.4</v>
      </c>
      <c r="F587" s="4">
        <v>37.799999999999997</v>
      </c>
      <c r="G587" s="4">
        <v>83.6</v>
      </c>
      <c r="H587" s="4">
        <v>438</v>
      </c>
      <c r="J587" s="46">
        <f t="shared" si="29"/>
        <v>1390.8</v>
      </c>
      <c r="K587" s="5">
        <v>-1</v>
      </c>
    </row>
    <row r="588" spans="1:11" x14ac:dyDescent="0.25">
      <c r="A588" s="34">
        <f t="shared" si="30"/>
        <v>2014</v>
      </c>
      <c r="B588" s="34" t="str">
        <f t="shared" si="31"/>
        <v>Q2-2014</v>
      </c>
      <c r="C588" t="s">
        <v>289</v>
      </c>
      <c r="D588" s="3">
        <v>41790</v>
      </c>
      <c r="E588" s="4">
        <v>832.7</v>
      </c>
      <c r="F588" s="4">
        <v>37.200000000000003</v>
      </c>
      <c r="G588" s="4">
        <v>83.2</v>
      </c>
      <c r="H588" s="4">
        <v>448.7</v>
      </c>
      <c r="J588" s="46">
        <f t="shared" si="29"/>
        <v>1401.8000000000002</v>
      </c>
      <c r="K588" s="5">
        <v>-1</v>
      </c>
    </row>
    <row r="589" spans="1:11" x14ac:dyDescent="0.25">
      <c r="A589" s="34">
        <f t="shared" si="30"/>
        <v>2014</v>
      </c>
      <c r="B589" s="34" t="str">
        <f t="shared" si="31"/>
        <v>Q2-2014</v>
      </c>
      <c r="C589" t="s">
        <v>290</v>
      </c>
      <c r="D589" s="3">
        <v>41820</v>
      </c>
      <c r="E589" s="4">
        <v>835</v>
      </c>
      <c r="F589" s="4">
        <v>36.799999999999997</v>
      </c>
      <c r="G589" s="4">
        <v>83.3</v>
      </c>
      <c r="H589" s="4">
        <v>450.6</v>
      </c>
      <c r="J589" s="46">
        <f t="shared" si="29"/>
        <v>1405.6999999999998</v>
      </c>
      <c r="K589" s="5">
        <v>-1</v>
      </c>
    </row>
    <row r="590" spans="1:11" x14ac:dyDescent="0.25">
      <c r="A590" s="34">
        <f t="shared" si="30"/>
        <v>2014</v>
      </c>
      <c r="B590" s="34" t="str">
        <f t="shared" si="31"/>
        <v>Q3-2014</v>
      </c>
      <c r="C590" t="s">
        <v>291</v>
      </c>
      <c r="D590" s="3">
        <v>41851</v>
      </c>
      <c r="K590" s="5">
        <v>-1</v>
      </c>
    </row>
  </sheetData>
  <hyperlinks>
    <hyperlink ref="F3" r:id="rId1"/>
    <hyperlink ref="G3" r:id="rId2"/>
    <hyperlink ref="H3" r:id="rId3"/>
    <hyperlink ref="E3" r:id="rId4"/>
    <hyperlink ref="K3" r:id="rId5"/>
  </hyperlinks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362"/>
  <sheetViews>
    <sheetView topLeftCell="A11" zoomScale="85" zoomScaleNormal="85" workbookViewId="0">
      <selection activeCell="A11" sqref="A11"/>
    </sheetView>
  </sheetViews>
  <sheetFormatPr defaultRowHeight="15" x14ac:dyDescent="0.25"/>
  <cols>
    <col min="1" max="1" width="9.140625" style="34"/>
    <col min="2" max="2" width="9.140625" customWidth="1"/>
    <col min="3" max="4" width="9.42578125" customWidth="1"/>
    <col min="5" max="7" width="13.28515625" customWidth="1"/>
    <col min="8" max="8" width="19.5703125" style="70" customWidth="1"/>
    <col min="9" max="9" width="13.28515625" customWidth="1"/>
    <col min="10" max="10" width="11.85546875" style="19" customWidth="1"/>
    <col min="11" max="11" width="13.42578125" style="19" customWidth="1"/>
    <col min="12" max="13" width="11.85546875" style="19" customWidth="1"/>
    <col min="14" max="14" width="10.42578125" style="61" bestFit="1" customWidth="1"/>
    <col min="15" max="15" width="15.140625" style="61" customWidth="1"/>
  </cols>
  <sheetData>
    <row r="1" spans="1:17" ht="30" x14ac:dyDescent="0.25">
      <c r="A1" s="34" t="s">
        <v>325</v>
      </c>
      <c r="D1" t="s">
        <v>354</v>
      </c>
      <c r="E1" t="s">
        <v>310</v>
      </c>
      <c r="J1" s="91" t="s">
        <v>324</v>
      </c>
      <c r="K1" s="91"/>
      <c r="L1" s="91"/>
      <c r="M1" s="91"/>
      <c r="N1" s="59" t="s">
        <v>355</v>
      </c>
      <c r="O1" s="59" t="s">
        <v>356</v>
      </c>
    </row>
    <row r="2" spans="1:17" s="36" customFormat="1" ht="30" x14ac:dyDescent="0.25">
      <c r="A2" s="35"/>
      <c r="E2" s="36" t="s">
        <v>350</v>
      </c>
      <c r="F2" s="36" t="s">
        <v>351</v>
      </c>
      <c r="G2" s="36" t="s">
        <v>352</v>
      </c>
      <c r="H2" s="71" t="s">
        <v>353</v>
      </c>
      <c r="J2" s="37" t="s">
        <v>350</v>
      </c>
      <c r="K2" s="37" t="s">
        <v>351</v>
      </c>
      <c r="L2" s="37" t="s">
        <v>352</v>
      </c>
      <c r="M2" s="37" t="s">
        <v>353</v>
      </c>
      <c r="N2" s="59"/>
      <c r="O2" s="59"/>
    </row>
    <row r="3" spans="1:17" x14ac:dyDescent="0.25">
      <c r="B3" s="2" t="s">
        <v>375</v>
      </c>
      <c r="C3" s="2" t="s">
        <v>7</v>
      </c>
      <c r="D3" s="1" t="s">
        <v>311</v>
      </c>
      <c r="E3" s="1" t="s">
        <v>344</v>
      </c>
      <c r="F3" s="1" t="s">
        <v>342</v>
      </c>
      <c r="G3" s="1" t="s">
        <v>345</v>
      </c>
      <c r="H3" s="72" t="s">
        <v>343</v>
      </c>
      <c r="I3" s="1"/>
      <c r="J3" s="22"/>
      <c r="K3" s="22"/>
      <c r="L3" s="22"/>
      <c r="M3" s="22"/>
      <c r="N3" s="60"/>
      <c r="O3" s="60"/>
      <c r="P3" s="1"/>
      <c r="Q3" s="1"/>
    </row>
    <row r="4" spans="1:17" x14ac:dyDescent="0.25">
      <c r="B4" t="s">
        <v>68</v>
      </c>
      <c r="D4" t="s">
        <v>309</v>
      </c>
      <c r="E4" t="s">
        <v>346</v>
      </c>
      <c r="F4" t="s">
        <v>347</v>
      </c>
      <c r="G4" t="s">
        <v>348</v>
      </c>
      <c r="H4" s="70" t="s">
        <v>349</v>
      </c>
    </row>
    <row r="5" spans="1:17" x14ac:dyDescent="0.25">
      <c r="B5" t="s">
        <v>368</v>
      </c>
      <c r="D5" t="s">
        <v>369</v>
      </c>
      <c r="E5" t="s">
        <v>369</v>
      </c>
      <c r="F5" t="s">
        <v>369</v>
      </c>
      <c r="G5" t="s">
        <v>369</v>
      </c>
      <c r="H5" s="70" t="s">
        <v>369</v>
      </c>
    </row>
    <row r="6" spans="1:17" x14ac:dyDescent="0.25">
      <c r="B6" t="s">
        <v>67</v>
      </c>
      <c r="D6" t="s">
        <v>70</v>
      </c>
      <c r="E6" t="s">
        <v>70</v>
      </c>
      <c r="F6" t="s">
        <v>70</v>
      </c>
      <c r="G6" t="s">
        <v>70</v>
      </c>
      <c r="H6" s="70" t="s">
        <v>70</v>
      </c>
    </row>
    <row r="7" spans="1:17" x14ac:dyDescent="0.25">
      <c r="B7" t="s">
        <v>66</v>
      </c>
      <c r="D7" t="s">
        <v>69</v>
      </c>
      <c r="E7" t="s">
        <v>69</v>
      </c>
      <c r="F7" t="s">
        <v>69</v>
      </c>
      <c r="G7" t="s">
        <v>69</v>
      </c>
      <c r="H7" s="70" t="s">
        <v>69</v>
      </c>
    </row>
    <row r="8" spans="1:17" x14ac:dyDescent="0.25">
      <c r="A8" s="34">
        <f>YEAR(C8)</f>
        <v>1966</v>
      </c>
      <c r="B8" t="s">
        <v>377</v>
      </c>
      <c r="C8" s="3">
        <v>24197</v>
      </c>
      <c r="D8" s="21">
        <v>0.18914</v>
      </c>
      <c r="E8" s="4">
        <v>30.5</v>
      </c>
      <c r="F8" s="4">
        <v>61.5</v>
      </c>
      <c r="G8" s="4">
        <v>0.7</v>
      </c>
      <c r="H8" s="73">
        <v>34</v>
      </c>
      <c r="I8" s="21"/>
      <c r="J8" s="23">
        <f>E8/$D8</f>
        <v>161.25621232949138</v>
      </c>
      <c r="K8" s="23">
        <f t="shared" ref="K8:K71" si="0">F8/$D8</f>
        <v>325.15596912340067</v>
      </c>
      <c r="L8" s="23">
        <f t="shared" ref="L8:L71" si="1">G8/$D8</f>
        <v>3.7009622501850479</v>
      </c>
      <c r="M8" s="23">
        <f t="shared" ref="M8:M71" si="2">H8/$D8</f>
        <v>179.76102358041663</v>
      </c>
      <c r="N8" s="62">
        <f>SUM(J8:L8)</f>
        <v>490.11314370307707</v>
      </c>
      <c r="O8" s="62">
        <f>SUM(E8:G8)</f>
        <v>92.7</v>
      </c>
      <c r="P8" s="33"/>
      <c r="Q8" s="5"/>
    </row>
    <row r="9" spans="1:17" x14ac:dyDescent="0.25">
      <c r="A9" s="34">
        <f t="shared" ref="A9:A72" si="3">YEAR(C9)</f>
        <v>1966</v>
      </c>
      <c r="B9" t="s">
        <v>378</v>
      </c>
      <c r="C9" s="3">
        <v>24288</v>
      </c>
      <c r="D9" s="21">
        <v>0.19070000000000001</v>
      </c>
      <c r="E9" s="4">
        <v>30.9</v>
      </c>
      <c r="F9" s="4">
        <v>65.599999999999994</v>
      </c>
      <c r="G9" s="4">
        <v>0.7</v>
      </c>
      <c r="H9" s="73">
        <v>34</v>
      </c>
      <c r="I9" s="21"/>
      <c r="J9" s="23">
        <f t="shared" ref="J9:J72" si="4">E9/$D9</f>
        <v>162.0346093340325</v>
      </c>
      <c r="K9" s="23">
        <f t="shared" si="0"/>
        <v>343.99580492920813</v>
      </c>
      <c r="L9" s="23">
        <f t="shared" si="1"/>
        <v>3.6706869428421602</v>
      </c>
      <c r="M9" s="23">
        <f t="shared" si="2"/>
        <v>178.2905086523335</v>
      </c>
      <c r="N9" s="62">
        <f t="shared" ref="N9:N72" si="5">SUM(J9:L9)</f>
        <v>509.7011012060828</v>
      </c>
      <c r="O9" s="62">
        <f t="shared" ref="O9:O72" si="6">SUM(E9:G9)</f>
        <v>97.2</v>
      </c>
      <c r="P9" s="5"/>
      <c r="Q9" s="5"/>
    </row>
    <row r="10" spans="1:17" x14ac:dyDescent="0.25">
      <c r="A10" s="34">
        <f t="shared" si="3"/>
        <v>1966</v>
      </c>
      <c r="B10" t="s">
        <v>379</v>
      </c>
      <c r="C10" s="3">
        <v>24380</v>
      </c>
      <c r="D10" s="21">
        <v>0.19216</v>
      </c>
      <c r="E10" s="4">
        <v>32</v>
      </c>
      <c r="F10" s="4">
        <v>67.900000000000006</v>
      </c>
      <c r="G10" s="4">
        <v>0.8</v>
      </c>
      <c r="H10" s="73">
        <v>33.6</v>
      </c>
      <c r="I10" s="21"/>
      <c r="J10" s="23">
        <f t="shared" si="4"/>
        <v>166.52789342214822</v>
      </c>
      <c r="K10" s="23">
        <f t="shared" si="0"/>
        <v>353.35137385512076</v>
      </c>
      <c r="L10" s="23">
        <f t="shared" si="1"/>
        <v>4.163197335553706</v>
      </c>
      <c r="M10" s="23">
        <f t="shared" si="2"/>
        <v>174.85428809325563</v>
      </c>
      <c r="N10" s="62">
        <f t="shared" si="5"/>
        <v>524.04246461282276</v>
      </c>
      <c r="O10" s="62">
        <f t="shared" si="6"/>
        <v>100.7</v>
      </c>
      <c r="P10" s="5"/>
      <c r="Q10" s="5"/>
    </row>
    <row r="11" spans="1:17" x14ac:dyDescent="0.25">
      <c r="A11" s="34">
        <f t="shared" si="3"/>
        <v>1966</v>
      </c>
      <c r="B11" t="s">
        <v>380</v>
      </c>
      <c r="C11" s="3">
        <v>24472</v>
      </c>
      <c r="D11" s="21">
        <v>0.19366</v>
      </c>
      <c r="E11" s="4">
        <v>32.299999999999997</v>
      </c>
      <c r="F11" s="4">
        <v>70.599999999999994</v>
      </c>
      <c r="G11" s="4">
        <v>0.9</v>
      </c>
      <c r="H11" s="73">
        <v>33</v>
      </c>
      <c r="I11" s="21"/>
      <c r="J11" s="23">
        <f t="shared" si="4"/>
        <v>166.78715274191882</v>
      </c>
      <c r="K11" s="23">
        <f t="shared" si="0"/>
        <v>364.55643912010737</v>
      </c>
      <c r="L11" s="23">
        <f t="shared" si="1"/>
        <v>4.6473200454404626</v>
      </c>
      <c r="M11" s="23">
        <f t="shared" si="2"/>
        <v>170.40173499948364</v>
      </c>
      <c r="N11" s="62">
        <f t="shared" si="5"/>
        <v>535.99091190746663</v>
      </c>
      <c r="O11" s="62">
        <f t="shared" si="6"/>
        <v>103.8</v>
      </c>
      <c r="P11" s="5"/>
      <c r="Q11" s="5"/>
    </row>
    <row r="12" spans="1:17" x14ac:dyDescent="0.25">
      <c r="A12" s="34">
        <f t="shared" si="3"/>
        <v>1967</v>
      </c>
      <c r="B12" t="s">
        <v>381</v>
      </c>
      <c r="C12" s="3">
        <v>24562</v>
      </c>
      <c r="D12" s="21">
        <v>0.19422999999999999</v>
      </c>
      <c r="E12" s="4">
        <v>33.700000000000003</v>
      </c>
      <c r="F12" s="4">
        <v>71.2</v>
      </c>
      <c r="G12" s="4">
        <v>0.9</v>
      </c>
      <c r="H12" s="73">
        <v>32.299999999999997</v>
      </c>
      <c r="I12" s="21"/>
      <c r="J12" s="23">
        <f t="shared" si="4"/>
        <v>173.50563764608972</v>
      </c>
      <c r="K12" s="23">
        <f t="shared" si="0"/>
        <v>366.5757092107296</v>
      </c>
      <c r="L12" s="23">
        <f t="shared" si="1"/>
        <v>4.6336817175513572</v>
      </c>
      <c r="M12" s="23">
        <f t="shared" si="2"/>
        <v>166.29768830767645</v>
      </c>
      <c r="N12" s="62">
        <f t="shared" si="5"/>
        <v>544.71502857437065</v>
      </c>
      <c r="O12" s="62">
        <f t="shared" si="6"/>
        <v>105.80000000000001</v>
      </c>
      <c r="P12" s="5"/>
      <c r="Q12" s="5"/>
    </row>
    <row r="13" spans="1:17" x14ac:dyDescent="0.25">
      <c r="A13" s="34">
        <f t="shared" si="3"/>
        <v>1967</v>
      </c>
      <c r="B13" t="s">
        <v>382</v>
      </c>
      <c r="C13" s="3">
        <v>24653</v>
      </c>
      <c r="D13" s="21">
        <v>0.19513999999999998</v>
      </c>
      <c r="E13" s="4">
        <v>34.700000000000003</v>
      </c>
      <c r="F13" s="4">
        <v>70.900000000000006</v>
      </c>
      <c r="G13" s="4">
        <v>1</v>
      </c>
      <c r="H13" s="73">
        <v>32</v>
      </c>
      <c r="I13" s="21"/>
      <c r="J13" s="23">
        <f t="shared" si="4"/>
        <v>177.8210515527314</v>
      </c>
      <c r="K13" s="23">
        <f t="shared" si="0"/>
        <v>363.32889207748292</v>
      </c>
      <c r="L13" s="23">
        <f t="shared" si="1"/>
        <v>5.1245259813467259</v>
      </c>
      <c r="M13" s="23">
        <f t="shared" si="2"/>
        <v>163.98483140309523</v>
      </c>
      <c r="N13" s="62">
        <f t="shared" si="5"/>
        <v>546.27446961156113</v>
      </c>
      <c r="O13" s="62">
        <f t="shared" si="6"/>
        <v>106.60000000000001</v>
      </c>
      <c r="P13" s="5"/>
      <c r="Q13" s="5"/>
    </row>
    <row r="14" spans="1:17" x14ac:dyDescent="0.25">
      <c r="A14" s="34">
        <f t="shared" si="3"/>
        <v>1967</v>
      </c>
      <c r="B14" t="s">
        <v>383</v>
      </c>
      <c r="C14" s="3">
        <v>24745</v>
      </c>
      <c r="D14" s="21">
        <v>0.19694</v>
      </c>
      <c r="E14" s="4">
        <v>35.299999999999997</v>
      </c>
      <c r="F14" s="4">
        <v>73.8</v>
      </c>
      <c r="G14" s="4">
        <v>1</v>
      </c>
      <c r="H14" s="73">
        <v>32.200000000000003</v>
      </c>
      <c r="I14" s="21"/>
      <c r="J14" s="23">
        <f t="shared" si="4"/>
        <v>179.24240885548897</v>
      </c>
      <c r="K14" s="23">
        <f t="shared" si="0"/>
        <v>374.733421346603</v>
      </c>
      <c r="L14" s="23">
        <f t="shared" si="1"/>
        <v>5.0776886361328319</v>
      </c>
      <c r="M14" s="23">
        <f t="shared" si="2"/>
        <v>163.50157408347721</v>
      </c>
      <c r="N14" s="62">
        <f t="shared" si="5"/>
        <v>559.05351883822482</v>
      </c>
      <c r="O14" s="62">
        <f t="shared" si="6"/>
        <v>110.1</v>
      </c>
      <c r="P14" s="5"/>
      <c r="Q14" s="5"/>
    </row>
    <row r="15" spans="1:17" x14ac:dyDescent="0.25">
      <c r="A15" s="34">
        <f t="shared" si="3"/>
        <v>1967</v>
      </c>
      <c r="B15" t="s">
        <v>384</v>
      </c>
      <c r="C15" s="3">
        <v>24837</v>
      </c>
      <c r="D15" s="21">
        <v>0.19861999999999999</v>
      </c>
      <c r="E15" s="4">
        <v>36.1</v>
      </c>
      <c r="F15" s="4">
        <v>75.900000000000006</v>
      </c>
      <c r="G15" s="4">
        <v>1</v>
      </c>
      <c r="H15" s="73">
        <v>34.200000000000003</v>
      </c>
      <c r="I15" s="21"/>
      <c r="J15" s="23">
        <f t="shared" si="4"/>
        <v>181.75410331285875</v>
      </c>
      <c r="K15" s="23">
        <f t="shared" si="0"/>
        <v>382.13674353035952</v>
      </c>
      <c r="L15" s="23">
        <f t="shared" si="1"/>
        <v>5.0347397039573059</v>
      </c>
      <c r="M15" s="23">
        <f t="shared" si="2"/>
        <v>172.18809787533988</v>
      </c>
      <c r="N15" s="62">
        <f t="shared" si="5"/>
        <v>568.9255865471755</v>
      </c>
      <c r="O15" s="62">
        <f t="shared" si="6"/>
        <v>113</v>
      </c>
      <c r="P15" s="5"/>
      <c r="Q15" s="5"/>
    </row>
    <row r="16" spans="1:17" x14ac:dyDescent="0.25">
      <c r="A16" s="34">
        <f t="shared" si="3"/>
        <v>1968</v>
      </c>
      <c r="B16" t="s">
        <v>385</v>
      </c>
      <c r="C16" s="3">
        <v>24928</v>
      </c>
      <c r="D16" s="21">
        <v>0.20071000000000003</v>
      </c>
      <c r="E16" s="4">
        <v>37.700000000000003</v>
      </c>
      <c r="F16" s="4">
        <v>78.599999999999994</v>
      </c>
      <c r="G16" s="4">
        <v>1</v>
      </c>
      <c r="H16" s="73">
        <v>38.5</v>
      </c>
      <c r="I16" s="21"/>
      <c r="J16" s="23">
        <f t="shared" si="4"/>
        <v>187.83319216780427</v>
      </c>
      <c r="K16" s="23">
        <f t="shared" si="0"/>
        <v>391.60978526231867</v>
      </c>
      <c r="L16" s="23">
        <f t="shared" si="1"/>
        <v>4.9823127895969304</v>
      </c>
      <c r="M16" s="23">
        <f t="shared" si="2"/>
        <v>191.81904239948182</v>
      </c>
      <c r="N16" s="62">
        <f t="shared" si="5"/>
        <v>584.42529021971984</v>
      </c>
      <c r="O16" s="62">
        <f t="shared" si="6"/>
        <v>117.3</v>
      </c>
      <c r="P16" s="5"/>
      <c r="Q16" s="5"/>
    </row>
    <row r="17" spans="1:17" x14ac:dyDescent="0.25">
      <c r="A17" s="34">
        <f t="shared" si="3"/>
        <v>1968</v>
      </c>
      <c r="B17" t="s">
        <v>386</v>
      </c>
      <c r="C17" s="3">
        <v>25019</v>
      </c>
      <c r="D17" s="21">
        <v>0.20274999999999999</v>
      </c>
      <c r="E17" s="4">
        <v>38.6</v>
      </c>
      <c r="F17" s="4">
        <v>81.7</v>
      </c>
      <c r="G17" s="4">
        <v>1</v>
      </c>
      <c r="H17" s="73">
        <v>39.200000000000003</v>
      </c>
      <c r="I17" s="21"/>
      <c r="J17" s="23">
        <f t="shared" si="4"/>
        <v>190.38224414303332</v>
      </c>
      <c r="K17" s="23">
        <f t="shared" si="0"/>
        <v>402.95930949445136</v>
      </c>
      <c r="L17" s="23">
        <f t="shared" si="1"/>
        <v>4.9321824907521581</v>
      </c>
      <c r="M17" s="23">
        <f t="shared" si="2"/>
        <v>193.34155363748462</v>
      </c>
      <c r="N17" s="62">
        <f t="shared" si="5"/>
        <v>598.27373612823692</v>
      </c>
      <c r="O17" s="62">
        <f t="shared" si="6"/>
        <v>121.30000000000001</v>
      </c>
      <c r="P17" s="5"/>
      <c r="Q17" s="5"/>
    </row>
    <row r="18" spans="1:17" x14ac:dyDescent="0.25">
      <c r="A18" s="34">
        <f t="shared" si="3"/>
        <v>1968</v>
      </c>
      <c r="B18" t="s">
        <v>387</v>
      </c>
      <c r="C18" s="3">
        <v>25111</v>
      </c>
      <c r="D18" s="21">
        <v>0.20485</v>
      </c>
      <c r="E18" s="4">
        <v>39.200000000000003</v>
      </c>
      <c r="F18" s="4">
        <v>91.9</v>
      </c>
      <c r="G18" s="4">
        <v>1</v>
      </c>
      <c r="H18" s="73">
        <v>39.4</v>
      </c>
      <c r="I18" s="21"/>
      <c r="J18" s="23">
        <f t="shared" si="4"/>
        <v>191.35953136441299</v>
      </c>
      <c r="K18" s="23">
        <f t="shared" si="0"/>
        <v>448.62094215279473</v>
      </c>
      <c r="L18" s="23">
        <f t="shared" si="1"/>
        <v>4.8816206980717594</v>
      </c>
      <c r="M18" s="23">
        <f t="shared" si="2"/>
        <v>192.33585550402734</v>
      </c>
      <c r="N18" s="62">
        <f t="shared" si="5"/>
        <v>644.8620942152794</v>
      </c>
      <c r="O18" s="62">
        <f t="shared" si="6"/>
        <v>132.10000000000002</v>
      </c>
      <c r="P18" s="5"/>
      <c r="Q18" s="5"/>
    </row>
    <row r="19" spans="1:17" x14ac:dyDescent="0.25">
      <c r="A19" s="34">
        <f t="shared" si="3"/>
        <v>1968</v>
      </c>
      <c r="B19" t="s">
        <v>388</v>
      </c>
      <c r="C19" s="3">
        <v>25203</v>
      </c>
      <c r="D19" s="21">
        <v>0.20713000000000001</v>
      </c>
      <c r="E19" s="4">
        <v>39.9</v>
      </c>
      <c r="F19" s="4">
        <v>95.9</v>
      </c>
      <c r="G19" s="4">
        <v>1</v>
      </c>
      <c r="H19" s="73">
        <v>40.4</v>
      </c>
      <c r="I19" s="21"/>
      <c r="J19" s="23">
        <f t="shared" si="4"/>
        <v>192.63264616424468</v>
      </c>
      <c r="K19" s="23">
        <f t="shared" si="0"/>
        <v>462.99425481581613</v>
      </c>
      <c r="L19" s="23">
        <f t="shared" si="1"/>
        <v>4.8278858687780621</v>
      </c>
      <c r="M19" s="23">
        <f t="shared" si="2"/>
        <v>195.04658909863369</v>
      </c>
      <c r="N19" s="62">
        <f t="shared" si="5"/>
        <v>660.45478684883881</v>
      </c>
      <c r="O19" s="62">
        <f t="shared" si="6"/>
        <v>136.80000000000001</v>
      </c>
      <c r="P19" s="5"/>
      <c r="Q19" s="5"/>
    </row>
    <row r="20" spans="1:17" x14ac:dyDescent="0.25">
      <c r="A20" s="34">
        <f t="shared" si="3"/>
        <v>1969</v>
      </c>
      <c r="B20" t="s">
        <v>389</v>
      </c>
      <c r="C20" s="3">
        <v>25293</v>
      </c>
      <c r="D20" s="21">
        <v>0.20917000000000002</v>
      </c>
      <c r="E20" s="4">
        <v>43.1</v>
      </c>
      <c r="F20" s="4">
        <v>102.6</v>
      </c>
      <c r="G20" s="4">
        <v>1.1000000000000001</v>
      </c>
      <c r="H20" s="73">
        <v>41.2</v>
      </c>
      <c r="I20" s="21"/>
      <c r="J20" s="23">
        <f t="shared" si="4"/>
        <v>206.05249318735954</v>
      </c>
      <c r="K20" s="23">
        <f t="shared" si="0"/>
        <v>490.51011139264705</v>
      </c>
      <c r="L20" s="23">
        <f t="shared" si="1"/>
        <v>5.2588803365683416</v>
      </c>
      <c r="M20" s="23">
        <f t="shared" si="2"/>
        <v>196.96897260601423</v>
      </c>
      <c r="N20" s="62">
        <f t="shared" si="5"/>
        <v>701.82148491657495</v>
      </c>
      <c r="O20" s="62">
        <f t="shared" si="6"/>
        <v>146.79999999999998</v>
      </c>
      <c r="P20" s="5"/>
      <c r="Q20" s="5"/>
    </row>
    <row r="21" spans="1:17" x14ac:dyDescent="0.25">
      <c r="A21" s="34">
        <f t="shared" si="3"/>
        <v>1969</v>
      </c>
      <c r="B21" t="s">
        <v>390</v>
      </c>
      <c r="C21" s="3">
        <v>25384</v>
      </c>
      <c r="D21" s="21">
        <v>0.21185999999999999</v>
      </c>
      <c r="E21" s="4">
        <v>43.9</v>
      </c>
      <c r="F21" s="4">
        <v>105.7</v>
      </c>
      <c r="G21" s="4">
        <v>1.1000000000000001</v>
      </c>
      <c r="H21" s="73">
        <v>40.1</v>
      </c>
      <c r="I21" s="21"/>
      <c r="J21" s="23">
        <f t="shared" si="4"/>
        <v>207.21231001604832</v>
      </c>
      <c r="K21" s="23">
        <f t="shared" si="0"/>
        <v>498.91437741905037</v>
      </c>
      <c r="L21" s="23">
        <f t="shared" si="1"/>
        <v>5.1921079958463139</v>
      </c>
      <c r="M21" s="23">
        <f t="shared" si="2"/>
        <v>189.27593693948836</v>
      </c>
      <c r="N21" s="62">
        <f t="shared" si="5"/>
        <v>711.31879543094499</v>
      </c>
      <c r="O21" s="62">
        <f t="shared" si="6"/>
        <v>150.69999999999999</v>
      </c>
      <c r="P21" s="5"/>
      <c r="Q21" s="5"/>
    </row>
    <row r="22" spans="1:17" x14ac:dyDescent="0.25">
      <c r="A22" s="34">
        <f t="shared" si="3"/>
        <v>1969</v>
      </c>
      <c r="B22" t="s">
        <v>391</v>
      </c>
      <c r="C22" s="3">
        <v>25476</v>
      </c>
      <c r="D22" s="21">
        <v>0.21446000000000001</v>
      </c>
      <c r="E22" s="4">
        <v>44.8</v>
      </c>
      <c r="F22" s="4">
        <v>104.1</v>
      </c>
      <c r="G22" s="4">
        <v>1.1000000000000001</v>
      </c>
      <c r="H22" s="73">
        <v>38.799999999999997</v>
      </c>
      <c r="I22" s="21"/>
      <c r="J22" s="23">
        <f t="shared" si="4"/>
        <v>208.8967639653082</v>
      </c>
      <c r="K22" s="23">
        <f t="shared" si="0"/>
        <v>485.4052037676023</v>
      </c>
      <c r="L22" s="23">
        <f t="shared" si="1"/>
        <v>5.1291616152196218</v>
      </c>
      <c r="M22" s="23">
        <f t="shared" si="2"/>
        <v>180.91951879138298</v>
      </c>
      <c r="N22" s="62">
        <f t="shared" si="5"/>
        <v>699.43112934813007</v>
      </c>
      <c r="O22" s="62">
        <f t="shared" si="6"/>
        <v>149.99999999999997</v>
      </c>
      <c r="P22" s="5"/>
      <c r="Q22" s="5"/>
    </row>
    <row r="23" spans="1:17" x14ac:dyDescent="0.25">
      <c r="A23" s="34">
        <f t="shared" si="3"/>
        <v>1969</v>
      </c>
      <c r="B23" t="s">
        <v>392</v>
      </c>
      <c r="C23" s="3">
        <v>25568</v>
      </c>
      <c r="D23" s="21">
        <v>0.21695</v>
      </c>
      <c r="E23" s="4">
        <v>45.5</v>
      </c>
      <c r="F23" s="4">
        <v>105.6</v>
      </c>
      <c r="G23" s="4">
        <v>1.2</v>
      </c>
      <c r="H23" s="73">
        <v>38.5</v>
      </c>
      <c r="I23" s="21"/>
      <c r="J23" s="23">
        <f t="shared" si="4"/>
        <v>209.72574325881538</v>
      </c>
      <c r="K23" s="23">
        <f t="shared" si="0"/>
        <v>486.74809864023968</v>
      </c>
      <c r="L23" s="23">
        <f t="shared" si="1"/>
        <v>5.5312283936390871</v>
      </c>
      <c r="M23" s="23">
        <f t="shared" si="2"/>
        <v>177.46024429592072</v>
      </c>
      <c r="N23" s="62">
        <f t="shared" si="5"/>
        <v>702.0050702926942</v>
      </c>
      <c r="O23" s="62">
        <f t="shared" si="6"/>
        <v>152.29999999999998</v>
      </c>
      <c r="P23" s="5"/>
      <c r="Q23" s="5"/>
    </row>
    <row r="24" spans="1:17" x14ac:dyDescent="0.25">
      <c r="A24" s="34">
        <f t="shared" si="3"/>
        <v>1970</v>
      </c>
      <c r="B24" t="s">
        <v>393</v>
      </c>
      <c r="C24" s="3">
        <v>25658</v>
      </c>
      <c r="D24" s="21">
        <v>0.21947</v>
      </c>
      <c r="E24" s="4">
        <v>46.2</v>
      </c>
      <c r="F24" s="4">
        <v>104.6</v>
      </c>
      <c r="G24" s="4">
        <v>1.2</v>
      </c>
      <c r="H24" s="73">
        <v>34.1</v>
      </c>
      <c r="I24" s="21"/>
      <c r="J24" s="23">
        <f t="shared" si="4"/>
        <v>210.50713081514559</v>
      </c>
      <c r="K24" s="23">
        <f t="shared" si="0"/>
        <v>476.60272474597895</v>
      </c>
      <c r="L24" s="23">
        <f t="shared" si="1"/>
        <v>5.4677176835102745</v>
      </c>
      <c r="M24" s="23">
        <f t="shared" si="2"/>
        <v>155.37431083975031</v>
      </c>
      <c r="N24" s="62">
        <f t="shared" si="5"/>
        <v>692.57757324463478</v>
      </c>
      <c r="O24" s="62">
        <f t="shared" si="6"/>
        <v>152</v>
      </c>
      <c r="P24" s="5"/>
      <c r="Q24" s="5"/>
    </row>
    <row r="25" spans="1:17" x14ac:dyDescent="0.25">
      <c r="A25" s="34">
        <f t="shared" si="3"/>
        <v>1970</v>
      </c>
      <c r="B25" t="s">
        <v>394</v>
      </c>
      <c r="C25" s="3">
        <v>25749</v>
      </c>
      <c r="D25" s="21">
        <v>0.22190000000000001</v>
      </c>
      <c r="E25" s="4">
        <v>46.5</v>
      </c>
      <c r="F25" s="4">
        <v>105.5</v>
      </c>
      <c r="G25" s="4">
        <v>1.3</v>
      </c>
      <c r="H25" s="73">
        <v>34.299999999999997</v>
      </c>
      <c r="I25" s="21"/>
      <c r="J25" s="23">
        <f t="shared" si="4"/>
        <v>209.55385308697609</v>
      </c>
      <c r="K25" s="23">
        <f t="shared" si="0"/>
        <v>475.43938711131136</v>
      </c>
      <c r="L25" s="23">
        <f t="shared" si="1"/>
        <v>5.8584948174853535</v>
      </c>
      <c r="M25" s="23">
        <f t="shared" si="2"/>
        <v>154.57413249211353</v>
      </c>
      <c r="N25" s="62">
        <f t="shared" si="5"/>
        <v>690.85173501577287</v>
      </c>
      <c r="O25" s="62">
        <f t="shared" si="6"/>
        <v>153.30000000000001</v>
      </c>
      <c r="P25" s="5"/>
      <c r="Q25" s="5"/>
    </row>
    <row r="26" spans="1:17" x14ac:dyDescent="0.25">
      <c r="A26" s="34">
        <f t="shared" si="3"/>
        <v>1970</v>
      </c>
      <c r="B26" t="s">
        <v>395</v>
      </c>
      <c r="C26" s="3">
        <v>25841</v>
      </c>
      <c r="D26" s="21">
        <v>0.22405999999999998</v>
      </c>
      <c r="E26" s="4">
        <v>46.9</v>
      </c>
      <c r="F26" s="4">
        <v>100.7</v>
      </c>
      <c r="G26" s="4">
        <v>1.3</v>
      </c>
      <c r="H26" s="73">
        <v>35.299999999999997</v>
      </c>
      <c r="I26" s="21"/>
      <c r="J26" s="23">
        <f t="shared" si="4"/>
        <v>209.31893242881372</v>
      </c>
      <c r="K26" s="23">
        <f t="shared" si="0"/>
        <v>449.43318753905208</v>
      </c>
      <c r="L26" s="23">
        <f t="shared" si="1"/>
        <v>5.8020173167901463</v>
      </c>
      <c r="M26" s="23">
        <f t="shared" si="2"/>
        <v>157.54708560207087</v>
      </c>
      <c r="N26" s="62">
        <f t="shared" si="5"/>
        <v>664.55413728465601</v>
      </c>
      <c r="O26" s="62">
        <f t="shared" si="6"/>
        <v>148.9</v>
      </c>
      <c r="P26" s="5"/>
      <c r="Q26" s="5"/>
    </row>
    <row r="27" spans="1:17" x14ac:dyDescent="0.25">
      <c r="A27" s="34">
        <f t="shared" si="3"/>
        <v>1970</v>
      </c>
      <c r="B27" t="s">
        <v>396</v>
      </c>
      <c r="C27" s="3">
        <v>25933</v>
      </c>
      <c r="D27" s="21">
        <v>0.22696000000000002</v>
      </c>
      <c r="E27" s="4">
        <v>46.7</v>
      </c>
      <c r="F27" s="4">
        <v>101.5</v>
      </c>
      <c r="G27" s="4">
        <v>1.3</v>
      </c>
      <c r="H27" s="73">
        <v>33.799999999999997</v>
      </c>
      <c r="I27" s="21"/>
      <c r="J27" s="23">
        <f t="shared" si="4"/>
        <v>205.76313006697214</v>
      </c>
      <c r="K27" s="23">
        <f t="shared" si="0"/>
        <v>447.2153683468452</v>
      </c>
      <c r="L27" s="23">
        <f t="shared" si="1"/>
        <v>5.7278815650334858</v>
      </c>
      <c r="M27" s="23">
        <f t="shared" si="2"/>
        <v>148.92492069087061</v>
      </c>
      <c r="N27" s="62">
        <f t="shared" si="5"/>
        <v>658.7063799788508</v>
      </c>
      <c r="O27" s="62">
        <f t="shared" si="6"/>
        <v>149.5</v>
      </c>
      <c r="P27" s="5"/>
      <c r="Q27" s="5"/>
    </row>
    <row r="28" spans="1:17" x14ac:dyDescent="0.25">
      <c r="A28" s="34">
        <f t="shared" si="3"/>
        <v>1971</v>
      </c>
      <c r="B28" t="s">
        <v>397</v>
      </c>
      <c r="C28" s="3">
        <v>26023</v>
      </c>
      <c r="D28" s="21">
        <v>0.22911000000000001</v>
      </c>
      <c r="E28" s="4">
        <v>50.8</v>
      </c>
      <c r="F28" s="4">
        <v>98.3</v>
      </c>
      <c r="G28" s="4">
        <v>1.4</v>
      </c>
      <c r="H28" s="73">
        <v>37.4</v>
      </c>
      <c r="I28" s="21"/>
      <c r="J28" s="23">
        <f t="shared" si="4"/>
        <v>221.72755444982758</v>
      </c>
      <c r="K28" s="23">
        <f t="shared" si="0"/>
        <v>429.05154729169391</v>
      </c>
      <c r="L28" s="23">
        <f t="shared" si="1"/>
        <v>6.110601894286587</v>
      </c>
      <c r="M28" s="23">
        <f t="shared" si="2"/>
        <v>163.2403648902274</v>
      </c>
      <c r="N28" s="62">
        <f t="shared" si="5"/>
        <v>656.88970363580802</v>
      </c>
      <c r="O28" s="62">
        <f t="shared" si="6"/>
        <v>150.5</v>
      </c>
      <c r="P28" s="5"/>
      <c r="Q28" s="5"/>
    </row>
    <row r="29" spans="1:17" x14ac:dyDescent="0.25">
      <c r="A29" s="34">
        <f t="shared" si="3"/>
        <v>1971</v>
      </c>
      <c r="B29" t="s">
        <v>398</v>
      </c>
      <c r="C29" s="3">
        <v>26114</v>
      </c>
      <c r="D29" s="21">
        <v>0.23172000000000001</v>
      </c>
      <c r="E29" s="4">
        <v>51.4</v>
      </c>
      <c r="F29" s="4">
        <v>100.7</v>
      </c>
      <c r="G29" s="4">
        <v>1.4</v>
      </c>
      <c r="H29" s="73">
        <v>38.1</v>
      </c>
      <c r="I29" s="21"/>
      <c r="J29" s="23">
        <f t="shared" si="4"/>
        <v>221.81943725185567</v>
      </c>
      <c r="K29" s="23">
        <f t="shared" si="0"/>
        <v>434.57621267046437</v>
      </c>
      <c r="L29" s="23">
        <f t="shared" si="1"/>
        <v>6.041774555498014</v>
      </c>
      <c r="M29" s="23">
        <f t="shared" si="2"/>
        <v>164.42257897462454</v>
      </c>
      <c r="N29" s="62">
        <f t="shared" si="5"/>
        <v>662.43742447781801</v>
      </c>
      <c r="O29" s="62">
        <f t="shared" si="6"/>
        <v>153.5</v>
      </c>
      <c r="P29" s="5"/>
      <c r="Q29" s="5"/>
    </row>
    <row r="30" spans="1:17" x14ac:dyDescent="0.25">
      <c r="A30" s="34">
        <f t="shared" si="3"/>
        <v>1971</v>
      </c>
      <c r="B30" t="s">
        <v>399</v>
      </c>
      <c r="C30" s="3">
        <v>26206</v>
      </c>
      <c r="D30" s="21">
        <v>0.23399</v>
      </c>
      <c r="E30" s="4">
        <v>51.6</v>
      </c>
      <c r="F30" s="4">
        <v>102.3</v>
      </c>
      <c r="G30" s="4">
        <v>1.5</v>
      </c>
      <c r="H30" s="73">
        <v>37.5</v>
      </c>
      <c r="I30" s="21"/>
      <c r="J30" s="23">
        <f t="shared" si="4"/>
        <v>220.52224454036497</v>
      </c>
      <c r="K30" s="23">
        <f t="shared" si="0"/>
        <v>437.19817086200266</v>
      </c>
      <c r="L30" s="23">
        <f t="shared" si="1"/>
        <v>6.410530364545493</v>
      </c>
      <c r="M30" s="23">
        <f t="shared" si="2"/>
        <v>160.26325911363733</v>
      </c>
      <c r="N30" s="62">
        <f t="shared" si="5"/>
        <v>664.1309457669131</v>
      </c>
      <c r="O30" s="62">
        <f t="shared" si="6"/>
        <v>155.4</v>
      </c>
      <c r="P30" s="5"/>
      <c r="Q30" s="5"/>
    </row>
    <row r="31" spans="1:17" x14ac:dyDescent="0.25">
      <c r="A31" s="34">
        <f t="shared" si="3"/>
        <v>1971</v>
      </c>
      <c r="B31" t="s">
        <v>400</v>
      </c>
      <c r="C31" s="3">
        <v>26298</v>
      </c>
      <c r="D31" s="21">
        <v>0.23544000000000001</v>
      </c>
      <c r="E31" s="4">
        <v>52.2</v>
      </c>
      <c r="F31" s="4">
        <v>105.5</v>
      </c>
      <c r="G31" s="4">
        <v>1.5</v>
      </c>
      <c r="H31" s="73">
        <v>37.9</v>
      </c>
      <c r="I31" s="21"/>
      <c r="J31" s="23">
        <f t="shared" si="4"/>
        <v>221.7125382262997</v>
      </c>
      <c r="K31" s="23">
        <f t="shared" si="0"/>
        <v>448.0971797485559</v>
      </c>
      <c r="L31" s="23">
        <f t="shared" si="1"/>
        <v>6.3710499490316002</v>
      </c>
      <c r="M31" s="23">
        <f t="shared" si="2"/>
        <v>160.9751953788651</v>
      </c>
      <c r="N31" s="62">
        <f t="shared" si="5"/>
        <v>676.18076792388717</v>
      </c>
      <c r="O31" s="62">
        <f t="shared" si="6"/>
        <v>159.19999999999999</v>
      </c>
      <c r="P31" s="5"/>
      <c r="Q31" s="5"/>
    </row>
    <row r="32" spans="1:17" x14ac:dyDescent="0.25">
      <c r="A32" s="34">
        <f t="shared" si="3"/>
        <v>1972</v>
      </c>
      <c r="B32" t="s">
        <v>401</v>
      </c>
      <c r="C32" s="3">
        <v>26389</v>
      </c>
      <c r="D32" s="21">
        <v>0.23792000000000002</v>
      </c>
      <c r="E32" s="4">
        <v>58.5</v>
      </c>
      <c r="F32" s="4">
        <v>119.8</v>
      </c>
      <c r="G32" s="4">
        <v>1.7</v>
      </c>
      <c r="H32" s="73">
        <v>40</v>
      </c>
      <c r="I32" s="21"/>
      <c r="J32" s="23">
        <f t="shared" si="4"/>
        <v>245.88096839273703</v>
      </c>
      <c r="K32" s="23">
        <f t="shared" si="0"/>
        <v>503.53059852051103</v>
      </c>
      <c r="L32" s="23">
        <f t="shared" si="1"/>
        <v>7.1452589105581703</v>
      </c>
      <c r="M32" s="23">
        <f t="shared" si="2"/>
        <v>168.12373907195695</v>
      </c>
      <c r="N32" s="62">
        <f t="shared" si="5"/>
        <v>756.55682582380621</v>
      </c>
      <c r="O32" s="62">
        <f t="shared" si="6"/>
        <v>180</v>
      </c>
      <c r="P32" s="5"/>
      <c r="Q32" s="5"/>
    </row>
    <row r="33" spans="1:17" x14ac:dyDescent="0.25">
      <c r="A33" s="34">
        <f t="shared" si="3"/>
        <v>1972</v>
      </c>
      <c r="B33" t="s">
        <v>402</v>
      </c>
      <c r="C33" s="3">
        <v>26480</v>
      </c>
      <c r="D33" s="21">
        <v>0.23929999999999998</v>
      </c>
      <c r="E33" s="4">
        <v>59.2</v>
      </c>
      <c r="F33" s="4">
        <v>123.4</v>
      </c>
      <c r="G33" s="4">
        <v>1.8</v>
      </c>
      <c r="H33" s="73">
        <v>40.299999999999997</v>
      </c>
      <c r="I33" s="21"/>
      <c r="J33" s="23">
        <f t="shared" si="4"/>
        <v>247.38821562891769</v>
      </c>
      <c r="K33" s="23">
        <f t="shared" si="0"/>
        <v>515.67070622649396</v>
      </c>
      <c r="L33" s="23">
        <f t="shared" si="1"/>
        <v>7.5219389887170918</v>
      </c>
      <c r="M33" s="23">
        <f t="shared" si="2"/>
        <v>168.40785624738822</v>
      </c>
      <c r="N33" s="62">
        <f t="shared" si="5"/>
        <v>770.58086084412878</v>
      </c>
      <c r="O33" s="62">
        <f t="shared" si="6"/>
        <v>184.40000000000003</v>
      </c>
      <c r="P33" s="5"/>
      <c r="Q33" s="5"/>
    </row>
    <row r="34" spans="1:17" x14ac:dyDescent="0.25">
      <c r="A34" s="34">
        <f t="shared" si="3"/>
        <v>1972</v>
      </c>
      <c r="B34" t="s">
        <v>403</v>
      </c>
      <c r="C34" s="3">
        <v>26572</v>
      </c>
      <c r="D34" s="21">
        <v>0.24140999999999999</v>
      </c>
      <c r="E34" s="4">
        <v>59.9</v>
      </c>
      <c r="F34" s="4">
        <v>124.3</v>
      </c>
      <c r="G34" s="4">
        <v>1.8</v>
      </c>
      <c r="H34" s="73">
        <v>41.5</v>
      </c>
      <c r="I34" s="21"/>
      <c r="J34" s="23">
        <f t="shared" si="4"/>
        <v>248.1255954600058</v>
      </c>
      <c r="K34" s="23">
        <f t="shared" si="0"/>
        <v>514.89167805807551</v>
      </c>
      <c r="L34" s="23">
        <f t="shared" si="1"/>
        <v>7.4561948552255508</v>
      </c>
      <c r="M34" s="23">
        <f t="shared" si="2"/>
        <v>171.9067147177002</v>
      </c>
      <c r="N34" s="62">
        <f t="shared" si="5"/>
        <v>770.4734683733069</v>
      </c>
      <c r="O34" s="62">
        <f t="shared" si="6"/>
        <v>186</v>
      </c>
      <c r="P34" s="5"/>
      <c r="Q34" s="5"/>
    </row>
    <row r="35" spans="1:17" x14ac:dyDescent="0.25">
      <c r="A35" s="34">
        <f t="shared" si="3"/>
        <v>1972</v>
      </c>
      <c r="B35" t="s">
        <v>404</v>
      </c>
      <c r="C35" s="3">
        <v>26664</v>
      </c>
      <c r="D35" s="21">
        <v>0.24339</v>
      </c>
      <c r="E35" s="4">
        <v>60.8</v>
      </c>
      <c r="F35" s="4">
        <v>127.1</v>
      </c>
      <c r="G35" s="4">
        <v>1.9</v>
      </c>
      <c r="H35" s="73">
        <v>45.7</v>
      </c>
      <c r="I35" s="21"/>
      <c r="J35" s="23">
        <f t="shared" si="4"/>
        <v>249.80483996877439</v>
      </c>
      <c r="K35" s="23">
        <f t="shared" si="0"/>
        <v>522.20715723735566</v>
      </c>
      <c r="L35" s="23">
        <f t="shared" si="1"/>
        <v>7.8064012490241996</v>
      </c>
      <c r="M35" s="23">
        <f t="shared" si="2"/>
        <v>187.76449320021368</v>
      </c>
      <c r="N35" s="62">
        <f t="shared" si="5"/>
        <v>779.81839845515424</v>
      </c>
      <c r="O35" s="62">
        <f t="shared" si="6"/>
        <v>189.79999999999998</v>
      </c>
      <c r="P35" s="5"/>
      <c r="Q35" s="5"/>
    </row>
    <row r="36" spans="1:17" x14ac:dyDescent="0.25">
      <c r="A36" s="34">
        <f t="shared" si="3"/>
        <v>1973</v>
      </c>
      <c r="B36" t="s">
        <v>405</v>
      </c>
      <c r="C36" s="3">
        <v>26754</v>
      </c>
      <c r="D36" s="21">
        <v>0.24635000000000001</v>
      </c>
      <c r="E36" s="4">
        <v>74.099999999999994</v>
      </c>
      <c r="F36" s="4">
        <v>126.4</v>
      </c>
      <c r="G36" s="4">
        <v>1.8</v>
      </c>
      <c r="H36" s="73">
        <v>49</v>
      </c>
      <c r="I36" s="21"/>
      <c r="J36" s="23">
        <f t="shared" si="4"/>
        <v>300.79155672823214</v>
      </c>
      <c r="K36" s="23">
        <f t="shared" si="0"/>
        <v>513.09113050537849</v>
      </c>
      <c r="L36" s="23">
        <f t="shared" si="1"/>
        <v>7.3066774913740611</v>
      </c>
      <c r="M36" s="23">
        <f t="shared" si="2"/>
        <v>198.90399837629388</v>
      </c>
      <c r="N36" s="62">
        <f t="shared" si="5"/>
        <v>821.18936472498467</v>
      </c>
      <c r="O36" s="62">
        <f t="shared" si="6"/>
        <v>202.3</v>
      </c>
      <c r="P36" s="5"/>
      <c r="Q36" s="5"/>
    </row>
    <row r="37" spans="1:17" x14ac:dyDescent="0.25">
      <c r="A37" s="34">
        <f t="shared" si="3"/>
        <v>1973</v>
      </c>
      <c r="B37" t="s">
        <v>406</v>
      </c>
      <c r="C37" s="3">
        <v>26845</v>
      </c>
      <c r="D37" s="21">
        <v>0.25109999999999999</v>
      </c>
      <c r="E37" s="4">
        <v>75.3</v>
      </c>
      <c r="F37" s="4">
        <v>129.19999999999999</v>
      </c>
      <c r="G37" s="4">
        <v>1.8</v>
      </c>
      <c r="H37" s="73">
        <v>49.6</v>
      </c>
      <c r="I37" s="21"/>
      <c r="J37" s="23">
        <f t="shared" si="4"/>
        <v>299.88052568697731</v>
      </c>
      <c r="K37" s="23">
        <f t="shared" si="0"/>
        <v>514.53604141776179</v>
      </c>
      <c r="L37" s="23">
        <f t="shared" si="1"/>
        <v>7.1684587813620073</v>
      </c>
      <c r="M37" s="23">
        <f t="shared" si="2"/>
        <v>197.53086419753089</v>
      </c>
      <c r="N37" s="62">
        <f t="shared" si="5"/>
        <v>821.58502588610111</v>
      </c>
      <c r="O37" s="62">
        <f t="shared" si="6"/>
        <v>206.3</v>
      </c>
      <c r="P37" s="5"/>
      <c r="Q37" s="5"/>
    </row>
    <row r="38" spans="1:17" x14ac:dyDescent="0.25">
      <c r="A38" s="34">
        <f t="shared" si="3"/>
        <v>1973</v>
      </c>
      <c r="B38" t="s">
        <v>407</v>
      </c>
      <c r="C38" s="3">
        <v>26937</v>
      </c>
      <c r="D38" s="21">
        <v>0.25568999999999997</v>
      </c>
      <c r="E38" s="4">
        <v>76.599999999999994</v>
      </c>
      <c r="F38" s="4">
        <v>134.1</v>
      </c>
      <c r="G38" s="4">
        <v>1.8</v>
      </c>
      <c r="H38" s="73">
        <v>48.1</v>
      </c>
      <c r="I38" s="21"/>
      <c r="J38" s="23">
        <f t="shared" si="4"/>
        <v>299.58152450232706</v>
      </c>
      <c r="K38" s="23">
        <f t="shared" si="0"/>
        <v>524.46321717705041</v>
      </c>
      <c r="L38" s="23">
        <f t="shared" si="1"/>
        <v>7.0397747272087301</v>
      </c>
      <c r="M38" s="23">
        <f t="shared" si="2"/>
        <v>188.11842465485552</v>
      </c>
      <c r="N38" s="62">
        <f t="shared" si="5"/>
        <v>831.0845164065862</v>
      </c>
      <c r="O38" s="62">
        <f t="shared" si="6"/>
        <v>212.5</v>
      </c>
      <c r="P38" s="5"/>
      <c r="Q38" s="5"/>
    </row>
    <row r="39" spans="1:17" x14ac:dyDescent="0.25">
      <c r="A39" s="34">
        <f t="shared" si="3"/>
        <v>1973</v>
      </c>
      <c r="B39" t="s">
        <v>408</v>
      </c>
      <c r="C39" s="3">
        <v>27029</v>
      </c>
      <c r="D39" s="21">
        <v>0.26094000000000001</v>
      </c>
      <c r="E39" s="4">
        <v>78.099999999999994</v>
      </c>
      <c r="F39" s="4">
        <v>140</v>
      </c>
      <c r="G39" s="4">
        <v>1.9</v>
      </c>
      <c r="H39" s="73">
        <v>50.5</v>
      </c>
      <c r="I39" s="21"/>
      <c r="J39" s="23">
        <f t="shared" si="4"/>
        <v>299.30252165248714</v>
      </c>
      <c r="K39" s="23">
        <f t="shared" si="0"/>
        <v>536.52180577910633</v>
      </c>
      <c r="L39" s="23">
        <f t="shared" si="1"/>
        <v>7.2813673641450141</v>
      </c>
      <c r="M39" s="23">
        <f t="shared" si="2"/>
        <v>193.53107994174906</v>
      </c>
      <c r="N39" s="62">
        <f t="shared" si="5"/>
        <v>843.10569479573849</v>
      </c>
      <c r="O39" s="62">
        <f t="shared" si="6"/>
        <v>220</v>
      </c>
      <c r="P39" s="5"/>
      <c r="Q39" s="5"/>
    </row>
    <row r="40" spans="1:17" x14ac:dyDescent="0.25">
      <c r="A40" s="34">
        <f t="shared" si="3"/>
        <v>1974</v>
      </c>
      <c r="B40" t="s">
        <v>409</v>
      </c>
      <c r="C40" s="3">
        <v>27119</v>
      </c>
      <c r="D40" s="21">
        <v>0.26869999999999999</v>
      </c>
      <c r="E40" s="4">
        <v>83.7</v>
      </c>
      <c r="F40" s="4">
        <v>142.80000000000001</v>
      </c>
      <c r="G40" s="4">
        <v>1.9</v>
      </c>
      <c r="H40" s="73">
        <v>48.8</v>
      </c>
      <c r="I40" s="21"/>
      <c r="J40" s="23">
        <f t="shared" si="4"/>
        <v>311.49981391886865</v>
      </c>
      <c r="K40" s="23">
        <f t="shared" si="0"/>
        <v>531.44771120208418</v>
      </c>
      <c r="L40" s="23">
        <f t="shared" si="1"/>
        <v>7.0710829921845919</v>
      </c>
      <c r="M40" s="23">
        <f t="shared" si="2"/>
        <v>181.61518422032006</v>
      </c>
      <c r="N40" s="62">
        <f t="shared" si="5"/>
        <v>850.01860811313747</v>
      </c>
      <c r="O40" s="62">
        <f t="shared" si="6"/>
        <v>228.4</v>
      </c>
      <c r="P40" s="5"/>
      <c r="Q40" s="5"/>
    </row>
    <row r="41" spans="1:17" x14ac:dyDescent="0.25">
      <c r="A41" s="34">
        <f t="shared" si="3"/>
        <v>1974</v>
      </c>
      <c r="B41" t="s">
        <v>410</v>
      </c>
      <c r="C41" s="3">
        <v>27210</v>
      </c>
      <c r="D41" s="21">
        <v>0.27631</v>
      </c>
      <c r="E41" s="4">
        <v>85.3</v>
      </c>
      <c r="F41" s="4">
        <v>148.9</v>
      </c>
      <c r="G41" s="4">
        <v>2</v>
      </c>
      <c r="H41" s="73">
        <v>51.4</v>
      </c>
      <c r="I41" s="21"/>
      <c r="J41" s="23">
        <f t="shared" si="4"/>
        <v>308.71123014006008</v>
      </c>
      <c r="K41" s="23">
        <f t="shared" si="0"/>
        <v>538.88748145199236</v>
      </c>
      <c r="L41" s="23">
        <f t="shared" si="1"/>
        <v>7.2382468966016429</v>
      </c>
      <c r="M41" s="23">
        <f t="shared" si="2"/>
        <v>186.02294524266222</v>
      </c>
      <c r="N41" s="62">
        <f t="shared" si="5"/>
        <v>854.83695848865409</v>
      </c>
      <c r="O41" s="62">
        <f t="shared" si="6"/>
        <v>236.2</v>
      </c>
      <c r="P41" s="5"/>
      <c r="Q41" s="5"/>
    </row>
    <row r="42" spans="1:17" x14ac:dyDescent="0.25">
      <c r="A42" s="34">
        <f t="shared" si="3"/>
        <v>1974</v>
      </c>
      <c r="B42" t="s">
        <v>411</v>
      </c>
      <c r="C42" s="3">
        <v>27302</v>
      </c>
      <c r="D42" s="21">
        <v>0.28376000000000001</v>
      </c>
      <c r="E42" s="4">
        <v>86.9</v>
      </c>
      <c r="F42" s="4">
        <v>154.9</v>
      </c>
      <c r="G42" s="4">
        <v>2.1</v>
      </c>
      <c r="H42" s="73">
        <v>56.6</v>
      </c>
      <c r="I42" s="21"/>
      <c r="J42" s="23">
        <f t="shared" si="4"/>
        <v>306.24471384268395</v>
      </c>
      <c r="K42" s="23">
        <f t="shared" si="0"/>
        <v>545.88384550324213</v>
      </c>
      <c r="L42" s="23">
        <f t="shared" si="1"/>
        <v>7.400620242458416</v>
      </c>
      <c r="M42" s="23">
        <f t="shared" si="2"/>
        <v>199.46433605864109</v>
      </c>
      <c r="N42" s="62">
        <f t="shared" si="5"/>
        <v>859.52917958838452</v>
      </c>
      <c r="O42" s="62">
        <f t="shared" si="6"/>
        <v>243.9</v>
      </c>
      <c r="P42" s="5"/>
      <c r="Q42" s="5"/>
    </row>
    <row r="43" spans="1:17" x14ac:dyDescent="0.25">
      <c r="A43" s="34">
        <f t="shared" si="3"/>
        <v>1974</v>
      </c>
      <c r="B43" t="s">
        <v>412</v>
      </c>
      <c r="C43" s="3">
        <v>27394</v>
      </c>
      <c r="D43" s="21">
        <v>0.29094999999999999</v>
      </c>
      <c r="E43" s="4">
        <v>87.1</v>
      </c>
      <c r="F43" s="4">
        <v>157.6</v>
      </c>
      <c r="G43" s="4">
        <v>2.2000000000000002</v>
      </c>
      <c r="H43" s="73">
        <v>50.3</v>
      </c>
      <c r="I43" s="21"/>
      <c r="J43" s="23">
        <f t="shared" si="4"/>
        <v>299.36415191613679</v>
      </c>
      <c r="K43" s="23">
        <f t="shared" si="0"/>
        <v>541.67382711806158</v>
      </c>
      <c r="L43" s="23">
        <f t="shared" si="1"/>
        <v>7.561436672967865</v>
      </c>
      <c r="M43" s="23">
        <f t="shared" si="2"/>
        <v>172.8819384774016</v>
      </c>
      <c r="N43" s="62">
        <f t="shared" si="5"/>
        <v>848.59941570716614</v>
      </c>
      <c r="O43" s="62">
        <f t="shared" si="6"/>
        <v>246.89999999999998</v>
      </c>
      <c r="P43" s="5"/>
      <c r="Q43" s="5"/>
    </row>
    <row r="44" spans="1:17" x14ac:dyDescent="0.25">
      <c r="A44" s="34">
        <f t="shared" si="3"/>
        <v>1975</v>
      </c>
      <c r="B44" t="s">
        <v>413</v>
      </c>
      <c r="C44" s="3">
        <v>27484</v>
      </c>
      <c r="D44" s="21">
        <v>0.29641000000000001</v>
      </c>
      <c r="E44" s="4">
        <v>88.2</v>
      </c>
      <c r="F44" s="4">
        <v>158</v>
      </c>
      <c r="G44" s="4">
        <v>2.2999999999999998</v>
      </c>
      <c r="H44" s="73">
        <v>43.1</v>
      </c>
      <c r="I44" s="21"/>
      <c r="J44" s="23">
        <f t="shared" si="4"/>
        <v>297.56081103876386</v>
      </c>
      <c r="K44" s="23">
        <f t="shared" si="0"/>
        <v>533.04544381093751</v>
      </c>
      <c r="L44" s="23">
        <f t="shared" si="1"/>
        <v>7.7595222833237738</v>
      </c>
      <c r="M44" s="23">
        <f t="shared" si="2"/>
        <v>145.40670017880637</v>
      </c>
      <c r="N44" s="62">
        <f t="shared" si="5"/>
        <v>838.36577713302518</v>
      </c>
      <c r="O44" s="62">
        <f t="shared" si="6"/>
        <v>248.5</v>
      </c>
      <c r="P44" s="5"/>
      <c r="Q44" s="5"/>
    </row>
    <row r="45" spans="1:17" x14ac:dyDescent="0.25">
      <c r="A45" s="34">
        <f t="shared" si="3"/>
        <v>1975</v>
      </c>
      <c r="B45" t="s">
        <v>414</v>
      </c>
      <c r="C45" s="3">
        <v>27575</v>
      </c>
      <c r="D45" s="21">
        <v>0.30003000000000002</v>
      </c>
      <c r="E45" s="4">
        <v>88.6</v>
      </c>
      <c r="F45" s="4">
        <v>121.1</v>
      </c>
      <c r="G45" s="4">
        <v>2.4</v>
      </c>
      <c r="H45" s="73">
        <v>46.2</v>
      </c>
      <c r="I45" s="21"/>
      <c r="J45" s="23">
        <f t="shared" si="4"/>
        <v>295.30380295303797</v>
      </c>
      <c r="K45" s="23">
        <f t="shared" si="0"/>
        <v>403.62630403626298</v>
      </c>
      <c r="L45" s="23">
        <f t="shared" si="1"/>
        <v>7.9992000799919998</v>
      </c>
      <c r="M45" s="23">
        <f t="shared" si="2"/>
        <v>153.98460153984601</v>
      </c>
      <c r="N45" s="62">
        <f t="shared" si="5"/>
        <v>706.92930706929292</v>
      </c>
      <c r="O45" s="62">
        <f t="shared" si="6"/>
        <v>212.1</v>
      </c>
      <c r="P45" s="5"/>
      <c r="Q45" s="5"/>
    </row>
    <row r="46" spans="1:17" x14ac:dyDescent="0.25">
      <c r="A46" s="34">
        <f t="shared" si="3"/>
        <v>1975</v>
      </c>
      <c r="B46" t="s">
        <v>415</v>
      </c>
      <c r="C46" s="3">
        <v>27667</v>
      </c>
      <c r="D46" s="21">
        <v>0.30564000000000002</v>
      </c>
      <c r="E46" s="4">
        <v>90.3</v>
      </c>
      <c r="F46" s="4">
        <v>152.80000000000001</v>
      </c>
      <c r="G46" s="4">
        <v>2.6</v>
      </c>
      <c r="H46" s="73">
        <v>56.5</v>
      </c>
      <c r="I46" s="21"/>
      <c r="J46" s="23">
        <f t="shared" si="4"/>
        <v>295.44562230074592</v>
      </c>
      <c r="K46" s="23">
        <f t="shared" si="0"/>
        <v>499.93456353880384</v>
      </c>
      <c r="L46" s="23">
        <f t="shared" si="1"/>
        <v>8.5067399555032068</v>
      </c>
      <c r="M46" s="23">
        <f t="shared" si="2"/>
        <v>184.85800287920429</v>
      </c>
      <c r="N46" s="62">
        <f t="shared" si="5"/>
        <v>803.886925795053</v>
      </c>
      <c r="O46" s="62">
        <f t="shared" si="6"/>
        <v>245.70000000000002</v>
      </c>
      <c r="P46" s="5"/>
      <c r="Q46" s="5"/>
    </row>
    <row r="47" spans="1:17" x14ac:dyDescent="0.25">
      <c r="A47" s="34">
        <f t="shared" si="3"/>
        <v>1975</v>
      </c>
      <c r="B47" t="s">
        <v>416</v>
      </c>
      <c r="C47" s="3">
        <v>27759</v>
      </c>
      <c r="D47" s="21">
        <v>0.31076999999999999</v>
      </c>
      <c r="E47" s="4">
        <v>92.4</v>
      </c>
      <c r="F47" s="4">
        <v>158.5</v>
      </c>
      <c r="G47" s="4">
        <v>2.7</v>
      </c>
      <c r="H47" s="73">
        <v>57.8</v>
      </c>
      <c r="I47" s="21"/>
      <c r="J47" s="23">
        <f t="shared" si="4"/>
        <v>297.32599671782992</v>
      </c>
      <c r="K47" s="23">
        <f t="shared" si="0"/>
        <v>510.02349004086625</v>
      </c>
      <c r="L47" s="23">
        <f t="shared" si="1"/>
        <v>8.6880973066898353</v>
      </c>
      <c r="M47" s="23">
        <f t="shared" si="2"/>
        <v>185.98963863950831</v>
      </c>
      <c r="N47" s="62">
        <f t="shared" si="5"/>
        <v>816.03758406538611</v>
      </c>
      <c r="O47" s="62">
        <f t="shared" si="6"/>
        <v>253.6</v>
      </c>
      <c r="P47" s="5"/>
      <c r="Q47" s="5"/>
    </row>
    <row r="48" spans="1:17" x14ac:dyDescent="0.25">
      <c r="A48" s="34">
        <f t="shared" si="3"/>
        <v>1976</v>
      </c>
      <c r="B48" t="s">
        <v>417</v>
      </c>
      <c r="C48" s="3">
        <v>27850</v>
      </c>
      <c r="D48" s="21">
        <v>0.31422</v>
      </c>
      <c r="E48" s="4">
        <v>99.6</v>
      </c>
      <c r="F48" s="4">
        <v>162.1</v>
      </c>
      <c r="G48" s="4">
        <v>2.8</v>
      </c>
      <c r="H48" s="73">
        <v>65.3</v>
      </c>
      <c r="I48" s="21"/>
      <c r="J48" s="23">
        <f t="shared" si="4"/>
        <v>316.97536757685697</v>
      </c>
      <c r="K48" s="23">
        <f t="shared" si="0"/>
        <v>515.88059321494495</v>
      </c>
      <c r="L48" s="23">
        <f t="shared" si="1"/>
        <v>8.9109541085863402</v>
      </c>
      <c r="M48" s="23">
        <f t="shared" si="2"/>
        <v>207.81617974667429</v>
      </c>
      <c r="N48" s="62">
        <f t="shared" si="5"/>
        <v>841.7669149003882</v>
      </c>
      <c r="O48" s="62">
        <f t="shared" si="6"/>
        <v>264.5</v>
      </c>
      <c r="P48" s="5"/>
      <c r="Q48" s="5"/>
    </row>
    <row r="49" spans="1:17" x14ac:dyDescent="0.25">
      <c r="A49" s="34">
        <f t="shared" si="3"/>
        <v>1976</v>
      </c>
      <c r="B49" t="s">
        <v>418</v>
      </c>
      <c r="C49" s="3">
        <v>27941</v>
      </c>
      <c r="D49" s="21">
        <v>0.31685999999999998</v>
      </c>
      <c r="E49" s="4">
        <v>101.1</v>
      </c>
      <c r="F49" s="4">
        <v>169</v>
      </c>
      <c r="G49" s="4">
        <v>3</v>
      </c>
      <c r="H49" s="73">
        <v>64.400000000000006</v>
      </c>
      <c r="I49" s="21"/>
      <c r="J49" s="23">
        <f t="shared" si="4"/>
        <v>319.06835826548001</v>
      </c>
      <c r="K49" s="23">
        <f t="shared" si="0"/>
        <v>533.35858107681634</v>
      </c>
      <c r="L49" s="23">
        <f t="shared" si="1"/>
        <v>9.4679038060973308</v>
      </c>
      <c r="M49" s="23">
        <f t="shared" si="2"/>
        <v>203.24433503755606</v>
      </c>
      <c r="N49" s="62">
        <f t="shared" si="5"/>
        <v>861.89484314839365</v>
      </c>
      <c r="O49" s="62">
        <f t="shared" si="6"/>
        <v>273.10000000000002</v>
      </c>
      <c r="P49" s="5"/>
      <c r="Q49" s="5"/>
    </row>
    <row r="50" spans="1:17" x14ac:dyDescent="0.25">
      <c r="A50" s="34">
        <f t="shared" si="3"/>
        <v>1976</v>
      </c>
      <c r="B50" t="s">
        <v>419</v>
      </c>
      <c r="C50" s="3">
        <v>28033</v>
      </c>
      <c r="D50" s="21">
        <v>0.32167000000000001</v>
      </c>
      <c r="E50" s="4">
        <v>102.8</v>
      </c>
      <c r="F50" s="4">
        <v>175.8</v>
      </c>
      <c r="G50" s="4">
        <v>3.1</v>
      </c>
      <c r="H50" s="73">
        <v>64.099999999999994</v>
      </c>
      <c r="I50" s="21"/>
      <c r="J50" s="23">
        <f t="shared" si="4"/>
        <v>319.58218049553886</v>
      </c>
      <c r="K50" s="23">
        <f t="shared" si="0"/>
        <v>546.52283396026985</v>
      </c>
      <c r="L50" s="23">
        <f t="shared" si="1"/>
        <v>9.6372058320639162</v>
      </c>
      <c r="M50" s="23">
        <f t="shared" si="2"/>
        <v>199.27254639848289</v>
      </c>
      <c r="N50" s="62">
        <f t="shared" si="5"/>
        <v>875.74222028787267</v>
      </c>
      <c r="O50" s="62">
        <f t="shared" si="6"/>
        <v>281.70000000000005</v>
      </c>
      <c r="P50" s="5"/>
      <c r="Q50" s="5"/>
    </row>
    <row r="51" spans="1:17" x14ac:dyDescent="0.25">
      <c r="A51" s="34">
        <f t="shared" si="3"/>
        <v>1976</v>
      </c>
      <c r="B51" t="s">
        <v>420</v>
      </c>
      <c r="C51" s="3">
        <v>28125</v>
      </c>
      <c r="D51" s="21">
        <v>0.32674999999999998</v>
      </c>
      <c r="E51" s="4">
        <v>104.4</v>
      </c>
      <c r="F51" s="4">
        <v>182.4</v>
      </c>
      <c r="G51" s="4">
        <v>3.2</v>
      </c>
      <c r="H51" s="73">
        <v>63.1</v>
      </c>
      <c r="I51" s="21"/>
      <c r="J51" s="23">
        <f t="shared" si="4"/>
        <v>319.51032899770468</v>
      </c>
      <c r="K51" s="23">
        <f t="shared" si="0"/>
        <v>558.22494261667941</v>
      </c>
      <c r="L51" s="23">
        <f t="shared" si="1"/>
        <v>9.7934200459066574</v>
      </c>
      <c r="M51" s="23">
        <f t="shared" si="2"/>
        <v>193.11400153022188</v>
      </c>
      <c r="N51" s="62">
        <f t="shared" si="5"/>
        <v>887.52869166029086</v>
      </c>
      <c r="O51" s="62">
        <f t="shared" si="6"/>
        <v>290</v>
      </c>
      <c r="P51" s="5"/>
      <c r="Q51" s="5"/>
    </row>
    <row r="52" spans="1:17" x14ac:dyDescent="0.25">
      <c r="A52" s="34">
        <f t="shared" si="3"/>
        <v>1977</v>
      </c>
      <c r="B52" t="s">
        <v>421</v>
      </c>
      <c r="C52" s="3">
        <v>28215</v>
      </c>
      <c r="D52" s="21">
        <v>0.33265</v>
      </c>
      <c r="E52" s="4">
        <v>110</v>
      </c>
      <c r="F52" s="4">
        <v>188.4</v>
      </c>
      <c r="G52" s="4">
        <v>3.3</v>
      </c>
      <c r="H52" s="73">
        <v>67.400000000000006</v>
      </c>
      <c r="I52" s="21"/>
      <c r="J52" s="23">
        <f t="shared" si="4"/>
        <v>330.67788967383137</v>
      </c>
      <c r="K52" s="23">
        <f t="shared" si="0"/>
        <v>566.36104013227111</v>
      </c>
      <c r="L52" s="23">
        <f t="shared" si="1"/>
        <v>9.9203366902149401</v>
      </c>
      <c r="M52" s="23">
        <f t="shared" si="2"/>
        <v>202.61536149105669</v>
      </c>
      <c r="N52" s="62">
        <f t="shared" si="5"/>
        <v>906.95926649631747</v>
      </c>
      <c r="O52" s="62">
        <f t="shared" si="6"/>
        <v>301.7</v>
      </c>
      <c r="P52" s="5"/>
      <c r="Q52" s="5"/>
    </row>
    <row r="53" spans="1:17" x14ac:dyDescent="0.25">
      <c r="A53" s="34">
        <f t="shared" si="3"/>
        <v>1977</v>
      </c>
      <c r="B53" t="s">
        <v>422</v>
      </c>
      <c r="C53" s="3">
        <v>28306</v>
      </c>
      <c r="D53" s="21">
        <v>0.33834000000000003</v>
      </c>
      <c r="E53" s="4">
        <v>112.8</v>
      </c>
      <c r="F53" s="4">
        <v>195.3</v>
      </c>
      <c r="G53" s="4">
        <v>3.4</v>
      </c>
      <c r="H53" s="73">
        <v>73.099999999999994</v>
      </c>
      <c r="I53" s="21"/>
      <c r="J53" s="23">
        <f t="shared" si="4"/>
        <v>333.39244546905473</v>
      </c>
      <c r="K53" s="23">
        <f t="shared" si="0"/>
        <v>577.23000532009223</v>
      </c>
      <c r="L53" s="23">
        <f t="shared" si="1"/>
        <v>10.049063072648813</v>
      </c>
      <c r="M53" s="23">
        <f t="shared" si="2"/>
        <v>216.05485606194949</v>
      </c>
      <c r="N53" s="62">
        <f t="shared" si="5"/>
        <v>920.6715138617958</v>
      </c>
      <c r="O53" s="62">
        <f t="shared" si="6"/>
        <v>311.5</v>
      </c>
      <c r="P53" s="5"/>
      <c r="Q53" s="5"/>
    </row>
    <row r="54" spans="1:17" x14ac:dyDescent="0.25">
      <c r="A54" s="34">
        <f t="shared" si="3"/>
        <v>1977</v>
      </c>
      <c r="B54" t="s">
        <v>423</v>
      </c>
      <c r="C54" s="3">
        <v>28398</v>
      </c>
      <c r="D54" s="21">
        <v>0.34344999999999998</v>
      </c>
      <c r="E54" s="4">
        <v>115.1</v>
      </c>
      <c r="F54" s="4">
        <v>198.2</v>
      </c>
      <c r="G54" s="4">
        <v>3.5</v>
      </c>
      <c r="H54" s="73">
        <v>75.599999999999994</v>
      </c>
      <c r="I54" s="21"/>
      <c r="J54" s="23">
        <f t="shared" si="4"/>
        <v>335.12883971466005</v>
      </c>
      <c r="K54" s="23">
        <f t="shared" si="0"/>
        <v>577.08545639831129</v>
      </c>
      <c r="L54" s="23">
        <f t="shared" si="1"/>
        <v>10.190711894016596</v>
      </c>
      <c r="M54" s="23">
        <f t="shared" si="2"/>
        <v>220.11937691075849</v>
      </c>
      <c r="N54" s="62">
        <f t="shared" si="5"/>
        <v>922.40500800698794</v>
      </c>
      <c r="O54" s="62">
        <f t="shared" si="6"/>
        <v>316.79999999999995</v>
      </c>
      <c r="P54" s="5"/>
      <c r="Q54" s="5"/>
    </row>
    <row r="55" spans="1:17" x14ac:dyDescent="0.25">
      <c r="A55" s="34">
        <f t="shared" si="3"/>
        <v>1977</v>
      </c>
      <c r="B55" t="s">
        <v>424</v>
      </c>
      <c r="C55" s="3">
        <v>28490</v>
      </c>
      <c r="D55" s="21">
        <v>0.34836</v>
      </c>
      <c r="E55" s="4">
        <v>117.5</v>
      </c>
      <c r="F55" s="4">
        <v>208.1</v>
      </c>
      <c r="G55" s="4">
        <v>3.6</v>
      </c>
      <c r="H55" s="73">
        <v>76.099999999999994</v>
      </c>
      <c r="I55" s="21"/>
      <c r="J55" s="23">
        <f t="shared" si="4"/>
        <v>337.29475255482834</v>
      </c>
      <c r="K55" s="23">
        <f t="shared" si="0"/>
        <v>597.37053622689166</v>
      </c>
      <c r="L55" s="23">
        <f t="shared" si="1"/>
        <v>10.334137099552187</v>
      </c>
      <c r="M55" s="23">
        <f t="shared" si="2"/>
        <v>218.45217590997817</v>
      </c>
      <c r="N55" s="62">
        <f t="shared" si="5"/>
        <v>944.99942588127215</v>
      </c>
      <c r="O55" s="62">
        <f t="shared" si="6"/>
        <v>329.20000000000005</v>
      </c>
      <c r="P55" s="5"/>
      <c r="Q55" s="5"/>
    </row>
    <row r="56" spans="1:17" x14ac:dyDescent="0.25">
      <c r="A56" s="34">
        <f t="shared" si="3"/>
        <v>1978</v>
      </c>
      <c r="B56" t="s">
        <v>425</v>
      </c>
      <c r="C56" s="3">
        <v>28580</v>
      </c>
      <c r="D56" s="21">
        <v>0.35414999999999996</v>
      </c>
      <c r="E56" s="4">
        <v>127</v>
      </c>
      <c r="F56" s="4">
        <v>211.7</v>
      </c>
      <c r="G56" s="4">
        <v>3.7</v>
      </c>
      <c r="H56" s="73">
        <v>71.3</v>
      </c>
      <c r="I56" s="21"/>
      <c r="J56" s="23">
        <f t="shared" si="4"/>
        <v>358.6051108287449</v>
      </c>
      <c r="K56" s="23">
        <f t="shared" si="0"/>
        <v>597.76930679090788</v>
      </c>
      <c r="L56" s="23">
        <f t="shared" si="1"/>
        <v>10.447550472963435</v>
      </c>
      <c r="M56" s="23">
        <f t="shared" si="2"/>
        <v>201.32712127629537</v>
      </c>
      <c r="N56" s="62">
        <f t="shared" si="5"/>
        <v>966.82196809261632</v>
      </c>
      <c r="O56" s="62">
        <f t="shared" si="6"/>
        <v>342.4</v>
      </c>
      <c r="P56" s="5"/>
      <c r="Q56" s="5"/>
    </row>
    <row r="57" spans="1:17" x14ac:dyDescent="0.25">
      <c r="A57" s="34">
        <f t="shared" si="3"/>
        <v>1978</v>
      </c>
      <c r="B57" t="s">
        <v>426</v>
      </c>
      <c r="C57" s="3">
        <v>28671</v>
      </c>
      <c r="D57" s="21">
        <v>0.36145000000000005</v>
      </c>
      <c r="E57" s="4">
        <v>131</v>
      </c>
      <c r="F57" s="4">
        <v>222.8</v>
      </c>
      <c r="G57" s="4">
        <v>3.8</v>
      </c>
      <c r="H57" s="73">
        <v>85.2</v>
      </c>
      <c r="I57" s="21"/>
      <c r="J57" s="23">
        <f t="shared" si="4"/>
        <v>362.42910499377501</v>
      </c>
      <c r="K57" s="23">
        <f t="shared" si="0"/>
        <v>616.40614192834414</v>
      </c>
      <c r="L57" s="23">
        <f t="shared" si="1"/>
        <v>10.51321067920874</v>
      </c>
      <c r="M57" s="23">
        <f t="shared" si="2"/>
        <v>235.71724996541704</v>
      </c>
      <c r="N57" s="62">
        <f t="shared" si="5"/>
        <v>989.34845760132794</v>
      </c>
      <c r="O57" s="62">
        <f t="shared" si="6"/>
        <v>357.6</v>
      </c>
      <c r="P57" s="5"/>
      <c r="Q57" s="5"/>
    </row>
    <row r="58" spans="1:17" x14ac:dyDescent="0.25">
      <c r="A58" s="34">
        <f t="shared" si="3"/>
        <v>1978</v>
      </c>
      <c r="B58" t="s">
        <v>427</v>
      </c>
      <c r="C58" s="3">
        <v>28763</v>
      </c>
      <c r="D58" s="21">
        <v>0.36780999999999997</v>
      </c>
      <c r="E58" s="4">
        <v>133.6</v>
      </c>
      <c r="F58" s="4">
        <v>236</v>
      </c>
      <c r="G58" s="4">
        <v>3.9</v>
      </c>
      <c r="H58" s="73">
        <v>86.3</v>
      </c>
      <c r="I58" s="21"/>
      <c r="J58" s="23">
        <f t="shared" si="4"/>
        <v>363.23101601370274</v>
      </c>
      <c r="K58" s="23">
        <f t="shared" si="0"/>
        <v>641.63562709007374</v>
      </c>
      <c r="L58" s="23">
        <f t="shared" si="1"/>
        <v>10.603300617166472</v>
      </c>
      <c r="M58" s="23">
        <f t="shared" si="2"/>
        <v>234.63201109268374</v>
      </c>
      <c r="N58" s="62">
        <f t="shared" si="5"/>
        <v>1015.469943720943</v>
      </c>
      <c r="O58" s="62">
        <f t="shared" si="6"/>
        <v>373.5</v>
      </c>
      <c r="P58" s="5"/>
      <c r="Q58" s="5"/>
    </row>
    <row r="59" spans="1:17" x14ac:dyDescent="0.25">
      <c r="A59" s="34">
        <f t="shared" si="3"/>
        <v>1978</v>
      </c>
      <c r="B59" t="s">
        <v>428</v>
      </c>
      <c r="C59" s="3">
        <v>28855</v>
      </c>
      <c r="D59" s="21">
        <v>0.37476999999999999</v>
      </c>
      <c r="E59" s="4">
        <v>136.9</v>
      </c>
      <c r="F59" s="4">
        <v>247</v>
      </c>
      <c r="G59" s="4">
        <v>4</v>
      </c>
      <c r="H59" s="73">
        <v>91.2</v>
      </c>
      <c r="I59" s="21"/>
      <c r="J59" s="23">
        <f t="shared" si="4"/>
        <v>365.29071163647041</v>
      </c>
      <c r="K59" s="23">
        <f t="shared" si="0"/>
        <v>659.07089681671425</v>
      </c>
      <c r="L59" s="23">
        <f t="shared" si="1"/>
        <v>10.673212903914401</v>
      </c>
      <c r="M59" s="23">
        <f t="shared" si="2"/>
        <v>243.34925420924836</v>
      </c>
      <c r="N59" s="62">
        <f t="shared" si="5"/>
        <v>1035.034821357099</v>
      </c>
      <c r="O59" s="62">
        <f t="shared" si="6"/>
        <v>387.9</v>
      </c>
      <c r="P59" s="5"/>
      <c r="Q59" s="5"/>
    </row>
    <row r="60" spans="1:17" x14ac:dyDescent="0.25">
      <c r="A60" s="34">
        <f t="shared" si="3"/>
        <v>1979</v>
      </c>
      <c r="B60" t="s">
        <v>429</v>
      </c>
      <c r="C60" s="3">
        <v>28945</v>
      </c>
      <c r="D60" s="21">
        <v>0.38180999999999998</v>
      </c>
      <c r="E60" s="4">
        <v>149.69999999999999</v>
      </c>
      <c r="F60" s="4">
        <v>253.4</v>
      </c>
      <c r="G60" s="4">
        <v>4.0999999999999996</v>
      </c>
      <c r="H60" s="73">
        <v>88.5</v>
      </c>
      <c r="I60" s="21"/>
      <c r="J60" s="23">
        <f t="shared" si="4"/>
        <v>392.07983028207747</v>
      </c>
      <c r="K60" s="23">
        <f t="shared" si="0"/>
        <v>663.68088839998961</v>
      </c>
      <c r="L60" s="23">
        <f t="shared" si="1"/>
        <v>10.738325345066917</v>
      </c>
      <c r="M60" s="23">
        <f t="shared" si="2"/>
        <v>231.7906812288835</v>
      </c>
      <c r="N60" s="62">
        <f t="shared" si="5"/>
        <v>1066.499044027134</v>
      </c>
      <c r="O60" s="62">
        <f t="shared" si="6"/>
        <v>407.20000000000005</v>
      </c>
      <c r="P60" s="5"/>
      <c r="Q60" s="5"/>
    </row>
    <row r="61" spans="1:17" x14ac:dyDescent="0.25">
      <c r="A61" s="34">
        <f t="shared" si="3"/>
        <v>1979</v>
      </c>
      <c r="B61" t="s">
        <v>430</v>
      </c>
      <c r="C61" s="3">
        <v>29036</v>
      </c>
      <c r="D61" s="21">
        <v>0.39222000000000001</v>
      </c>
      <c r="E61" s="4">
        <v>151.80000000000001</v>
      </c>
      <c r="F61" s="4">
        <v>261.8</v>
      </c>
      <c r="G61" s="4">
        <v>4.3</v>
      </c>
      <c r="H61" s="73">
        <v>89.1</v>
      </c>
      <c r="I61" s="21"/>
      <c r="J61" s="23">
        <f t="shared" si="4"/>
        <v>387.02768854214474</v>
      </c>
      <c r="K61" s="23">
        <f t="shared" si="0"/>
        <v>667.48253531181479</v>
      </c>
      <c r="L61" s="23">
        <f t="shared" si="1"/>
        <v>10.963234919178012</v>
      </c>
      <c r="M61" s="23">
        <f t="shared" si="2"/>
        <v>227.16842588343275</v>
      </c>
      <c r="N61" s="62">
        <f t="shared" si="5"/>
        <v>1065.4734587731375</v>
      </c>
      <c r="O61" s="62">
        <f t="shared" si="6"/>
        <v>417.90000000000003</v>
      </c>
      <c r="P61" s="5"/>
      <c r="Q61" s="5"/>
    </row>
    <row r="62" spans="1:17" x14ac:dyDescent="0.25">
      <c r="A62" s="34">
        <f t="shared" si="3"/>
        <v>1979</v>
      </c>
      <c r="B62" t="s">
        <v>431</v>
      </c>
      <c r="C62" s="3">
        <v>29128</v>
      </c>
      <c r="D62" s="21">
        <v>0.40194000000000002</v>
      </c>
      <c r="E62" s="4">
        <v>155.1</v>
      </c>
      <c r="F62" s="4">
        <v>274.60000000000002</v>
      </c>
      <c r="G62" s="4">
        <v>4.4000000000000004</v>
      </c>
      <c r="H62" s="73">
        <v>88.4</v>
      </c>
      <c r="I62" s="21"/>
      <c r="J62" s="23">
        <f t="shared" si="4"/>
        <v>385.87848932676513</v>
      </c>
      <c r="K62" s="23">
        <f t="shared" si="0"/>
        <v>683.18654525551085</v>
      </c>
      <c r="L62" s="23">
        <f t="shared" si="1"/>
        <v>10.946907498631637</v>
      </c>
      <c r="M62" s="23">
        <f t="shared" si="2"/>
        <v>219.93332338159925</v>
      </c>
      <c r="N62" s="62">
        <f t="shared" si="5"/>
        <v>1080.0119420809076</v>
      </c>
      <c r="O62" s="62">
        <f t="shared" si="6"/>
        <v>434.1</v>
      </c>
      <c r="P62" s="5"/>
      <c r="Q62" s="5"/>
    </row>
    <row r="63" spans="1:17" x14ac:dyDescent="0.25">
      <c r="A63" s="34">
        <f t="shared" si="3"/>
        <v>1979</v>
      </c>
      <c r="B63" t="s">
        <v>432</v>
      </c>
      <c r="C63" s="3">
        <v>29220</v>
      </c>
      <c r="D63" s="21">
        <v>0.41165000000000002</v>
      </c>
      <c r="E63" s="4">
        <v>158.1</v>
      </c>
      <c r="F63" s="4">
        <v>285</v>
      </c>
      <c r="G63" s="4">
        <v>4.5</v>
      </c>
      <c r="H63" s="73">
        <v>85.9</v>
      </c>
      <c r="I63" s="21"/>
      <c r="J63" s="23">
        <f t="shared" si="4"/>
        <v>384.06413215109922</v>
      </c>
      <c r="K63" s="23">
        <f t="shared" si="0"/>
        <v>692.33572209401189</v>
      </c>
      <c r="L63" s="23">
        <f t="shared" si="1"/>
        <v>10.931616664642293</v>
      </c>
      <c r="M63" s="23">
        <f t="shared" si="2"/>
        <v>208.67241588728288</v>
      </c>
      <c r="N63" s="62">
        <f t="shared" si="5"/>
        <v>1087.3314709097533</v>
      </c>
      <c r="O63" s="62">
        <f t="shared" si="6"/>
        <v>447.6</v>
      </c>
      <c r="P63" s="5"/>
      <c r="Q63" s="5"/>
    </row>
    <row r="64" spans="1:17" x14ac:dyDescent="0.25">
      <c r="A64" s="34">
        <f t="shared" si="3"/>
        <v>1980</v>
      </c>
      <c r="B64" t="s">
        <v>433</v>
      </c>
      <c r="C64" s="3">
        <v>29311</v>
      </c>
      <c r="D64" s="21">
        <v>0.42398000000000002</v>
      </c>
      <c r="E64" s="4">
        <v>164.1</v>
      </c>
      <c r="F64" s="4">
        <v>284.2</v>
      </c>
      <c r="G64" s="4">
        <v>4.5999999999999996</v>
      </c>
      <c r="H64" s="73">
        <v>94.7</v>
      </c>
      <c r="I64" s="21"/>
      <c r="J64" s="23">
        <f t="shared" si="4"/>
        <v>387.04655879994334</v>
      </c>
      <c r="K64" s="23">
        <f t="shared" si="0"/>
        <v>670.31463748290003</v>
      </c>
      <c r="L64" s="23">
        <f t="shared" si="1"/>
        <v>10.849568375866784</v>
      </c>
      <c r="M64" s="23">
        <f t="shared" si="2"/>
        <v>223.35959243360534</v>
      </c>
      <c r="N64" s="62">
        <f t="shared" si="5"/>
        <v>1068.2107646587101</v>
      </c>
      <c r="O64" s="62">
        <f t="shared" si="6"/>
        <v>452.9</v>
      </c>
      <c r="P64" s="5"/>
      <c r="Q64" s="5"/>
    </row>
    <row r="65" spans="1:17" x14ac:dyDescent="0.25">
      <c r="A65" s="34">
        <f t="shared" si="3"/>
        <v>1980</v>
      </c>
      <c r="B65" t="s">
        <v>434</v>
      </c>
      <c r="C65" s="3">
        <v>29402</v>
      </c>
      <c r="D65" s="21">
        <v>0.43435000000000001</v>
      </c>
      <c r="E65" s="4">
        <v>164.2</v>
      </c>
      <c r="F65" s="4">
        <v>291.5</v>
      </c>
      <c r="G65" s="4">
        <v>4.8</v>
      </c>
      <c r="H65" s="73">
        <v>74.900000000000006</v>
      </c>
      <c r="I65" s="21"/>
      <c r="J65" s="23">
        <f t="shared" si="4"/>
        <v>378.03614596523539</v>
      </c>
      <c r="K65" s="23">
        <f t="shared" si="0"/>
        <v>671.11776217336251</v>
      </c>
      <c r="L65" s="23">
        <f t="shared" si="1"/>
        <v>11.050995740762058</v>
      </c>
      <c r="M65" s="23">
        <f t="shared" si="2"/>
        <v>172.44157937147463</v>
      </c>
      <c r="N65" s="62">
        <f t="shared" si="5"/>
        <v>1060.20490387936</v>
      </c>
      <c r="O65" s="62">
        <f t="shared" si="6"/>
        <v>460.5</v>
      </c>
      <c r="P65" s="5"/>
      <c r="Q65" s="5"/>
    </row>
    <row r="66" spans="1:17" x14ac:dyDescent="0.25">
      <c r="A66" s="34">
        <f t="shared" si="3"/>
        <v>1980</v>
      </c>
      <c r="B66" t="s">
        <v>435</v>
      </c>
      <c r="C66" s="3">
        <v>29494</v>
      </c>
      <c r="D66" s="21">
        <v>0.44449</v>
      </c>
      <c r="E66" s="4">
        <v>167.6</v>
      </c>
      <c r="F66" s="4">
        <v>301.5</v>
      </c>
      <c r="G66" s="4">
        <v>5</v>
      </c>
      <c r="H66" s="73">
        <v>80.900000000000006</v>
      </c>
      <c r="I66" s="21"/>
      <c r="J66" s="23">
        <f t="shared" si="4"/>
        <v>377.06135121150083</v>
      </c>
      <c r="K66" s="23">
        <f t="shared" si="0"/>
        <v>678.3054736889469</v>
      </c>
      <c r="L66" s="23">
        <f t="shared" si="1"/>
        <v>11.248846993183198</v>
      </c>
      <c r="M66" s="23">
        <f t="shared" si="2"/>
        <v>182.00634434970416</v>
      </c>
      <c r="N66" s="62">
        <f t="shared" si="5"/>
        <v>1066.6156718936309</v>
      </c>
      <c r="O66" s="62">
        <f t="shared" si="6"/>
        <v>474.1</v>
      </c>
      <c r="P66" s="5"/>
      <c r="Q66" s="5"/>
    </row>
    <row r="67" spans="1:17" x14ac:dyDescent="0.25">
      <c r="A67" s="34">
        <f t="shared" si="3"/>
        <v>1980</v>
      </c>
      <c r="B67" t="s">
        <v>436</v>
      </c>
      <c r="C67" s="3">
        <v>29586</v>
      </c>
      <c r="D67" s="21">
        <v>0.45546999999999999</v>
      </c>
      <c r="E67" s="4">
        <v>172.9</v>
      </c>
      <c r="F67" s="4">
        <v>318.2</v>
      </c>
      <c r="G67" s="4">
        <v>5.3</v>
      </c>
      <c r="H67" s="73">
        <v>88.6</v>
      </c>
      <c r="I67" s="21"/>
      <c r="J67" s="23">
        <f t="shared" si="4"/>
        <v>379.60787757700837</v>
      </c>
      <c r="K67" s="23">
        <f t="shared" si="0"/>
        <v>698.61900893582458</v>
      </c>
      <c r="L67" s="23">
        <f t="shared" si="1"/>
        <v>11.636331701319516</v>
      </c>
      <c r="M67" s="23">
        <f t="shared" si="2"/>
        <v>194.52433749753001</v>
      </c>
      <c r="N67" s="62">
        <f t="shared" si="5"/>
        <v>1089.8632182141525</v>
      </c>
      <c r="O67" s="62">
        <f t="shared" si="6"/>
        <v>496.40000000000003</v>
      </c>
      <c r="P67" s="5"/>
      <c r="Q67" s="5"/>
    </row>
    <row r="68" spans="1:17" x14ac:dyDescent="0.25">
      <c r="A68" s="34">
        <f t="shared" si="3"/>
        <v>1981</v>
      </c>
      <c r="B68" t="s">
        <v>437</v>
      </c>
      <c r="C68" s="3">
        <v>29676</v>
      </c>
      <c r="D68" s="21">
        <v>0.46675</v>
      </c>
      <c r="E68" s="4">
        <v>192.8</v>
      </c>
      <c r="F68" s="4">
        <v>330.3</v>
      </c>
      <c r="G68" s="4">
        <v>5.6</v>
      </c>
      <c r="H68" s="73">
        <v>88.3</v>
      </c>
      <c r="I68" s="21"/>
      <c r="J68" s="23">
        <f t="shared" si="4"/>
        <v>413.06909480449923</v>
      </c>
      <c r="K68" s="23">
        <f t="shared" si="0"/>
        <v>707.65934654525984</v>
      </c>
      <c r="L68" s="23">
        <f t="shared" si="1"/>
        <v>11.997857525441885</v>
      </c>
      <c r="M68" s="23">
        <f t="shared" si="2"/>
        <v>189.18050348152116</v>
      </c>
      <c r="N68" s="62">
        <f t="shared" si="5"/>
        <v>1132.7262988752011</v>
      </c>
      <c r="O68" s="62">
        <f t="shared" si="6"/>
        <v>528.70000000000005</v>
      </c>
      <c r="P68" s="5"/>
      <c r="Q68" s="5"/>
    </row>
    <row r="69" spans="1:17" x14ac:dyDescent="0.25">
      <c r="A69" s="34">
        <f t="shared" si="3"/>
        <v>1981</v>
      </c>
      <c r="B69" t="s">
        <v>438</v>
      </c>
      <c r="C69" s="3">
        <v>29767</v>
      </c>
      <c r="D69" s="21">
        <v>0.47454000000000002</v>
      </c>
      <c r="E69" s="4">
        <v>195.3</v>
      </c>
      <c r="F69" s="4">
        <v>342.1</v>
      </c>
      <c r="G69" s="4">
        <v>5.9</v>
      </c>
      <c r="H69" s="73">
        <v>79.400000000000006</v>
      </c>
      <c r="I69" s="21"/>
      <c r="J69" s="23">
        <f t="shared" si="4"/>
        <v>411.55645467189277</v>
      </c>
      <c r="K69" s="23">
        <f t="shared" si="0"/>
        <v>720.90866944830782</v>
      </c>
      <c r="L69" s="23">
        <f t="shared" si="1"/>
        <v>12.433093100686982</v>
      </c>
      <c r="M69" s="23">
        <f t="shared" si="2"/>
        <v>167.31993088043157</v>
      </c>
      <c r="N69" s="62">
        <f t="shared" si="5"/>
        <v>1144.8982172208875</v>
      </c>
      <c r="O69" s="62">
        <f t="shared" si="6"/>
        <v>543.30000000000007</v>
      </c>
      <c r="P69" s="5"/>
      <c r="Q69" s="5"/>
    </row>
    <row r="70" spans="1:17" x14ac:dyDescent="0.25">
      <c r="A70" s="34">
        <f t="shared" si="3"/>
        <v>1981</v>
      </c>
      <c r="B70" t="s">
        <v>439</v>
      </c>
      <c r="C70" s="3">
        <v>29859</v>
      </c>
      <c r="D70" s="21">
        <v>0.48231000000000002</v>
      </c>
      <c r="E70" s="4">
        <v>198.8</v>
      </c>
      <c r="F70" s="4">
        <v>356.3</v>
      </c>
      <c r="G70" s="4">
        <v>6.1</v>
      </c>
      <c r="H70" s="73">
        <v>82.9</v>
      </c>
      <c r="I70" s="21"/>
      <c r="J70" s="23">
        <f t="shared" si="4"/>
        <v>412.18303580684625</v>
      </c>
      <c r="K70" s="23">
        <f t="shared" si="0"/>
        <v>738.73649727353779</v>
      </c>
      <c r="L70" s="23">
        <f t="shared" si="1"/>
        <v>12.647467396487736</v>
      </c>
      <c r="M70" s="23">
        <f t="shared" si="2"/>
        <v>171.88115527357925</v>
      </c>
      <c r="N70" s="62">
        <f t="shared" si="5"/>
        <v>1163.5670004768717</v>
      </c>
      <c r="O70" s="62">
        <f t="shared" si="6"/>
        <v>561.20000000000005</v>
      </c>
      <c r="P70" s="5"/>
      <c r="Q70" s="5"/>
    </row>
    <row r="71" spans="1:17" x14ac:dyDescent="0.25">
      <c r="A71" s="34">
        <f t="shared" si="3"/>
        <v>1981</v>
      </c>
      <c r="B71" t="s">
        <v>440</v>
      </c>
      <c r="C71" s="3">
        <v>29951</v>
      </c>
      <c r="D71" s="21">
        <v>0.48963999999999996</v>
      </c>
      <c r="E71" s="4">
        <v>200.6</v>
      </c>
      <c r="F71" s="4">
        <v>352</v>
      </c>
      <c r="G71" s="4">
        <v>6.3</v>
      </c>
      <c r="H71" s="73">
        <v>73.900000000000006</v>
      </c>
      <c r="I71" s="21"/>
      <c r="J71" s="23">
        <f t="shared" si="4"/>
        <v>409.6887509190426</v>
      </c>
      <c r="K71" s="23">
        <f t="shared" si="0"/>
        <v>718.89551507229805</v>
      </c>
      <c r="L71" s="23">
        <f t="shared" si="1"/>
        <v>12.866595866350789</v>
      </c>
      <c r="M71" s="23">
        <f t="shared" si="2"/>
        <v>150.92721182909895</v>
      </c>
      <c r="N71" s="62">
        <f t="shared" si="5"/>
        <v>1141.4508618576913</v>
      </c>
      <c r="O71" s="62">
        <f t="shared" si="6"/>
        <v>558.9</v>
      </c>
      <c r="P71" s="5"/>
      <c r="Q71" s="5"/>
    </row>
    <row r="72" spans="1:17" x14ac:dyDescent="0.25">
      <c r="A72" s="34">
        <f t="shared" si="3"/>
        <v>1982</v>
      </c>
      <c r="B72" t="s">
        <v>441</v>
      </c>
      <c r="C72" s="3">
        <v>30041</v>
      </c>
      <c r="D72" s="21">
        <v>0.49584000000000006</v>
      </c>
      <c r="E72" s="4">
        <v>208.4</v>
      </c>
      <c r="F72" s="4">
        <v>351.9</v>
      </c>
      <c r="G72" s="4">
        <v>6.7</v>
      </c>
      <c r="H72" s="73">
        <v>62.7</v>
      </c>
      <c r="I72" s="21"/>
      <c r="J72" s="23">
        <f t="shared" si="4"/>
        <v>420.29686995805093</v>
      </c>
      <c r="K72" s="23">
        <f t="shared" ref="K72:K135" si="7">F72/$D72</f>
        <v>709.7047434656339</v>
      </c>
      <c r="L72" s="23">
        <f t="shared" ref="L72:L135" si="8">G72/$D72</f>
        <v>13.512423362374959</v>
      </c>
      <c r="M72" s="23">
        <f t="shared" ref="M72:M135" si="9">H72/$D72</f>
        <v>126.45208131655372</v>
      </c>
      <c r="N72" s="62">
        <f t="shared" si="5"/>
        <v>1143.5140367860597</v>
      </c>
      <c r="O72" s="62">
        <f t="shared" si="6"/>
        <v>567</v>
      </c>
      <c r="P72" s="5"/>
      <c r="Q72" s="5"/>
    </row>
    <row r="73" spans="1:17" x14ac:dyDescent="0.25">
      <c r="A73" s="34">
        <f t="shared" ref="A73:A136" si="10">YEAR(C73)</f>
        <v>1982</v>
      </c>
      <c r="B73" t="s">
        <v>442</v>
      </c>
      <c r="C73" s="3">
        <v>30132</v>
      </c>
      <c r="D73" s="21">
        <v>0.50056</v>
      </c>
      <c r="E73" s="4">
        <v>209.6</v>
      </c>
      <c r="F73" s="4">
        <v>359.1</v>
      </c>
      <c r="G73" s="4">
        <v>6.9</v>
      </c>
      <c r="H73" s="73">
        <v>64.7</v>
      </c>
      <c r="I73" s="21"/>
      <c r="J73" s="23">
        <f t="shared" ref="J73:J136" si="11">E73/$D73</f>
        <v>418.73102125619306</v>
      </c>
      <c r="K73" s="23">
        <f t="shared" si="7"/>
        <v>717.39651590218955</v>
      </c>
      <c r="L73" s="23">
        <f t="shared" si="8"/>
        <v>13.784561291353684</v>
      </c>
      <c r="M73" s="23">
        <f t="shared" si="9"/>
        <v>129.25523413776571</v>
      </c>
      <c r="N73" s="62">
        <f t="shared" ref="N73:N136" si="12">SUM(J73:L73)</f>
        <v>1149.9120984497363</v>
      </c>
      <c r="O73" s="62">
        <f t="shared" ref="O73:O136" si="13">SUM(E73:G73)</f>
        <v>575.6</v>
      </c>
      <c r="P73" s="5"/>
      <c r="Q73" s="5"/>
    </row>
    <row r="74" spans="1:17" x14ac:dyDescent="0.25">
      <c r="A74" s="34">
        <f t="shared" si="10"/>
        <v>1982</v>
      </c>
      <c r="B74" t="s">
        <v>443</v>
      </c>
      <c r="C74" s="3">
        <v>30224</v>
      </c>
      <c r="D74" s="21">
        <v>0.50843000000000005</v>
      </c>
      <c r="E74" s="4">
        <v>211</v>
      </c>
      <c r="F74" s="4">
        <v>349.5</v>
      </c>
      <c r="G74" s="4">
        <v>7.2</v>
      </c>
      <c r="H74" s="73">
        <v>65.2</v>
      </c>
      <c r="I74" s="21"/>
      <c r="J74" s="23">
        <f t="shared" si="11"/>
        <v>415.00304860059396</v>
      </c>
      <c r="K74" s="23">
        <f t="shared" si="7"/>
        <v>687.41026296638665</v>
      </c>
      <c r="L74" s="23">
        <f t="shared" si="8"/>
        <v>14.161241468835433</v>
      </c>
      <c r="M74" s="23">
        <f t="shared" si="9"/>
        <v>128.23790885667643</v>
      </c>
      <c r="N74" s="62">
        <f t="shared" si="12"/>
        <v>1116.5745530358161</v>
      </c>
      <c r="O74" s="62">
        <f t="shared" si="13"/>
        <v>567.70000000000005</v>
      </c>
      <c r="P74" s="5"/>
      <c r="Q74" s="5"/>
    </row>
    <row r="75" spans="1:17" x14ac:dyDescent="0.25">
      <c r="A75" s="34">
        <f t="shared" si="10"/>
        <v>1982</v>
      </c>
      <c r="B75" t="s">
        <v>444</v>
      </c>
      <c r="C75" s="3">
        <v>30316</v>
      </c>
      <c r="D75" s="21">
        <v>0.51406999999999992</v>
      </c>
      <c r="E75" s="4">
        <v>211.4</v>
      </c>
      <c r="F75" s="4">
        <v>355.9</v>
      </c>
      <c r="G75" s="4">
        <v>7.5</v>
      </c>
      <c r="H75" s="73">
        <v>59.7</v>
      </c>
      <c r="I75" s="21"/>
      <c r="J75" s="23">
        <f t="shared" si="11"/>
        <v>411.2280428735387</v>
      </c>
      <c r="K75" s="23">
        <f t="shared" si="7"/>
        <v>692.31816678662449</v>
      </c>
      <c r="L75" s="23">
        <f t="shared" si="8"/>
        <v>14.589452798257049</v>
      </c>
      <c r="M75" s="23">
        <f t="shared" si="9"/>
        <v>116.13204427412612</v>
      </c>
      <c r="N75" s="62">
        <f t="shared" si="12"/>
        <v>1118.1356624584203</v>
      </c>
      <c r="O75" s="62">
        <f t="shared" si="13"/>
        <v>574.79999999999995</v>
      </c>
      <c r="P75" s="5"/>
      <c r="Q75" s="5"/>
    </row>
    <row r="76" spans="1:17" x14ac:dyDescent="0.25">
      <c r="A76" s="34">
        <f t="shared" si="10"/>
        <v>1983</v>
      </c>
      <c r="B76" t="s">
        <v>445</v>
      </c>
      <c r="C76" s="3">
        <v>30406</v>
      </c>
      <c r="D76" s="21">
        <v>0.51849999999999996</v>
      </c>
      <c r="E76" s="4">
        <v>221.6</v>
      </c>
      <c r="F76" s="4">
        <v>350.3</v>
      </c>
      <c r="G76" s="4">
        <v>7.7</v>
      </c>
      <c r="H76" s="73">
        <v>61</v>
      </c>
      <c r="I76" s="21"/>
      <c r="J76" s="23">
        <f t="shared" si="11"/>
        <v>427.38669238187083</v>
      </c>
      <c r="K76" s="23">
        <f t="shared" si="7"/>
        <v>675.60270009643205</v>
      </c>
      <c r="L76" s="23">
        <f t="shared" si="8"/>
        <v>14.850530376084862</v>
      </c>
      <c r="M76" s="23">
        <f t="shared" si="9"/>
        <v>117.64705882352942</v>
      </c>
      <c r="N76" s="62">
        <f t="shared" si="12"/>
        <v>1117.8399228543876</v>
      </c>
      <c r="O76" s="62">
        <f t="shared" si="13"/>
        <v>579.6</v>
      </c>
      <c r="P76" s="5"/>
      <c r="Q76" s="5"/>
    </row>
    <row r="77" spans="1:17" x14ac:dyDescent="0.25">
      <c r="A77" s="34">
        <f t="shared" si="10"/>
        <v>1983</v>
      </c>
      <c r="B77" t="s">
        <v>446</v>
      </c>
      <c r="C77" s="3">
        <v>30497</v>
      </c>
      <c r="D77" s="21">
        <v>0.52328000000000008</v>
      </c>
      <c r="E77" s="4">
        <v>224.9</v>
      </c>
      <c r="F77" s="4">
        <v>359</v>
      </c>
      <c r="G77" s="4">
        <v>8</v>
      </c>
      <c r="H77" s="73">
        <v>75.8</v>
      </c>
      <c r="I77" s="21"/>
      <c r="J77" s="23">
        <f t="shared" si="11"/>
        <v>429.78902308515512</v>
      </c>
      <c r="K77" s="23">
        <f t="shared" si="7"/>
        <v>686.05717780155931</v>
      </c>
      <c r="L77" s="23">
        <f t="shared" si="8"/>
        <v>15.28818223513224</v>
      </c>
      <c r="M77" s="23">
        <f t="shared" si="9"/>
        <v>144.85552667787798</v>
      </c>
      <c r="N77" s="62">
        <f t="shared" si="12"/>
        <v>1131.1343831218469</v>
      </c>
      <c r="O77" s="62">
        <f t="shared" si="13"/>
        <v>591.9</v>
      </c>
      <c r="P77" s="5"/>
      <c r="Q77" s="5"/>
    </row>
    <row r="78" spans="1:17" x14ac:dyDescent="0.25">
      <c r="A78" s="34">
        <f t="shared" si="10"/>
        <v>1983</v>
      </c>
      <c r="B78" t="s">
        <v>447</v>
      </c>
      <c r="C78" s="3">
        <v>30589</v>
      </c>
      <c r="D78" s="21">
        <v>0.53017999999999998</v>
      </c>
      <c r="E78" s="4">
        <v>228.5</v>
      </c>
      <c r="F78" s="4">
        <v>344.9</v>
      </c>
      <c r="G78" s="4">
        <v>8.3000000000000007</v>
      </c>
      <c r="H78" s="73">
        <v>85</v>
      </c>
      <c r="I78" s="21"/>
      <c r="J78" s="23">
        <f t="shared" si="11"/>
        <v>430.98570296880308</v>
      </c>
      <c r="K78" s="23">
        <f t="shared" si="7"/>
        <v>650.53378098004453</v>
      </c>
      <c r="L78" s="23">
        <f t="shared" si="8"/>
        <v>15.655060545475123</v>
      </c>
      <c r="M78" s="23">
        <f t="shared" si="9"/>
        <v>160.32290920064884</v>
      </c>
      <c r="N78" s="62">
        <f t="shared" si="12"/>
        <v>1097.1745444943228</v>
      </c>
      <c r="O78" s="62">
        <f t="shared" si="13"/>
        <v>581.69999999999993</v>
      </c>
      <c r="P78" s="5"/>
      <c r="Q78" s="5"/>
    </row>
    <row r="79" spans="1:17" x14ac:dyDescent="0.25">
      <c r="A79" s="34">
        <f t="shared" si="10"/>
        <v>1983</v>
      </c>
      <c r="B79" t="s">
        <v>448</v>
      </c>
      <c r="C79" s="3">
        <v>30681</v>
      </c>
      <c r="D79" s="21">
        <v>0.53371000000000002</v>
      </c>
      <c r="E79" s="4">
        <v>233.9</v>
      </c>
      <c r="F79" s="4">
        <v>355.1</v>
      </c>
      <c r="G79" s="4">
        <v>8.5</v>
      </c>
      <c r="H79" s="73">
        <v>87.2</v>
      </c>
      <c r="I79" s="21"/>
      <c r="J79" s="23">
        <f t="shared" si="11"/>
        <v>438.25298383016997</v>
      </c>
      <c r="K79" s="23">
        <f t="shared" si="7"/>
        <v>665.34260178748764</v>
      </c>
      <c r="L79" s="23">
        <f t="shared" si="8"/>
        <v>15.926252084465347</v>
      </c>
      <c r="M79" s="23">
        <f t="shared" si="9"/>
        <v>163.38460961945626</v>
      </c>
      <c r="N79" s="62">
        <f t="shared" si="12"/>
        <v>1119.5218377021231</v>
      </c>
      <c r="O79" s="62">
        <f t="shared" si="13"/>
        <v>597.5</v>
      </c>
      <c r="P79" s="5"/>
      <c r="Q79" s="5"/>
    </row>
    <row r="80" spans="1:17" x14ac:dyDescent="0.25">
      <c r="A80" s="34">
        <f t="shared" si="10"/>
        <v>1984</v>
      </c>
      <c r="B80" t="s">
        <v>449</v>
      </c>
      <c r="C80" s="3">
        <v>30772</v>
      </c>
      <c r="D80" s="21">
        <v>0.53947999999999996</v>
      </c>
      <c r="E80" s="4">
        <v>252.3</v>
      </c>
      <c r="F80" s="4">
        <v>360.7</v>
      </c>
      <c r="G80" s="4">
        <v>8.8000000000000007</v>
      </c>
      <c r="H80" s="73">
        <v>100.3</v>
      </c>
      <c r="I80" s="21"/>
      <c r="J80" s="23">
        <f t="shared" si="11"/>
        <v>467.67257358938241</v>
      </c>
      <c r="K80" s="23">
        <f t="shared" si="7"/>
        <v>668.60680655445992</v>
      </c>
      <c r="L80" s="23">
        <f t="shared" si="8"/>
        <v>16.312004152146514</v>
      </c>
      <c r="M80" s="23">
        <f t="shared" si="9"/>
        <v>185.91977459776081</v>
      </c>
      <c r="N80" s="62">
        <f t="shared" si="12"/>
        <v>1152.591384295989</v>
      </c>
      <c r="O80" s="62">
        <f t="shared" si="13"/>
        <v>621.79999999999995</v>
      </c>
      <c r="P80" s="5"/>
      <c r="Q80" s="5"/>
    </row>
    <row r="81" spans="1:17" x14ac:dyDescent="0.25">
      <c r="A81" s="34">
        <f t="shared" si="10"/>
        <v>1984</v>
      </c>
      <c r="B81" t="s">
        <v>450</v>
      </c>
      <c r="C81" s="3">
        <v>30863</v>
      </c>
      <c r="D81" s="21">
        <v>0.54474</v>
      </c>
      <c r="E81" s="4">
        <v>257.2</v>
      </c>
      <c r="F81" s="4">
        <v>369.9</v>
      </c>
      <c r="G81" s="4">
        <v>9.1</v>
      </c>
      <c r="H81" s="73">
        <v>99.4</v>
      </c>
      <c r="I81" s="21"/>
      <c r="J81" s="23">
        <f t="shared" si="11"/>
        <v>472.15185225979366</v>
      </c>
      <c r="K81" s="23">
        <f t="shared" si="7"/>
        <v>679.03954179975767</v>
      </c>
      <c r="L81" s="23">
        <f t="shared" si="8"/>
        <v>16.705217167823182</v>
      </c>
      <c r="M81" s="23">
        <f t="shared" si="9"/>
        <v>182.47237214083785</v>
      </c>
      <c r="N81" s="62">
        <f t="shared" si="12"/>
        <v>1167.8966112273745</v>
      </c>
      <c r="O81" s="62">
        <f t="shared" si="13"/>
        <v>636.19999999999993</v>
      </c>
      <c r="P81" s="5"/>
      <c r="Q81" s="5"/>
    </row>
    <row r="82" spans="1:17" x14ac:dyDescent="0.25">
      <c r="A82" s="34">
        <f t="shared" si="10"/>
        <v>1984</v>
      </c>
      <c r="B82" t="s">
        <v>451</v>
      </c>
      <c r="C82" s="3">
        <v>30955</v>
      </c>
      <c r="D82" s="21">
        <v>0.54896999999999996</v>
      </c>
      <c r="E82" s="4">
        <v>261.3</v>
      </c>
      <c r="F82" s="4">
        <v>383.6</v>
      </c>
      <c r="G82" s="4">
        <v>9.3000000000000007</v>
      </c>
      <c r="H82" s="73">
        <v>87.6</v>
      </c>
      <c r="I82" s="21"/>
      <c r="J82" s="23">
        <f t="shared" si="11"/>
        <v>475.98229411443253</v>
      </c>
      <c r="K82" s="23">
        <f t="shared" si="7"/>
        <v>698.76313824070542</v>
      </c>
      <c r="L82" s="23">
        <f t="shared" si="8"/>
        <v>16.940816438056729</v>
      </c>
      <c r="M82" s="23">
        <f t="shared" si="9"/>
        <v>159.57156128750205</v>
      </c>
      <c r="N82" s="62">
        <f t="shared" si="12"/>
        <v>1191.6862487931946</v>
      </c>
      <c r="O82" s="62">
        <f t="shared" si="13"/>
        <v>654.20000000000005</v>
      </c>
      <c r="P82" s="5"/>
      <c r="Q82" s="5"/>
    </row>
    <row r="83" spans="1:17" x14ac:dyDescent="0.25">
      <c r="A83" s="34">
        <f t="shared" si="10"/>
        <v>1984</v>
      </c>
      <c r="B83" t="s">
        <v>452</v>
      </c>
      <c r="C83" s="3">
        <v>31047</v>
      </c>
      <c r="D83" s="21">
        <v>0.55238999999999994</v>
      </c>
      <c r="E83" s="4">
        <v>264.5</v>
      </c>
      <c r="F83" s="4">
        <v>395.4</v>
      </c>
      <c r="G83" s="4">
        <v>9.5</v>
      </c>
      <c r="H83" s="73">
        <v>88.8</v>
      </c>
      <c r="I83" s="21"/>
      <c r="J83" s="23">
        <f t="shared" si="11"/>
        <v>478.82836401817559</v>
      </c>
      <c r="K83" s="23">
        <f t="shared" si="7"/>
        <v>715.79862053983607</v>
      </c>
      <c r="L83" s="23">
        <f t="shared" si="8"/>
        <v>17.197994170785137</v>
      </c>
      <c r="M83" s="23">
        <f t="shared" si="9"/>
        <v>160.75598761744422</v>
      </c>
      <c r="N83" s="62">
        <f t="shared" si="12"/>
        <v>1211.8249787287969</v>
      </c>
      <c r="O83" s="62">
        <f t="shared" si="13"/>
        <v>669.4</v>
      </c>
      <c r="P83" s="5"/>
      <c r="Q83" s="5"/>
    </row>
    <row r="84" spans="1:17" x14ac:dyDescent="0.25">
      <c r="A84" s="34">
        <f t="shared" si="10"/>
        <v>1985</v>
      </c>
      <c r="B84" t="s">
        <v>453</v>
      </c>
      <c r="C84" s="3">
        <v>31137</v>
      </c>
      <c r="D84" s="21">
        <v>0.55899999999999994</v>
      </c>
      <c r="E84" s="4">
        <v>276.8</v>
      </c>
      <c r="F84" s="4">
        <v>431.8</v>
      </c>
      <c r="G84" s="4">
        <v>9.9</v>
      </c>
      <c r="H84" s="73">
        <v>95.9</v>
      </c>
      <c r="I84" s="21"/>
      <c r="J84" s="23">
        <f t="shared" si="11"/>
        <v>495.16994633273708</v>
      </c>
      <c r="K84" s="23">
        <f t="shared" si="7"/>
        <v>772.4508050089446</v>
      </c>
      <c r="L84" s="23">
        <f t="shared" si="8"/>
        <v>17.710196779964225</v>
      </c>
      <c r="M84" s="23">
        <f t="shared" si="9"/>
        <v>171.5563506261181</v>
      </c>
      <c r="N84" s="62">
        <f t="shared" si="12"/>
        <v>1285.3309481216459</v>
      </c>
      <c r="O84" s="62">
        <f t="shared" si="13"/>
        <v>718.5</v>
      </c>
      <c r="P84" s="5"/>
      <c r="Q84" s="5"/>
    </row>
    <row r="85" spans="1:17" x14ac:dyDescent="0.25">
      <c r="A85" s="34">
        <f t="shared" si="10"/>
        <v>1985</v>
      </c>
      <c r="B85" t="s">
        <v>454</v>
      </c>
      <c r="C85" s="3">
        <v>31228</v>
      </c>
      <c r="D85" s="21">
        <v>0.56371000000000004</v>
      </c>
      <c r="E85" s="4">
        <v>280.3</v>
      </c>
      <c r="F85" s="4">
        <v>388.1</v>
      </c>
      <c r="G85" s="4">
        <v>10.199999999999999</v>
      </c>
      <c r="H85" s="73">
        <v>94.1</v>
      </c>
      <c r="I85" s="21"/>
      <c r="J85" s="23">
        <f t="shared" si="11"/>
        <v>497.24148941831788</v>
      </c>
      <c r="K85" s="23">
        <f t="shared" si="7"/>
        <v>688.47457025775668</v>
      </c>
      <c r="L85" s="23">
        <f t="shared" si="8"/>
        <v>18.094410246403289</v>
      </c>
      <c r="M85" s="23">
        <f t="shared" si="9"/>
        <v>166.92980433201467</v>
      </c>
      <c r="N85" s="62">
        <f t="shared" si="12"/>
        <v>1203.8104699224778</v>
      </c>
      <c r="O85" s="62">
        <f t="shared" si="13"/>
        <v>678.60000000000014</v>
      </c>
      <c r="P85" s="5"/>
      <c r="Q85" s="5"/>
    </row>
    <row r="86" spans="1:17" x14ac:dyDescent="0.25">
      <c r="A86" s="34">
        <f t="shared" si="10"/>
        <v>1985</v>
      </c>
      <c r="B86" t="s">
        <v>455</v>
      </c>
      <c r="C86" s="3">
        <v>31320</v>
      </c>
      <c r="D86" s="21">
        <v>0.56820000000000004</v>
      </c>
      <c r="E86" s="4">
        <v>284.2</v>
      </c>
      <c r="F86" s="4">
        <v>421.1</v>
      </c>
      <c r="G86" s="4">
        <v>10.6</v>
      </c>
      <c r="H86" s="73">
        <v>99.3</v>
      </c>
      <c r="I86" s="21"/>
      <c r="J86" s="23">
        <f t="shared" si="11"/>
        <v>500.17599436818017</v>
      </c>
      <c r="K86" s="23">
        <f t="shared" si="7"/>
        <v>741.11228440689899</v>
      </c>
      <c r="L86" s="23">
        <f t="shared" si="8"/>
        <v>18.65540302710313</v>
      </c>
      <c r="M86" s="23">
        <f t="shared" si="9"/>
        <v>174.7624076029567</v>
      </c>
      <c r="N86" s="62">
        <f t="shared" si="12"/>
        <v>1259.9436818021823</v>
      </c>
      <c r="O86" s="62">
        <f t="shared" si="13"/>
        <v>715.9</v>
      </c>
      <c r="P86" s="5"/>
      <c r="Q86" s="5"/>
    </row>
    <row r="87" spans="1:17" x14ac:dyDescent="0.25">
      <c r="A87" s="34">
        <f t="shared" si="10"/>
        <v>1985</v>
      </c>
      <c r="B87" t="s">
        <v>456</v>
      </c>
      <c r="C87" s="3">
        <v>31412</v>
      </c>
      <c r="D87" s="21">
        <v>0.57211000000000001</v>
      </c>
      <c r="E87" s="4">
        <v>289.8</v>
      </c>
      <c r="F87" s="4">
        <v>428.4</v>
      </c>
      <c r="G87" s="4">
        <v>11</v>
      </c>
      <c r="H87" s="73">
        <v>96.8</v>
      </c>
      <c r="I87" s="21"/>
      <c r="J87" s="23">
        <f t="shared" si="11"/>
        <v>506.54594396182551</v>
      </c>
      <c r="K87" s="23">
        <f t="shared" si="7"/>
        <v>748.80704759574201</v>
      </c>
      <c r="L87" s="23">
        <f t="shared" si="8"/>
        <v>19.227071716977505</v>
      </c>
      <c r="M87" s="23">
        <f t="shared" si="9"/>
        <v>169.19823110940203</v>
      </c>
      <c r="N87" s="62">
        <f t="shared" si="12"/>
        <v>1274.580063274545</v>
      </c>
      <c r="O87" s="62">
        <f t="shared" si="13"/>
        <v>729.2</v>
      </c>
      <c r="P87" s="5"/>
      <c r="Q87" s="5"/>
    </row>
    <row r="88" spans="1:17" x14ac:dyDescent="0.25">
      <c r="A88" s="34">
        <f t="shared" si="10"/>
        <v>1986</v>
      </c>
      <c r="B88" t="s">
        <v>457</v>
      </c>
      <c r="C88" s="3">
        <v>31502</v>
      </c>
      <c r="D88" s="21">
        <v>0.57621</v>
      </c>
      <c r="E88" s="4">
        <v>299.39999999999998</v>
      </c>
      <c r="F88" s="4">
        <v>425.7</v>
      </c>
      <c r="G88" s="4">
        <v>11.3</v>
      </c>
      <c r="H88" s="73">
        <v>103.1</v>
      </c>
      <c r="I88" s="21"/>
      <c r="J88" s="23">
        <f t="shared" si="11"/>
        <v>519.60222835424577</v>
      </c>
      <c r="K88" s="23">
        <f t="shared" si="7"/>
        <v>738.79314833133753</v>
      </c>
      <c r="L88" s="23">
        <f t="shared" si="8"/>
        <v>19.610905746168932</v>
      </c>
      <c r="M88" s="23">
        <f t="shared" si="9"/>
        <v>178.92782145398377</v>
      </c>
      <c r="N88" s="62">
        <f t="shared" si="12"/>
        <v>1278.0062824317524</v>
      </c>
      <c r="O88" s="62">
        <f t="shared" si="13"/>
        <v>736.39999999999986</v>
      </c>
      <c r="P88" s="5"/>
      <c r="Q88" s="5"/>
    </row>
    <row r="89" spans="1:17" x14ac:dyDescent="0.25">
      <c r="A89" s="34">
        <f t="shared" si="10"/>
        <v>1986</v>
      </c>
      <c r="B89" t="s">
        <v>458</v>
      </c>
      <c r="C89" s="3">
        <v>31593</v>
      </c>
      <c r="D89" s="21">
        <v>0.57552999999999999</v>
      </c>
      <c r="E89" s="4">
        <v>302.2</v>
      </c>
      <c r="F89" s="4">
        <v>428.8</v>
      </c>
      <c r="G89" s="4">
        <v>11.7</v>
      </c>
      <c r="H89" s="73">
        <v>103.4</v>
      </c>
      <c r="I89" s="21"/>
      <c r="J89" s="23">
        <f t="shared" si="11"/>
        <v>525.08122947544007</v>
      </c>
      <c r="K89" s="23">
        <f t="shared" si="7"/>
        <v>745.05238649592559</v>
      </c>
      <c r="L89" s="23">
        <f t="shared" si="8"/>
        <v>20.329087971087517</v>
      </c>
      <c r="M89" s="23">
        <f t="shared" si="9"/>
        <v>179.660486855594</v>
      </c>
      <c r="N89" s="62">
        <f t="shared" si="12"/>
        <v>1290.4627039424531</v>
      </c>
      <c r="O89" s="62">
        <f t="shared" si="13"/>
        <v>742.7</v>
      </c>
      <c r="P89" s="5"/>
      <c r="Q89" s="5"/>
    </row>
    <row r="90" spans="1:17" x14ac:dyDescent="0.25">
      <c r="A90" s="34">
        <f t="shared" si="10"/>
        <v>1986</v>
      </c>
      <c r="B90" t="s">
        <v>459</v>
      </c>
      <c r="C90" s="3">
        <v>31685</v>
      </c>
      <c r="D90" s="21">
        <v>0.57845999999999997</v>
      </c>
      <c r="E90" s="4">
        <v>306.5</v>
      </c>
      <c r="F90" s="4">
        <v>438.9</v>
      </c>
      <c r="G90" s="4">
        <v>12.1</v>
      </c>
      <c r="H90" s="73">
        <v>104.2</v>
      </c>
      <c r="I90" s="21"/>
      <c r="J90" s="23">
        <f t="shared" si="11"/>
        <v>529.85513259343782</v>
      </c>
      <c r="K90" s="23">
        <f t="shared" si="7"/>
        <v>758.73872004978739</v>
      </c>
      <c r="L90" s="23">
        <f t="shared" si="8"/>
        <v>20.917608823427724</v>
      </c>
      <c r="M90" s="23">
        <f t="shared" si="9"/>
        <v>180.13345780174947</v>
      </c>
      <c r="N90" s="62">
        <f t="shared" si="12"/>
        <v>1309.5114614666529</v>
      </c>
      <c r="O90" s="62">
        <f t="shared" si="13"/>
        <v>757.5</v>
      </c>
      <c r="P90" s="5"/>
      <c r="Q90" s="5"/>
    </row>
    <row r="91" spans="1:17" x14ac:dyDescent="0.25">
      <c r="A91" s="34">
        <f t="shared" si="10"/>
        <v>1986</v>
      </c>
      <c r="B91" t="s">
        <v>460</v>
      </c>
      <c r="C91" s="3">
        <v>31777</v>
      </c>
      <c r="D91" s="21">
        <v>0.58191999999999999</v>
      </c>
      <c r="E91" s="4">
        <v>311.5</v>
      </c>
      <c r="F91" s="4">
        <v>455.4</v>
      </c>
      <c r="G91" s="4">
        <v>12.7</v>
      </c>
      <c r="H91" s="73">
        <v>115.2</v>
      </c>
      <c r="I91" s="21"/>
      <c r="J91" s="23">
        <f t="shared" si="11"/>
        <v>535.29694803409404</v>
      </c>
      <c r="K91" s="23">
        <f t="shared" si="7"/>
        <v>782.58179818531755</v>
      </c>
      <c r="L91" s="23">
        <f t="shared" si="8"/>
        <v>21.824305746494364</v>
      </c>
      <c r="M91" s="23">
        <f t="shared" si="9"/>
        <v>197.96535606268904</v>
      </c>
      <c r="N91" s="62">
        <f t="shared" si="12"/>
        <v>1339.7030519659061</v>
      </c>
      <c r="O91" s="62">
        <f t="shared" si="13"/>
        <v>779.6</v>
      </c>
      <c r="P91" s="5"/>
      <c r="Q91" s="5"/>
    </row>
    <row r="92" spans="1:17" x14ac:dyDescent="0.25">
      <c r="A92" s="34">
        <f t="shared" si="10"/>
        <v>1987</v>
      </c>
      <c r="B92" t="s">
        <v>461</v>
      </c>
      <c r="C92" s="3">
        <v>31867</v>
      </c>
      <c r="D92" s="21">
        <v>0.58814</v>
      </c>
      <c r="E92" s="4">
        <v>317.89999999999998</v>
      </c>
      <c r="F92" s="4">
        <v>450.2</v>
      </c>
      <c r="G92" s="4">
        <v>12.7</v>
      </c>
      <c r="H92" s="73">
        <v>115.9</v>
      </c>
      <c r="I92" s="21"/>
      <c r="J92" s="23">
        <f t="shared" si="11"/>
        <v>540.51756384534292</v>
      </c>
      <c r="K92" s="23">
        <f t="shared" si="7"/>
        <v>765.46400516883739</v>
      </c>
      <c r="L92" s="23">
        <f t="shared" si="8"/>
        <v>21.593498146699766</v>
      </c>
      <c r="M92" s="23">
        <f t="shared" si="9"/>
        <v>197.06192403169314</v>
      </c>
      <c r="N92" s="62">
        <f t="shared" si="12"/>
        <v>1327.5750671608803</v>
      </c>
      <c r="O92" s="62">
        <f t="shared" si="13"/>
        <v>780.8</v>
      </c>
      <c r="P92" s="5"/>
      <c r="Q92" s="5"/>
    </row>
    <row r="93" spans="1:17" x14ac:dyDescent="0.25">
      <c r="A93" s="34">
        <f t="shared" si="10"/>
        <v>1987</v>
      </c>
      <c r="B93" t="s">
        <v>462</v>
      </c>
      <c r="C93" s="3">
        <v>31958</v>
      </c>
      <c r="D93" s="21">
        <v>0.59374000000000005</v>
      </c>
      <c r="E93" s="4">
        <v>321.7</v>
      </c>
      <c r="F93" s="4">
        <v>511.1</v>
      </c>
      <c r="G93" s="4">
        <v>12.9</v>
      </c>
      <c r="H93" s="73">
        <v>129.5</v>
      </c>
      <c r="I93" s="21"/>
      <c r="J93" s="23">
        <f t="shared" si="11"/>
        <v>541.81965169939701</v>
      </c>
      <c r="K93" s="23">
        <f t="shared" si="7"/>
        <v>860.81449792838612</v>
      </c>
      <c r="L93" s="23">
        <f t="shared" si="8"/>
        <v>21.726681712534106</v>
      </c>
      <c r="M93" s="23">
        <f t="shared" si="9"/>
        <v>218.10893657156331</v>
      </c>
      <c r="N93" s="62">
        <f t="shared" si="12"/>
        <v>1424.3608313403174</v>
      </c>
      <c r="O93" s="62">
        <f t="shared" si="13"/>
        <v>845.69999999999993</v>
      </c>
      <c r="P93" s="5"/>
      <c r="Q93" s="5"/>
    </row>
    <row r="94" spans="1:17" x14ac:dyDescent="0.25">
      <c r="A94" s="34">
        <f t="shared" si="10"/>
        <v>1987</v>
      </c>
      <c r="B94" t="s">
        <v>463</v>
      </c>
      <c r="C94" s="3">
        <v>32050</v>
      </c>
      <c r="D94" s="21">
        <v>0.59931000000000001</v>
      </c>
      <c r="E94" s="4">
        <v>326.10000000000002</v>
      </c>
      <c r="F94" s="4">
        <v>488.4</v>
      </c>
      <c r="G94" s="4">
        <v>13.5</v>
      </c>
      <c r="H94" s="73">
        <v>134.19999999999999</v>
      </c>
      <c r="I94" s="21"/>
      <c r="J94" s="23">
        <f t="shared" si="11"/>
        <v>544.1257446062973</v>
      </c>
      <c r="K94" s="23">
        <f t="shared" si="7"/>
        <v>814.93717775441758</v>
      </c>
      <c r="L94" s="23">
        <f t="shared" si="8"/>
        <v>22.525904790509085</v>
      </c>
      <c r="M94" s="23">
        <f t="shared" si="9"/>
        <v>223.92417947306066</v>
      </c>
      <c r="N94" s="62">
        <f t="shared" si="12"/>
        <v>1381.5888271512238</v>
      </c>
      <c r="O94" s="62">
        <f t="shared" si="13"/>
        <v>828</v>
      </c>
      <c r="P94" s="5"/>
      <c r="Q94" s="5"/>
    </row>
    <row r="95" spans="1:17" x14ac:dyDescent="0.25">
      <c r="A95" s="34">
        <f t="shared" si="10"/>
        <v>1987</v>
      </c>
      <c r="B95" t="s">
        <v>464</v>
      </c>
      <c r="C95" s="3">
        <v>32142</v>
      </c>
      <c r="D95" s="21">
        <v>0.60457000000000005</v>
      </c>
      <c r="E95" s="4">
        <v>332.8</v>
      </c>
      <c r="F95" s="4">
        <v>506.4</v>
      </c>
      <c r="G95" s="4">
        <v>13.7</v>
      </c>
      <c r="H95" s="73">
        <v>128.80000000000001</v>
      </c>
      <c r="I95" s="21"/>
      <c r="J95" s="23">
        <f t="shared" si="11"/>
        <v>550.47389053376776</v>
      </c>
      <c r="K95" s="23">
        <f t="shared" si="7"/>
        <v>837.62012670162255</v>
      </c>
      <c r="L95" s="23">
        <f t="shared" si="8"/>
        <v>22.660734075458588</v>
      </c>
      <c r="M95" s="23">
        <f t="shared" si="9"/>
        <v>213.04398167292456</v>
      </c>
      <c r="N95" s="62">
        <f t="shared" si="12"/>
        <v>1410.7547513108489</v>
      </c>
      <c r="O95" s="62">
        <f t="shared" si="13"/>
        <v>852.90000000000009</v>
      </c>
      <c r="P95" s="5"/>
      <c r="Q95" s="5"/>
    </row>
    <row r="96" spans="1:17" x14ac:dyDescent="0.25">
      <c r="A96" s="34">
        <f t="shared" si="10"/>
        <v>1988</v>
      </c>
      <c r="B96" t="s">
        <v>465</v>
      </c>
      <c r="C96" s="3">
        <v>32233</v>
      </c>
      <c r="D96" s="21">
        <v>0.60926000000000002</v>
      </c>
      <c r="E96" s="4">
        <v>353.8</v>
      </c>
      <c r="F96" s="4">
        <v>501.1</v>
      </c>
      <c r="G96" s="4">
        <v>14.2</v>
      </c>
      <c r="H96" s="73">
        <v>124.7</v>
      </c>
      <c r="I96" s="21"/>
      <c r="J96" s="23">
        <f t="shared" si="11"/>
        <v>580.70446114959134</v>
      </c>
      <c r="K96" s="23">
        <f t="shared" si="7"/>
        <v>822.47316416636579</v>
      </c>
      <c r="L96" s="23">
        <f t="shared" si="8"/>
        <v>23.306962544726389</v>
      </c>
      <c r="M96" s="23">
        <f t="shared" si="9"/>
        <v>204.67452319206907</v>
      </c>
      <c r="N96" s="62">
        <f t="shared" si="12"/>
        <v>1426.4845878606834</v>
      </c>
      <c r="O96" s="62">
        <f t="shared" si="13"/>
        <v>869.10000000000014</v>
      </c>
      <c r="P96" s="5"/>
      <c r="Q96" s="5"/>
    </row>
    <row r="97" spans="1:17" x14ac:dyDescent="0.25">
      <c r="A97" s="34">
        <f t="shared" si="10"/>
        <v>1988</v>
      </c>
      <c r="B97" t="s">
        <v>466</v>
      </c>
      <c r="C97" s="3">
        <v>32324</v>
      </c>
      <c r="D97" s="21">
        <v>0.61598999999999993</v>
      </c>
      <c r="E97" s="4">
        <v>360.8</v>
      </c>
      <c r="F97" s="4">
        <v>496.8</v>
      </c>
      <c r="G97" s="4">
        <v>14.8</v>
      </c>
      <c r="H97" s="73">
        <v>131.9</v>
      </c>
      <c r="I97" s="21"/>
      <c r="J97" s="23">
        <f t="shared" si="11"/>
        <v>585.72379421743869</v>
      </c>
      <c r="K97" s="23">
        <f t="shared" si="7"/>
        <v>806.5065991331029</v>
      </c>
      <c r="L97" s="23">
        <f t="shared" si="8"/>
        <v>24.026364064351696</v>
      </c>
      <c r="M97" s="23">
        <f t="shared" si="9"/>
        <v>214.1268527086479</v>
      </c>
      <c r="N97" s="62">
        <f t="shared" si="12"/>
        <v>1416.2567574148934</v>
      </c>
      <c r="O97" s="62">
        <f t="shared" si="13"/>
        <v>872.4</v>
      </c>
      <c r="P97" s="5"/>
      <c r="Q97" s="5"/>
    </row>
    <row r="98" spans="1:17" x14ac:dyDescent="0.25">
      <c r="A98" s="34">
        <f t="shared" si="10"/>
        <v>1988</v>
      </c>
      <c r="B98" t="s">
        <v>467</v>
      </c>
      <c r="C98" s="3">
        <v>32416</v>
      </c>
      <c r="D98" s="21">
        <v>0.62358000000000002</v>
      </c>
      <c r="E98" s="4">
        <v>366.1</v>
      </c>
      <c r="F98" s="4">
        <v>505.7</v>
      </c>
      <c r="G98" s="4">
        <v>15.1</v>
      </c>
      <c r="H98" s="73">
        <v>142.6</v>
      </c>
      <c r="I98" s="21"/>
      <c r="J98" s="23">
        <f t="shared" si="11"/>
        <v>587.09387728920103</v>
      </c>
      <c r="K98" s="23">
        <f t="shared" si="7"/>
        <v>810.96250681548474</v>
      </c>
      <c r="L98" s="23">
        <f t="shared" si="8"/>
        <v>24.215016517527822</v>
      </c>
      <c r="M98" s="23">
        <f t="shared" si="9"/>
        <v>228.67955996022962</v>
      </c>
      <c r="N98" s="62">
        <f t="shared" si="12"/>
        <v>1422.2714006222136</v>
      </c>
      <c r="O98" s="62">
        <f t="shared" si="13"/>
        <v>886.9</v>
      </c>
      <c r="P98" s="5"/>
      <c r="Q98" s="5"/>
    </row>
    <row r="99" spans="1:17" x14ac:dyDescent="0.25">
      <c r="A99" s="34">
        <f t="shared" si="10"/>
        <v>1988</v>
      </c>
      <c r="B99" t="s">
        <v>468</v>
      </c>
      <c r="C99" s="3">
        <v>32508</v>
      </c>
      <c r="D99" s="21">
        <v>0.62983</v>
      </c>
      <c r="E99" s="4">
        <v>372</v>
      </c>
      <c r="F99" s="4">
        <v>516.20000000000005</v>
      </c>
      <c r="G99" s="4">
        <v>15.4</v>
      </c>
      <c r="H99" s="73">
        <v>149.4</v>
      </c>
      <c r="I99" s="21"/>
      <c r="J99" s="23">
        <f t="shared" si="11"/>
        <v>590.63556832796155</v>
      </c>
      <c r="K99" s="23">
        <f t="shared" si="7"/>
        <v>819.586237556166</v>
      </c>
      <c r="L99" s="23">
        <f t="shared" si="8"/>
        <v>24.451042344759699</v>
      </c>
      <c r="M99" s="23">
        <f t="shared" si="9"/>
        <v>237.2068653446168</v>
      </c>
      <c r="N99" s="62">
        <f t="shared" si="12"/>
        <v>1434.6728482288875</v>
      </c>
      <c r="O99" s="62">
        <f t="shared" si="13"/>
        <v>903.6</v>
      </c>
      <c r="P99" s="5"/>
      <c r="Q99" s="5"/>
    </row>
    <row r="100" spans="1:17" x14ac:dyDescent="0.25">
      <c r="A100" s="34">
        <f t="shared" si="10"/>
        <v>1989</v>
      </c>
      <c r="B100" t="s">
        <v>469</v>
      </c>
      <c r="C100" s="3">
        <v>32598</v>
      </c>
      <c r="D100" s="21">
        <v>0.63688999999999996</v>
      </c>
      <c r="E100" s="4">
        <v>381.5</v>
      </c>
      <c r="F100" s="4">
        <v>551.29999999999995</v>
      </c>
      <c r="G100" s="4">
        <v>15.9</v>
      </c>
      <c r="H100" s="73">
        <v>153.9</v>
      </c>
      <c r="I100" s="21"/>
      <c r="J100" s="23">
        <f t="shared" si="11"/>
        <v>599.00453767526574</v>
      </c>
      <c r="K100" s="23">
        <f t="shared" si="7"/>
        <v>865.61258616087548</v>
      </c>
      <c r="L100" s="23">
        <f t="shared" si="8"/>
        <v>24.965064610843321</v>
      </c>
      <c r="M100" s="23">
        <f t="shared" si="9"/>
        <v>241.64298387476646</v>
      </c>
      <c r="N100" s="62">
        <f t="shared" si="12"/>
        <v>1489.5821884469844</v>
      </c>
      <c r="O100" s="62">
        <f t="shared" si="13"/>
        <v>948.69999999999993</v>
      </c>
      <c r="P100" s="5"/>
      <c r="Q100" s="5"/>
    </row>
    <row r="101" spans="1:17" x14ac:dyDescent="0.25">
      <c r="A101" s="34">
        <f t="shared" si="10"/>
        <v>1989</v>
      </c>
      <c r="B101" t="s">
        <v>470</v>
      </c>
      <c r="C101" s="3">
        <v>32689</v>
      </c>
      <c r="D101" s="21">
        <v>0.64537999999999995</v>
      </c>
      <c r="E101" s="4">
        <v>384.5</v>
      </c>
      <c r="F101" s="4">
        <v>565</v>
      </c>
      <c r="G101" s="4">
        <v>16.3</v>
      </c>
      <c r="H101" s="73">
        <v>140.69999999999999</v>
      </c>
      <c r="I101" s="21"/>
      <c r="J101" s="23">
        <f t="shared" si="11"/>
        <v>595.77303294183275</v>
      </c>
      <c r="K101" s="23">
        <f t="shared" si="7"/>
        <v>875.45322135795971</v>
      </c>
      <c r="L101" s="23">
        <f t="shared" si="8"/>
        <v>25.256438067495122</v>
      </c>
      <c r="M101" s="23">
        <f t="shared" si="9"/>
        <v>218.01109423905297</v>
      </c>
      <c r="N101" s="62">
        <f t="shared" si="12"/>
        <v>1496.4826923672874</v>
      </c>
      <c r="O101" s="62">
        <f t="shared" si="13"/>
        <v>965.8</v>
      </c>
      <c r="P101" s="5"/>
      <c r="Q101" s="5"/>
    </row>
    <row r="102" spans="1:17" x14ac:dyDescent="0.25">
      <c r="A102" s="34">
        <f t="shared" si="10"/>
        <v>1989</v>
      </c>
      <c r="B102" t="s">
        <v>471</v>
      </c>
      <c r="C102" s="3">
        <v>32781</v>
      </c>
      <c r="D102" s="21">
        <v>0.64906000000000008</v>
      </c>
      <c r="E102" s="4">
        <v>388.1</v>
      </c>
      <c r="F102" s="4">
        <v>569.9</v>
      </c>
      <c r="G102" s="4">
        <v>16.7</v>
      </c>
      <c r="H102" s="73">
        <v>135.9</v>
      </c>
      <c r="I102" s="21"/>
      <c r="J102" s="23">
        <f t="shared" si="11"/>
        <v>597.94163867747204</v>
      </c>
      <c r="K102" s="23">
        <f t="shared" si="7"/>
        <v>878.03901026099265</v>
      </c>
      <c r="L102" s="23">
        <f t="shared" si="8"/>
        <v>25.72951653159954</v>
      </c>
      <c r="M102" s="23">
        <f t="shared" si="9"/>
        <v>209.37971836193879</v>
      </c>
      <c r="N102" s="62">
        <f t="shared" si="12"/>
        <v>1501.7101654700641</v>
      </c>
      <c r="O102" s="62">
        <f t="shared" si="13"/>
        <v>974.7</v>
      </c>
      <c r="P102" s="5"/>
      <c r="Q102" s="5"/>
    </row>
    <row r="103" spans="1:17" x14ac:dyDescent="0.25">
      <c r="A103" s="34">
        <f t="shared" si="10"/>
        <v>1989</v>
      </c>
      <c r="B103" t="s">
        <v>472</v>
      </c>
      <c r="C103" s="3">
        <v>32873</v>
      </c>
      <c r="D103" s="21">
        <v>0.65415000000000001</v>
      </c>
      <c r="E103" s="4">
        <v>393.7</v>
      </c>
      <c r="F103" s="4">
        <v>578.20000000000005</v>
      </c>
      <c r="G103" s="4">
        <v>17.100000000000001</v>
      </c>
      <c r="H103" s="73">
        <v>135.30000000000001</v>
      </c>
      <c r="I103" s="21"/>
      <c r="J103" s="23">
        <f t="shared" si="11"/>
        <v>601.84972865550708</v>
      </c>
      <c r="K103" s="23">
        <f t="shared" si="7"/>
        <v>883.89513108614233</v>
      </c>
      <c r="L103" s="23">
        <f t="shared" si="8"/>
        <v>26.140793396010093</v>
      </c>
      <c r="M103" s="23">
        <f t="shared" si="9"/>
        <v>206.83329511579913</v>
      </c>
      <c r="N103" s="62">
        <f t="shared" si="12"/>
        <v>1511.8856531376596</v>
      </c>
      <c r="O103" s="62">
        <f t="shared" si="13"/>
        <v>989.00000000000011</v>
      </c>
      <c r="P103" s="5"/>
      <c r="Q103" s="5"/>
    </row>
    <row r="104" spans="1:17" x14ac:dyDescent="0.25">
      <c r="A104" s="34">
        <f t="shared" si="10"/>
        <v>1990</v>
      </c>
      <c r="B104" t="s">
        <v>473</v>
      </c>
      <c r="C104" s="3">
        <v>32963</v>
      </c>
      <c r="D104" s="21">
        <v>0.66349000000000002</v>
      </c>
      <c r="E104" s="4">
        <v>406</v>
      </c>
      <c r="F104" s="4">
        <v>580.5</v>
      </c>
      <c r="G104" s="4">
        <v>17.3</v>
      </c>
      <c r="H104" s="73">
        <v>135</v>
      </c>
      <c r="I104" s="21"/>
      <c r="J104" s="23">
        <f t="shared" si="11"/>
        <v>611.91577868543607</v>
      </c>
      <c r="K104" s="23">
        <f t="shared" si="7"/>
        <v>874.91898898250156</v>
      </c>
      <c r="L104" s="23">
        <f t="shared" si="8"/>
        <v>26.074243771571538</v>
      </c>
      <c r="M104" s="23">
        <f t="shared" si="9"/>
        <v>203.46953232151199</v>
      </c>
      <c r="N104" s="62">
        <f t="shared" si="12"/>
        <v>1512.9090114395092</v>
      </c>
      <c r="O104" s="62">
        <f t="shared" si="13"/>
        <v>1003.8</v>
      </c>
      <c r="P104" s="5"/>
      <c r="Q104" s="5"/>
    </row>
    <row r="105" spans="1:17" x14ac:dyDescent="0.25">
      <c r="A105" s="34">
        <f t="shared" si="10"/>
        <v>1990</v>
      </c>
      <c r="B105" t="s">
        <v>474</v>
      </c>
      <c r="C105" s="3">
        <v>33054</v>
      </c>
      <c r="D105" s="21">
        <v>0.66945999999999994</v>
      </c>
      <c r="E105" s="4">
        <v>410.3</v>
      </c>
      <c r="F105" s="4">
        <v>592.6</v>
      </c>
      <c r="G105" s="4">
        <v>17.899999999999999</v>
      </c>
      <c r="H105" s="73">
        <v>140</v>
      </c>
      <c r="I105" s="21"/>
      <c r="J105" s="23">
        <f t="shared" si="11"/>
        <v>612.88202431810726</v>
      </c>
      <c r="K105" s="23">
        <f t="shared" si="7"/>
        <v>885.19104950258429</v>
      </c>
      <c r="L105" s="23">
        <f t="shared" si="8"/>
        <v>26.737967914438503</v>
      </c>
      <c r="M105" s="23">
        <f t="shared" si="9"/>
        <v>209.12377139784306</v>
      </c>
      <c r="N105" s="62">
        <f t="shared" si="12"/>
        <v>1524.8110417351302</v>
      </c>
      <c r="O105" s="62">
        <f t="shared" si="13"/>
        <v>1020.8000000000001</v>
      </c>
      <c r="P105" s="5"/>
      <c r="Q105" s="5"/>
    </row>
    <row r="106" spans="1:17" x14ac:dyDescent="0.25">
      <c r="A106" s="34">
        <f t="shared" si="10"/>
        <v>1990</v>
      </c>
      <c r="B106" t="s">
        <v>475</v>
      </c>
      <c r="C106" s="3">
        <v>33146</v>
      </c>
      <c r="D106" s="21">
        <v>0.67787000000000008</v>
      </c>
      <c r="E106" s="4">
        <v>416.1</v>
      </c>
      <c r="F106" s="4">
        <v>598.79999999999995</v>
      </c>
      <c r="G106" s="4">
        <v>18.7</v>
      </c>
      <c r="H106" s="73">
        <v>144.6</v>
      </c>
      <c r="I106" s="21"/>
      <c r="J106" s="23">
        <f t="shared" si="11"/>
        <v>613.83451104194012</v>
      </c>
      <c r="K106" s="23">
        <f t="shared" si="7"/>
        <v>883.35521560181144</v>
      </c>
      <c r="L106" s="23">
        <f t="shared" si="8"/>
        <v>27.586410373670464</v>
      </c>
      <c r="M106" s="23">
        <f t="shared" si="9"/>
        <v>213.31523743490635</v>
      </c>
      <c r="N106" s="62">
        <f t="shared" si="12"/>
        <v>1524.7761370174221</v>
      </c>
      <c r="O106" s="62">
        <f t="shared" si="13"/>
        <v>1033.5999999999999</v>
      </c>
      <c r="P106" s="5"/>
      <c r="Q106" s="5"/>
    </row>
    <row r="107" spans="1:17" x14ac:dyDescent="0.25">
      <c r="A107" s="34">
        <f t="shared" si="10"/>
        <v>1990</v>
      </c>
      <c r="B107" t="s">
        <v>476</v>
      </c>
      <c r="C107" s="3">
        <v>33238</v>
      </c>
      <c r="D107" s="21">
        <v>0.68676000000000004</v>
      </c>
      <c r="E107" s="4">
        <v>415.9</v>
      </c>
      <c r="F107" s="4">
        <v>598.9</v>
      </c>
      <c r="G107" s="4">
        <v>19.600000000000001</v>
      </c>
      <c r="H107" s="73">
        <v>142.80000000000001</v>
      </c>
      <c r="I107" s="21"/>
      <c r="J107" s="23">
        <f t="shared" si="11"/>
        <v>605.59729745471486</v>
      </c>
      <c r="K107" s="23">
        <f t="shared" si="7"/>
        <v>872.06593278583489</v>
      </c>
      <c r="L107" s="23">
        <f t="shared" si="8"/>
        <v>28.539810122895918</v>
      </c>
      <c r="M107" s="23">
        <f t="shared" si="9"/>
        <v>207.93290232395597</v>
      </c>
      <c r="N107" s="62">
        <f t="shared" si="12"/>
        <v>1506.2030403634456</v>
      </c>
      <c r="O107" s="62">
        <f t="shared" si="13"/>
        <v>1034.3999999999999</v>
      </c>
      <c r="P107" s="5"/>
      <c r="Q107" s="5"/>
    </row>
    <row r="108" spans="1:17" x14ac:dyDescent="0.25">
      <c r="A108" s="34">
        <f t="shared" si="10"/>
        <v>1991</v>
      </c>
      <c r="B108" t="s">
        <v>477</v>
      </c>
      <c r="C108" s="3">
        <v>33328</v>
      </c>
      <c r="D108" s="21">
        <v>0.69016000000000011</v>
      </c>
      <c r="E108" s="4">
        <v>426.5</v>
      </c>
      <c r="F108" s="4">
        <v>578.5</v>
      </c>
      <c r="G108" s="4">
        <v>20.9</v>
      </c>
      <c r="H108" s="73">
        <v>136.80000000000001</v>
      </c>
      <c r="I108" s="21"/>
      <c r="J108" s="23">
        <f t="shared" si="11"/>
        <v>617.97264402457392</v>
      </c>
      <c r="K108" s="23">
        <f t="shared" si="7"/>
        <v>838.21142923380069</v>
      </c>
      <c r="L108" s="23">
        <f t="shared" si="8"/>
        <v>30.282832966268685</v>
      </c>
      <c r="M108" s="23">
        <f t="shared" si="9"/>
        <v>198.21490668830415</v>
      </c>
      <c r="N108" s="62">
        <f t="shared" si="12"/>
        <v>1486.4669062246433</v>
      </c>
      <c r="O108" s="62">
        <f t="shared" si="13"/>
        <v>1025.9000000000001</v>
      </c>
      <c r="P108" s="5"/>
      <c r="Q108" s="5"/>
    </row>
    <row r="109" spans="1:17" x14ac:dyDescent="0.25">
      <c r="A109" s="34">
        <f t="shared" si="10"/>
        <v>1991</v>
      </c>
      <c r="B109" t="s">
        <v>478</v>
      </c>
      <c r="C109" s="3">
        <v>33419</v>
      </c>
      <c r="D109" s="21">
        <v>0.6938200000000001</v>
      </c>
      <c r="E109" s="4">
        <v>429.8</v>
      </c>
      <c r="F109" s="4">
        <v>583.70000000000005</v>
      </c>
      <c r="G109" s="4">
        <v>22.1</v>
      </c>
      <c r="H109" s="73">
        <v>131.69999999999999</v>
      </c>
      <c r="I109" s="21"/>
      <c r="J109" s="23">
        <f t="shared" si="11"/>
        <v>619.46902654867245</v>
      </c>
      <c r="K109" s="23">
        <f t="shared" si="7"/>
        <v>841.28448300711989</v>
      </c>
      <c r="L109" s="23">
        <f t="shared" si="8"/>
        <v>31.852641895592512</v>
      </c>
      <c r="M109" s="23">
        <f t="shared" si="9"/>
        <v>189.81868496151736</v>
      </c>
      <c r="N109" s="62">
        <f t="shared" si="12"/>
        <v>1492.6061514513849</v>
      </c>
      <c r="O109" s="62">
        <f t="shared" si="13"/>
        <v>1035.5999999999999</v>
      </c>
      <c r="P109" s="5"/>
      <c r="Q109" s="5"/>
    </row>
    <row r="110" spans="1:17" x14ac:dyDescent="0.25">
      <c r="A110" s="34">
        <f t="shared" si="10"/>
        <v>1991</v>
      </c>
      <c r="B110" t="s">
        <v>479</v>
      </c>
      <c r="C110" s="3">
        <v>33511</v>
      </c>
      <c r="D110" s="21">
        <v>0.69850999999999996</v>
      </c>
      <c r="E110" s="4">
        <v>434.7</v>
      </c>
      <c r="F110" s="4">
        <v>588</v>
      </c>
      <c r="G110" s="4">
        <v>23.1</v>
      </c>
      <c r="H110" s="73">
        <v>132.4</v>
      </c>
      <c r="I110" s="21"/>
      <c r="J110" s="23">
        <f t="shared" si="11"/>
        <v>622.32466249588413</v>
      </c>
      <c r="K110" s="23">
        <f t="shared" si="7"/>
        <v>841.79181400409448</v>
      </c>
      <c r="L110" s="23">
        <f t="shared" si="8"/>
        <v>33.070392693018</v>
      </c>
      <c r="M110" s="23">
        <f t="shared" si="9"/>
        <v>189.54632002405123</v>
      </c>
      <c r="N110" s="62">
        <f t="shared" si="12"/>
        <v>1497.1868691929965</v>
      </c>
      <c r="O110" s="62">
        <f t="shared" si="13"/>
        <v>1045.8</v>
      </c>
      <c r="P110" s="5"/>
      <c r="Q110" s="5"/>
    </row>
    <row r="111" spans="1:17" x14ac:dyDescent="0.25">
      <c r="A111" s="34">
        <f t="shared" si="10"/>
        <v>1991</v>
      </c>
      <c r="B111" t="s">
        <v>480</v>
      </c>
      <c r="C111" s="3">
        <v>33603</v>
      </c>
      <c r="D111" s="21">
        <v>0.70350999999999997</v>
      </c>
      <c r="E111" s="4">
        <v>438</v>
      </c>
      <c r="F111" s="4">
        <v>596.4</v>
      </c>
      <c r="G111" s="4">
        <v>24.2</v>
      </c>
      <c r="H111" s="73">
        <v>133.5</v>
      </c>
      <c r="I111" s="21"/>
      <c r="J111" s="23">
        <f t="shared" si="11"/>
        <v>622.59242938977411</v>
      </c>
      <c r="K111" s="23">
        <f t="shared" si="7"/>
        <v>847.74914358004867</v>
      </c>
      <c r="L111" s="23">
        <f t="shared" si="8"/>
        <v>34.398942445736381</v>
      </c>
      <c r="M111" s="23">
        <f t="shared" si="9"/>
        <v>189.76276101263664</v>
      </c>
      <c r="N111" s="62">
        <f t="shared" si="12"/>
        <v>1504.740515415559</v>
      </c>
      <c r="O111" s="62">
        <f t="shared" si="13"/>
        <v>1058.6000000000001</v>
      </c>
      <c r="P111" s="5"/>
      <c r="Q111" s="5"/>
    </row>
    <row r="112" spans="1:17" x14ac:dyDescent="0.25">
      <c r="A112" s="34">
        <f t="shared" si="10"/>
        <v>1992</v>
      </c>
      <c r="B112" t="s">
        <v>481</v>
      </c>
      <c r="C112" s="3">
        <v>33694</v>
      </c>
      <c r="D112" s="21">
        <v>0.70782999999999996</v>
      </c>
      <c r="E112" s="4">
        <v>450.8</v>
      </c>
      <c r="F112" s="4">
        <v>586.5</v>
      </c>
      <c r="G112" s="4">
        <v>25</v>
      </c>
      <c r="H112" s="73">
        <v>142.80000000000001</v>
      </c>
      <c r="I112" s="21"/>
      <c r="J112" s="23">
        <f t="shared" si="11"/>
        <v>636.87608606586332</v>
      </c>
      <c r="K112" s="23">
        <f t="shared" si="7"/>
        <v>828.58878544283232</v>
      </c>
      <c r="L112" s="23">
        <f t="shared" si="8"/>
        <v>35.319215065764382</v>
      </c>
      <c r="M112" s="23">
        <f t="shared" si="9"/>
        <v>201.74335645564616</v>
      </c>
      <c r="N112" s="62">
        <f t="shared" si="12"/>
        <v>1500.7840865744599</v>
      </c>
      <c r="O112" s="62">
        <f t="shared" si="13"/>
        <v>1062.3</v>
      </c>
      <c r="P112" s="5"/>
      <c r="Q112" s="5"/>
    </row>
    <row r="113" spans="1:17" x14ac:dyDescent="0.25">
      <c r="A113" s="34">
        <f t="shared" si="10"/>
        <v>1992</v>
      </c>
      <c r="B113" t="s">
        <v>482</v>
      </c>
      <c r="C113" s="3">
        <v>33785</v>
      </c>
      <c r="D113" s="21">
        <v>0.71251999999999993</v>
      </c>
      <c r="E113" s="4">
        <v>455.8</v>
      </c>
      <c r="F113" s="4">
        <v>604.9</v>
      </c>
      <c r="G113" s="4">
        <v>25.8</v>
      </c>
      <c r="H113" s="73">
        <v>144.1</v>
      </c>
      <c r="I113" s="21"/>
      <c r="J113" s="23">
        <f t="shared" si="11"/>
        <v>639.70134171672385</v>
      </c>
      <c r="K113" s="23">
        <f t="shared" si="7"/>
        <v>848.95862572278679</v>
      </c>
      <c r="L113" s="23">
        <f t="shared" si="8"/>
        <v>36.2095099084938</v>
      </c>
      <c r="M113" s="23">
        <f t="shared" si="9"/>
        <v>202.23993712457195</v>
      </c>
      <c r="N113" s="62">
        <f t="shared" si="12"/>
        <v>1524.8694773480045</v>
      </c>
      <c r="O113" s="62">
        <f t="shared" si="13"/>
        <v>1086.5</v>
      </c>
      <c r="P113" s="5"/>
      <c r="Q113" s="5"/>
    </row>
    <row r="114" spans="1:17" x14ac:dyDescent="0.25">
      <c r="A114" s="34">
        <f t="shared" si="10"/>
        <v>1992</v>
      </c>
      <c r="B114" t="s">
        <v>483</v>
      </c>
      <c r="C114" s="3">
        <v>33877</v>
      </c>
      <c r="D114" s="21">
        <v>0.71706000000000003</v>
      </c>
      <c r="E114" s="4">
        <v>459.9</v>
      </c>
      <c r="F114" s="4">
        <v>613.9</v>
      </c>
      <c r="G114" s="4">
        <v>26.4</v>
      </c>
      <c r="H114" s="73">
        <v>138.30000000000001</v>
      </c>
      <c r="I114" s="21"/>
      <c r="J114" s="23">
        <f t="shared" si="11"/>
        <v>641.36892310266921</v>
      </c>
      <c r="K114" s="23">
        <f t="shared" si="7"/>
        <v>856.13477254344116</v>
      </c>
      <c r="L114" s="23">
        <f t="shared" si="8"/>
        <v>36.817002761275205</v>
      </c>
      <c r="M114" s="23">
        <f t="shared" si="9"/>
        <v>192.87088946531671</v>
      </c>
      <c r="N114" s="62">
        <f t="shared" si="12"/>
        <v>1534.3206984073856</v>
      </c>
      <c r="O114" s="62">
        <f t="shared" si="13"/>
        <v>1100.2</v>
      </c>
      <c r="P114" s="5"/>
      <c r="Q114" s="5"/>
    </row>
    <row r="115" spans="1:17" x14ac:dyDescent="0.25">
      <c r="A115" s="34">
        <f t="shared" si="10"/>
        <v>1992</v>
      </c>
      <c r="B115" t="s">
        <v>484</v>
      </c>
      <c r="C115" s="3">
        <v>33969</v>
      </c>
      <c r="D115" s="21">
        <v>0.72211000000000003</v>
      </c>
      <c r="E115" s="4">
        <v>461.8</v>
      </c>
      <c r="F115" s="4">
        <v>636.9</v>
      </c>
      <c r="G115" s="4">
        <v>26.8</v>
      </c>
      <c r="H115" s="73">
        <v>147.30000000000001</v>
      </c>
      <c r="I115" s="21"/>
      <c r="J115" s="23">
        <f t="shared" si="11"/>
        <v>639.51475536968053</v>
      </c>
      <c r="K115" s="23">
        <f t="shared" si="7"/>
        <v>881.99858747282258</v>
      </c>
      <c r="L115" s="23">
        <f t="shared" si="8"/>
        <v>37.113459168270765</v>
      </c>
      <c r="M115" s="23">
        <f t="shared" si="9"/>
        <v>203.98554236889117</v>
      </c>
      <c r="N115" s="62">
        <f t="shared" si="12"/>
        <v>1558.6268020107739</v>
      </c>
      <c r="O115" s="62">
        <f t="shared" si="13"/>
        <v>1125.5</v>
      </c>
      <c r="P115" s="5"/>
      <c r="Q115" s="5"/>
    </row>
    <row r="116" spans="1:17" x14ac:dyDescent="0.25">
      <c r="A116" s="34">
        <f t="shared" si="10"/>
        <v>1993</v>
      </c>
      <c r="B116" t="s">
        <v>485</v>
      </c>
      <c r="C116" s="3">
        <v>34059</v>
      </c>
      <c r="D116" s="21">
        <v>0.72641</v>
      </c>
      <c r="E116" s="4">
        <v>469.6</v>
      </c>
      <c r="F116" s="4">
        <v>614.6</v>
      </c>
      <c r="G116" s="4">
        <v>28</v>
      </c>
      <c r="H116" s="73">
        <v>152.80000000000001</v>
      </c>
      <c r="I116" s="21"/>
      <c r="J116" s="23">
        <f t="shared" si="11"/>
        <v>646.46687132611066</v>
      </c>
      <c r="K116" s="23">
        <f t="shared" si="7"/>
        <v>846.07866081138752</v>
      </c>
      <c r="L116" s="23">
        <f t="shared" si="8"/>
        <v>38.545724866122441</v>
      </c>
      <c r="M116" s="23">
        <f t="shared" si="9"/>
        <v>210.34952712655388</v>
      </c>
      <c r="N116" s="62">
        <f t="shared" si="12"/>
        <v>1531.0912570036207</v>
      </c>
      <c r="O116" s="62">
        <f t="shared" si="13"/>
        <v>1112.2</v>
      </c>
      <c r="P116" s="5"/>
      <c r="Q116" s="5"/>
    </row>
    <row r="117" spans="1:17" x14ac:dyDescent="0.25">
      <c r="A117" s="34">
        <f t="shared" si="10"/>
        <v>1993</v>
      </c>
      <c r="B117" t="s">
        <v>486</v>
      </c>
      <c r="C117" s="3">
        <v>34150</v>
      </c>
      <c r="D117" s="21">
        <v>0.73131000000000002</v>
      </c>
      <c r="E117" s="4">
        <v>477.7</v>
      </c>
      <c r="F117" s="4">
        <v>641.29999999999995</v>
      </c>
      <c r="G117" s="4">
        <v>28.3</v>
      </c>
      <c r="H117" s="73">
        <v>164.6</v>
      </c>
      <c r="I117" s="21"/>
      <c r="J117" s="23">
        <f t="shared" si="11"/>
        <v>653.21136043538309</v>
      </c>
      <c r="K117" s="23">
        <f t="shared" si="7"/>
        <v>876.91950062217109</v>
      </c>
      <c r="L117" s="23">
        <f t="shared" si="8"/>
        <v>38.697679506638771</v>
      </c>
      <c r="M117" s="23">
        <f t="shared" si="9"/>
        <v>225.07554935663399</v>
      </c>
      <c r="N117" s="62">
        <f t="shared" si="12"/>
        <v>1568.828540564193</v>
      </c>
      <c r="O117" s="62">
        <f t="shared" si="13"/>
        <v>1147.3</v>
      </c>
      <c r="P117" s="5"/>
      <c r="Q117" s="5"/>
    </row>
    <row r="118" spans="1:17" x14ac:dyDescent="0.25">
      <c r="A118" s="34">
        <f t="shared" si="10"/>
        <v>1993</v>
      </c>
      <c r="B118" t="s">
        <v>487</v>
      </c>
      <c r="C118" s="3">
        <v>34242</v>
      </c>
      <c r="D118" s="21">
        <v>0.73450999999999989</v>
      </c>
      <c r="E118" s="4">
        <v>482.3</v>
      </c>
      <c r="F118" s="4">
        <v>657</v>
      </c>
      <c r="G118" s="4">
        <v>28.7</v>
      </c>
      <c r="H118" s="73">
        <v>156.4</v>
      </c>
      <c r="I118" s="21"/>
      <c r="J118" s="23">
        <f t="shared" si="11"/>
        <v>656.6282283427048</v>
      </c>
      <c r="K118" s="23">
        <f t="shared" si="7"/>
        <v>894.47386693169608</v>
      </c>
      <c r="L118" s="23">
        <f t="shared" si="8"/>
        <v>39.073668159725536</v>
      </c>
      <c r="M118" s="23">
        <f t="shared" si="9"/>
        <v>212.93106969272037</v>
      </c>
      <c r="N118" s="62">
        <f t="shared" si="12"/>
        <v>1590.1757634341263</v>
      </c>
      <c r="O118" s="62">
        <f t="shared" si="13"/>
        <v>1168</v>
      </c>
      <c r="P118" s="5"/>
      <c r="Q118" s="5"/>
    </row>
    <row r="119" spans="1:17" x14ac:dyDescent="0.25">
      <c r="A119" s="34">
        <f t="shared" si="10"/>
        <v>1993</v>
      </c>
      <c r="B119" t="s">
        <v>488</v>
      </c>
      <c r="C119" s="3">
        <v>34334</v>
      </c>
      <c r="D119" s="21">
        <v>0.73872000000000004</v>
      </c>
      <c r="E119" s="4">
        <v>488.9</v>
      </c>
      <c r="F119" s="4">
        <v>673.3</v>
      </c>
      <c r="G119" s="4">
        <v>29.2</v>
      </c>
      <c r="H119" s="73">
        <v>187.7</v>
      </c>
      <c r="I119" s="21"/>
      <c r="J119" s="23">
        <f t="shared" si="11"/>
        <v>661.82044617717122</v>
      </c>
      <c r="K119" s="23">
        <f t="shared" si="7"/>
        <v>911.44141217240622</v>
      </c>
      <c r="L119" s="23">
        <f t="shared" si="8"/>
        <v>39.527831925492741</v>
      </c>
      <c r="M119" s="23">
        <f t="shared" si="9"/>
        <v>254.08815247996532</v>
      </c>
      <c r="N119" s="62">
        <f t="shared" si="12"/>
        <v>1612.7896902750701</v>
      </c>
      <c r="O119" s="62">
        <f t="shared" si="13"/>
        <v>1191.3999999999999</v>
      </c>
      <c r="P119" s="5"/>
      <c r="Q119" s="5"/>
    </row>
    <row r="120" spans="1:17" x14ac:dyDescent="0.25">
      <c r="A120" s="34">
        <f t="shared" si="10"/>
        <v>1994</v>
      </c>
      <c r="B120" t="s">
        <v>489</v>
      </c>
      <c r="C120" s="3">
        <v>34424</v>
      </c>
      <c r="D120" s="21">
        <v>0.74134</v>
      </c>
      <c r="E120" s="4">
        <v>500.7</v>
      </c>
      <c r="F120" s="4">
        <v>671.1</v>
      </c>
      <c r="G120" s="4">
        <v>30.1</v>
      </c>
      <c r="H120" s="73">
        <v>168.1</v>
      </c>
      <c r="I120" s="21"/>
      <c r="J120" s="23">
        <f t="shared" si="11"/>
        <v>675.39860253055281</v>
      </c>
      <c r="K120" s="23">
        <f t="shared" si="7"/>
        <v>905.25265060566005</v>
      </c>
      <c r="L120" s="23">
        <f t="shared" si="8"/>
        <v>40.602152858337604</v>
      </c>
      <c r="M120" s="23">
        <f t="shared" si="9"/>
        <v>226.75155798958642</v>
      </c>
      <c r="N120" s="62">
        <f t="shared" si="12"/>
        <v>1621.2534059945503</v>
      </c>
      <c r="O120" s="62">
        <f t="shared" si="13"/>
        <v>1201.8999999999999</v>
      </c>
      <c r="P120" s="5"/>
      <c r="Q120" s="5"/>
    </row>
    <row r="121" spans="1:17" x14ac:dyDescent="0.25">
      <c r="A121" s="34">
        <f t="shared" si="10"/>
        <v>1994</v>
      </c>
      <c r="B121" t="s">
        <v>490</v>
      </c>
      <c r="C121" s="3">
        <v>34515</v>
      </c>
      <c r="D121" s="21">
        <v>0.74546999999999997</v>
      </c>
      <c r="E121" s="4">
        <v>508.8</v>
      </c>
      <c r="F121" s="4">
        <v>695.3</v>
      </c>
      <c r="G121" s="4">
        <v>30.7</v>
      </c>
      <c r="H121" s="73">
        <v>177.5</v>
      </c>
      <c r="I121" s="21"/>
      <c r="J121" s="23">
        <f t="shared" si="11"/>
        <v>682.52243551048332</v>
      </c>
      <c r="K121" s="23">
        <f t="shared" si="7"/>
        <v>932.70017572806421</v>
      </c>
      <c r="L121" s="23">
        <f t="shared" si="8"/>
        <v>41.182073054583014</v>
      </c>
      <c r="M121" s="23">
        <f t="shared" si="9"/>
        <v>238.10481977812657</v>
      </c>
      <c r="N121" s="62">
        <f t="shared" si="12"/>
        <v>1656.4046842931305</v>
      </c>
      <c r="O121" s="62">
        <f t="shared" si="13"/>
        <v>1234.8</v>
      </c>
      <c r="P121" s="5"/>
      <c r="Q121" s="5"/>
    </row>
    <row r="122" spans="1:17" x14ac:dyDescent="0.25">
      <c r="A122" s="34">
        <f t="shared" si="10"/>
        <v>1994</v>
      </c>
      <c r="B122" t="s">
        <v>491</v>
      </c>
      <c r="C122" s="3">
        <v>34607</v>
      </c>
      <c r="D122" s="21">
        <v>0.75078999999999996</v>
      </c>
      <c r="E122" s="4">
        <v>513.1</v>
      </c>
      <c r="F122" s="4">
        <v>692.8</v>
      </c>
      <c r="G122" s="4">
        <v>31.2</v>
      </c>
      <c r="H122" s="73">
        <v>194.7</v>
      </c>
      <c r="I122" s="21"/>
      <c r="J122" s="23">
        <f t="shared" si="11"/>
        <v>683.41347114372866</v>
      </c>
      <c r="K122" s="23">
        <f t="shared" si="7"/>
        <v>922.76135803620184</v>
      </c>
      <c r="L122" s="23">
        <f t="shared" si="8"/>
        <v>41.556227440429417</v>
      </c>
      <c r="M122" s="23">
        <f t="shared" si="9"/>
        <v>259.32684239267974</v>
      </c>
      <c r="N122" s="62">
        <f t="shared" si="12"/>
        <v>1647.7310566203598</v>
      </c>
      <c r="O122" s="62">
        <f t="shared" si="13"/>
        <v>1237.1000000000001</v>
      </c>
      <c r="P122" s="5"/>
      <c r="Q122" s="5"/>
    </row>
    <row r="123" spans="1:17" x14ac:dyDescent="0.25">
      <c r="A123" s="34">
        <f t="shared" si="10"/>
        <v>1994</v>
      </c>
      <c r="B123" t="s">
        <v>492</v>
      </c>
      <c r="C123" s="3">
        <v>34699</v>
      </c>
      <c r="D123" s="21">
        <v>0.75431999999999999</v>
      </c>
      <c r="E123" s="4">
        <v>520</v>
      </c>
      <c r="F123" s="4">
        <v>702.9</v>
      </c>
      <c r="G123" s="4">
        <v>31.6</v>
      </c>
      <c r="H123" s="73">
        <v>206.5</v>
      </c>
      <c r="I123" s="21"/>
      <c r="J123" s="23">
        <f t="shared" si="11"/>
        <v>689.36260473008804</v>
      </c>
      <c r="K123" s="23">
        <f t="shared" si="7"/>
        <v>931.83264397072855</v>
      </c>
      <c r="L123" s="23">
        <f t="shared" si="8"/>
        <v>41.892035210520739</v>
      </c>
      <c r="M123" s="23">
        <f t="shared" si="9"/>
        <v>273.75649591685226</v>
      </c>
      <c r="N123" s="62">
        <f t="shared" si="12"/>
        <v>1663.0872839113374</v>
      </c>
      <c r="O123" s="62">
        <f t="shared" si="13"/>
        <v>1254.5</v>
      </c>
      <c r="P123" s="5"/>
      <c r="Q123" s="5"/>
    </row>
    <row r="124" spans="1:17" x14ac:dyDescent="0.25">
      <c r="A124" s="34">
        <f t="shared" si="10"/>
        <v>1995</v>
      </c>
      <c r="B124" t="s">
        <v>493</v>
      </c>
      <c r="C124" s="3">
        <v>34789</v>
      </c>
      <c r="D124" s="21">
        <v>0.75793999999999995</v>
      </c>
      <c r="E124" s="4">
        <v>528.4</v>
      </c>
      <c r="F124" s="4">
        <v>720</v>
      </c>
      <c r="G124" s="4">
        <v>31.9</v>
      </c>
      <c r="H124" s="73">
        <v>210.6</v>
      </c>
      <c r="I124" s="21"/>
      <c r="J124" s="23">
        <f t="shared" si="11"/>
        <v>697.15280892946669</v>
      </c>
      <c r="K124" s="23">
        <f t="shared" si="7"/>
        <v>949.94326727709324</v>
      </c>
      <c r="L124" s="23">
        <f t="shared" si="8"/>
        <v>42.087764202971215</v>
      </c>
      <c r="M124" s="23">
        <f t="shared" si="9"/>
        <v>277.85840567854979</v>
      </c>
      <c r="N124" s="62">
        <f t="shared" si="12"/>
        <v>1689.1838404095311</v>
      </c>
      <c r="O124" s="62">
        <f t="shared" si="13"/>
        <v>1280.3000000000002</v>
      </c>
      <c r="P124" s="5"/>
      <c r="Q124" s="5"/>
    </row>
    <row r="125" spans="1:17" x14ac:dyDescent="0.25">
      <c r="A125" s="34">
        <f t="shared" si="10"/>
        <v>1995</v>
      </c>
      <c r="B125" t="s">
        <v>494</v>
      </c>
      <c r="C125" s="3">
        <v>34880</v>
      </c>
      <c r="D125" s="21">
        <v>0.7622199999999999</v>
      </c>
      <c r="E125" s="4">
        <v>532.79999999999995</v>
      </c>
      <c r="F125" s="4">
        <v>742.2</v>
      </c>
      <c r="G125" s="4">
        <v>32.299999999999997</v>
      </c>
      <c r="H125" s="73">
        <v>208.2</v>
      </c>
      <c r="I125" s="21"/>
      <c r="J125" s="23">
        <f t="shared" si="11"/>
        <v>699.01078428800088</v>
      </c>
      <c r="K125" s="23">
        <f t="shared" si="7"/>
        <v>973.73461730209146</v>
      </c>
      <c r="L125" s="23">
        <f t="shared" si="8"/>
        <v>42.376216840282332</v>
      </c>
      <c r="M125" s="23">
        <f t="shared" si="9"/>
        <v>273.14948440082918</v>
      </c>
      <c r="N125" s="62">
        <f t="shared" si="12"/>
        <v>1715.1216184303746</v>
      </c>
      <c r="O125" s="62">
        <f t="shared" si="13"/>
        <v>1307.3</v>
      </c>
      <c r="P125" s="5"/>
      <c r="Q125" s="5"/>
    </row>
    <row r="126" spans="1:17" x14ac:dyDescent="0.25">
      <c r="A126" s="34">
        <f t="shared" si="10"/>
        <v>1995</v>
      </c>
      <c r="B126" t="s">
        <v>495</v>
      </c>
      <c r="C126" s="3">
        <v>34972</v>
      </c>
      <c r="D126" s="21">
        <v>0.76528000000000007</v>
      </c>
      <c r="E126" s="4">
        <v>538</v>
      </c>
      <c r="F126" s="4">
        <v>747.7</v>
      </c>
      <c r="G126" s="4">
        <v>32.9</v>
      </c>
      <c r="H126" s="73">
        <v>214.6</v>
      </c>
      <c r="I126" s="21"/>
      <c r="J126" s="23">
        <f t="shared" si="11"/>
        <v>703.01066276395557</v>
      </c>
      <c r="K126" s="23">
        <f t="shared" si="7"/>
        <v>977.02801588960904</v>
      </c>
      <c r="L126" s="23">
        <f t="shared" si="8"/>
        <v>42.990800752665685</v>
      </c>
      <c r="M126" s="23">
        <f t="shared" si="9"/>
        <v>280.42023834413544</v>
      </c>
      <c r="N126" s="62">
        <f t="shared" si="12"/>
        <v>1723.0294794062304</v>
      </c>
      <c r="O126" s="62">
        <f t="shared" si="13"/>
        <v>1318.6000000000001</v>
      </c>
      <c r="P126" s="5"/>
      <c r="Q126" s="5"/>
    </row>
    <row r="127" spans="1:17" x14ac:dyDescent="0.25">
      <c r="A127" s="34">
        <f t="shared" si="10"/>
        <v>1995</v>
      </c>
      <c r="B127" t="s">
        <v>496</v>
      </c>
      <c r="C127" s="3">
        <v>35064</v>
      </c>
      <c r="D127" s="21">
        <v>0.76863999999999999</v>
      </c>
      <c r="E127" s="4">
        <v>542.70000000000005</v>
      </c>
      <c r="F127" s="4">
        <v>765.7</v>
      </c>
      <c r="G127" s="4">
        <v>33.5</v>
      </c>
      <c r="H127" s="73">
        <v>210.5</v>
      </c>
      <c r="I127" s="21"/>
      <c r="J127" s="23">
        <f t="shared" si="11"/>
        <v>706.05224812656127</v>
      </c>
      <c r="K127" s="23">
        <f t="shared" si="7"/>
        <v>996.17506244796016</v>
      </c>
      <c r="L127" s="23">
        <f t="shared" si="8"/>
        <v>43.583472106577851</v>
      </c>
      <c r="M127" s="23">
        <f t="shared" si="9"/>
        <v>273.86032472939218</v>
      </c>
      <c r="N127" s="62">
        <f t="shared" si="12"/>
        <v>1745.8107826810992</v>
      </c>
      <c r="O127" s="62">
        <f t="shared" si="13"/>
        <v>1341.9</v>
      </c>
      <c r="P127" s="5"/>
      <c r="Q127" s="5"/>
    </row>
    <row r="128" spans="1:17" x14ac:dyDescent="0.25">
      <c r="A128" s="34">
        <f t="shared" si="10"/>
        <v>1996</v>
      </c>
      <c r="B128" t="s">
        <v>497</v>
      </c>
      <c r="C128" s="3">
        <v>35155</v>
      </c>
      <c r="D128" s="21">
        <v>0.77295000000000003</v>
      </c>
      <c r="E128" s="4">
        <v>547</v>
      </c>
      <c r="F128" s="4">
        <v>796.5</v>
      </c>
      <c r="G128" s="4">
        <v>34</v>
      </c>
      <c r="H128" s="73">
        <v>214.2</v>
      </c>
      <c r="I128" s="21"/>
      <c r="J128" s="23">
        <f t="shared" si="11"/>
        <v>707.67837505660134</v>
      </c>
      <c r="K128" s="23">
        <f t="shared" si="7"/>
        <v>1030.4676887250146</v>
      </c>
      <c r="L128" s="23">
        <f t="shared" si="8"/>
        <v>43.987321301507208</v>
      </c>
      <c r="M128" s="23">
        <f t="shared" si="9"/>
        <v>277.12012419949542</v>
      </c>
      <c r="N128" s="62">
        <f t="shared" si="12"/>
        <v>1782.1333850831229</v>
      </c>
      <c r="O128" s="62">
        <f t="shared" si="13"/>
        <v>1377.5</v>
      </c>
      <c r="P128" s="5"/>
      <c r="Q128" s="5"/>
    </row>
    <row r="129" spans="1:17" x14ac:dyDescent="0.25">
      <c r="A129" s="34">
        <f t="shared" si="10"/>
        <v>1996</v>
      </c>
      <c r="B129" t="s">
        <v>498</v>
      </c>
      <c r="C129" s="3">
        <v>35246</v>
      </c>
      <c r="D129" s="21">
        <v>0.77805000000000002</v>
      </c>
      <c r="E129" s="4">
        <v>554.79999999999995</v>
      </c>
      <c r="F129" s="4">
        <v>834.4</v>
      </c>
      <c r="G129" s="4">
        <v>34.6</v>
      </c>
      <c r="H129" s="73">
        <v>225.4</v>
      </c>
      <c r="I129" s="21"/>
      <c r="J129" s="23">
        <f t="shared" si="11"/>
        <v>713.06471306471303</v>
      </c>
      <c r="K129" s="23">
        <f t="shared" si="7"/>
        <v>1072.4246513720198</v>
      </c>
      <c r="L129" s="23">
        <f t="shared" si="8"/>
        <v>44.470149733307629</v>
      </c>
      <c r="M129" s="23">
        <f t="shared" si="9"/>
        <v>289.69860548807918</v>
      </c>
      <c r="N129" s="62">
        <f t="shared" si="12"/>
        <v>1829.9595141700404</v>
      </c>
      <c r="O129" s="62">
        <f t="shared" si="13"/>
        <v>1423.7999999999997</v>
      </c>
      <c r="P129" s="5"/>
      <c r="Q129" s="5"/>
    </row>
    <row r="130" spans="1:17" x14ac:dyDescent="0.25">
      <c r="A130" s="34">
        <f t="shared" si="10"/>
        <v>1996</v>
      </c>
      <c r="B130" t="s">
        <v>499</v>
      </c>
      <c r="C130" s="3">
        <v>35338</v>
      </c>
      <c r="D130" s="21">
        <v>0.78138000000000007</v>
      </c>
      <c r="E130" s="4">
        <v>561.4</v>
      </c>
      <c r="F130" s="4">
        <v>838.4</v>
      </c>
      <c r="G130" s="4">
        <v>35.200000000000003</v>
      </c>
      <c r="H130" s="73">
        <v>225.9</v>
      </c>
      <c r="I130" s="21"/>
      <c r="J130" s="23">
        <f t="shared" si="11"/>
        <v>718.47244618495472</v>
      </c>
      <c r="K130" s="23">
        <f t="shared" si="7"/>
        <v>1072.973457216719</v>
      </c>
      <c r="L130" s="23">
        <f t="shared" si="8"/>
        <v>45.048503928946225</v>
      </c>
      <c r="M130" s="23">
        <f t="shared" si="9"/>
        <v>289.10389311218609</v>
      </c>
      <c r="N130" s="62">
        <f t="shared" si="12"/>
        <v>1836.4944073306199</v>
      </c>
      <c r="O130" s="62">
        <f t="shared" si="13"/>
        <v>1435</v>
      </c>
      <c r="P130" s="5"/>
      <c r="Q130" s="5"/>
    </row>
    <row r="131" spans="1:17" x14ac:dyDescent="0.25">
      <c r="A131" s="34">
        <f t="shared" si="10"/>
        <v>1996</v>
      </c>
      <c r="B131" t="s">
        <v>500</v>
      </c>
      <c r="C131" s="3">
        <v>35430</v>
      </c>
      <c r="D131" s="21">
        <v>0.78666999999999998</v>
      </c>
      <c r="E131" s="4">
        <v>568.20000000000005</v>
      </c>
      <c r="F131" s="4">
        <v>858.4</v>
      </c>
      <c r="G131" s="4">
        <v>35.799999999999997</v>
      </c>
      <c r="H131" s="73">
        <v>229</v>
      </c>
      <c r="I131" s="21"/>
      <c r="J131" s="23">
        <f t="shared" si="11"/>
        <v>722.28507506324138</v>
      </c>
      <c r="K131" s="23">
        <f t="shared" si="7"/>
        <v>1091.181817026199</v>
      </c>
      <c r="L131" s="23">
        <f t="shared" si="8"/>
        <v>45.508281744568876</v>
      </c>
      <c r="M131" s="23">
        <f t="shared" si="9"/>
        <v>291.10046143872273</v>
      </c>
      <c r="N131" s="62">
        <f t="shared" si="12"/>
        <v>1858.9751738340094</v>
      </c>
      <c r="O131" s="62">
        <f t="shared" si="13"/>
        <v>1462.3999999999999</v>
      </c>
      <c r="P131" s="5"/>
      <c r="Q131" s="5"/>
    </row>
    <row r="132" spans="1:17" x14ac:dyDescent="0.25">
      <c r="A132" s="34">
        <f t="shared" si="10"/>
        <v>1997</v>
      </c>
      <c r="B132" t="s">
        <v>501</v>
      </c>
      <c r="C132" s="3">
        <v>35520</v>
      </c>
      <c r="D132" s="21">
        <v>0.79013999999999995</v>
      </c>
      <c r="E132" s="4">
        <v>578.4</v>
      </c>
      <c r="F132" s="4">
        <v>896.4</v>
      </c>
      <c r="G132" s="4">
        <v>37.200000000000003</v>
      </c>
      <c r="H132" s="73">
        <v>230</v>
      </c>
      <c r="I132" s="21"/>
      <c r="J132" s="23">
        <f t="shared" si="11"/>
        <v>732.02217328574682</v>
      </c>
      <c r="K132" s="23">
        <f t="shared" si="7"/>
        <v>1134.4824967727238</v>
      </c>
      <c r="L132" s="23">
        <f t="shared" si="8"/>
        <v>47.080264256967126</v>
      </c>
      <c r="M132" s="23">
        <f t="shared" si="9"/>
        <v>291.08765535221607</v>
      </c>
      <c r="N132" s="62">
        <f t="shared" si="12"/>
        <v>1913.584934315438</v>
      </c>
      <c r="O132" s="62">
        <f t="shared" si="13"/>
        <v>1512</v>
      </c>
      <c r="P132" s="5"/>
      <c r="Q132" s="5"/>
    </row>
    <row r="133" spans="1:17" x14ac:dyDescent="0.25">
      <c r="A133" s="34">
        <f t="shared" si="10"/>
        <v>1997</v>
      </c>
      <c r="B133" t="s">
        <v>502</v>
      </c>
      <c r="C133" s="3">
        <v>35611</v>
      </c>
      <c r="D133" s="21">
        <v>0.79209000000000007</v>
      </c>
      <c r="E133" s="4">
        <v>585.20000000000005</v>
      </c>
      <c r="F133" s="4">
        <v>910.5</v>
      </c>
      <c r="G133" s="4">
        <v>38</v>
      </c>
      <c r="H133" s="73">
        <v>234.5</v>
      </c>
      <c r="I133" s="21"/>
      <c r="J133" s="23">
        <f t="shared" si="11"/>
        <v>738.8049337827772</v>
      </c>
      <c r="K133" s="23">
        <f t="shared" si="7"/>
        <v>1149.4905881907357</v>
      </c>
      <c r="L133" s="23">
        <f t="shared" si="8"/>
        <v>47.974346349530983</v>
      </c>
      <c r="M133" s="23">
        <f t="shared" si="9"/>
        <v>296.05221628855304</v>
      </c>
      <c r="N133" s="62">
        <f t="shared" si="12"/>
        <v>1936.269868323044</v>
      </c>
      <c r="O133" s="62">
        <f t="shared" si="13"/>
        <v>1533.7</v>
      </c>
      <c r="P133" s="5"/>
      <c r="Q133" s="5"/>
    </row>
    <row r="134" spans="1:17" x14ac:dyDescent="0.25">
      <c r="A134" s="34">
        <f t="shared" si="10"/>
        <v>1997</v>
      </c>
      <c r="B134" t="s">
        <v>503</v>
      </c>
      <c r="C134" s="3">
        <v>35703</v>
      </c>
      <c r="D134" s="21">
        <v>0.79413</v>
      </c>
      <c r="E134" s="4">
        <v>593.29999999999995</v>
      </c>
      <c r="F134" s="4">
        <v>935.4</v>
      </c>
      <c r="G134" s="4">
        <v>38.6</v>
      </c>
      <c r="H134" s="73">
        <v>246.9</v>
      </c>
      <c r="I134" s="21"/>
      <c r="J134" s="23">
        <f t="shared" si="11"/>
        <v>747.10689685567843</v>
      </c>
      <c r="K134" s="23">
        <f t="shared" si="7"/>
        <v>1177.8927883344036</v>
      </c>
      <c r="L134" s="23">
        <f t="shared" si="8"/>
        <v>48.606651303942684</v>
      </c>
      <c r="M134" s="23">
        <f t="shared" si="9"/>
        <v>310.90627479128102</v>
      </c>
      <c r="N134" s="62">
        <f t="shared" si="12"/>
        <v>1973.6063364940246</v>
      </c>
      <c r="O134" s="62">
        <f t="shared" si="13"/>
        <v>1567.2999999999997</v>
      </c>
      <c r="P134" s="5"/>
      <c r="Q134" s="5"/>
    </row>
    <row r="135" spans="1:17" x14ac:dyDescent="0.25">
      <c r="A135" s="34">
        <f t="shared" si="10"/>
        <v>1997</v>
      </c>
      <c r="B135" t="s">
        <v>504</v>
      </c>
      <c r="C135" s="3">
        <v>35795</v>
      </c>
      <c r="D135" s="21">
        <v>0.79659000000000002</v>
      </c>
      <c r="E135" s="4">
        <v>604.1</v>
      </c>
      <c r="F135" s="4">
        <v>962.2</v>
      </c>
      <c r="G135" s="4">
        <v>39</v>
      </c>
      <c r="H135" s="73">
        <v>237.2</v>
      </c>
      <c r="I135" s="21"/>
      <c r="J135" s="23">
        <f t="shared" si="11"/>
        <v>758.35749883880044</v>
      </c>
      <c r="K135" s="23">
        <f t="shared" si="7"/>
        <v>1207.8986680726598</v>
      </c>
      <c r="L135" s="23">
        <f t="shared" si="8"/>
        <v>48.958686400783336</v>
      </c>
      <c r="M135" s="23">
        <f t="shared" si="9"/>
        <v>297.76924139143097</v>
      </c>
      <c r="N135" s="62">
        <f t="shared" si="12"/>
        <v>2015.2148533122436</v>
      </c>
      <c r="O135" s="62">
        <f t="shared" si="13"/>
        <v>1605.3000000000002</v>
      </c>
      <c r="P135" s="5"/>
      <c r="Q135" s="5"/>
    </row>
    <row r="136" spans="1:17" x14ac:dyDescent="0.25">
      <c r="A136" s="34">
        <f t="shared" si="10"/>
        <v>1998</v>
      </c>
      <c r="B136" t="s">
        <v>505</v>
      </c>
      <c r="C136" s="3">
        <v>35885</v>
      </c>
      <c r="D136" s="21">
        <v>0.79654999999999998</v>
      </c>
      <c r="E136" s="4">
        <v>614.9</v>
      </c>
      <c r="F136" s="4">
        <v>990.1</v>
      </c>
      <c r="G136" s="4">
        <v>39.1</v>
      </c>
      <c r="H136" s="73">
        <v>239.8</v>
      </c>
      <c r="I136" s="21"/>
      <c r="J136" s="23">
        <f t="shared" si="11"/>
        <v>771.95405184859703</v>
      </c>
      <c r="K136" s="23">
        <f t="shared" ref="K136:K182" si="14">F136/$D136</f>
        <v>1242.9853744272175</v>
      </c>
      <c r="L136" s="23">
        <f t="shared" ref="L136:L182" si="15">G136/$D136</f>
        <v>49.086686334818907</v>
      </c>
      <c r="M136" s="23">
        <f t="shared" ref="M136:M182" si="16">H136/$D136</f>
        <v>301.04827066725255</v>
      </c>
      <c r="N136" s="62">
        <f t="shared" si="12"/>
        <v>2064.0261126106334</v>
      </c>
      <c r="O136" s="62">
        <f t="shared" si="13"/>
        <v>1644.1</v>
      </c>
      <c r="P136" s="5"/>
      <c r="Q136" s="5"/>
    </row>
    <row r="137" spans="1:17" x14ac:dyDescent="0.25">
      <c r="A137" s="34">
        <f t="shared" ref="A137:A200" si="17">YEAR(C137)</f>
        <v>1998</v>
      </c>
      <c r="B137" t="s">
        <v>506</v>
      </c>
      <c r="C137" s="3">
        <v>35976</v>
      </c>
      <c r="D137" s="21">
        <v>0.79796000000000011</v>
      </c>
      <c r="E137" s="4">
        <v>623.5</v>
      </c>
      <c r="F137" s="4">
        <v>1016.4</v>
      </c>
      <c r="G137" s="4">
        <v>39.299999999999997</v>
      </c>
      <c r="H137" s="73">
        <v>236.5</v>
      </c>
      <c r="I137" s="21"/>
      <c r="J137" s="23">
        <f t="shared" ref="J137:J182" si="18">E137/$D137</f>
        <v>781.36748709208473</v>
      </c>
      <c r="K137" s="23">
        <f t="shared" si="14"/>
        <v>1273.7480575467439</v>
      </c>
      <c r="L137" s="23">
        <f t="shared" si="15"/>
        <v>49.250589001954978</v>
      </c>
      <c r="M137" s="23">
        <f t="shared" si="16"/>
        <v>296.38077096596317</v>
      </c>
      <c r="N137" s="62">
        <f t="shared" ref="N137:N182" si="19">SUM(J137:L137)</f>
        <v>2104.3661336407836</v>
      </c>
      <c r="O137" s="62">
        <f t="shared" ref="O137:O182" si="20">SUM(E137:G137)</f>
        <v>1679.2</v>
      </c>
      <c r="P137" s="5"/>
      <c r="Q137" s="5"/>
    </row>
    <row r="138" spans="1:17" x14ac:dyDescent="0.25">
      <c r="A138" s="34">
        <f t="shared" si="17"/>
        <v>1998</v>
      </c>
      <c r="B138" t="s">
        <v>507</v>
      </c>
      <c r="C138" s="3">
        <v>36068</v>
      </c>
      <c r="D138" s="21">
        <v>0.80037000000000003</v>
      </c>
      <c r="E138" s="4">
        <v>632.1</v>
      </c>
      <c r="F138" s="4">
        <v>1037.2</v>
      </c>
      <c r="G138" s="4">
        <v>40</v>
      </c>
      <c r="H138" s="73">
        <v>242.6</v>
      </c>
      <c r="I138" s="21"/>
      <c r="J138" s="23">
        <f t="shared" si="18"/>
        <v>789.75973612204359</v>
      </c>
      <c r="K138" s="23">
        <f t="shared" si="14"/>
        <v>1295.9006459512475</v>
      </c>
      <c r="L138" s="23">
        <f t="shared" si="15"/>
        <v>49.976885690368206</v>
      </c>
      <c r="M138" s="23">
        <f t="shared" si="16"/>
        <v>303.10981171208317</v>
      </c>
      <c r="N138" s="62">
        <f t="shared" si="19"/>
        <v>2135.6372677636596</v>
      </c>
      <c r="O138" s="62">
        <f t="shared" si="20"/>
        <v>1709.3000000000002</v>
      </c>
      <c r="P138" s="5"/>
      <c r="Q138" s="5"/>
    </row>
    <row r="139" spans="1:17" x14ac:dyDescent="0.25">
      <c r="A139" s="34">
        <f t="shared" si="17"/>
        <v>1998</v>
      </c>
      <c r="B139" t="s">
        <v>508</v>
      </c>
      <c r="C139" s="3">
        <v>36160</v>
      </c>
      <c r="D139" s="21">
        <v>0.8024</v>
      </c>
      <c r="E139" s="4">
        <v>640.5</v>
      </c>
      <c r="F139" s="4">
        <v>1062</v>
      </c>
      <c r="G139" s="4">
        <v>41.1</v>
      </c>
      <c r="H139" s="73">
        <v>237.8</v>
      </c>
      <c r="I139" s="21"/>
      <c r="J139" s="23">
        <f t="shared" si="18"/>
        <v>798.23030907278167</v>
      </c>
      <c r="K139" s="23">
        <f t="shared" si="14"/>
        <v>1323.5294117647059</v>
      </c>
      <c r="L139" s="23">
        <f t="shared" si="15"/>
        <v>51.221335992023931</v>
      </c>
      <c r="M139" s="23">
        <f t="shared" si="16"/>
        <v>296.36091724825525</v>
      </c>
      <c r="N139" s="62">
        <f t="shared" si="19"/>
        <v>2172.9810568295111</v>
      </c>
      <c r="O139" s="62">
        <f t="shared" si="20"/>
        <v>1743.6</v>
      </c>
      <c r="P139" s="5"/>
      <c r="Q139" s="5"/>
    </row>
    <row r="140" spans="1:17" x14ac:dyDescent="0.25">
      <c r="A140" s="34">
        <f t="shared" si="17"/>
        <v>1999</v>
      </c>
      <c r="B140" t="s">
        <v>509</v>
      </c>
      <c r="C140" s="3">
        <v>36250</v>
      </c>
      <c r="D140" s="21">
        <v>0.80447000000000002</v>
      </c>
      <c r="E140" s="4">
        <v>655.6</v>
      </c>
      <c r="F140" s="4">
        <v>1073.5</v>
      </c>
      <c r="G140" s="4">
        <v>42.3</v>
      </c>
      <c r="H140" s="73">
        <v>246.3</v>
      </c>
      <c r="I140" s="21"/>
      <c r="J140" s="23">
        <f t="shared" si="18"/>
        <v>814.94648650664419</v>
      </c>
      <c r="K140" s="23">
        <f t="shared" si="14"/>
        <v>1334.4189342051288</v>
      </c>
      <c r="L140" s="23">
        <f t="shared" si="15"/>
        <v>52.581202530858825</v>
      </c>
      <c r="M140" s="23">
        <f t="shared" si="16"/>
        <v>306.1643069350007</v>
      </c>
      <c r="N140" s="62">
        <f t="shared" si="19"/>
        <v>2201.9466232426316</v>
      </c>
      <c r="O140" s="62">
        <f t="shared" si="20"/>
        <v>1771.3999999999999</v>
      </c>
      <c r="P140" s="5"/>
      <c r="Q140" s="5"/>
    </row>
    <row r="141" spans="1:17" x14ac:dyDescent="0.25">
      <c r="A141" s="34">
        <f t="shared" si="17"/>
        <v>1999</v>
      </c>
      <c r="B141" t="s">
        <v>510</v>
      </c>
      <c r="C141" s="3">
        <v>36341</v>
      </c>
      <c r="D141" s="21">
        <v>0.80876000000000003</v>
      </c>
      <c r="E141" s="4">
        <v>659.7</v>
      </c>
      <c r="F141" s="4">
        <v>1090.8</v>
      </c>
      <c r="G141" s="4">
        <v>43.5</v>
      </c>
      <c r="H141" s="73">
        <v>244.5</v>
      </c>
      <c r="I141" s="21"/>
      <c r="J141" s="23">
        <f t="shared" si="18"/>
        <v>815.69315989910478</v>
      </c>
      <c r="K141" s="23">
        <f t="shared" si="14"/>
        <v>1348.7313912656412</v>
      </c>
      <c r="L141" s="23">
        <f t="shared" si="15"/>
        <v>53.786042831000543</v>
      </c>
      <c r="M141" s="23">
        <f t="shared" si="16"/>
        <v>302.31465453286512</v>
      </c>
      <c r="N141" s="62">
        <f t="shared" si="19"/>
        <v>2218.2105939957464</v>
      </c>
      <c r="O141" s="62">
        <f t="shared" si="20"/>
        <v>1794</v>
      </c>
      <c r="P141" s="5"/>
      <c r="Q141" s="5"/>
    </row>
    <row r="142" spans="1:17" x14ac:dyDescent="0.25">
      <c r="A142" s="34">
        <f t="shared" si="17"/>
        <v>1999</v>
      </c>
      <c r="B142" t="s">
        <v>511</v>
      </c>
      <c r="C142" s="3">
        <v>36433</v>
      </c>
      <c r="D142" s="21">
        <v>0.81302000000000008</v>
      </c>
      <c r="E142" s="4">
        <v>665.6</v>
      </c>
      <c r="F142" s="4">
        <v>1116.2</v>
      </c>
      <c r="G142" s="4">
        <v>44.7</v>
      </c>
      <c r="H142" s="73">
        <v>248.6</v>
      </c>
      <c r="I142" s="21"/>
      <c r="J142" s="23">
        <f t="shared" si="18"/>
        <v>818.67604732970892</v>
      </c>
      <c r="K142" s="23">
        <f t="shared" si="14"/>
        <v>1372.9059555730485</v>
      </c>
      <c r="L142" s="23">
        <f t="shared" si="15"/>
        <v>54.98019728911958</v>
      </c>
      <c r="M142" s="23">
        <f t="shared" si="16"/>
        <v>305.77353570637865</v>
      </c>
      <c r="N142" s="62">
        <f t="shared" si="19"/>
        <v>2246.5622001918769</v>
      </c>
      <c r="O142" s="62">
        <f t="shared" si="20"/>
        <v>1826.5000000000002</v>
      </c>
      <c r="P142" s="5"/>
      <c r="Q142" s="5"/>
    </row>
    <row r="143" spans="1:17" x14ac:dyDescent="0.25">
      <c r="A143" s="34">
        <f t="shared" si="17"/>
        <v>1999</v>
      </c>
      <c r="B143" t="s">
        <v>512</v>
      </c>
      <c r="C143" s="3">
        <v>36525</v>
      </c>
      <c r="D143" s="21">
        <v>0.81784000000000001</v>
      </c>
      <c r="E143" s="4">
        <v>677.4</v>
      </c>
      <c r="F143" s="4">
        <v>1149.5999999999999</v>
      </c>
      <c r="G143" s="4">
        <v>45.8</v>
      </c>
      <c r="H143" s="73">
        <v>255.7</v>
      </c>
      <c r="I143" s="21"/>
      <c r="J143" s="23">
        <f t="shared" si="18"/>
        <v>828.27937004793114</v>
      </c>
      <c r="K143" s="23">
        <f t="shared" si="14"/>
        <v>1405.6539176367014</v>
      </c>
      <c r="L143" s="23">
        <f t="shared" si="15"/>
        <v>56.001173823730802</v>
      </c>
      <c r="M143" s="23">
        <f t="shared" si="16"/>
        <v>312.65284163161499</v>
      </c>
      <c r="N143" s="62">
        <f t="shared" si="19"/>
        <v>2289.9344615083633</v>
      </c>
      <c r="O143" s="62">
        <f t="shared" si="20"/>
        <v>1872.8</v>
      </c>
      <c r="P143" s="5"/>
      <c r="Q143" s="5"/>
    </row>
    <row r="144" spans="1:17" x14ac:dyDescent="0.25">
      <c r="A144" s="34">
        <f t="shared" si="17"/>
        <v>2000</v>
      </c>
      <c r="B144" t="s">
        <v>8</v>
      </c>
      <c r="C144" s="3">
        <v>36616</v>
      </c>
      <c r="D144" s="21">
        <v>0.82468999999999992</v>
      </c>
      <c r="E144" s="4">
        <v>700.9</v>
      </c>
      <c r="F144" s="4">
        <v>1204.7</v>
      </c>
      <c r="G144" s="4">
        <v>46.9</v>
      </c>
      <c r="H144" s="73">
        <v>264.10000000000002</v>
      </c>
      <c r="I144" s="21"/>
      <c r="J144" s="23">
        <f t="shared" si="18"/>
        <v>849.89511210272951</v>
      </c>
      <c r="K144" s="23">
        <f t="shared" si="14"/>
        <v>1460.79132765039</v>
      </c>
      <c r="L144" s="23">
        <f t="shared" si="15"/>
        <v>56.869854127005304</v>
      </c>
      <c r="M144" s="23">
        <f t="shared" si="16"/>
        <v>320.24154530793396</v>
      </c>
      <c r="N144" s="62">
        <f t="shared" si="19"/>
        <v>2367.5562938801249</v>
      </c>
      <c r="O144" s="62">
        <f t="shared" si="20"/>
        <v>1952.5</v>
      </c>
      <c r="P144" s="5"/>
      <c r="Q144" s="5"/>
    </row>
    <row r="145" spans="1:17" x14ac:dyDescent="0.25">
      <c r="A145" s="34">
        <f t="shared" si="17"/>
        <v>2000</v>
      </c>
      <c r="B145" t="s">
        <v>9</v>
      </c>
      <c r="C145" s="3">
        <v>36707</v>
      </c>
      <c r="D145" s="21">
        <v>0.82846999999999993</v>
      </c>
      <c r="E145" s="4">
        <v>702.4</v>
      </c>
      <c r="F145" s="4">
        <v>1226.0999999999999</v>
      </c>
      <c r="G145" s="4">
        <v>48.1</v>
      </c>
      <c r="H145" s="73">
        <v>262.60000000000002</v>
      </c>
      <c r="I145" s="21"/>
      <c r="J145" s="23">
        <f t="shared" si="18"/>
        <v>847.82792376308134</v>
      </c>
      <c r="K145" s="23">
        <f t="shared" si="14"/>
        <v>1479.9570292225428</v>
      </c>
      <c r="L145" s="23">
        <f t="shared" si="15"/>
        <v>58.058831339698486</v>
      </c>
      <c r="M145" s="23">
        <f t="shared" si="16"/>
        <v>316.96983596267825</v>
      </c>
      <c r="N145" s="62">
        <f t="shared" si="19"/>
        <v>2385.8437843253223</v>
      </c>
      <c r="O145" s="62">
        <f t="shared" si="20"/>
        <v>1976.6</v>
      </c>
      <c r="P145" s="5"/>
      <c r="Q145" s="5"/>
    </row>
    <row r="146" spans="1:17" x14ac:dyDescent="0.25">
      <c r="A146" s="34">
        <f t="shared" si="17"/>
        <v>2000</v>
      </c>
      <c r="B146" t="s">
        <v>10</v>
      </c>
      <c r="C146" s="3">
        <v>36799</v>
      </c>
      <c r="D146" s="21">
        <v>0.83362999999999998</v>
      </c>
      <c r="E146" s="4">
        <v>714.8</v>
      </c>
      <c r="F146" s="4">
        <v>1243.5999999999999</v>
      </c>
      <c r="G146" s="4">
        <v>49.3</v>
      </c>
      <c r="H146" s="73">
        <v>244.7</v>
      </c>
      <c r="I146" s="21"/>
      <c r="J146" s="23">
        <f t="shared" si="18"/>
        <v>857.45474611038469</v>
      </c>
      <c r="K146" s="23">
        <f t="shared" si="14"/>
        <v>1491.788923143361</v>
      </c>
      <c r="L146" s="23">
        <f t="shared" si="15"/>
        <v>59.138946535033526</v>
      </c>
      <c r="M146" s="23">
        <f t="shared" si="16"/>
        <v>293.53550136151529</v>
      </c>
      <c r="N146" s="62">
        <f t="shared" si="19"/>
        <v>2408.3826157887793</v>
      </c>
      <c r="O146" s="62">
        <f t="shared" si="20"/>
        <v>2007.6999999999998</v>
      </c>
      <c r="P146" s="5"/>
      <c r="Q146" s="5"/>
    </row>
    <row r="147" spans="1:17" x14ac:dyDescent="0.25">
      <c r="A147" s="34">
        <f t="shared" si="17"/>
        <v>2000</v>
      </c>
      <c r="B147" t="s">
        <v>11</v>
      </c>
      <c r="C147" s="3">
        <v>36891</v>
      </c>
      <c r="D147" s="21">
        <v>0.83825000000000005</v>
      </c>
      <c r="E147" s="4">
        <v>719.5</v>
      </c>
      <c r="F147" s="4">
        <v>1254.5999999999999</v>
      </c>
      <c r="G147" s="4">
        <v>50.6</v>
      </c>
      <c r="H147" s="73">
        <v>247.4</v>
      </c>
      <c r="I147" s="21"/>
      <c r="J147" s="23">
        <f t="shared" si="18"/>
        <v>858.33581866984787</v>
      </c>
      <c r="K147" s="23">
        <f t="shared" si="14"/>
        <v>1496.6895317626004</v>
      </c>
      <c r="L147" s="23">
        <f t="shared" si="15"/>
        <v>60.363853265732175</v>
      </c>
      <c r="M147" s="23">
        <f t="shared" si="16"/>
        <v>295.13868177751266</v>
      </c>
      <c r="N147" s="62">
        <f t="shared" si="19"/>
        <v>2415.3892036981806</v>
      </c>
      <c r="O147" s="62">
        <f t="shared" si="20"/>
        <v>2024.6999999999998</v>
      </c>
      <c r="P147" s="5"/>
      <c r="Q147" s="5"/>
    </row>
    <row r="148" spans="1:17" x14ac:dyDescent="0.25">
      <c r="A148" s="34">
        <f t="shared" si="17"/>
        <v>2001</v>
      </c>
      <c r="B148" t="s">
        <v>12</v>
      </c>
      <c r="C148" s="3">
        <v>36981</v>
      </c>
      <c r="D148" s="21">
        <v>0.84385999999999994</v>
      </c>
      <c r="E148" s="4">
        <v>739.2</v>
      </c>
      <c r="F148" s="4">
        <v>1297.5999999999999</v>
      </c>
      <c r="G148" s="4">
        <v>51.5</v>
      </c>
      <c r="H148" s="73">
        <v>214.8</v>
      </c>
      <c r="I148" s="21"/>
      <c r="J148" s="23">
        <f t="shared" si="18"/>
        <v>875.97468774441268</v>
      </c>
      <c r="K148" s="23">
        <f t="shared" si="14"/>
        <v>1537.6958263219017</v>
      </c>
      <c r="L148" s="23">
        <f t="shared" si="15"/>
        <v>61.02908065318892</v>
      </c>
      <c r="M148" s="23">
        <f t="shared" si="16"/>
        <v>254.5445927049511</v>
      </c>
      <c r="N148" s="62">
        <f t="shared" si="19"/>
        <v>2474.6995947195032</v>
      </c>
      <c r="O148" s="62">
        <f t="shared" si="20"/>
        <v>2088.3000000000002</v>
      </c>
      <c r="P148" s="5"/>
      <c r="Q148" s="5"/>
    </row>
    <row r="149" spans="1:17" x14ac:dyDescent="0.25">
      <c r="A149" s="34">
        <f t="shared" si="17"/>
        <v>2001</v>
      </c>
      <c r="B149" t="s">
        <v>13</v>
      </c>
      <c r="C149" s="3">
        <v>37072</v>
      </c>
      <c r="D149" s="21">
        <v>0.8479000000000001</v>
      </c>
      <c r="E149" s="4">
        <v>737.8</v>
      </c>
      <c r="F149" s="4">
        <v>1304.5</v>
      </c>
      <c r="G149" s="4">
        <v>52.5</v>
      </c>
      <c r="H149" s="73">
        <v>207</v>
      </c>
      <c r="I149" s="21"/>
      <c r="J149" s="23">
        <f t="shared" si="18"/>
        <v>870.14978181389301</v>
      </c>
      <c r="K149" s="23">
        <f t="shared" si="14"/>
        <v>1538.5068993985137</v>
      </c>
      <c r="L149" s="23">
        <f t="shared" si="15"/>
        <v>61.917678971576827</v>
      </c>
      <c r="M149" s="23">
        <f t="shared" si="16"/>
        <v>244.13256280221722</v>
      </c>
      <c r="N149" s="62">
        <f t="shared" si="19"/>
        <v>2470.5743601839831</v>
      </c>
      <c r="O149" s="62">
        <f t="shared" si="20"/>
        <v>2094.8000000000002</v>
      </c>
      <c r="P149" s="5"/>
      <c r="Q149" s="5"/>
    </row>
    <row r="150" spans="1:17" x14ac:dyDescent="0.25">
      <c r="A150" s="34">
        <f t="shared" si="17"/>
        <v>2001</v>
      </c>
      <c r="B150" t="s">
        <v>14</v>
      </c>
      <c r="C150" s="3">
        <v>37164</v>
      </c>
      <c r="D150" s="21">
        <v>0.84853999999999996</v>
      </c>
      <c r="E150" s="4">
        <v>735.3</v>
      </c>
      <c r="F150" s="4">
        <v>1109.5</v>
      </c>
      <c r="G150" s="4">
        <v>53.4</v>
      </c>
      <c r="H150" s="73">
        <v>185.7</v>
      </c>
      <c r="I150" s="21"/>
      <c r="J150" s="23">
        <f t="shared" si="18"/>
        <v>866.54724585759072</v>
      </c>
      <c r="K150" s="23">
        <f t="shared" si="14"/>
        <v>1307.5400098993566</v>
      </c>
      <c r="L150" s="23">
        <f t="shared" si="15"/>
        <v>62.931623730171829</v>
      </c>
      <c r="M150" s="23">
        <f t="shared" si="16"/>
        <v>218.84648926391213</v>
      </c>
      <c r="N150" s="62">
        <f t="shared" si="19"/>
        <v>2237.0188794871192</v>
      </c>
      <c r="O150" s="62">
        <f t="shared" si="20"/>
        <v>1898.2</v>
      </c>
      <c r="P150" s="5"/>
      <c r="Q150" s="5"/>
    </row>
    <row r="151" spans="1:17" x14ac:dyDescent="0.25">
      <c r="A151" s="34">
        <f t="shared" si="17"/>
        <v>2001</v>
      </c>
      <c r="B151" t="s">
        <v>15</v>
      </c>
      <c r="C151" s="3">
        <v>37256</v>
      </c>
      <c r="D151" s="21">
        <v>0.84909999999999997</v>
      </c>
      <c r="E151" s="4">
        <v>735.5</v>
      </c>
      <c r="F151" s="4">
        <v>1227.7</v>
      </c>
      <c r="G151" s="4">
        <v>54.3</v>
      </c>
      <c r="H151" s="73">
        <v>166.6</v>
      </c>
      <c r="I151" s="21"/>
      <c r="J151" s="23">
        <f t="shared" si="18"/>
        <v>866.21128253444829</v>
      </c>
      <c r="K151" s="23">
        <f t="shared" si="14"/>
        <v>1445.8838770462844</v>
      </c>
      <c r="L151" s="23">
        <f t="shared" si="15"/>
        <v>63.95006477446708</v>
      </c>
      <c r="M151" s="23">
        <f t="shared" si="16"/>
        <v>196.20774938169828</v>
      </c>
      <c r="N151" s="62">
        <f t="shared" si="19"/>
        <v>2376.0452243551999</v>
      </c>
      <c r="O151" s="62">
        <f t="shared" si="20"/>
        <v>2017.5</v>
      </c>
      <c r="P151" s="5"/>
      <c r="Q151" s="5"/>
    </row>
    <row r="152" spans="1:17" x14ac:dyDescent="0.25">
      <c r="A152" s="34">
        <f t="shared" si="17"/>
        <v>2002</v>
      </c>
      <c r="B152" t="s">
        <v>16</v>
      </c>
      <c r="C152" s="3">
        <v>37346</v>
      </c>
      <c r="D152" s="21">
        <v>0.85063999999999995</v>
      </c>
      <c r="E152" s="4">
        <v>749.1</v>
      </c>
      <c r="F152" s="4">
        <v>1065.2</v>
      </c>
      <c r="G152" s="4">
        <v>55.2</v>
      </c>
      <c r="H152" s="73">
        <v>169.1</v>
      </c>
      <c r="I152" s="21"/>
      <c r="J152" s="23">
        <f t="shared" si="18"/>
        <v>880.63105426502409</v>
      </c>
      <c r="K152" s="23">
        <f t="shared" si="14"/>
        <v>1252.233612338945</v>
      </c>
      <c r="L152" s="23">
        <f t="shared" si="15"/>
        <v>64.892316373554038</v>
      </c>
      <c r="M152" s="23">
        <f t="shared" si="16"/>
        <v>198.79149816608671</v>
      </c>
      <c r="N152" s="62">
        <f t="shared" si="19"/>
        <v>2197.756982977523</v>
      </c>
      <c r="O152" s="62">
        <f t="shared" si="20"/>
        <v>1869.5000000000002</v>
      </c>
      <c r="P152" s="5"/>
      <c r="Q152" s="5"/>
    </row>
    <row r="153" spans="1:17" x14ac:dyDescent="0.25">
      <c r="A153" s="34">
        <f t="shared" si="17"/>
        <v>2002</v>
      </c>
      <c r="B153" t="s">
        <v>17</v>
      </c>
      <c r="C153" s="3">
        <v>37437</v>
      </c>
      <c r="D153" s="21">
        <v>0.8571899999999999</v>
      </c>
      <c r="E153" s="4">
        <v>755.9</v>
      </c>
      <c r="F153" s="4">
        <v>1045</v>
      </c>
      <c r="G153" s="4">
        <v>56</v>
      </c>
      <c r="H153" s="73">
        <v>175.3</v>
      </c>
      <c r="I153" s="21"/>
      <c r="J153" s="23">
        <f t="shared" si="18"/>
        <v>881.8348324175505</v>
      </c>
      <c r="K153" s="23">
        <f t="shared" si="14"/>
        <v>1219.0996161877765</v>
      </c>
      <c r="L153" s="23">
        <f t="shared" si="15"/>
        <v>65.329740197622471</v>
      </c>
      <c r="M153" s="23">
        <f t="shared" si="16"/>
        <v>204.50541886862894</v>
      </c>
      <c r="N153" s="62">
        <f t="shared" si="19"/>
        <v>2166.2641888029493</v>
      </c>
      <c r="O153" s="62">
        <f t="shared" si="20"/>
        <v>1856.9</v>
      </c>
      <c r="P153" s="5"/>
      <c r="Q153" s="5"/>
    </row>
    <row r="154" spans="1:17" x14ac:dyDescent="0.25">
      <c r="A154" s="34">
        <f t="shared" si="17"/>
        <v>2002</v>
      </c>
      <c r="B154" t="s">
        <v>18</v>
      </c>
      <c r="C154" s="3">
        <v>37529</v>
      </c>
      <c r="D154" s="21">
        <v>0.86151</v>
      </c>
      <c r="E154" s="4">
        <v>757.2</v>
      </c>
      <c r="F154" s="4">
        <v>1048.8</v>
      </c>
      <c r="G154" s="4">
        <v>56.8</v>
      </c>
      <c r="H154" s="73">
        <v>182.3</v>
      </c>
      <c r="I154" s="21"/>
      <c r="J154" s="23">
        <f t="shared" si="18"/>
        <v>878.92189295539231</v>
      </c>
      <c r="K154" s="23">
        <f t="shared" si="14"/>
        <v>1217.3973604485147</v>
      </c>
      <c r="L154" s="23">
        <f t="shared" si="15"/>
        <v>65.930749497974489</v>
      </c>
      <c r="M154" s="23">
        <f t="shared" si="16"/>
        <v>211.60520481480194</v>
      </c>
      <c r="N154" s="62">
        <f t="shared" si="19"/>
        <v>2162.2500029018815</v>
      </c>
      <c r="O154" s="62">
        <f t="shared" si="20"/>
        <v>1862.8</v>
      </c>
      <c r="P154" s="5"/>
      <c r="Q154" s="5"/>
    </row>
    <row r="155" spans="1:17" x14ac:dyDescent="0.25">
      <c r="A155" s="34">
        <f t="shared" si="17"/>
        <v>2002</v>
      </c>
      <c r="B155" t="s">
        <v>19</v>
      </c>
      <c r="C155" s="3">
        <v>37621</v>
      </c>
      <c r="D155" s="21">
        <v>0.86545000000000005</v>
      </c>
      <c r="E155" s="4">
        <v>758.7</v>
      </c>
      <c r="F155" s="4">
        <v>1042.4000000000001</v>
      </c>
      <c r="G155" s="4">
        <v>57.6</v>
      </c>
      <c r="H155" s="73">
        <v>198.6</v>
      </c>
      <c r="I155" s="21"/>
      <c r="J155" s="23">
        <f t="shared" si="18"/>
        <v>876.65376393783583</v>
      </c>
      <c r="K155" s="23">
        <f t="shared" si="14"/>
        <v>1204.4601074585476</v>
      </c>
      <c r="L155" s="23">
        <f t="shared" si="15"/>
        <v>66.554971402160717</v>
      </c>
      <c r="M155" s="23">
        <f t="shared" si="16"/>
        <v>229.4759951470333</v>
      </c>
      <c r="N155" s="62">
        <f t="shared" si="19"/>
        <v>2147.6688427985441</v>
      </c>
      <c r="O155" s="62">
        <f t="shared" si="20"/>
        <v>1858.7</v>
      </c>
      <c r="P155" s="5"/>
      <c r="Q155" s="5"/>
    </row>
    <row r="156" spans="1:17" x14ac:dyDescent="0.25">
      <c r="A156" s="34">
        <f t="shared" si="17"/>
        <v>2003</v>
      </c>
      <c r="B156" t="s">
        <v>20</v>
      </c>
      <c r="C156" s="3">
        <v>37711</v>
      </c>
      <c r="D156" s="21">
        <v>0.87156000000000011</v>
      </c>
      <c r="E156" s="4">
        <v>768.2</v>
      </c>
      <c r="F156" s="4">
        <v>1017.9</v>
      </c>
      <c r="G156" s="4">
        <v>58.5</v>
      </c>
      <c r="H156" s="73">
        <v>219.8</v>
      </c>
      <c r="I156" s="21"/>
      <c r="J156" s="23">
        <f t="shared" si="18"/>
        <v>881.40804993345262</v>
      </c>
      <c r="K156" s="23">
        <f t="shared" si="14"/>
        <v>1167.9058240396528</v>
      </c>
      <c r="L156" s="23">
        <f t="shared" si="15"/>
        <v>67.121024370095</v>
      </c>
      <c r="M156" s="23">
        <f t="shared" si="16"/>
        <v>252.19147276148513</v>
      </c>
      <c r="N156" s="62">
        <f t="shared" si="19"/>
        <v>2116.4348983432001</v>
      </c>
      <c r="O156" s="62">
        <f t="shared" si="20"/>
        <v>1844.6</v>
      </c>
      <c r="P156" s="5"/>
      <c r="Q156" s="5"/>
    </row>
    <row r="157" spans="1:17" x14ac:dyDescent="0.25">
      <c r="A157" s="34">
        <f t="shared" si="17"/>
        <v>2003</v>
      </c>
      <c r="B157" t="s">
        <v>21</v>
      </c>
      <c r="C157" s="3">
        <v>37802</v>
      </c>
      <c r="D157" s="21">
        <v>0.87230999999999992</v>
      </c>
      <c r="E157" s="4">
        <v>778.1</v>
      </c>
      <c r="F157" s="4">
        <v>1014.7</v>
      </c>
      <c r="G157" s="4">
        <v>59.7</v>
      </c>
      <c r="H157" s="73">
        <v>215.4</v>
      </c>
      <c r="I157" s="21"/>
      <c r="J157" s="23">
        <f t="shared" si="18"/>
        <v>891.99940388164771</v>
      </c>
      <c r="K157" s="23">
        <f t="shared" si="14"/>
        <v>1163.2332542330137</v>
      </c>
      <c r="L157" s="23">
        <f t="shared" si="15"/>
        <v>68.438972383670958</v>
      </c>
      <c r="M157" s="23">
        <f t="shared" si="16"/>
        <v>246.9305636757575</v>
      </c>
      <c r="N157" s="62">
        <f t="shared" si="19"/>
        <v>2123.6716304983324</v>
      </c>
      <c r="O157" s="62">
        <f t="shared" si="20"/>
        <v>1852.5000000000002</v>
      </c>
      <c r="P157" s="5"/>
      <c r="Q157" s="5"/>
    </row>
    <row r="158" spans="1:17" x14ac:dyDescent="0.25">
      <c r="A158" s="34">
        <f t="shared" si="17"/>
        <v>2003</v>
      </c>
      <c r="B158" t="s">
        <v>22</v>
      </c>
      <c r="C158" s="3">
        <v>37894</v>
      </c>
      <c r="D158" s="21">
        <v>0.87763999999999998</v>
      </c>
      <c r="E158" s="4">
        <v>787.4</v>
      </c>
      <c r="F158" s="4">
        <v>950.7</v>
      </c>
      <c r="G158" s="4">
        <v>61.1</v>
      </c>
      <c r="H158" s="73">
        <v>235.3</v>
      </c>
      <c r="I158" s="21"/>
      <c r="J158" s="23">
        <f t="shared" si="18"/>
        <v>897.17879768469993</v>
      </c>
      <c r="K158" s="23">
        <f t="shared" si="14"/>
        <v>1083.245977849688</v>
      </c>
      <c r="L158" s="23">
        <f t="shared" si="15"/>
        <v>69.61852240098446</v>
      </c>
      <c r="M158" s="23">
        <f t="shared" si="16"/>
        <v>268.10537350166356</v>
      </c>
      <c r="N158" s="62">
        <f t="shared" si="19"/>
        <v>2050.0432979353723</v>
      </c>
      <c r="O158" s="62">
        <f t="shared" si="20"/>
        <v>1799.1999999999998</v>
      </c>
      <c r="P158" s="5"/>
      <c r="Q158" s="5"/>
    </row>
    <row r="159" spans="1:17" x14ac:dyDescent="0.25">
      <c r="A159" s="34">
        <f t="shared" si="17"/>
        <v>2003</v>
      </c>
      <c r="B159" t="s">
        <v>23</v>
      </c>
      <c r="C159" s="3">
        <v>37986</v>
      </c>
      <c r="D159" s="21">
        <v>0.88119000000000003</v>
      </c>
      <c r="E159" s="4">
        <v>799.1</v>
      </c>
      <c r="F159" s="4">
        <v>1020.1</v>
      </c>
      <c r="G159" s="4">
        <v>62.7</v>
      </c>
      <c r="H159" s="73">
        <v>256.60000000000002</v>
      </c>
      <c r="I159" s="21"/>
      <c r="J159" s="23">
        <f t="shared" si="18"/>
        <v>906.84188427013476</v>
      </c>
      <c r="K159" s="23">
        <f t="shared" si="14"/>
        <v>1157.6391016693335</v>
      </c>
      <c r="L159" s="23">
        <f t="shared" si="15"/>
        <v>71.153780682940109</v>
      </c>
      <c r="M159" s="23">
        <f t="shared" si="16"/>
        <v>291.19713115219196</v>
      </c>
      <c r="N159" s="62">
        <f t="shared" si="19"/>
        <v>2135.6347666224083</v>
      </c>
      <c r="O159" s="62">
        <f t="shared" si="20"/>
        <v>1881.9</v>
      </c>
      <c r="P159" s="5"/>
      <c r="Q159" s="5"/>
    </row>
    <row r="160" spans="1:17" x14ac:dyDescent="0.25">
      <c r="A160" s="34">
        <f t="shared" si="17"/>
        <v>2004</v>
      </c>
      <c r="B160" t="s">
        <v>24</v>
      </c>
      <c r="C160" s="3">
        <v>38077</v>
      </c>
      <c r="D160" s="21">
        <v>0.88790999999999998</v>
      </c>
      <c r="E160" s="4">
        <v>814.6</v>
      </c>
      <c r="F160" s="4">
        <v>1008.3</v>
      </c>
      <c r="G160" s="4">
        <v>64.8</v>
      </c>
      <c r="H160" s="73">
        <v>264.2</v>
      </c>
      <c r="I160" s="21"/>
      <c r="J160" s="23">
        <f t="shared" si="18"/>
        <v>917.43532565237467</v>
      </c>
      <c r="K160" s="23">
        <f t="shared" si="14"/>
        <v>1135.5880663580767</v>
      </c>
      <c r="L160" s="23">
        <f t="shared" si="15"/>
        <v>72.980369632057304</v>
      </c>
      <c r="M160" s="23">
        <f t="shared" si="16"/>
        <v>297.55267988872748</v>
      </c>
      <c r="N160" s="62">
        <f t="shared" si="19"/>
        <v>2126.0037616425088</v>
      </c>
      <c r="O160" s="62">
        <f t="shared" si="20"/>
        <v>1887.7</v>
      </c>
      <c r="P160" s="5"/>
      <c r="Q160" s="5"/>
    </row>
    <row r="161" spans="1:17" x14ac:dyDescent="0.25">
      <c r="A161" s="34">
        <f t="shared" si="17"/>
        <v>2004</v>
      </c>
      <c r="B161" t="s">
        <v>25</v>
      </c>
      <c r="C161" s="3">
        <v>38168</v>
      </c>
      <c r="D161" s="21">
        <v>0.89415000000000011</v>
      </c>
      <c r="E161" s="4">
        <v>828.3</v>
      </c>
      <c r="F161" s="4">
        <v>1023.3</v>
      </c>
      <c r="G161" s="4">
        <v>66.400000000000006</v>
      </c>
      <c r="H161" s="73">
        <v>284</v>
      </c>
      <c r="I161" s="21"/>
      <c r="J161" s="23">
        <f t="shared" si="18"/>
        <v>926.35463848347581</v>
      </c>
      <c r="K161" s="23">
        <f t="shared" si="14"/>
        <v>1144.4388525415197</v>
      </c>
      <c r="L161" s="23">
        <f t="shared" si="15"/>
        <v>74.26047083822624</v>
      </c>
      <c r="M161" s="23">
        <f t="shared" si="16"/>
        <v>317.62008611530501</v>
      </c>
      <c r="N161" s="62">
        <f t="shared" si="19"/>
        <v>2145.053961863222</v>
      </c>
      <c r="O161" s="62">
        <f t="shared" si="20"/>
        <v>1918</v>
      </c>
      <c r="P161" s="5"/>
      <c r="Q161" s="5"/>
    </row>
    <row r="162" spans="1:17" x14ac:dyDescent="0.25">
      <c r="A162" s="34">
        <f t="shared" si="17"/>
        <v>2004</v>
      </c>
      <c r="B162" t="s">
        <v>26</v>
      </c>
      <c r="C162" s="3">
        <v>38260</v>
      </c>
      <c r="D162" s="21">
        <v>0.89934999999999998</v>
      </c>
      <c r="E162" s="4">
        <v>843.1</v>
      </c>
      <c r="F162" s="4">
        <v>1062.9000000000001</v>
      </c>
      <c r="G162" s="4">
        <v>67.7</v>
      </c>
      <c r="H162" s="73">
        <v>306.5</v>
      </c>
      <c r="I162" s="21"/>
      <c r="J162" s="23">
        <f t="shared" si="18"/>
        <v>937.45482848724077</v>
      </c>
      <c r="K162" s="23">
        <f t="shared" si="14"/>
        <v>1181.8535609050982</v>
      </c>
      <c r="L162" s="23">
        <f t="shared" si="15"/>
        <v>75.276588647356434</v>
      </c>
      <c r="M162" s="23">
        <f t="shared" si="16"/>
        <v>340.80169010952358</v>
      </c>
      <c r="N162" s="62">
        <f t="shared" si="19"/>
        <v>2194.5849780396952</v>
      </c>
      <c r="O162" s="62">
        <f t="shared" si="20"/>
        <v>1973.7</v>
      </c>
      <c r="P162" s="5"/>
      <c r="Q162" s="5"/>
    </row>
    <row r="163" spans="1:17" x14ac:dyDescent="0.25">
      <c r="A163" s="34">
        <f t="shared" si="17"/>
        <v>2004</v>
      </c>
      <c r="B163" t="s">
        <v>27</v>
      </c>
      <c r="C163" s="3">
        <v>38352</v>
      </c>
      <c r="D163" s="21">
        <v>0.90644999999999998</v>
      </c>
      <c r="E163" s="4">
        <v>848.3</v>
      </c>
      <c r="F163" s="4">
        <v>1089.4000000000001</v>
      </c>
      <c r="G163" s="4">
        <v>68.7</v>
      </c>
      <c r="H163" s="73">
        <v>313.3</v>
      </c>
      <c r="I163" s="21"/>
      <c r="J163" s="23">
        <f t="shared" si="18"/>
        <v>935.84864030007168</v>
      </c>
      <c r="K163" s="23">
        <f t="shared" si="14"/>
        <v>1201.8313199845552</v>
      </c>
      <c r="L163" s="23">
        <f t="shared" si="15"/>
        <v>75.790170445143147</v>
      </c>
      <c r="M163" s="23">
        <f t="shared" si="16"/>
        <v>345.634066964532</v>
      </c>
      <c r="N163" s="62">
        <f t="shared" si="19"/>
        <v>2213.4701307297701</v>
      </c>
      <c r="O163" s="62">
        <f t="shared" si="20"/>
        <v>2006.4</v>
      </c>
      <c r="P163" s="5"/>
      <c r="Q163" s="5"/>
    </row>
    <row r="164" spans="1:17" x14ac:dyDescent="0.25">
      <c r="A164" s="34">
        <f t="shared" si="17"/>
        <v>2005</v>
      </c>
      <c r="B164" t="s">
        <v>28</v>
      </c>
      <c r="C164" s="3">
        <v>38442</v>
      </c>
      <c r="D164" s="21">
        <v>0.91114000000000006</v>
      </c>
      <c r="E164" s="4">
        <v>864.4</v>
      </c>
      <c r="F164" s="4">
        <v>1167.8</v>
      </c>
      <c r="G164" s="4">
        <v>70.3</v>
      </c>
      <c r="H164" s="73">
        <v>389.1</v>
      </c>
      <c r="I164" s="21"/>
      <c r="J164" s="23">
        <f t="shared" si="18"/>
        <v>948.70162653379271</v>
      </c>
      <c r="K164" s="23">
        <f t="shared" si="14"/>
        <v>1281.6910683319795</v>
      </c>
      <c r="L164" s="23">
        <f t="shared" si="15"/>
        <v>77.156090172750609</v>
      </c>
      <c r="M164" s="23">
        <f t="shared" si="16"/>
        <v>427.04743508132668</v>
      </c>
      <c r="N164" s="62">
        <f t="shared" si="19"/>
        <v>2307.548785038523</v>
      </c>
      <c r="O164" s="62">
        <f t="shared" si="20"/>
        <v>2102.5</v>
      </c>
      <c r="P164" s="5"/>
      <c r="Q164" s="5"/>
    </row>
    <row r="165" spans="1:17" x14ac:dyDescent="0.25">
      <c r="A165" s="34">
        <f t="shared" si="17"/>
        <v>2005</v>
      </c>
      <c r="B165" t="s">
        <v>29</v>
      </c>
      <c r="C165" s="3">
        <v>38533</v>
      </c>
      <c r="D165" s="21">
        <v>0.91720000000000002</v>
      </c>
      <c r="E165" s="4">
        <v>871.8</v>
      </c>
      <c r="F165" s="4">
        <v>1193</v>
      </c>
      <c r="G165" s="4">
        <v>71.2</v>
      </c>
      <c r="H165" s="73">
        <v>379.7</v>
      </c>
      <c r="I165" s="21"/>
      <c r="J165" s="23">
        <f t="shared" si="18"/>
        <v>950.50152638464886</v>
      </c>
      <c r="K165" s="23">
        <f t="shared" si="14"/>
        <v>1300.6977758395115</v>
      </c>
      <c r="L165" s="23">
        <f t="shared" si="15"/>
        <v>77.627562145660704</v>
      </c>
      <c r="M165" s="23">
        <f t="shared" si="16"/>
        <v>413.97732228521585</v>
      </c>
      <c r="N165" s="62">
        <f t="shared" si="19"/>
        <v>2328.8268643698211</v>
      </c>
      <c r="O165" s="62">
        <f t="shared" si="20"/>
        <v>2136</v>
      </c>
      <c r="P165" s="5"/>
      <c r="Q165" s="5"/>
    </row>
    <row r="166" spans="1:17" x14ac:dyDescent="0.25">
      <c r="A166" s="34">
        <f t="shared" si="17"/>
        <v>2005</v>
      </c>
      <c r="B166" t="s">
        <v>30</v>
      </c>
      <c r="C166" s="3">
        <v>38625</v>
      </c>
      <c r="D166" s="21">
        <v>0.92725999999999997</v>
      </c>
      <c r="E166" s="4">
        <v>883.9</v>
      </c>
      <c r="F166" s="4">
        <v>1221.9000000000001</v>
      </c>
      <c r="G166" s="4">
        <v>72.099999999999994</v>
      </c>
      <c r="H166" s="73">
        <v>386.9</v>
      </c>
      <c r="I166" s="21"/>
      <c r="J166" s="23">
        <f t="shared" si="18"/>
        <v>953.23857386277848</v>
      </c>
      <c r="K166" s="23">
        <f t="shared" si="14"/>
        <v>1317.7533809287579</v>
      </c>
      <c r="L166" s="23">
        <f t="shared" si="15"/>
        <v>77.755969199577251</v>
      </c>
      <c r="M166" s="23">
        <f t="shared" si="16"/>
        <v>417.25082501132368</v>
      </c>
      <c r="N166" s="62">
        <f t="shared" si="19"/>
        <v>2348.7479239911136</v>
      </c>
      <c r="O166" s="62">
        <f t="shared" si="20"/>
        <v>2177.9</v>
      </c>
      <c r="P166" s="5"/>
      <c r="Q166" s="5"/>
    </row>
    <row r="167" spans="1:17" x14ac:dyDescent="0.25">
      <c r="A167" s="34">
        <f t="shared" si="17"/>
        <v>2005</v>
      </c>
      <c r="B167" t="s">
        <v>31</v>
      </c>
      <c r="C167" s="3">
        <v>38717</v>
      </c>
      <c r="D167" s="21">
        <v>0.93452000000000002</v>
      </c>
      <c r="E167" s="4">
        <v>892</v>
      </c>
      <c r="F167" s="4">
        <v>1251.4000000000001</v>
      </c>
      <c r="G167" s="4">
        <v>73</v>
      </c>
      <c r="H167" s="73">
        <v>427.9</v>
      </c>
      <c r="I167" s="21"/>
      <c r="J167" s="23">
        <f t="shared" si="18"/>
        <v>954.50070624491718</v>
      </c>
      <c r="K167" s="23">
        <f t="shared" si="14"/>
        <v>1339.0831656893379</v>
      </c>
      <c r="L167" s="23">
        <f t="shared" si="15"/>
        <v>78.114968111971919</v>
      </c>
      <c r="M167" s="23">
        <f t="shared" si="16"/>
        <v>457.88212130291481</v>
      </c>
      <c r="N167" s="62">
        <f t="shared" si="19"/>
        <v>2371.6988400462269</v>
      </c>
      <c r="O167" s="62">
        <f t="shared" si="20"/>
        <v>2216.4</v>
      </c>
      <c r="P167" s="5"/>
      <c r="Q167" s="5"/>
    </row>
    <row r="168" spans="1:17" x14ac:dyDescent="0.25">
      <c r="A168" s="34">
        <f t="shared" si="17"/>
        <v>2006</v>
      </c>
      <c r="B168" t="s">
        <v>32</v>
      </c>
      <c r="C168" s="3">
        <v>38807</v>
      </c>
      <c r="D168" s="21">
        <v>0.93885000000000007</v>
      </c>
      <c r="E168" s="4">
        <v>920</v>
      </c>
      <c r="F168" s="4">
        <v>1315.7</v>
      </c>
      <c r="G168" s="4">
        <v>75.099999999999994</v>
      </c>
      <c r="H168" s="73">
        <v>443.5</v>
      </c>
      <c r="I168" s="21"/>
      <c r="J168" s="23">
        <f t="shared" si="18"/>
        <v>979.92224530010117</v>
      </c>
      <c r="K168" s="23">
        <f t="shared" si="14"/>
        <v>1401.3953240666772</v>
      </c>
      <c r="L168" s="23">
        <f t="shared" si="15"/>
        <v>79.991478936997382</v>
      </c>
      <c r="M168" s="23">
        <f t="shared" si="16"/>
        <v>472.3864302071683</v>
      </c>
      <c r="N168" s="62">
        <f t="shared" si="19"/>
        <v>2461.3090483037754</v>
      </c>
      <c r="O168" s="62">
        <f t="shared" si="20"/>
        <v>2310.7999999999997</v>
      </c>
      <c r="P168" s="5"/>
      <c r="Q168" s="5"/>
    </row>
    <row r="169" spans="1:17" x14ac:dyDescent="0.25">
      <c r="A169" s="34">
        <f t="shared" si="17"/>
        <v>2006</v>
      </c>
      <c r="B169" t="s">
        <v>33</v>
      </c>
      <c r="C169" s="3">
        <v>38898</v>
      </c>
      <c r="D169" s="21">
        <v>0.94608999999999999</v>
      </c>
      <c r="E169" s="4">
        <v>923.4</v>
      </c>
      <c r="F169" s="4">
        <v>1344.2</v>
      </c>
      <c r="G169" s="4">
        <v>76.099999999999994</v>
      </c>
      <c r="H169" s="73">
        <v>456.4</v>
      </c>
      <c r="I169" s="21"/>
      <c r="J169" s="23">
        <f t="shared" si="18"/>
        <v>976.01708082740538</v>
      </c>
      <c r="K169" s="23">
        <f t="shared" si="14"/>
        <v>1420.7950617805918</v>
      </c>
      <c r="L169" s="23">
        <f t="shared" si="15"/>
        <v>80.436322125801979</v>
      </c>
      <c r="M169" s="23">
        <f t="shared" si="16"/>
        <v>482.40653637603185</v>
      </c>
      <c r="N169" s="62">
        <f t="shared" si="19"/>
        <v>2477.2484647337988</v>
      </c>
      <c r="O169" s="62">
        <f t="shared" si="20"/>
        <v>2343.6999999999998</v>
      </c>
      <c r="P169" s="5"/>
      <c r="Q169" s="5"/>
    </row>
    <row r="170" spans="1:17" x14ac:dyDescent="0.25">
      <c r="A170" s="34">
        <f t="shared" si="17"/>
        <v>2006</v>
      </c>
      <c r="B170" t="s">
        <v>34</v>
      </c>
      <c r="C170" s="3">
        <v>38990</v>
      </c>
      <c r="D170" s="21">
        <v>0.95286000000000004</v>
      </c>
      <c r="E170" s="4">
        <v>926.5</v>
      </c>
      <c r="F170" s="4">
        <v>1354</v>
      </c>
      <c r="G170" s="4">
        <v>77.2</v>
      </c>
      <c r="H170" s="73">
        <v>477.3</v>
      </c>
      <c r="I170" s="21"/>
      <c r="J170" s="23">
        <f t="shared" si="18"/>
        <v>972.33591503473747</v>
      </c>
      <c r="K170" s="23">
        <f t="shared" si="14"/>
        <v>1420.9852444220558</v>
      </c>
      <c r="L170" s="23">
        <f t="shared" si="15"/>
        <v>81.019247318598744</v>
      </c>
      <c r="M170" s="23">
        <f t="shared" si="16"/>
        <v>500.91304074050754</v>
      </c>
      <c r="N170" s="62">
        <f t="shared" si="19"/>
        <v>2474.3404067753922</v>
      </c>
      <c r="O170" s="62">
        <f t="shared" si="20"/>
        <v>2357.6999999999998</v>
      </c>
      <c r="P170" s="5"/>
      <c r="Q170" s="5"/>
    </row>
    <row r="171" spans="1:17" x14ac:dyDescent="0.25">
      <c r="A171" s="34">
        <f t="shared" si="17"/>
        <v>2006</v>
      </c>
      <c r="B171" t="s">
        <v>35</v>
      </c>
      <c r="C171" s="3">
        <v>39082</v>
      </c>
      <c r="D171" s="21">
        <v>0.95121999999999995</v>
      </c>
      <c r="E171" s="4">
        <v>938.9</v>
      </c>
      <c r="F171" s="4">
        <v>1394.5</v>
      </c>
      <c r="G171" s="4">
        <v>78.099999999999994</v>
      </c>
      <c r="H171" s="73">
        <v>439.8</v>
      </c>
      <c r="I171" s="21"/>
      <c r="J171" s="23">
        <f t="shared" si="18"/>
        <v>987.04821177014787</v>
      </c>
      <c r="K171" s="23">
        <f t="shared" si="14"/>
        <v>1466.0120687117596</v>
      </c>
      <c r="L171" s="23">
        <f t="shared" si="15"/>
        <v>82.105086099955841</v>
      </c>
      <c r="M171" s="23">
        <f t="shared" si="16"/>
        <v>462.35360904943127</v>
      </c>
      <c r="N171" s="62">
        <f t="shared" si="19"/>
        <v>2535.1653665818631</v>
      </c>
      <c r="O171" s="62">
        <f t="shared" si="20"/>
        <v>2411.5</v>
      </c>
      <c r="P171" s="5"/>
      <c r="Q171" s="5"/>
    </row>
    <row r="172" spans="1:17" x14ac:dyDescent="0.25">
      <c r="A172" s="34">
        <f t="shared" si="17"/>
        <v>2007</v>
      </c>
      <c r="B172" t="s">
        <v>36</v>
      </c>
      <c r="C172" s="3">
        <v>39172</v>
      </c>
      <c r="D172" s="21">
        <v>0.96007999999999993</v>
      </c>
      <c r="E172" s="4">
        <v>962.3</v>
      </c>
      <c r="F172" s="4">
        <v>1457.3</v>
      </c>
      <c r="G172" s="4">
        <v>79.8</v>
      </c>
      <c r="H172" s="73">
        <v>452</v>
      </c>
      <c r="I172" s="21"/>
      <c r="J172" s="23">
        <f t="shared" si="18"/>
        <v>1002.3123073077244</v>
      </c>
      <c r="K172" s="23">
        <f t="shared" si="14"/>
        <v>1517.8943421381553</v>
      </c>
      <c r="L172" s="23">
        <f t="shared" si="15"/>
        <v>83.118073493875514</v>
      </c>
      <c r="M172" s="23">
        <f t="shared" si="16"/>
        <v>470.79410049162573</v>
      </c>
      <c r="N172" s="62">
        <f t="shared" si="19"/>
        <v>2603.3247229397552</v>
      </c>
      <c r="O172" s="62">
        <f t="shared" si="20"/>
        <v>2499.4</v>
      </c>
      <c r="P172" s="5"/>
      <c r="Q172" s="5"/>
    </row>
    <row r="173" spans="1:17" x14ac:dyDescent="0.25">
      <c r="A173" s="34">
        <f t="shared" si="17"/>
        <v>2007</v>
      </c>
      <c r="B173" t="s">
        <v>37</v>
      </c>
      <c r="C173" s="3">
        <v>39263</v>
      </c>
      <c r="D173" s="21">
        <v>0.96770999999999996</v>
      </c>
      <c r="E173" s="4">
        <v>962.8</v>
      </c>
      <c r="F173" s="4">
        <v>1482.7</v>
      </c>
      <c r="G173" s="4">
        <v>80.599999999999994</v>
      </c>
      <c r="H173" s="73">
        <v>443.4</v>
      </c>
      <c r="I173" s="21"/>
      <c r="J173" s="23">
        <f t="shared" si="18"/>
        <v>994.9261658968079</v>
      </c>
      <c r="K173" s="23">
        <f t="shared" si="14"/>
        <v>1532.1738950718709</v>
      </c>
      <c r="L173" s="23">
        <f t="shared" si="15"/>
        <v>83.289415217368841</v>
      </c>
      <c r="M173" s="23">
        <f t="shared" si="16"/>
        <v>458.19512043897447</v>
      </c>
      <c r="N173" s="62">
        <f t="shared" si="19"/>
        <v>2610.3894761860479</v>
      </c>
      <c r="O173" s="62">
        <f t="shared" si="20"/>
        <v>2526.1</v>
      </c>
      <c r="P173" s="5"/>
      <c r="Q173" s="5"/>
    </row>
    <row r="174" spans="1:17" x14ac:dyDescent="0.25">
      <c r="A174" s="34">
        <f t="shared" si="17"/>
        <v>2007</v>
      </c>
      <c r="B174" t="s">
        <v>38</v>
      </c>
      <c r="C174" s="3">
        <v>39355</v>
      </c>
      <c r="D174" s="21">
        <v>0.97319</v>
      </c>
      <c r="E174" s="4">
        <v>964.6</v>
      </c>
      <c r="F174" s="4">
        <v>1494.8</v>
      </c>
      <c r="G174" s="4">
        <v>81.400000000000006</v>
      </c>
      <c r="H174" s="73">
        <v>405.4</v>
      </c>
      <c r="I174" s="21"/>
      <c r="J174" s="23">
        <f t="shared" si="18"/>
        <v>991.17335772048625</v>
      </c>
      <c r="K174" s="23">
        <f t="shared" si="14"/>
        <v>1535.9796134362252</v>
      </c>
      <c r="L174" s="23">
        <f t="shared" si="15"/>
        <v>83.642454197022175</v>
      </c>
      <c r="M174" s="23">
        <f t="shared" si="16"/>
        <v>416.56819326133643</v>
      </c>
      <c r="N174" s="62">
        <f t="shared" si="19"/>
        <v>2610.7954253537337</v>
      </c>
      <c r="O174" s="62">
        <f t="shared" si="20"/>
        <v>2540.8000000000002</v>
      </c>
      <c r="P174" s="5"/>
      <c r="Q174" s="5"/>
    </row>
    <row r="175" spans="1:17" x14ac:dyDescent="0.25">
      <c r="A175" s="34">
        <f t="shared" si="17"/>
        <v>2007</v>
      </c>
      <c r="B175" t="s">
        <v>39</v>
      </c>
      <c r="C175" s="3">
        <v>39447</v>
      </c>
      <c r="D175" s="21">
        <v>0.98296000000000006</v>
      </c>
      <c r="E175" s="4">
        <v>974.9</v>
      </c>
      <c r="F175" s="4">
        <v>1516.7</v>
      </c>
      <c r="G175" s="4">
        <v>82</v>
      </c>
      <c r="H175" s="73">
        <v>382</v>
      </c>
      <c r="I175" s="21"/>
      <c r="J175" s="23">
        <f t="shared" si="18"/>
        <v>991.80027671522737</v>
      </c>
      <c r="K175" s="23">
        <f t="shared" si="14"/>
        <v>1542.9925937983235</v>
      </c>
      <c r="L175" s="23">
        <f t="shared" si="15"/>
        <v>83.421502400911521</v>
      </c>
      <c r="M175" s="23">
        <f t="shared" si="16"/>
        <v>388.62212094083173</v>
      </c>
      <c r="N175" s="62">
        <f t="shared" si="19"/>
        <v>2618.2143729144623</v>
      </c>
      <c r="O175" s="62">
        <f t="shared" si="20"/>
        <v>2573.6</v>
      </c>
      <c r="P175" s="5"/>
      <c r="Q175" s="5"/>
    </row>
    <row r="176" spans="1:17" x14ac:dyDescent="0.25">
      <c r="A176" s="34">
        <f t="shared" si="17"/>
        <v>2008</v>
      </c>
      <c r="B176" t="s">
        <v>40</v>
      </c>
      <c r="C176" s="3">
        <v>39538</v>
      </c>
      <c r="D176" s="21">
        <v>0.99138999999999999</v>
      </c>
      <c r="E176" s="4">
        <v>991.4</v>
      </c>
      <c r="F176" s="4">
        <v>1529.4</v>
      </c>
      <c r="G176" s="4">
        <v>82.2</v>
      </c>
      <c r="H176" s="73">
        <v>327.10000000000002</v>
      </c>
      <c r="I176" s="21"/>
      <c r="J176" s="23">
        <f t="shared" si="18"/>
        <v>1000.0100868477592</v>
      </c>
      <c r="K176" s="23">
        <f t="shared" si="14"/>
        <v>1542.6824962930837</v>
      </c>
      <c r="L176" s="23">
        <f t="shared" si="15"/>
        <v>82.913888580679654</v>
      </c>
      <c r="M176" s="23">
        <f t="shared" si="16"/>
        <v>329.94079020365348</v>
      </c>
      <c r="N176" s="62">
        <f t="shared" si="19"/>
        <v>2625.6064717215227</v>
      </c>
      <c r="O176" s="62">
        <f t="shared" si="20"/>
        <v>2603</v>
      </c>
      <c r="P176" s="5"/>
      <c r="Q176" s="5"/>
    </row>
    <row r="177" spans="1:17" x14ac:dyDescent="0.25">
      <c r="A177" s="34">
        <f t="shared" si="17"/>
        <v>2008</v>
      </c>
      <c r="B177" t="s">
        <v>41</v>
      </c>
      <c r="C177" s="3">
        <v>39629</v>
      </c>
      <c r="D177" s="21">
        <v>1.00177</v>
      </c>
      <c r="E177" s="4">
        <v>992</v>
      </c>
      <c r="F177" s="4">
        <v>1337</v>
      </c>
      <c r="G177" s="4">
        <v>82.7</v>
      </c>
      <c r="H177" s="73">
        <v>315.39999999999998</v>
      </c>
      <c r="I177" s="21"/>
      <c r="J177" s="23">
        <f t="shared" si="18"/>
        <v>990.24726234564821</v>
      </c>
      <c r="K177" s="23">
        <f t="shared" si="14"/>
        <v>1334.637691286423</v>
      </c>
      <c r="L177" s="23">
        <f t="shared" si="15"/>
        <v>82.553879633049505</v>
      </c>
      <c r="M177" s="23">
        <f t="shared" si="16"/>
        <v>314.84272837078368</v>
      </c>
      <c r="N177" s="62">
        <f t="shared" si="19"/>
        <v>2407.4388332651206</v>
      </c>
      <c r="O177" s="62">
        <f t="shared" si="20"/>
        <v>2411.6999999999998</v>
      </c>
      <c r="P177" s="5"/>
      <c r="Q177" s="5"/>
    </row>
    <row r="178" spans="1:17" x14ac:dyDescent="0.25">
      <c r="A178" s="34">
        <f t="shared" si="17"/>
        <v>2008</v>
      </c>
      <c r="B178" t="s">
        <v>42</v>
      </c>
      <c r="C178" s="3">
        <v>39721</v>
      </c>
      <c r="D178" s="21">
        <v>1.01197</v>
      </c>
      <c r="E178" s="4">
        <v>995.5</v>
      </c>
      <c r="F178" s="4">
        <v>1442.4</v>
      </c>
      <c r="G178" s="4">
        <v>83</v>
      </c>
      <c r="H178" s="73">
        <v>285</v>
      </c>
      <c r="I178" s="21"/>
      <c r="J178" s="23">
        <f t="shared" si="18"/>
        <v>983.7248139766989</v>
      </c>
      <c r="K178" s="23">
        <f t="shared" si="14"/>
        <v>1425.3386958111407</v>
      </c>
      <c r="L178" s="23">
        <f t="shared" si="15"/>
        <v>82.01824164747967</v>
      </c>
      <c r="M178" s="23">
        <f t="shared" si="16"/>
        <v>281.62890204255064</v>
      </c>
      <c r="N178" s="62">
        <f t="shared" si="19"/>
        <v>2491.0817514353189</v>
      </c>
      <c r="O178" s="62">
        <f t="shared" si="20"/>
        <v>2520.9</v>
      </c>
      <c r="P178" s="5"/>
      <c r="Q178" s="5"/>
    </row>
    <row r="179" spans="1:17" x14ac:dyDescent="0.25">
      <c r="A179" s="34">
        <f t="shared" si="17"/>
        <v>2008</v>
      </c>
      <c r="B179" t="s">
        <v>43</v>
      </c>
      <c r="C179" s="3">
        <v>39813</v>
      </c>
      <c r="D179" s="21">
        <v>0.9974599999999999</v>
      </c>
      <c r="E179" s="4">
        <v>993.4</v>
      </c>
      <c r="F179" s="4">
        <v>1432</v>
      </c>
      <c r="G179" s="4">
        <v>83.2</v>
      </c>
      <c r="H179" s="73">
        <v>196.8</v>
      </c>
      <c r="I179" s="21"/>
      <c r="J179" s="23">
        <f t="shared" si="18"/>
        <v>995.92966133980315</v>
      </c>
      <c r="K179" s="23">
        <f t="shared" si="14"/>
        <v>1435.6465422172319</v>
      </c>
      <c r="L179" s="23">
        <f t="shared" si="15"/>
        <v>83.411866139995595</v>
      </c>
      <c r="M179" s="23">
        <f t="shared" si="16"/>
        <v>197.30114490806653</v>
      </c>
      <c r="N179" s="62">
        <f t="shared" si="19"/>
        <v>2514.9880696970308</v>
      </c>
      <c r="O179" s="62">
        <f t="shared" si="20"/>
        <v>2508.6</v>
      </c>
      <c r="P179" s="5"/>
      <c r="Q179" s="5"/>
    </row>
    <row r="180" spans="1:17" x14ac:dyDescent="0.25">
      <c r="A180" s="34">
        <f t="shared" si="17"/>
        <v>2009</v>
      </c>
      <c r="B180" t="s">
        <v>44</v>
      </c>
      <c r="C180" s="3">
        <v>39903</v>
      </c>
      <c r="D180" s="21">
        <v>0.99182000000000003</v>
      </c>
      <c r="E180" s="4">
        <v>966.2</v>
      </c>
      <c r="F180" s="4">
        <v>1195.5</v>
      </c>
      <c r="G180" s="4">
        <v>83.3</v>
      </c>
      <c r="H180" s="73">
        <v>191.5</v>
      </c>
      <c r="I180" s="21"/>
      <c r="J180" s="23">
        <f t="shared" si="18"/>
        <v>974.16869996571961</v>
      </c>
      <c r="K180" s="23">
        <f t="shared" si="14"/>
        <v>1205.3598435199935</v>
      </c>
      <c r="L180" s="23">
        <f t="shared" si="15"/>
        <v>83.987013772660362</v>
      </c>
      <c r="M180" s="23">
        <f t="shared" si="16"/>
        <v>193.07938940533563</v>
      </c>
      <c r="N180" s="62">
        <f t="shared" si="19"/>
        <v>2263.5155572583735</v>
      </c>
      <c r="O180" s="62">
        <f t="shared" si="20"/>
        <v>2245</v>
      </c>
      <c r="P180" s="5"/>
      <c r="Q180" s="5"/>
    </row>
    <row r="181" spans="1:17" x14ac:dyDescent="0.25">
      <c r="A181" s="34">
        <f t="shared" si="17"/>
        <v>2009</v>
      </c>
      <c r="B181" t="s">
        <v>45</v>
      </c>
      <c r="C181" s="3">
        <v>39994</v>
      </c>
      <c r="D181" s="21">
        <v>0.99626000000000003</v>
      </c>
      <c r="E181" s="4">
        <v>971.2</v>
      </c>
      <c r="F181" s="4">
        <v>1125.2</v>
      </c>
      <c r="G181" s="4">
        <v>83.5</v>
      </c>
      <c r="H181" s="73">
        <v>217.4</v>
      </c>
      <c r="I181" s="21"/>
      <c r="J181" s="23">
        <f t="shared" si="18"/>
        <v>974.84592375484317</v>
      </c>
      <c r="K181" s="23">
        <f t="shared" si="14"/>
        <v>1129.4240459317848</v>
      </c>
      <c r="L181" s="23">
        <f t="shared" si="15"/>
        <v>83.813462349185954</v>
      </c>
      <c r="M181" s="23">
        <f t="shared" si="16"/>
        <v>218.21612831991649</v>
      </c>
      <c r="N181" s="62">
        <f t="shared" si="19"/>
        <v>2188.083432035814</v>
      </c>
      <c r="O181" s="62">
        <f t="shared" si="20"/>
        <v>2179.9</v>
      </c>
      <c r="P181" s="5"/>
      <c r="Q181" s="5"/>
    </row>
    <row r="182" spans="1:17" x14ac:dyDescent="0.25">
      <c r="A182" s="34">
        <f t="shared" si="17"/>
        <v>2009</v>
      </c>
      <c r="B182" t="s">
        <v>46</v>
      </c>
      <c r="C182" s="3">
        <v>40086</v>
      </c>
      <c r="D182" s="21">
        <v>1.0025299999999999</v>
      </c>
      <c r="E182" s="4">
        <v>968.4</v>
      </c>
      <c r="F182" s="4">
        <v>1126.4000000000001</v>
      </c>
      <c r="G182" s="4">
        <v>83.6</v>
      </c>
      <c r="H182" s="73">
        <v>262.5</v>
      </c>
      <c r="I182" s="5"/>
      <c r="J182" s="23">
        <f t="shared" si="18"/>
        <v>965.95613098859894</v>
      </c>
      <c r="K182" s="23">
        <f t="shared" si="14"/>
        <v>1123.5573997785605</v>
      </c>
      <c r="L182" s="23">
        <f t="shared" si="15"/>
        <v>83.389025764815017</v>
      </c>
      <c r="M182" s="23">
        <f t="shared" si="16"/>
        <v>261.83755099598017</v>
      </c>
      <c r="N182" s="62">
        <f t="shared" si="19"/>
        <v>2172.9025565319744</v>
      </c>
      <c r="O182" s="62">
        <f t="shared" si="20"/>
        <v>2178.4</v>
      </c>
      <c r="P182" s="5"/>
      <c r="Q182" s="5"/>
    </row>
    <row r="183" spans="1:17" x14ac:dyDescent="0.25">
      <c r="A183" s="34">
        <f t="shared" si="17"/>
        <v>2009</v>
      </c>
      <c r="B183" t="s">
        <v>47</v>
      </c>
      <c r="C183" s="3">
        <v>40178</v>
      </c>
      <c r="D183" s="21">
        <v>1.00936</v>
      </c>
      <c r="E183" s="4">
        <v>971.6</v>
      </c>
      <c r="F183" s="4">
        <v>1132.5999999999999</v>
      </c>
      <c r="G183" s="4">
        <v>83.7</v>
      </c>
      <c r="H183" s="73">
        <v>312.60000000000002</v>
      </c>
      <c r="I183" s="5"/>
      <c r="J183" s="23">
        <f t="shared" ref="J183:J201" si="21">E183/$D183</f>
        <v>962.59015613854319</v>
      </c>
      <c r="K183" s="23">
        <f t="shared" ref="K183:K201" si="22">F183/$D183</f>
        <v>1122.0971704842671</v>
      </c>
      <c r="L183" s="23">
        <f t="shared" ref="L183:L201" si="23">G183/$D183</f>
        <v>82.923832923832919</v>
      </c>
      <c r="M183" s="23">
        <f t="shared" ref="M183:M201" si="24">H183/$D183</f>
        <v>309.70119679797102</v>
      </c>
      <c r="N183" s="62">
        <f t="shared" ref="N183:N201" si="25">SUM(J183:L183)</f>
        <v>2167.6111595466432</v>
      </c>
      <c r="O183" s="62">
        <f t="shared" ref="O183:O201" si="26">SUM(E183:G183)</f>
        <v>2187.8999999999996</v>
      </c>
      <c r="P183" s="5"/>
    </row>
    <row r="184" spans="1:17" x14ac:dyDescent="0.25">
      <c r="A184" s="34">
        <f t="shared" si="17"/>
        <v>2010</v>
      </c>
      <c r="B184" t="s">
        <v>48</v>
      </c>
      <c r="C184" s="3">
        <v>40268</v>
      </c>
      <c r="D184" s="21">
        <v>1.0127899999999999</v>
      </c>
      <c r="E184" s="4">
        <v>976.9</v>
      </c>
      <c r="F184" s="4">
        <v>1145.5999999999999</v>
      </c>
      <c r="G184" s="4">
        <v>84</v>
      </c>
      <c r="H184" s="73">
        <v>321.3</v>
      </c>
      <c r="I184" s="5"/>
      <c r="J184" s="23">
        <f t="shared" si="21"/>
        <v>964.56323620888838</v>
      </c>
      <c r="K184" s="23">
        <f t="shared" si="22"/>
        <v>1131.132811342924</v>
      </c>
      <c r="L184" s="23">
        <f t="shared" si="23"/>
        <v>82.939207535619445</v>
      </c>
      <c r="M184" s="23">
        <f t="shared" si="24"/>
        <v>317.24246882374439</v>
      </c>
      <c r="N184" s="62">
        <f t="shared" si="25"/>
        <v>2178.6352550874321</v>
      </c>
      <c r="O184" s="62">
        <f t="shared" si="26"/>
        <v>2206.5</v>
      </c>
      <c r="P184" s="5"/>
    </row>
    <row r="185" spans="1:17" x14ac:dyDescent="0.25">
      <c r="A185" s="34">
        <f t="shared" si="17"/>
        <v>2010</v>
      </c>
      <c r="B185" t="s">
        <v>49</v>
      </c>
      <c r="C185" s="3">
        <v>40359</v>
      </c>
      <c r="D185" s="21">
        <v>1.01393</v>
      </c>
      <c r="E185" s="4">
        <v>989</v>
      </c>
      <c r="F185" s="4">
        <v>1167.9000000000001</v>
      </c>
      <c r="G185" s="4">
        <v>83.9</v>
      </c>
      <c r="H185" s="73">
        <v>328</v>
      </c>
      <c r="I185" s="5"/>
      <c r="J185" s="23">
        <f t="shared" si="21"/>
        <v>975.41250382176281</v>
      </c>
      <c r="K185" s="23">
        <f t="shared" si="22"/>
        <v>1151.854664523192</v>
      </c>
      <c r="L185" s="23">
        <f t="shared" si="23"/>
        <v>82.747329697316388</v>
      </c>
      <c r="M185" s="23">
        <f t="shared" si="24"/>
        <v>323.4937323089365</v>
      </c>
      <c r="N185" s="62">
        <f t="shared" si="25"/>
        <v>2210.014498042271</v>
      </c>
      <c r="O185" s="62">
        <f t="shared" si="26"/>
        <v>2240.8000000000002</v>
      </c>
      <c r="P185" s="5"/>
    </row>
    <row r="186" spans="1:17" x14ac:dyDescent="0.25">
      <c r="A186" s="34">
        <f t="shared" si="17"/>
        <v>2010</v>
      </c>
      <c r="B186" t="s">
        <v>50</v>
      </c>
      <c r="C186" s="3">
        <v>40451</v>
      </c>
      <c r="D186" s="21">
        <v>1.0169299999999999</v>
      </c>
      <c r="E186" s="4">
        <v>993.3</v>
      </c>
      <c r="F186" s="4">
        <v>1209.4000000000001</v>
      </c>
      <c r="G186" s="4">
        <v>83.8</v>
      </c>
      <c r="H186" s="73">
        <v>363.4</v>
      </c>
      <c r="I186" s="5"/>
      <c r="J186" s="23">
        <f t="shared" si="21"/>
        <v>976.76339571061931</v>
      </c>
      <c r="K186" s="23">
        <f t="shared" si="22"/>
        <v>1189.2657311712705</v>
      </c>
      <c r="L186" s="23">
        <f t="shared" si="23"/>
        <v>82.404885292006341</v>
      </c>
      <c r="M186" s="23">
        <f t="shared" si="24"/>
        <v>357.35006342619454</v>
      </c>
      <c r="N186" s="62">
        <f t="shared" si="25"/>
        <v>2248.4340121738965</v>
      </c>
      <c r="O186" s="62">
        <f t="shared" si="26"/>
        <v>2286.5</v>
      </c>
      <c r="P186" s="5"/>
    </row>
    <row r="187" spans="1:17" x14ac:dyDescent="0.25">
      <c r="A187" s="34">
        <f t="shared" si="17"/>
        <v>2010</v>
      </c>
      <c r="B187" t="s">
        <v>51</v>
      </c>
      <c r="C187" s="3">
        <v>40543</v>
      </c>
      <c r="D187" s="21">
        <v>1.02233</v>
      </c>
      <c r="E187" s="4">
        <v>996.9</v>
      </c>
      <c r="F187" s="4">
        <v>1242.9000000000001</v>
      </c>
      <c r="G187" s="4">
        <v>83.7</v>
      </c>
      <c r="H187" s="73">
        <v>372.6</v>
      </c>
      <c r="I187" s="5"/>
      <c r="J187" s="23">
        <f t="shared" si="21"/>
        <v>975.12544872986223</v>
      </c>
      <c r="K187" s="23">
        <f t="shared" si="22"/>
        <v>1215.7522522081913</v>
      </c>
      <c r="L187" s="23">
        <f t="shared" si="23"/>
        <v>81.871802646894849</v>
      </c>
      <c r="M187" s="23">
        <f t="shared" si="24"/>
        <v>364.46157307327383</v>
      </c>
      <c r="N187" s="62">
        <f t="shared" si="25"/>
        <v>2272.7495035849488</v>
      </c>
      <c r="O187" s="62">
        <f t="shared" si="26"/>
        <v>2323.5</v>
      </c>
      <c r="P187" s="5"/>
    </row>
    <row r="188" spans="1:17" x14ac:dyDescent="0.25">
      <c r="A188" s="34">
        <f t="shared" si="17"/>
        <v>2011</v>
      </c>
      <c r="B188" t="s">
        <v>52</v>
      </c>
      <c r="C188" s="3">
        <v>40633</v>
      </c>
      <c r="D188" s="21">
        <v>1.02999</v>
      </c>
      <c r="E188" s="4">
        <v>918.1</v>
      </c>
      <c r="F188" s="4">
        <v>1372.9</v>
      </c>
      <c r="G188" s="4">
        <v>84.2</v>
      </c>
      <c r="H188" s="73">
        <v>370.5</v>
      </c>
      <c r="I188" s="5"/>
      <c r="J188" s="23">
        <f t="shared" si="21"/>
        <v>891.36787735803262</v>
      </c>
      <c r="K188" s="23">
        <f t="shared" si="22"/>
        <v>1332.9255623841009</v>
      </c>
      <c r="L188" s="23">
        <f t="shared" si="23"/>
        <v>81.748366488995046</v>
      </c>
      <c r="M188" s="23">
        <f t="shared" si="24"/>
        <v>359.71223021582733</v>
      </c>
      <c r="N188" s="62">
        <f t="shared" si="25"/>
        <v>2306.0418062311287</v>
      </c>
      <c r="O188" s="62">
        <f t="shared" si="26"/>
        <v>2375.1999999999998</v>
      </c>
      <c r="P188" s="5"/>
    </row>
    <row r="189" spans="1:17" x14ac:dyDescent="0.25">
      <c r="A189" s="34">
        <f t="shared" si="17"/>
        <v>2011</v>
      </c>
      <c r="B189" t="s">
        <v>53</v>
      </c>
      <c r="C189" s="3">
        <v>40724</v>
      </c>
      <c r="D189" s="21">
        <v>1.0404100000000001</v>
      </c>
      <c r="E189" s="4">
        <v>920.7</v>
      </c>
      <c r="F189" s="4">
        <v>1390.6</v>
      </c>
      <c r="G189" s="4">
        <v>84.8</v>
      </c>
      <c r="H189" s="73">
        <v>354.5</v>
      </c>
      <c r="I189" s="5"/>
      <c r="J189" s="23">
        <f t="shared" si="21"/>
        <v>884.93959112273046</v>
      </c>
      <c r="K189" s="23">
        <f t="shared" si="22"/>
        <v>1336.5884603185282</v>
      </c>
      <c r="L189" s="23">
        <f t="shared" si="23"/>
        <v>81.506329235589803</v>
      </c>
      <c r="M189" s="23">
        <f t="shared" si="24"/>
        <v>340.73105794830883</v>
      </c>
      <c r="N189" s="62">
        <f t="shared" si="25"/>
        <v>2303.0343806768487</v>
      </c>
      <c r="O189" s="62">
        <f t="shared" si="26"/>
        <v>2396.1000000000004</v>
      </c>
      <c r="P189" s="5"/>
    </row>
    <row r="190" spans="1:17" x14ac:dyDescent="0.25">
      <c r="A190" s="34">
        <f t="shared" si="17"/>
        <v>2011</v>
      </c>
      <c r="B190" t="s">
        <v>54</v>
      </c>
      <c r="C190" s="3">
        <v>40816</v>
      </c>
      <c r="D190" s="21">
        <v>1.04593</v>
      </c>
      <c r="E190" s="4">
        <v>928.5</v>
      </c>
      <c r="F190" s="4">
        <v>1418.1</v>
      </c>
      <c r="G190" s="4">
        <v>85.8</v>
      </c>
      <c r="H190" s="73">
        <v>320.60000000000002</v>
      </c>
      <c r="I190" s="5"/>
      <c r="J190" s="23">
        <f t="shared" si="21"/>
        <v>887.72671211266527</v>
      </c>
      <c r="K190" s="23">
        <f t="shared" si="22"/>
        <v>1355.8268717791821</v>
      </c>
      <c r="L190" s="23">
        <f t="shared" si="23"/>
        <v>82.032258372931267</v>
      </c>
      <c r="M190" s="23">
        <f t="shared" si="24"/>
        <v>306.52146893195533</v>
      </c>
      <c r="N190" s="62">
        <f t="shared" si="25"/>
        <v>2325.5858422647784</v>
      </c>
      <c r="O190" s="62">
        <f t="shared" si="26"/>
        <v>2432.4</v>
      </c>
      <c r="P190" s="5"/>
    </row>
    <row r="191" spans="1:17" x14ac:dyDescent="0.25">
      <c r="A191" s="34">
        <f t="shared" si="17"/>
        <v>2011</v>
      </c>
      <c r="B191" t="s">
        <v>55</v>
      </c>
      <c r="C191" s="3">
        <v>40908</v>
      </c>
      <c r="D191" s="21">
        <v>1.0495399999999999</v>
      </c>
      <c r="E191" s="4">
        <v>921.6</v>
      </c>
      <c r="F191" s="4">
        <v>1420.9</v>
      </c>
      <c r="G191" s="4">
        <v>87.1</v>
      </c>
      <c r="H191" s="73">
        <v>352.7</v>
      </c>
      <c r="I191" s="5"/>
      <c r="J191" s="23">
        <f t="shared" si="21"/>
        <v>878.09897669455199</v>
      </c>
      <c r="K191" s="23">
        <f t="shared" si="22"/>
        <v>1353.8312022409821</v>
      </c>
      <c r="L191" s="23">
        <f t="shared" si="23"/>
        <v>82.988737923280681</v>
      </c>
      <c r="M191" s="23">
        <f t="shared" si="24"/>
        <v>336.05198467900226</v>
      </c>
      <c r="N191" s="62">
        <f t="shared" si="25"/>
        <v>2314.9189168588146</v>
      </c>
      <c r="O191" s="62">
        <f t="shared" si="26"/>
        <v>2429.6</v>
      </c>
      <c r="P191" s="5"/>
    </row>
    <row r="192" spans="1:17" x14ac:dyDescent="0.25">
      <c r="A192" s="34">
        <f t="shared" si="17"/>
        <v>2012</v>
      </c>
      <c r="B192" t="s">
        <v>56</v>
      </c>
      <c r="C192" s="3">
        <v>40999</v>
      </c>
      <c r="D192" s="21">
        <v>1.05508</v>
      </c>
      <c r="E192" s="4">
        <v>948.6</v>
      </c>
      <c r="F192" s="4">
        <v>1464.7</v>
      </c>
      <c r="G192" s="4">
        <v>88.6</v>
      </c>
      <c r="H192" s="73">
        <v>420.3</v>
      </c>
      <c r="I192" s="5"/>
      <c r="J192" s="23">
        <f t="shared" si="21"/>
        <v>899.07874284414447</v>
      </c>
      <c r="K192" s="23">
        <f t="shared" si="22"/>
        <v>1388.2359631497138</v>
      </c>
      <c r="L192" s="23">
        <f t="shared" si="23"/>
        <v>83.974674906168246</v>
      </c>
      <c r="M192" s="23">
        <f t="shared" si="24"/>
        <v>398.35841831899006</v>
      </c>
      <c r="N192" s="62">
        <f t="shared" si="25"/>
        <v>2371.2893809000266</v>
      </c>
      <c r="O192" s="62">
        <f t="shared" si="26"/>
        <v>2501.9</v>
      </c>
      <c r="P192" s="5"/>
    </row>
    <row r="193" spans="1:16" x14ac:dyDescent="0.25">
      <c r="A193" s="34">
        <f t="shared" si="17"/>
        <v>2012</v>
      </c>
      <c r="B193" t="s">
        <v>57</v>
      </c>
      <c r="C193" s="3">
        <v>41090</v>
      </c>
      <c r="D193" s="21">
        <v>1.0585800000000001</v>
      </c>
      <c r="E193" s="4">
        <v>949.4</v>
      </c>
      <c r="F193" s="4">
        <v>1479.5</v>
      </c>
      <c r="G193" s="4">
        <v>89.8</v>
      </c>
      <c r="H193" s="73">
        <v>441.6</v>
      </c>
      <c r="I193" s="5"/>
      <c r="J193" s="23">
        <f t="shared" si="21"/>
        <v>896.86183377732425</v>
      </c>
      <c r="K193" s="23">
        <f t="shared" si="22"/>
        <v>1397.6270097678021</v>
      </c>
      <c r="L193" s="23">
        <f t="shared" si="23"/>
        <v>84.830622154206566</v>
      </c>
      <c r="M193" s="23">
        <f t="shared" si="24"/>
        <v>417.16261406790227</v>
      </c>
      <c r="N193" s="62">
        <f t="shared" si="25"/>
        <v>2379.3194656993328</v>
      </c>
      <c r="O193" s="62">
        <f t="shared" si="26"/>
        <v>2518.7000000000003</v>
      </c>
      <c r="P193" s="5"/>
    </row>
    <row r="194" spans="1:16" x14ac:dyDescent="0.25">
      <c r="A194" s="34">
        <f t="shared" si="17"/>
        <v>2012</v>
      </c>
      <c r="B194" t="s">
        <v>58</v>
      </c>
      <c r="C194" s="3">
        <v>41182</v>
      </c>
      <c r="D194" s="21">
        <v>1.06202</v>
      </c>
      <c r="E194" s="4">
        <v>951.5</v>
      </c>
      <c r="F194" s="4">
        <v>1505.1</v>
      </c>
      <c r="G194" s="4">
        <v>90.5</v>
      </c>
      <c r="H194" s="73">
        <v>408.9</v>
      </c>
      <c r="I194" s="5"/>
      <c r="J194" s="23">
        <f t="shared" si="21"/>
        <v>895.93416319843323</v>
      </c>
      <c r="K194" s="23">
        <f t="shared" si="22"/>
        <v>1417.2049490593397</v>
      </c>
      <c r="L194" s="23">
        <f t="shared" si="23"/>
        <v>85.214967703056445</v>
      </c>
      <c r="M194" s="23">
        <f t="shared" si="24"/>
        <v>385.02099772132351</v>
      </c>
      <c r="N194" s="62">
        <f t="shared" si="25"/>
        <v>2398.3540799608295</v>
      </c>
      <c r="O194" s="62">
        <f t="shared" si="26"/>
        <v>2547.1</v>
      </c>
      <c r="P194" s="5"/>
    </row>
    <row r="195" spans="1:16" x14ac:dyDescent="0.25">
      <c r="A195" s="34">
        <f t="shared" si="17"/>
        <v>2012</v>
      </c>
      <c r="B195" t="s">
        <v>59</v>
      </c>
      <c r="C195" s="3">
        <v>41274</v>
      </c>
      <c r="D195" s="21">
        <v>1.06673</v>
      </c>
      <c r="E195" s="4">
        <v>973.7</v>
      </c>
      <c r="F195" s="4">
        <v>1565.4</v>
      </c>
      <c r="G195" s="4">
        <v>90.9</v>
      </c>
      <c r="H195" s="73">
        <v>419.9</v>
      </c>
      <c r="I195" s="5"/>
      <c r="J195" s="23">
        <f t="shared" si="21"/>
        <v>912.78955312028359</v>
      </c>
      <c r="K195" s="23">
        <f t="shared" si="22"/>
        <v>1467.4753686499866</v>
      </c>
      <c r="L195" s="23">
        <f t="shared" si="23"/>
        <v>85.21369043713031</v>
      </c>
      <c r="M195" s="23">
        <f t="shared" si="24"/>
        <v>393.63287804786592</v>
      </c>
      <c r="N195" s="62">
        <f t="shared" si="25"/>
        <v>2465.4786122074006</v>
      </c>
      <c r="O195" s="62">
        <f t="shared" si="26"/>
        <v>2630.0000000000005</v>
      </c>
      <c r="P195" s="5"/>
    </row>
    <row r="196" spans="1:16" x14ac:dyDescent="0.25">
      <c r="A196" s="34">
        <f t="shared" si="17"/>
        <v>2013</v>
      </c>
      <c r="B196" t="s">
        <v>60</v>
      </c>
      <c r="C196" s="3">
        <v>41364</v>
      </c>
      <c r="D196" s="21">
        <v>1.0694900000000001</v>
      </c>
      <c r="E196" s="4">
        <v>1096</v>
      </c>
      <c r="F196" s="4">
        <v>1636.8</v>
      </c>
      <c r="G196" s="4">
        <v>90.8</v>
      </c>
      <c r="H196" s="73">
        <v>442</v>
      </c>
      <c r="I196" s="5"/>
      <c r="J196" s="23">
        <f t="shared" si="21"/>
        <v>1024.7875155447923</v>
      </c>
      <c r="K196" s="23">
        <f t="shared" si="22"/>
        <v>1530.4490925581351</v>
      </c>
      <c r="L196" s="23">
        <f t="shared" si="23"/>
        <v>84.90027957250652</v>
      </c>
      <c r="M196" s="23">
        <f t="shared" si="24"/>
        <v>413.28109659744359</v>
      </c>
      <c r="N196" s="62">
        <f t="shared" si="25"/>
        <v>2640.1368876754341</v>
      </c>
      <c r="O196" s="62">
        <f t="shared" si="26"/>
        <v>2823.6000000000004</v>
      </c>
      <c r="P196" s="5"/>
    </row>
    <row r="197" spans="1:16" x14ac:dyDescent="0.25">
      <c r="A197" s="34">
        <f t="shared" si="17"/>
        <v>2013</v>
      </c>
      <c r="B197" t="s">
        <v>61</v>
      </c>
      <c r="C197" s="3">
        <v>41455</v>
      </c>
      <c r="D197" s="21">
        <v>1.0707200000000001</v>
      </c>
      <c r="E197" s="4">
        <v>1107.5</v>
      </c>
      <c r="F197" s="4">
        <v>1660.6</v>
      </c>
      <c r="G197" s="4">
        <v>91</v>
      </c>
      <c r="H197" s="73">
        <v>425.9</v>
      </c>
      <c r="I197" s="5"/>
      <c r="J197" s="23">
        <f t="shared" si="21"/>
        <v>1034.3507172743573</v>
      </c>
      <c r="K197" s="23">
        <f t="shared" si="22"/>
        <v>1550.919007770472</v>
      </c>
      <c r="L197" s="23">
        <f t="shared" si="23"/>
        <v>84.989539748953959</v>
      </c>
      <c r="M197" s="23">
        <f t="shared" si="24"/>
        <v>397.76972504482956</v>
      </c>
      <c r="N197" s="62">
        <f t="shared" si="25"/>
        <v>2670.2592647937831</v>
      </c>
      <c r="O197" s="62">
        <f t="shared" si="26"/>
        <v>2859.1</v>
      </c>
      <c r="P197" s="5"/>
    </row>
    <row r="198" spans="1:16" x14ac:dyDescent="0.25">
      <c r="A198" s="34">
        <f t="shared" si="17"/>
        <v>2013</v>
      </c>
      <c r="B198" t="s">
        <v>62</v>
      </c>
      <c r="C198" s="3">
        <v>41547</v>
      </c>
      <c r="D198" s="21">
        <v>1.07517</v>
      </c>
      <c r="E198" s="4">
        <v>1113.2</v>
      </c>
      <c r="F198" s="4">
        <v>1661.5</v>
      </c>
      <c r="G198" s="4">
        <v>91.5</v>
      </c>
      <c r="H198" s="73">
        <v>433.6</v>
      </c>
      <c r="I198" s="5"/>
      <c r="J198" s="23">
        <f t="shared" si="21"/>
        <v>1035.3711506087411</v>
      </c>
      <c r="K198" s="23">
        <f t="shared" si="22"/>
        <v>1545.3370164718137</v>
      </c>
      <c r="L198" s="23">
        <f t="shared" si="23"/>
        <v>85.102820949245242</v>
      </c>
      <c r="M198" s="23">
        <f t="shared" si="24"/>
        <v>403.28506189718837</v>
      </c>
      <c r="N198" s="62">
        <f t="shared" si="25"/>
        <v>2665.8109880297998</v>
      </c>
      <c r="O198" s="62">
        <f t="shared" si="26"/>
        <v>2866.2</v>
      </c>
      <c r="P198" s="5"/>
    </row>
    <row r="199" spans="1:16" x14ac:dyDescent="0.25">
      <c r="A199" s="34">
        <f t="shared" si="17"/>
        <v>2013</v>
      </c>
      <c r="B199" t="s">
        <v>63</v>
      </c>
      <c r="C199" s="3">
        <v>41639</v>
      </c>
      <c r="D199" s="21">
        <v>1.0778700000000001</v>
      </c>
      <c r="E199" s="4">
        <v>1122.9000000000001</v>
      </c>
      <c r="F199" s="4">
        <v>1688.1</v>
      </c>
      <c r="G199" s="4">
        <v>92.2</v>
      </c>
      <c r="H199" s="73">
        <v>459.3</v>
      </c>
      <c r="I199" s="5"/>
      <c r="J199" s="23">
        <f t="shared" si="21"/>
        <v>1041.776837652036</v>
      </c>
      <c r="K199" s="23">
        <f t="shared" si="22"/>
        <v>1566.1443402265577</v>
      </c>
      <c r="L199" s="23">
        <f t="shared" si="23"/>
        <v>85.539072429884854</v>
      </c>
      <c r="M199" s="23">
        <f t="shared" si="24"/>
        <v>426.11817751676915</v>
      </c>
      <c r="N199" s="62">
        <f t="shared" si="25"/>
        <v>2693.4602503084789</v>
      </c>
      <c r="O199" s="62">
        <f t="shared" si="26"/>
        <v>2903.2</v>
      </c>
      <c r="P199" s="5"/>
    </row>
    <row r="200" spans="1:16" x14ac:dyDescent="0.25">
      <c r="A200" s="34">
        <f t="shared" si="17"/>
        <v>2014</v>
      </c>
      <c r="B200" t="s">
        <v>64</v>
      </c>
      <c r="C200" s="3">
        <v>41729</v>
      </c>
      <c r="D200" s="21">
        <v>1.0815300000000001</v>
      </c>
      <c r="E200" s="4">
        <v>1152.5999999999999</v>
      </c>
      <c r="F200" s="4">
        <v>1712.5</v>
      </c>
      <c r="G200" s="4">
        <v>93.3</v>
      </c>
      <c r="H200" s="73">
        <v>525.9</v>
      </c>
      <c r="I200" s="5"/>
      <c r="J200" s="23">
        <f t="shared" si="21"/>
        <v>1065.7124628997806</v>
      </c>
      <c r="K200" s="23">
        <f t="shared" si="22"/>
        <v>1583.404991077455</v>
      </c>
      <c r="L200" s="23">
        <f t="shared" si="23"/>
        <v>86.266677762059288</v>
      </c>
      <c r="M200" s="23">
        <f t="shared" si="24"/>
        <v>486.25558236942101</v>
      </c>
      <c r="N200" s="62">
        <f t="shared" si="25"/>
        <v>2735.3841317392948</v>
      </c>
      <c r="O200" s="62">
        <f t="shared" si="26"/>
        <v>2958.4</v>
      </c>
      <c r="P200" s="5"/>
    </row>
    <row r="201" spans="1:16" x14ac:dyDescent="0.25">
      <c r="A201" s="34">
        <f t="shared" ref="A201" si="27">YEAR(C201)</f>
        <v>2014</v>
      </c>
      <c r="B201" t="s">
        <v>65</v>
      </c>
      <c r="C201" s="3">
        <v>41820</v>
      </c>
      <c r="D201" s="21">
        <v>1.08775</v>
      </c>
      <c r="E201" s="4">
        <v>1169.4000000000001</v>
      </c>
      <c r="F201" s="4">
        <v>1727.7</v>
      </c>
      <c r="G201" s="4">
        <v>94.3</v>
      </c>
      <c r="H201" s="73" t="e">
        <v>#N/A</v>
      </c>
      <c r="I201" s="5"/>
      <c r="J201" s="23">
        <f t="shared" si="21"/>
        <v>1075.0632038611814</v>
      </c>
      <c r="K201" s="23">
        <f t="shared" si="22"/>
        <v>1588.3245230981383</v>
      </c>
      <c r="L201" s="23">
        <f t="shared" si="23"/>
        <v>86.692714318547459</v>
      </c>
      <c r="M201" s="23" t="e">
        <f t="shared" si="24"/>
        <v>#N/A</v>
      </c>
      <c r="N201" s="62">
        <f t="shared" si="25"/>
        <v>2750.0804412778671</v>
      </c>
      <c r="O201" s="62">
        <f t="shared" si="26"/>
        <v>2991.4000000000005</v>
      </c>
      <c r="P201" s="5"/>
    </row>
    <row r="202" spans="1:16" x14ac:dyDescent="0.25">
      <c r="C202" s="3"/>
      <c r="D202" s="3"/>
      <c r="E202" s="5"/>
      <c r="F202" s="5"/>
      <c r="G202" s="5"/>
      <c r="H202" s="74"/>
      <c r="I202" s="5"/>
      <c r="J202" s="42"/>
      <c r="K202" s="42"/>
      <c r="L202" s="42"/>
      <c r="M202" s="42"/>
      <c r="N202" s="63"/>
      <c r="O202" s="63"/>
      <c r="P202" s="5"/>
    </row>
    <row r="203" spans="1:16" x14ac:dyDescent="0.25">
      <c r="C203" s="3"/>
      <c r="D203" s="3"/>
      <c r="E203" s="5"/>
      <c r="F203" s="5"/>
      <c r="G203" s="5"/>
      <c r="H203" s="74"/>
      <c r="I203" s="5"/>
      <c r="J203" s="42"/>
      <c r="K203" s="42"/>
      <c r="L203" s="42"/>
      <c r="M203" s="42"/>
      <c r="N203" s="63"/>
      <c r="O203" s="63"/>
      <c r="P203" s="5"/>
    </row>
    <row r="204" spans="1:16" x14ac:dyDescent="0.25">
      <c r="C204" s="3"/>
      <c r="D204" s="3"/>
      <c r="E204" s="5"/>
      <c r="F204" s="5"/>
      <c r="G204" s="5"/>
      <c r="H204" s="74"/>
      <c r="I204" s="5"/>
      <c r="J204" s="42"/>
      <c r="K204" s="42"/>
      <c r="L204" s="42"/>
      <c r="M204" s="42"/>
      <c r="N204" s="63"/>
      <c r="O204" s="63"/>
      <c r="P204" s="5"/>
    </row>
    <row r="205" spans="1:16" x14ac:dyDescent="0.25">
      <c r="C205" s="3"/>
      <c r="D205" s="3"/>
      <c r="E205" s="5"/>
      <c r="F205" s="5"/>
      <c r="G205" s="5"/>
      <c r="H205" s="74"/>
      <c r="I205" s="5"/>
      <c r="J205" s="42"/>
      <c r="K205" s="42"/>
      <c r="L205" s="42"/>
      <c r="M205" s="42"/>
      <c r="N205" s="63"/>
      <c r="O205" s="63"/>
      <c r="P205" s="5"/>
    </row>
    <row r="206" spans="1:16" x14ac:dyDescent="0.25">
      <c r="C206" s="3"/>
      <c r="D206" s="3"/>
      <c r="E206" s="5"/>
      <c r="F206" s="5"/>
      <c r="G206" s="5"/>
      <c r="H206" s="74"/>
      <c r="I206" s="5"/>
      <c r="J206" s="42"/>
      <c r="K206" s="42"/>
      <c r="L206" s="42"/>
      <c r="M206" s="42"/>
      <c r="N206" s="63"/>
      <c r="O206" s="63"/>
      <c r="P206" s="5"/>
    </row>
    <row r="207" spans="1:16" x14ac:dyDescent="0.25">
      <c r="C207" s="3"/>
      <c r="D207" s="3"/>
      <c r="E207" s="5"/>
      <c r="F207" s="5"/>
      <c r="G207" s="5"/>
      <c r="H207" s="74"/>
      <c r="I207" s="5"/>
      <c r="J207" s="42"/>
      <c r="K207" s="42"/>
      <c r="L207" s="42"/>
      <c r="M207" s="42"/>
      <c r="N207" s="63"/>
      <c r="O207" s="63"/>
      <c r="P207" s="5"/>
    </row>
    <row r="208" spans="1:16" x14ac:dyDescent="0.25">
      <c r="C208" s="3"/>
      <c r="D208" s="3"/>
      <c r="E208" s="5"/>
      <c r="F208" s="5"/>
      <c r="G208" s="5"/>
      <c r="H208" s="74"/>
      <c r="I208" s="5"/>
      <c r="J208" s="42"/>
      <c r="K208" s="42"/>
      <c r="L208" s="42"/>
      <c r="M208" s="42"/>
      <c r="N208" s="63"/>
      <c r="O208" s="63"/>
      <c r="P208" s="5"/>
    </row>
    <row r="209" spans="3:16" x14ac:dyDescent="0.25">
      <c r="C209" s="3"/>
      <c r="D209" s="3"/>
      <c r="E209" s="5"/>
      <c r="F209" s="5"/>
      <c r="G209" s="5"/>
      <c r="H209" s="74"/>
      <c r="I209" s="5"/>
      <c r="J209" s="42"/>
      <c r="K209" s="42"/>
      <c r="L209" s="42"/>
      <c r="M209" s="42"/>
      <c r="N209" s="63"/>
      <c r="O209" s="63"/>
      <c r="P209" s="5"/>
    </row>
    <row r="210" spans="3:16" x14ac:dyDescent="0.25">
      <c r="C210" s="3"/>
      <c r="D210" s="3"/>
      <c r="E210" s="5"/>
      <c r="F210" s="5"/>
      <c r="G210" s="5"/>
      <c r="H210" s="74"/>
      <c r="I210" s="5"/>
      <c r="J210" s="42"/>
      <c r="K210" s="42"/>
      <c r="L210" s="42"/>
      <c r="M210" s="42"/>
      <c r="N210" s="63"/>
      <c r="O210" s="63"/>
      <c r="P210" s="5"/>
    </row>
    <row r="211" spans="3:16" x14ac:dyDescent="0.25">
      <c r="C211" s="3"/>
      <c r="D211" s="3"/>
      <c r="E211" s="5"/>
      <c r="F211" s="5"/>
      <c r="G211" s="5"/>
      <c r="H211" s="74"/>
      <c r="I211" s="5"/>
      <c r="J211" s="42"/>
      <c r="K211" s="42"/>
      <c r="L211" s="42"/>
      <c r="M211" s="42"/>
      <c r="N211" s="63"/>
      <c r="O211" s="63"/>
      <c r="P211" s="5"/>
    </row>
    <row r="212" spans="3:16" x14ac:dyDescent="0.25">
      <c r="C212" s="3"/>
      <c r="D212" s="3"/>
      <c r="E212" s="5"/>
      <c r="F212" s="5"/>
      <c r="G212" s="5"/>
      <c r="H212" s="74"/>
      <c r="I212" s="5"/>
      <c r="J212" s="42"/>
      <c r="K212" s="42"/>
      <c r="L212" s="42"/>
      <c r="M212" s="42"/>
      <c r="N212" s="63"/>
      <c r="O212" s="63"/>
      <c r="P212" s="5"/>
    </row>
    <row r="213" spans="3:16" x14ac:dyDescent="0.25">
      <c r="C213" s="3"/>
      <c r="D213" s="3"/>
      <c r="E213" s="5"/>
      <c r="F213" s="5"/>
      <c r="G213" s="5"/>
      <c r="H213" s="74"/>
      <c r="I213" s="5"/>
      <c r="J213" s="42"/>
      <c r="K213" s="42"/>
      <c r="L213" s="42"/>
      <c r="M213" s="42"/>
      <c r="N213" s="63"/>
      <c r="O213" s="63"/>
      <c r="P213" s="5"/>
    </row>
    <row r="214" spans="3:16" x14ac:dyDescent="0.25">
      <c r="C214" s="3"/>
      <c r="D214" s="3"/>
      <c r="E214" s="5"/>
      <c r="F214" s="5"/>
      <c r="G214" s="5"/>
      <c r="H214" s="74"/>
      <c r="I214" s="5"/>
      <c r="J214" s="42"/>
      <c r="K214" s="42"/>
      <c r="L214" s="42"/>
      <c r="M214" s="42"/>
      <c r="N214" s="63"/>
      <c r="O214" s="63"/>
      <c r="P214" s="5"/>
    </row>
    <row r="215" spans="3:16" x14ac:dyDescent="0.25">
      <c r="C215" s="3"/>
      <c r="D215" s="3"/>
      <c r="E215" s="5"/>
      <c r="F215" s="5"/>
      <c r="G215" s="5"/>
      <c r="H215" s="74"/>
      <c r="I215" s="5"/>
      <c r="J215" s="42"/>
      <c r="K215" s="42"/>
      <c r="L215" s="42"/>
      <c r="M215" s="42"/>
      <c r="N215" s="63"/>
      <c r="O215" s="63"/>
      <c r="P215" s="5"/>
    </row>
    <row r="216" spans="3:16" x14ac:dyDescent="0.25">
      <c r="C216" s="3"/>
      <c r="D216" s="3"/>
      <c r="E216" s="5"/>
      <c r="F216" s="5"/>
      <c r="G216" s="5"/>
      <c r="H216" s="74"/>
      <c r="I216" s="5"/>
      <c r="J216" s="42"/>
      <c r="K216" s="42"/>
      <c r="L216" s="42"/>
      <c r="M216" s="42"/>
      <c r="N216" s="63"/>
      <c r="O216" s="63"/>
      <c r="P216" s="5"/>
    </row>
    <row r="217" spans="3:16" x14ac:dyDescent="0.25">
      <c r="C217" s="3"/>
      <c r="D217" s="3"/>
      <c r="E217" s="5"/>
      <c r="F217" s="5"/>
      <c r="G217" s="5"/>
      <c r="H217" s="74"/>
      <c r="I217" s="5"/>
      <c r="J217" s="42"/>
      <c r="K217" s="42"/>
      <c r="L217" s="42"/>
      <c r="M217" s="42"/>
      <c r="N217" s="63"/>
      <c r="O217" s="63"/>
      <c r="P217" s="5"/>
    </row>
    <row r="218" spans="3:16" x14ac:dyDescent="0.25">
      <c r="C218" s="3"/>
      <c r="D218" s="3"/>
      <c r="E218" s="5"/>
      <c r="F218" s="5"/>
      <c r="G218" s="5"/>
      <c r="H218" s="74"/>
      <c r="I218" s="5"/>
      <c r="J218" s="42"/>
      <c r="K218" s="42"/>
      <c r="L218" s="42"/>
      <c r="M218" s="42"/>
      <c r="N218" s="63"/>
      <c r="O218" s="63"/>
      <c r="P218" s="5"/>
    </row>
    <row r="219" spans="3:16" x14ac:dyDescent="0.25">
      <c r="C219" s="3"/>
      <c r="D219" s="3"/>
      <c r="E219" s="5"/>
      <c r="F219" s="5"/>
      <c r="G219" s="5"/>
      <c r="H219" s="74"/>
      <c r="I219" s="5"/>
      <c r="J219" s="42"/>
      <c r="K219" s="42"/>
      <c r="L219" s="42"/>
      <c r="M219" s="42"/>
      <c r="N219" s="63"/>
      <c r="O219" s="63"/>
      <c r="P219" s="5"/>
    </row>
    <row r="220" spans="3:16" x14ac:dyDescent="0.25">
      <c r="C220" s="3"/>
      <c r="D220" s="3"/>
      <c r="E220" s="5"/>
      <c r="F220" s="5"/>
      <c r="G220" s="5"/>
      <c r="H220" s="74"/>
      <c r="I220" s="5"/>
      <c r="J220" s="42"/>
      <c r="K220" s="42"/>
      <c r="L220" s="42"/>
      <c r="M220" s="42"/>
      <c r="N220" s="63"/>
      <c r="O220" s="63"/>
      <c r="P220" s="5"/>
    </row>
    <row r="221" spans="3:16" x14ac:dyDescent="0.25">
      <c r="C221" s="3"/>
      <c r="D221" s="3"/>
      <c r="E221" s="5"/>
      <c r="F221" s="5"/>
      <c r="G221" s="5"/>
      <c r="H221" s="74"/>
      <c r="I221" s="5"/>
      <c r="J221" s="42"/>
      <c r="K221" s="42"/>
      <c r="L221" s="42"/>
      <c r="M221" s="42"/>
      <c r="N221" s="63"/>
      <c r="O221" s="63"/>
      <c r="P221" s="5"/>
    </row>
    <row r="222" spans="3:16" x14ac:dyDescent="0.25">
      <c r="C222" s="3"/>
      <c r="D222" s="3"/>
      <c r="E222" s="5"/>
      <c r="F222" s="5"/>
      <c r="G222" s="5"/>
      <c r="H222" s="74"/>
      <c r="I222" s="5"/>
      <c r="J222" s="42"/>
      <c r="K222" s="42"/>
      <c r="L222" s="42"/>
      <c r="M222" s="42"/>
      <c r="N222" s="63"/>
      <c r="O222" s="63"/>
      <c r="P222" s="5"/>
    </row>
    <row r="223" spans="3:16" x14ac:dyDescent="0.25">
      <c r="C223" s="3"/>
      <c r="D223" s="3"/>
      <c r="E223" s="5"/>
      <c r="F223" s="5"/>
      <c r="G223" s="5"/>
      <c r="H223" s="74"/>
      <c r="I223" s="5"/>
      <c r="J223" s="42"/>
      <c r="K223" s="42"/>
      <c r="L223" s="42"/>
      <c r="M223" s="42"/>
      <c r="N223" s="63"/>
      <c r="O223" s="63"/>
      <c r="P223" s="5"/>
    </row>
    <row r="224" spans="3:16" x14ac:dyDescent="0.25">
      <c r="C224" s="3"/>
      <c r="D224" s="3"/>
      <c r="E224" s="5"/>
      <c r="F224" s="5"/>
      <c r="G224" s="5"/>
      <c r="H224" s="74"/>
      <c r="I224" s="5"/>
      <c r="J224" s="42"/>
      <c r="K224" s="42"/>
      <c r="L224" s="42"/>
      <c r="M224" s="42"/>
      <c r="N224" s="63"/>
      <c r="O224" s="63"/>
      <c r="P224" s="5"/>
    </row>
    <row r="225" spans="3:16" x14ac:dyDescent="0.25">
      <c r="C225" s="3"/>
      <c r="D225" s="3"/>
      <c r="E225" s="5"/>
      <c r="F225" s="5"/>
      <c r="G225" s="5"/>
      <c r="H225" s="74"/>
      <c r="I225" s="5"/>
      <c r="J225" s="42"/>
      <c r="K225" s="42"/>
      <c r="L225" s="42"/>
      <c r="M225" s="42"/>
      <c r="N225" s="63"/>
      <c r="O225" s="63"/>
      <c r="P225" s="5"/>
    </row>
    <row r="226" spans="3:16" x14ac:dyDescent="0.25">
      <c r="C226" s="3"/>
      <c r="D226" s="3"/>
      <c r="E226" s="5"/>
      <c r="F226" s="5"/>
      <c r="G226" s="5"/>
      <c r="H226" s="74"/>
      <c r="I226" s="5"/>
      <c r="J226" s="42"/>
      <c r="K226" s="42"/>
      <c r="L226" s="42"/>
      <c r="M226" s="42"/>
      <c r="N226" s="63"/>
      <c r="O226" s="63"/>
      <c r="P226" s="5"/>
    </row>
    <row r="227" spans="3:16" x14ac:dyDescent="0.25">
      <c r="C227" s="3"/>
      <c r="D227" s="3"/>
      <c r="E227" s="5"/>
      <c r="F227" s="5"/>
      <c r="G227" s="5"/>
      <c r="H227" s="74"/>
      <c r="I227" s="5"/>
      <c r="J227" s="42"/>
      <c r="K227" s="42"/>
      <c r="L227" s="42"/>
      <c r="M227" s="42"/>
      <c r="N227" s="63"/>
      <c r="O227" s="63"/>
      <c r="P227" s="5"/>
    </row>
    <row r="228" spans="3:16" x14ac:dyDescent="0.25">
      <c r="C228" s="3"/>
      <c r="D228" s="3"/>
      <c r="E228" s="5"/>
      <c r="F228" s="5"/>
      <c r="G228" s="5"/>
      <c r="H228" s="74"/>
      <c r="I228" s="5"/>
      <c r="J228" s="42"/>
      <c r="K228" s="42"/>
      <c r="L228" s="42"/>
      <c r="M228" s="42"/>
      <c r="N228" s="63"/>
      <c r="O228" s="63"/>
      <c r="P228" s="5"/>
    </row>
    <row r="229" spans="3:16" x14ac:dyDescent="0.25">
      <c r="C229" s="3"/>
      <c r="D229" s="3"/>
      <c r="E229" s="5"/>
      <c r="F229" s="5"/>
      <c r="G229" s="5"/>
      <c r="H229" s="74"/>
      <c r="I229" s="5"/>
      <c r="J229" s="42"/>
      <c r="K229" s="42"/>
      <c r="L229" s="42"/>
      <c r="M229" s="42"/>
      <c r="N229" s="63"/>
      <c r="O229" s="63"/>
      <c r="P229" s="5"/>
    </row>
    <row r="230" spans="3:16" x14ac:dyDescent="0.25">
      <c r="C230" s="3"/>
      <c r="D230" s="3"/>
      <c r="E230" s="5"/>
      <c r="F230" s="5"/>
      <c r="G230" s="5"/>
      <c r="H230" s="74"/>
      <c r="I230" s="5"/>
      <c r="J230" s="42"/>
      <c r="K230" s="42"/>
      <c r="L230" s="42"/>
      <c r="M230" s="42"/>
      <c r="N230" s="63"/>
      <c r="O230" s="63"/>
      <c r="P230" s="5"/>
    </row>
    <row r="231" spans="3:16" x14ac:dyDescent="0.25">
      <c r="C231" s="3"/>
      <c r="D231" s="3"/>
      <c r="E231" s="5"/>
      <c r="F231" s="5"/>
      <c r="G231" s="5"/>
      <c r="H231" s="74"/>
      <c r="I231" s="5"/>
      <c r="J231" s="42"/>
      <c r="K231" s="42"/>
      <c r="L231" s="42"/>
      <c r="M231" s="42"/>
      <c r="N231" s="63"/>
      <c r="O231" s="63"/>
      <c r="P231" s="5"/>
    </row>
    <row r="232" spans="3:16" x14ac:dyDescent="0.25">
      <c r="C232" s="3"/>
      <c r="D232" s="3"/>
      <c r="E232" s="5"/>
      <c r="F232" s="5"/>
      <c r="G232" s="5"/>
      <c r="H232" s="74"/>
      <c r="I232" s="5"/>
      <c r="J232" s="42"/>
      <c r="K232" s="42"/>
      <c r="L232" s="42"/>
      <c r="M232" s="42"/>
      <c r="N232" s="63"/>
      <c r="O232" s="63"/>
      <c r="P232" s="5"/>
    </row>
    <row r="233" spans="3:16" x14ac:dyDescent="0.25">
      <c r="C233" s="3"/>
      <c r="D233" s="3"/>
      <c r="E233" s="5"/>
      <c r="F233" s="5"/>
      <c r="G233" s="5"/>
      <c r="H233" s="74"/>
      <c r="I233" s="5"/>
      <c r="J233" s="42"/>
      <c r="K233" s="42"/>
      <c r="L233" s="42"/>
      <c r="M233" s="42"/>
      <c r="N233" s="63"/>
      <c r="O233" s="63"/>
      <c r="P233" s="5"/>
    </row>
    <row r="234" spans="3:16" x14ac:dyDescent="0.25">
      <c r="C234" s="3"/>
      <c r="D234" s="3"/>
      <c r="E234" s="5"/>
      <c r="F234" s="5"/>
      <c r="G234" s="5"/>
      <c r="H234" s="74"/>
      <c r="I234" s="5"/>
      <c r="J234" s="42"/>
      <c r="K234" s="42"/>
      <c r="L234" s="42"/>
      <c r="M234" s="42"/>
      <c r="N234" s="63"/>
      <c r="O234" s="63"/>
      <c r="P234" s="5"/>
    </row>
    <row r="235" spans="3:16" x14ac:dyDescent="0.25">
      <c r="C235" s="3"/>
      <c r="D235" s="3"/>
      <c r="E235" s="5"/>
      <c r="F235" s="5"/>
      <c r="G235" s="5"/>
      <c r="H235" s="74"/>
      <c r="I235" s="5"/>
      <c r="J235" s="42"/>
      <c r="K235" s="42"/>
      <c r="L235" s="42"/>
      <c r="M235" s="42"/>
      <c r="N235" s="63"/>
      <c r="O235" s="63"/>
      <c r="P235" s="5"/>
    </row>
    <row r="236" spans="3:16" x14ac:dyDescent="0.25">
      <c r="C236" s="3"/>
      <c r="D236" s="3"/>
      <c r="E236" s="5"/>
      <c r="F236" s="5"/>
      <c r="G236" s="5"/>
      <c r="H236" s="74"/>
      <c r="I236" s="5"/>
      <c r="J236" s="42"/>
      <c r="K236" s="42"/>
      <c r="L236" s="42"/>
      <c r="M236" s="42"/>
      <c r="N236" s="63"/>
      <c r="O236" s="63"/>
      <c r="P236" s="5"/>
    </row>
    <row r="237" spans="3:16" x14ac:dyDescent="0.25">
      <c r="C237" s="3"/>
      <c r="D237" s="3"/>
      <c r="E237" s="5"/>
      <c r="F237" s="5"/>
      <c r="G237" s="5"/>
      <c r="H237" s="74"/>
      <c r="I237" s="5"/>
      <c r="J237" s="42"/>
      <c r="K237" s="42"/>
      <c r="L237" s="42"/>
      <c r="M237" s="42"/>
      <c r="N237" s="63"/>
      <c r="O237" s="63"/>
      <c r="P237" s="5"/>
    </row>
    <row r="238" spans="3:16" x14ac:dyDescent="0.25">
      <c r="C238" s="3"/>
      <c r="D238" s="3"/>
      <c r="E238" s="5"/>
      <c r="F238" s="5"/>
      <c r="G238" s="5"/>
      <c r="H238" s="74"/>
      <c r="I238" s="5"/>
      <c r="J238" s="42"/>
      <c r="K238" s="42"/>
      <c r="L238" s="42"/>
      <c r="M238" s="42"/>
      <c r="N238" s="63"/>
      <c r="O238" s="63"/>
      <c r="P238" s="5"/>
    </row>
    <row r="239" spans="3:16" x14ac:dyDescent="0.25">
      <c r="C239" s="3"/>
      <c r="D239" s="3"/>
      <c r="E239" s="5"/>
      <c r="F239" s="5"/>
      <c r="G239" s="5"/>
      <c r="H239" s="74"/>
      <c r="I239" s="5"/>
      <c r="J239" s="42"/>
      <c r="K239" s="42"/>
      <c r="L239" s="42"/>
      <c r="M239" s="42"/>
      <c r="N239" s="63"/>
      <c r="O239" s="63"/>
      <c r="P239" s="5"/>
    </row>
    <row r="240" spans="3:16" x14ac:dyDescent="0.25">
      <c r="C240" s="3"/>
      <c r="D240" s="3"/>
      <c r="E240" s="5"/>
      <c r="F240" s="5"/>
      <c r="G240" s="5"/>
      <c r="H240" s="74"/>
      <c r="I240" s="5"/>
      <c r="J240" s="42"/>
      <c r="K240" s="42"/>
      <c r="L240" s="42"/>
      <c r="M240" s="42"/>
      <c r="N240" s="63"/>
      <c r="O240" s="63"/>
      <c r="P240" s="5"/>
    </row>
    <row r="241" spans="3:16" x14ac:dyDescent="0.25">
      <c r="C241" s="3"/>
      <c r="D241" s="3"/>
      <c r="E241" s="5"/>
      <c r="F241" s="5"/>
      <c r="G241" s="5"/>
      <c r="H241" s="74"/>
      <c r="I241" s="5"/>
      <c r="J241" s="42"/>
      <c r="K241" s="42"/>
      <c r="L241" s="42"/>
      <c r="M241" s="42"/>
      <c r="N241" s="63"/>
      <c r="O241" s="63"/>
      <c r="P241" s="5"/>
    </row>
    <row r="242" spans="3:16" x14ac:dyDescent="0.25">
      <c r="C242" s="3"/>
      <c r="D242" s="3"/>
      <c r="E242" s="5"/>
      <c r="F242" s="5"/>
      <c r="G242" s="5"/>
      <c r="H242" s="74"/>
      <c r="I242" s="5"/>
      <c r="J242" s="42"/>
      <c r="K242" s="42"/>
      <c r="L242" s="42"/>
      <c r="M242" s="42"/>
      <c r="N242" s="63"/>
      <c r="O242" s="63"/>
      <c r="P242" s="5"/>
    </row>
    <row r="243" spans="3:16" x14ac:dyDescent="0.25">
      <c r="C243" s="3"/>
      <c r="D243" s="3"/>
      <c r="E243" s="5"/>
      <c r="F243" s="5"/>
      <c r="G243" s="5"/>
      <c r="H243" s="74"/>
      <c r="I243" s="5"/>
      <c r="J243" s="42"/>
      <c r="K243" s="42"/>
      <c r="L243" s="42"/>
      <c r="M243" s="42"/>
      <c r="N243" s="63"/>
      <c r="O243" s="63"/>
      <c r="P243" s="5"/>
    </row>
    <row r="244" spans="3:16" x14ac:dyDescent="0.25">
      <c r="C244" s="3"/>
      <c r="D244" s="3"/>
      <c r="E244" s="5"/>
      <c r="F244" s="5"/>
      <c r="G244" s="5"/>
      <c r="H244" s="74"/>
      <c r="I244" s="5"/>
      <c r="J244" s="42"/>
      <c r="K244" s="42"/>
      <c r="L244" s="42"/>
      <c r="M244" s="42"/>
      <c r="N244" s="63"/>
      <c r="O244" s="63"/>
      <c r="P244" s="5"/>
    </row>
    <row r="245" spans="3:16" x14ac:dyDescent="0.25">
      <c r="C245" s="3"/>
      <c r="D245" s="3"/>
      <c r="E245" s="5"/>
      <c r="F245" s="5"/>
      <c r="G245" s="5"/>
      <c r="H245" s="74"/>
      <c r="I245" s="5"/>
      <c r="J245" s="42"/>
      <c r="K245" s="42"/>
      <c r="L245" s="42"/>
      <c r="M245" s="42"/>
      <c r="N245" s="63"/>
      <c r="O245" s="63"/>
      <c r="P245" s="5"/>
    </row>
    <row r="246" spans="3:16" x14ac:dyDescent="0.25">
      <c r="C246" s="3"/>
      <c r="D246" s="3"/>
      <c r="E246" s="5"/>
      <c r="F246" s="5"/>
      <c r="G246" s="5"/>
      <c r="H246" s="74"/>
      <c r="I246" s="5"/>
      <c r="J246" s="42"/>
      <c r="K246" s="42"/>
      <c r="L246" s="42"/>
      <c r="M246" s="42"/>
      <c r="N246" s="63"/>
      <c r="O246" s="63"/>
      <c r="P246" s="5"/>
    </row>
    <row r="247" spans="3:16" x14ac:dyDescent="0.25">
      <c r="C247" s="3"/>
      <c r="D247" s="3"/>
      <c r="E247" s="5"/>
      <c r="F247" s="5"/>
      <c r="G247" s="5"/>
      <c r="H247" s="74"/>
      <c r="I247" s="5"/>
      <c r="J247" s="42"/>
      <c r="K247" s="42"/>
      <c r="L247" s="42"/>
      <c r="M247" s="42"/>
      <c r="N247" s="63"/>
      <c r="O247" s="63"/>
      <c r="P247" s="5"/>
    </row>
    <row r="248" spans="3:16" x14ac:dyDescent="0.25">
      <c r="C248" s="3"/>
      <c r="D248" s="3"/>
      <c r="E248" s="5"/>
      <c r="F248" s="5"/>
      <c r="G248" s="5"/>
      <c r="H248" s="74"/>
      <c r="I248" s="5"/>
      <c r="J248" s="42"/>
      <c r="K248" s="42"/>
      <c r="L248" s="42"/>
      <c r="M248" s="42"/>
      <c r="N248" s="63"/>
      <c r="O248" s="63"/>
      <c r="P248" s="5"/>
    </row>
    <row r="249" spans="3:16" x14ac:dyDescent="0.25">
      <c r="C249" s="3"/>
      <c r="D249" s="3"/>
      <c r="E249" s="5"/>
      <c r="F249" s="5"/>
      <c r="G249" s="5"/>
      <c r="H249" s="74"/>
      <c r="I249" s="5"/>
      <c r="J249" s="42"/>
      <c r="K249" s="42"/>
      <c r="L249" s="42"/>
      <c r="M249" s="42"/>
      <c r="N249" s="63"/>
      <c r="O249" s="63"/>
      <c r="P249" s="5"/>
    </row>
    <row r="250" spans="3:16" x14ac:dyDescent="0.25">
      <c r="C250" s="3"/>
      <c r="D250" s="3"/>
      <c r="E250" s="5"/>
      <c r="F250" s="5"/>
      <c r="G250" s="5"/>
      <c r="H250" s="74"/>
      <c r="I250" s="5"/>
      <c r="J250" s="42"/>
      <c r="K250" s="42"/>
      <c r="L250" s="42"/>
      <c r="M250" s="42"/>
      <c r="N250" s="63"/>
      <c r="O250" s="63"/>
      <c r="P250" s="5"/>
    </row>
    <row r="251" spans="3:16" x14ac:dyDescent="0.25">
      <c r="C251" s="3"/>
      <c r="D251" s="3"/>
      <c r="E251" s="5"/>
      <c r="F251" s="5"/>
      <c r="G251" s="5"/>
      <c r="H251" s="74"/>
      <c r="I251" s="5"/>
      <c r="J251" s="42"/>
      <c r="K251" s="42"/>
      <c r="L251" s="42"/>
      <c r="M251" s="42"/>
      <c r="N251" s="63"/>
      <c r="O251" s="63"/>
      <c r="P251" s="5"/>
    </row>
    <row r="252" spans="3:16" x14ac:dyDescent="0.25">
      <c r="C252" s="3"/>
      <c r="D252" s="3"/>
      <c r="E252" s="5"/>
      <c r="F252" s="5"/>
      <c r="G252" s="5"/>
      <c r="H252" s="74"/>
      <c r="I252" s="5"/>
      <c r="J252" s="42"/>
      <c r="K252" s="42"/>
      <c r="L252" s="42"/>
      <c r="M252" s="42"/>
      <c r="N252" s="63"/>
      <c r="O252" s="63"/>
      <c r="P252" s="5"/>
    </row>
    <row r="253" spans="3:16" x14ac:dyDescent="0.25">
      <c r="C253" s="3"/>
      <c r="D253" s="3"/>
      <c r="E253" s="5"/>
      <c r="F253" s="5"/>
      <c r="G253" s="5"/>
      <c r="H253" s="74"/>
      <c r="I253" s="5"/>
      <c r="J253" s="42"/>
      <c r="K253" s="42"/>
      <c r="L253" s="42"/>
      <c r="M253" s="42"/>
      <c r="N253" s="63"/>
      <c r="O253" s="63"/>
      <c r="P253" s="5"/>
    </row>
    <row r="254" spans="3:16" x14ac:dyDescent="0.25">
      <c r="C254" s="3"/>
      <c r="D254" s="3"/>
      <c r="E254" s="5"/>
      <c r="F254" s="5"/>
      <c r="G254" s="5"/>
      <c r="H254" s="74"/>
      <c r="I254" s="5"/>
      <c r="J254" s="42"/>
      <c r="K254" s="42"/>
      <c r="L254" s="42"/>
      <c r="M254" s="42"/>
      <c r="N254" s="63"/>
      <c r="O254" s="63"/>
      <c r="P254" s="5"/>
    </row>
    <row r="255" spans="3:16" x14ac:dyDescent="0.25">
      <c r="C255" s="3"/>
      <c r="D255" s="3"/>
      <c r="E255" s="5"/>
      <c r="F255" s="5"/>
      <c r="G255" s="5"/>
      <c r="H255" s="74"/>
      <c r="I255" s="5"/>
      <c r="J255" s="42"/>
      <c r="K255" s="42"/>
      <c r="L255" s="42"/>
      <c r="M255" s="42"/>
      <c r="N255" s="63"/>
      <c r="O255" s="63"/>
      <c r="P255" s="5"/>
    </row>
    <row r="256" spans="3:16" x14ac:dyDescent="0.25">
      <c r="C256" s="3"/>
      <c r="D256" s="3"/>
      <c r="E256" s="5"/>
      <c r="F256" s="5"/>
      <c r="G256" s="5"/>
      <c r="H256" s="74"/>
      <c r="I256" s="5"/>
      <c r="J256" s="42"/>
      <c r="K256" s="42"/>
      <c r="L256" s="42"/>
      <c r="M256" s="42"/>
      <c r="N256" s="63"/>
      <c r="O256" s="63"/>
      <c r="P256" s="5"/>
    </row>
    <row r="257" spans="3:16" x14ac:dyDescent="0.25">
      <c r="C257" s="3"/>
      <c r="D257" s="3"/>
      <c r="E257" s="5"/>
      <c r="F257" s="5"/>
      <c r="G257" s="5"/>
      <c r="H257" s="74"/>
      <c r="I257" s="5"/>
      <c r="J257" s="42"/>
      <c r="K257" s="42"/>
      <c r="L257" s="42"/>
      <c r="M257" s="42"/>
      <c r="N257" s="63"/>
      <c r="O257" s="63"/>
      <c r="P257" s="5"/>
    </row>
    <row r="258" spans="3:16" x14ac:dyDescent="0.25">
      <c r="C258" s="3"/>
      <c r="D258" s="3"/>
      <c r="E258" s="5"/>
      <c r="F258" s="5"/>
      <c r="G258" s="5"/>
      <c r="H258" s="74"/>
      <c r="I258" s="5"/>
      <c r="J258" s="42"/>
      <c r="K258" s="42"/>
      <c r="L258" s="42"/>
      <c r="M258" s="42"/>
      <c r="N258" s="63"/>
      <c r="O258" s="63"/>
      <c r="P258" s="5"/>
    </row>
    <row r="259" spans="3:16" x14ac:dyDescent="0.25">
      <c r="C259" s="3"/>
      <c r="D259" s="3"/>
      <c r="E259" s="5"/>
      <c r="F259" s="5"/>
      <c r="G259" s="5"/>
      <c r="H259" s="74"/>
      <c r="I259" s="5"/>
      <c r="J259" s="42"/>
      <c r="K259" s="42"/>
      <c r="L259" s="42"/>
      <c r="M259" s="42"/>
      <c r="N259" s="63"/>
      <c r="O259" s="63"/>
      <c r="P259" s="5"/>
    </row>
    <row r="260" spans="3:16" x14ac:dyDescent="0.25">
      <c r="C260" s="3"/>
      <c r="D260" s="3"/>
      <c r="E260" s="5"/>
      <c r="F260" s="5"/>
      <c r="G260" s="5"/>
      <c r="H260" s="74"/>
      <c r="I260" s="5"/>
      <c r="J260" s="42"/>
      <c r="K260" s="42"/>
      <c r="L260" s="42"/>
      <c r="M260" s="42"/>
      <c r="N260" s="63"/>
      <c r="O260" s="63"/>
      <c r="P260" s="5"/>
    </row>
    <row r="261" spans="3:16" x14ac:dyDescent="0.25">
      <c r="C261" s="3"/>
      <c r="D261" s="3"/>
      <c r="E261" s="5"/>
      <c r="F261" s="5"/>
      <c r="G261" s="5"/>
      <c r="H261" s="74"/>
      <c r="I261" s="5"/>
      <c r="J261" s="42"/>
      <c r="K261" s="42"/>
      <c r="L261" s="42"/>
      <c r="M261" s="42"/>
      <c r="N261" s="63"/>
      <c r="O261" s="63"/>
      <c r="P261" s="5"/>
    </row>
    <row r="262" spans="3:16" x14ac:dyDescent="0.25">
      <c r="C262" s="3"/>
      <c r="D262" s="3"/>
      <c r="E262" s="5"/>
      <c r="F262" s="5"/>
      <c r="G262" s="5"/>
      <c r="H262" s="74"/>
      <c r="I262" s="5"/>
      <c r="J262" s="42"/>
      <c r="K262" s="42"/>
      <c r="L262" s="42"/>
      <c r="M262" s="42"/>
      <c r="N262" s="63"/>
      <c r="O262" s="63"/>
      <c r="P262" s="5"/>
    </row>
    <row r="263" spans="3:16" x14ac:dyDescent="0.25">
      <c r="C263" s="3"/>
      <c r="D263" s="3"/>
      <c r="E263" s="5"/>
      <c r="F263" s="5"/>
      <c r="G263" s="5"/>
      <c r="H263" s="74"/>
      <c r="I263" s="5"/>
      <c r="J263" s="42"/>
      <c r="K263" s="42"/>
      <c r="L263" s="42"/>
      <c r="M263" s="42"/>
      <c r="N263" s="63"/>
      <c r="O263" s="63"/>
      <c r="P263" s="5"/>
    </row>
    <row r="264" spans="3:16" x14ac:dyDescent="0.25">
      <c r="C264" s="3"/>
      <c r="D264" s="3"/>
      <c r="E264" s="5"/>
      <c r="F264" s="5"/>
      <c r="G264" s="5"/>
      <c r="H264" s="74"/>
      <c r="I264" s="5"/>
      <c r="J264" s="42"/>
      <c r="K264" s="42"/>
      <c r="L264" s="42"/>
      <c r="M264" s="42"/>
      <c r="N264" s="63"/>
      <c r="O264" s="63"/>
      <c r="P264" s="5"/>
    </row>
    <row r="265" spans="3:16" x14ac:dyDescent="0.25">
      <c r="C265" s="3"/>
      <c r="D265" s="3"/>
      <c r="E265" s="5"/>
      <c r="F265" s="5"/>
      <c r="G265" s="5"/>
      <c r="H265" s="74"/>
      <c r="I265" s="5"/>
      <c r="J265" s="42"/>
      <c r="K265" s="42"/>
      <c r="L265" s="42"/>
      <c r="M265" s="42"/>
      <c r="N265" s="63"/>
      <c r="O265" s="63"/>
      <c r="P265" s="5"/>
    </row>
    <row r="266" spans="3:16" x14ac:dyDescent="0.25">
      <c r="C266" s="3"/>
      <c r="D266" s="3"/>
      <c r="E266" s="5"/>
      <c r="F266" s="5"/>
      <c r="G266" s="5"/>
      <c r="H266" s="74"/>
      <c r="I266" s="5"/>
      <c r="J266" s="42"/>
      <c r="K266" s="42"/>
      <c r="L266" s="42"/>
      <c r="M266" s="42"/>
      <c r="N266" s="63"/>
      <c r="O266" s="63"/>
      <c r="P266" s="5"/>
    </row>
    <row r="267" spans="3:16" x14ac:dyDescent="0.25">
      <c r="C267" s="3"/>
      <c r="D267" s="3"/>
      <c r="E267" s="5"/>
      <c r="F267" s="5"/>
      <c r="G267" s="5"/>
      <c r="H267" s="74"/>
      <c r="I267" s="5"/>
      <c r="J267" s="42"/>
      <c r="K267" s="42"/>
      <c r="L267" s="42"/>
      <c r="M267" s="42"/>
      <c r="N267" s="63"/>
      <c r="O267" s="63"/>
      <c r="P267" s="5"/>
    </row>
    <row r="268" spans="3:16" x14ac:dyDescent="0.25">
      <c r="C268" s="3"/>
      <c r="D268" s="3"/>
      <c r="E268" s="5"/>
      <c r="F268" s="5"/>
      <c r="G268" s="5"/>
      <c r="H268" s="74"/>
      <c r="I268" s="5"/>
      <c r="J268" s="42"/>
      <c r="K268" s="42"/>
      <c r="L268" s="42"/>
      <c r="M268" s="42"/>
      <c r="N268" s="63"/>
      <c r="O268" s="63"/>
      <c r="P268" s="5"/>
    </row>
    <row r="269" spans="3:16" x14ac:dyDescent="0.25">
      <c r="C269" s="3"/>
      <c r="D269" s="3"/>
      <c r="E269" s="5"/>
      <c r="F269" s="5"/>
      <c r="G269" s="5"/>
      <c r="H269" s="74"/>
      <c r="I269" s="5"/>
      <c r="J269" s="42"/>
      <c r="K269" s="42"/>
      <c r="L269" s="42"/>
      <c r="M269" s="42"/>
      <c r="N269" s="63"/>
      <c r="O269" s="63"/>
      <c r="P269" s="5"/>
    </row>
    <row r="270" spans="3:16" x14ac:dyDescent="0.25">
      <c r="C270" s="3"/>
      <c r="D270" s="3"/>
      <c r="E270" s="5"/>
      <c r="F270" s="5"/>
      <c r="G270" s="5"/>
      <c r="H270" s="74"/>
      <c r="I270" s="5"/>
      <c r="J270" s="42"/>
      <c r="K270" s="42"/>
      <c r="L270" s="42"/>
      <c r="M270" s="42"/>
      <c r="N270" s="63"/>
      <c r="O270" s="63"/>
      <c r="P270" s="5"/>
    </row>
    <row r="271" spans="3:16" x14ac:dyDescent="0.25">
      <c r="C271" s="3"/>
      <c r="D271" s="3"/>
      <c r="E271" s="5"/>
      <c r="F271" s="5"/>
      <c r="G271" s="5"/>
      <c r="H271" s="74"/>
      <c r="I271" s="5"/>
      <c r="J271" s="42"/>
      <c r="K271" s="42"/>
      <c r="L271" s="42"/>
      <c r="M271" s="42"/>
      <c r="N271" s="63"/>
      <c r="O271" s="63"/>
      <c r="P271" s="5"/>
    </row>
    <row r="272" spans="3:16" x14ac:dyDescent="0.25">
      <c r="C272" s="3"/>
      <c r="D272" s="3"/>
      <c r="E272" s="5"/>
      <c r="F272" s="5"/>
      <c r="G272" s="5"/>
      <c r="H272" s="74"/>
      <c r="I272" s="5"/>
      <c r="J272" s="42"/>
      <c r="K272" s="42"/>
      <c r="L272" s="42"/>
      <c r="M272" s="42"/>
      <c r="N272" s="63"/>
      <c r="O272" s="63"/>
      <c r="P272" s="5"/>
    </row>
    <row r="273" spans="3:16" x14ac:dyDescent="0.25">
      <c r="C273" s="3"/>
      <c r="D273" s="3"/>
      <c r="E273" s="5"/>
      <c r="F273" s="5"/>
      <c r="G273" s="5"/>
      <c r="H273" s="74"/>
      <c r="I273" s="5"/>
      <c r="J273" s="42"/>
      <c r="K273" s="42"/>
      <c r="L273" s="42"/>
      <c r="M273" s="42"/>
      <c r="N273" s="63"/>
      <c r="O273" s="63"/>
      <c r="P273" s="5"/>
    </row>
    <row r="274" spans="3:16" x14ac:dyDescent="0.25">
      <c r="C274" s="3"/>
      <c r="D274" s="3"/>
      <c r="E274" s="5"/>
      <c r="F274" s="5"/>
      <c r="G274" s="5"/>
      <c r="H274" s="74"/>
      <c r="I274" s="5"/>
      <c r="J274" s="42"/>
      <c r="K274" s="42"/>
      <c r="L274" s="42"/>
      <c r="M274" s="42"/>
      <c r="N274" s="63"/>
      <c r="O274" s="63"/>
      <c r="P274" s="5"/>
    </row>
    <row r="275" spans="3:16" x14ac:dyDescent="0.25">
      <c r="C275" s="3"/>
      <c r="D275" s="3"/>
      <c r="E275" s="5"/>
      <c r="F275" s="5"/>
      <c r="G275" s="5"/>
      <c r="H275" s="74"/>
      <c r="I275" s="5"/>
      <c r="J275" s="42"/>
      <c r="K275" s="42"/>
      <c r="L275" s="42"/>
      <c r="M275" s="42"/>
      <c r="N275" s="63"/>
      <c r="O275" s="63"/>
      <c r="P275" s="5"/>
    </row>
    <row r="276" spans="3:16" x14ac:dyDescent="0.25">
      <c r="C276" s="3"/>
      <c r="D276" s="3"/>
      <c r="E276" s="5"/>
      <c r="F276" s="5"/>
      <c r="G276" s="5"/>
      <c r="H276" s="74"/>
      <c r="I276" s="5"/>
      <c r="J276" s="42"/>
      <c r="K276" s="42"/>
      <c r="L276" s="42"/>
      <c r="M276" s="42"/>
      <c r="N276" s="63"/>
      <c r="O276" s="63"/>
      <c r="P276" s="5"/>
    </row>
    <row r="277" spans="3:16" x14ac:dyDescent="0.25">
      <c r="C277" s="3"/>
      <c r="D277" s="3"/>
      <c r="E277" s="5"/>
      <c r="F277" s="5"/>
      <c r="G277" s="5"/>
      <c r="H277" s="74"/>
      <c r="I277" s="5"/>
      <c r="J277" s="42"/>
      <c r="K277" s="42"/>
      <c r="L277" s="42"/>
      <c r="M277" s="42"/>
      <c r="N277" s="63"/>
      <c r="O277" s="63"/>
      <c r="P277" s="5"/>
    </row>
    <row r="278" spans="3:16" x14ac:dyDescent="0.25">
      <c r="C278" s="3"/>
      <c r="D278" s="3"/>
      <c r="E278" s="5"/>
      <c r="F278" s="5"/>
      <c r="G278" s="5"/>
      <c r="H278" s="74"/>
      <c r="I278" s="5"/>
      <c r="J278" s="42"/>
      <c r="K278" s="42"/>
      <c r="L278" s="42"/>
      <c r="M278" s="42"/>
      <c r="N278" s="63"/>
      <c r="O278" s="63"/>
      <c r="P278" s="5"/>
    </row>
    <row r="279" spans="3:16" x14ac:dyDescent="0.25">
      <c r="C279" s="3"/>
      <c r="D279" s="3"/>
      <c r="E279" s="5"/>
      <c r="F279" s="5"/>
      <c r="G279" s="5"/>
      <c r="H279" s="74"/>
      <c r="I279" s="5"/>
      <c r="J279" s="42"/>
      <c r="K279" s="42"/>
      <c r="L279" s="42"/>
      <c r="M279" s="42"/>
      <c r="N279" s="63"/>
      <c r="O279" s="63"/>
      <c r="P279" s="5"/>
    </row>
    <row r="280" spans="3:16" x14ac:dyDescent="0.25">
      <c r="C280" s="3"/>
      <c r="D280" s="3"/>
      <c r="E280" s="5"/>
      <c r="F280" s="5"/>
      <c r="G280" s="5"/>
      <c r="H280" s="74"/>
      <c r="I280" s="5"/>
      <c r="J280" s="42"/>
      <c r="K280" s="42"/>
      <c r="L280" s="42"/>
      <c r="M280" s="42"/>
      <c r="N280" s="63"/>
      <c r="O280" s="63"/>
      <c r="P280" s="5"/>
    </row>
    <row r="281" spans="3:16" x14ac:dyDescent="0.25">
      <c r="C281" s="3"/>
      <c r="D281" s="3"/>
      <c r="E281" s="5"/>
      <c r="F281" s="5"/>
      <c r="G281" s="5"/>
      <c r="H281" s="74"/>
      <c r="I281" s="5"/>
      <c r="J281" s="42"/>
      <c r="K281" s="42"/>
      <c r="L281" s="42"/>
      <c r="M281" s="42"/>
      <c r="N281" s="63"/>
      <c r="O281" s="63"/>
      <c r="P281" s="5"/>
    </row>
    <row r="282" spans="3:16" x14ac:dyDescent="0.25">
      <c r="C282" s="3"/>
      <c r="D282" s="3"/>
      <c r="E282" s="5"/>
      <c r="F282" s="5"/>
      <c r="G282" s="5"/>
      <c r="H282" s="74"/>
      <c r="I282" s="5"/>
      <c r="J282" s="42"/>
      <c r="K282" s="42"/>
      <c r="L282" s="42"/>
      <c r="M282" s="42"/>
      <c r="N282" s="63"/>
      <c r="O282" s="63"/>
      <c r="P282" s="5"/>
    </row>
    <row r="283" spans="3:16" x14ac:dyDescent="0.25">
      <c r="C283" s="3"/>
      <c r="D283" s="3"/>
      <c r="E283" s="5"/>
      <c r="F283" s="5"/>
      <c r="G283" s="5"/>
      <c r="H283" s="74"/>
      <c r="I283" s="5"/>
      <c r="J283" s="42"/>
      <c r="K283" s="42"/>
      <c r="L283" s="42"/>
      <c r="M283" s="42"/>
      <c r="N283" s="63"/>
      <c r="O283" s="63"/>
      <c r="P283" s="5"/>
    </row>
    <row r="284" spans="3:16" x14ac:dyDescent="0.25">
      <c r="C284" s="3"/>
      <c r="D284" s="3"/>
      <c r="E284" s="5"/>
      <c r="F284" s="5"/>
      <c r="G284" s="5"/>
      <c r="H284" s="74"/>
      <c r="I284" s="5"/>
      <c r="J284" s="42"/>
      <c r="K284" s="42"/>
      <c r="L284" s="42"/>
      <c r="M284" s="42"/>
      <c r="N284" s="63"/>
      <c r="O284" s="63"/>
      <c r="P284" s="5"/>
    </row>
    <row r="285" spans="3:16" x14ac:dyDescent="0.25">
      <c r="C285" s="3"/>
      <c r="D285" s="3"/>
      <c r="E285" s="5"/>
      <c r="F285" s="5"/>
      <c r="G285" s="5"/>
      <c r="H285" s="74"/>
      <c r="I285" s="5"/>
      <c r="J285" s="42"/>
      <c r="K285" s="42"/>
      <c r="L285" s="42"/>
      <c r="M285" s="42"/>
      <c r="N285" s="63"/>
      <c r="O285" s="63"/>
      <c r="P285" s="5"/>
    </row>
    <row r="286" spans="3:16" x14ac:dyDescent="0.25">
      <c r="C286" s="3"/>
      <c r="D286" s="3"/>
      <c r="E286" s="5"/>
      <c r="F286" s="5"/>
      <c r="G286" s="5"/>
      <c r="H286" s="74"/>
      <c r="I286" s="5"/>
      <c r="J286" s="42"/>
      <c r="K286" s="42"/>
      <c r="L286" s="42"/>
      <c r="M286" s="42"/>
      <c r="N286" s="63"/>
      <c r="O286" s="63"/>
      <c r="P286" s="5"/>
    </row>
    <row r="287" spans="3:16" x14ac:dyDescent="0.25">
      <c r="C287" s="3"/>
      <c r="D287" s="3"/>
      <c r="E287" s="5"/>
      <c r="F287" s="5"/>
      <c r="G287" s="5"/>
      <c r="H287" s="74"/>
      <c r="I287" s="5"/>
      <c r="J287" s="42"/>
      <c r="K287" s="42"/>
      <c r="L287" s="42"/>
      <c r="M287" s="42"/>
      <c r="N287" s="63"/>
      <c r="O287" s="63"/>
      <c r="P287" s="5"/>
    </row>
    <row r="288" spans="3:16" x14ac:dyDescent="0.25">
      <c r="C288" s="3"/>
      <c r="D288" s="3"/>
      <c r="E288" s="5"/>
      <c r="F288" s="5"/>
      <c r="G288" s="5"/>
      <c r="H288" s="74"/>
      <c r="I288" s="5"/>
      <c r="J288" s="42"/>
      <c r="K288" s="42"/>
      <c r="L288" s="42"/>
      <c r="M288" s="42"/>
      <c r="N288" s="63"/>
      <c r="O288" s="63"/>
      <c r="P288" s="5"/>
    </row>
    <row r="289" spans="3:16" x14ac:dyDescent="0.25">
      <c r="C289" s="3"/>
      <c r="D289" s="3"/>
      <c r="E289" s="5"/>
      <c r="F289" s="5"/>
      <c r="G289" s="5"/>
      <c r="H289" s="74"/>
      <c r="I289" s="5"/>
      <c r="J289" s="42"/>
      <c r="K289" s="42"/>
      <c r="L289" s="42"/>
      <c r="M289" s="42"/>
      <c r="N289" s="63"/>
      <c r="O289" s="63"/>
      <c r="P289" s="5"/>
    </row>
    <row r="290" spans="3:16" x14ac:dyDescent="0.25">
      <c r="C290" s="3"/>
      <c r="D290" s="3"/>
      <c r="E290" s="5"/>
      <c r="F290" s="5"/>
      <c r="G290" s="5"/>
      <c r="H290" s="74"/>
      <c r="I290" s="5"/>
      <c r="J290" s="42"/>
      <c r="K290" s="42"/>
      <c r="L290" s="42"/>
      <c r="M290" s="42"/>
      <c r="N290" s="63"/>
      <c r="O290" s="63"/>
      <c r="P290" s="5"/>
    </row>
    <row r="291" spans="3:16" x14ac:dyDescent="0.25">
      <c r="C291" s="3"/>
      <c r="D291" s="3"/>
      <c r="E291" s="5"/>
      <c r="F291" s="5"/>
      <c r="G291" s="5"/>
      <c r="H291" s="74"/>
      <c r="I291" s="5"/>
      <c r="J291" s="42"/>
      <c r="K291" s="42"/>
      <c r="L291" s="42"/>
      <c r="M291" s="42"/>
      <c r="N291" s="63"/>
      <c r="O291" s="63"/>
      <c r="P291" s="5"/>
    </row>
    <row r="292" spans="3:16" x14ac:dyDescent="0.25">
      <c r="C292" s="3"/>
      <c r="D292" s="3"/>
      <c r="E292" s="5"/>
      <c r="F292" s="5"/>
      <c r="G292" s="5"/>
      <c r="H292" s="74"/>
      <c r="I292" s="5"/>
      <c r="J292" s="42"/>
      <c r="K292" s="42"/>
      <c r="L292" s="42"/>
      <c r="M292" s="42"/>
      <c r="N292" s="63"/>
      <c r="O292" s="63"/>
      <c r="P292" s="5"/>
    </row>
    <row r="293" spans="3:16" x14ac:dyDescent="0.25">
      <c r="C293" s="3"/>
      <c r="D293" s="3"/>
      <c r="E293" s="5"/>
      <c r="F293" s="5"/>
      <c r="G293" s="5"/>
      <c r="H293" s="74"/>
      <c r="I293" s="5"/>
      <c r="J293" s="42"/>
      <c r="K293" s="42"/>
      <c r="L293" s="42"/>
      <c r="M293" s="42"/>
      <c r="N293" s="63"/>
      <c r="O293" s="63"/>
      <c r="P293" s="5"/>
    </row>
    <row r="294" spans="3:16" x14ac:dyDescent="0.25">
      <c r="C294" s="3"/>
      <c r="D294" s="3"/>
      <c r="E294" s="5"/>
      <c r="F294" s="5"/>
      <c r="G294" s="5"/>
      <c r="H294" s="74"/>
      <c r="I294" s="5"/>
      <c r="J294" s="42"/>
      <c r="K294" s="42"/>
      <c r="L294" s="42"/>
      <c r="M294" s="42"/>
      <c r="N294" s="63"/>
      <c r="O294" s="63"/>
      <c r="P294" s="5"/>
    </row>
    <row r="295" spans="3:16" x14ac:dyDescent="0.25">
      <c r="C295" s="3"/>
      <c r="D295" s="3"/>
      <c r="E295" s="5"/>
      <c r="F295" s="5"/>
      <c r="G295" s="5"/>
      <c r="H295" s="74"/>
      <c r="I295" s="5"/>
      <c r="J295" s="42"/>
      <c r="K295" s="42"/>
      <c r="L295" s="42"/>
      <c r="M295" s="42"/>
      <c r="N295" s="63"/>
      <c r="O295" s="63"/>
      <c r="P295" s="5"/>
    </row>
    <row r="296" spans="3:16" x14ac:dyDescent="0.25">
      <c r="C296" s="3"/>
      <c r="D296" s="3"/>
      <c r="E296" s="5"/>
      <c r="F296" s="5"/>
      <c r="G296" s="5"/>
      <c r="H296" s="74"/>
      <c r="I296" s="5"/>
      <c r="J296" s="42"/>
      <c r="K296" s="42"/>
      <c r="L296" s="42"/>
      <c r="M296" s="42"/>
      <c r="N296" s="63"/>
      <c r="O296" s="63"/>
      <c r="P296" s="5"/>
    </row>
    <row r="297" spans="3:16" x14ac:dyDescent="0.25">
      <c r="C297" s="3"/>
      <c r="D297" s="3"/>
      <c r="E297" s="5"/>
      <c r="F297" s="5"/>
      <c r="G297" s="5"/>
      <c r="H297" s="74"/>
      <c r="I297" s="5"/>
      <c r="J297" s="42"/>
      <c r="K297" s="42"/>
      <c r="L297" s="42"/>
      <c r="M297" s="42"/>
      <c r="N297" s="63"/>
      <c r="O297" s="63"/>
      <c r="P297" s="5"/>
    </row>
    <row r="298" spans="3:16" x14ac:dyDescent="0.25">
      <c r="C298" s="3"/>
      <c r="D298" s="3"/>
      <c r="E298" s="5"/>
      <c r="F298" s="5"/>
      <c r="G298" s="5"/>
      <c r="H298" s="74"/>
      <c r="I298" s="5"/>
      <c r="J298" s="42"/>
      <c r="K298" s="42"/>
      <c r="L298" s="42"/>
      <c r="M298" s="42"/>
      <c r="N298" s="63"/>
      <c r="O298" s="63"/>
      <c r="P298" s="5"/>
    </row>
    <row r="299" spans="3:16" x14ac:dyDescent="0.25">
      <c r="C299" s="3"/>
      <c r="D299" s="3"/>
      <c r="E299" s="5"/>
      <c r="F299" s="5"/>
      <c r="G299" s="5"/>
      <c r="H299" s="74"/>
      <c r="I299" s="5"/>
      <c r="J299" s="42"/>
      <c r="K299" s="42"/>
      <c r="L299" s="42"/>
      <c r="M299" s="42"/>
      <c r="N299" s="63"/>
      <c r="O299" s="63"/>
      <c r="P299" s="5"/>
    </row>
    <row r="300" spans="3:16" x14ac:dyDescent="0.25">
      <c r="C300" s="3"/>
      <c r="D300" s="3"/>
      <c r="E300" s="5"/>
      <c r="F300" s="5"/>
      <c r="G300" s="5"/>
      <c r="H300" s="74"/>
      <c r="I300" s="5"/>
      <c r="J300" s="42"/>
      <c r="K300" s="42"/>
      <c r="L300" s="42"/>
      <c r="M300" s="42"/>
      <c r="N300" s="63"/>
      <c r="O300" s="63"/>
      <c r="P300" s="5"/>
    </row>
    <row r="301" spans="3:16" x14ac:dyDescent="0.25">
      <c r="C301" s="3"/>
      <c r="D301" s="3"/>
      <c r="E301" s="5"/>
      <c r="F301" s="5"/>
      <c r="G301" s="5"/>
      <c r="H301" s="74"/>
      <c r="I301" s="5"/>
      <c r="J301" s="42"/>
      <c r="K301" s="42"/>
      <c r="L301" s="42"/>
      <c r="M301" s="42"/>
      <c r="N301" s="63"/>
      <c r="O301" s="63"/>
      <c r="P301" s="5"/>
    </row>
    <row r="302" spans="3:16" x14ac:dyDescent="0.25">
      <c r="C302" s="3"/>
      <c r="D302" s="3"/>
      <c r="E302" s="5"/>
      <c r="F302" s="5"/>
      <c r="G302" s="5"/>
      <c r="H302" s="74"/>
      <c r="I302" s="5"/>
      <c r="J302" s="42"/>
      <c r="K302" s="42"/>
      <c r="L302" s="42"/>
      <c r="M302" s="42"/>
      <c r="N302" s="63"/>
      <c r="O302" s="63"/>
      <c r="P302" s="5"/>
    </row>
    <row r="303" spans="3:16" x14ac:dyDescent="0.25">
      <c r="C303" s="3"/>
      <c r="D303" s="3"/>
      <c r="E303" s="5"/>
      <c r="F303" s="5"/>
      <c r="G303" s="5"/>
      <c r="H303" s="74"/>
      <c r="I303" s="5"/>
      <c r="J303" s="42"/>
      <c r="K303" s="42"/>
      <c r="L303" s="42"/>
      <c r="M303" s="42"/>
      <c r="N303" s="63"/>
      <c r="O303" s="63"/>
      <c r="P303" s="5"/>
    </row>
    <row r="304" spans="3:16" x14ac:dyDescent="0.25">
      <c r="C304" s="3"/>
      <c r="D304" s="3"/>
      <c r="E304" s="5"/>
      <c r="F304" s="5"/>
      <c r="G304" s="5"/>
      <c r="H304" s="74"/>
      <c r="I304" s="5"/>
      <c r="J304" s="42"/>
      <c r="K304" s="42"/>
      <c r="L304" s="42"/>
      <c r="M304" s="42"/>
      <c r="N304" s="63"/>
      <c r="O304" s="63"/>
      <c r="P304" s="5"/>
    </row>
    <row r="305" spans="3:16" x14ac:dyDescent="0.25">
      <c r="C305" s="3"/>
      <c r="D305" s="3"/>
      <c r="E305" s="5"/>
      <c r="F305" s="5"/>
      <c r="G305" s="5"/>
      <c r="H305" s="74"/>
      <c r="I305" s="5"/>
      <c r="J305" s="42"/>
      <c r="K305" s="42"/>
      <c r="L305" s="42"/>
      <c r="M305" s="42"/>
      <c r="N305" s="63"/>
      <c r="O305" s="63"/>
      <c r="P305" s="5"/>
    </row>
    <row r="306" spans="3:16" x14ac:dyDescent="0.25">
      <c r="C306" s="3"/>
      <c r="D306" s="3"/>
      <c r="E306" s="5"/>
      <c r="F306" s="5"/>
      <c r="G306" s="5"/>
      <c r="H306" s="74"/>
      <c r="I306" s="5"/>
      <c r="J306" s="42"/>
      <c r="K306" s="42"/>
      <c r="L306" s="42"/>
      <c r="M306" s="42"/>
      <c r="N306" s="63"/>
      <c r="O306" s="63"/>
      <c r="P306" s="5"/>
    </row>
    <row r="307" spans="3:16" x14ac:dyDescent="0.25">
      <c r="C307" s="3"/>
      <c r="D307" s="3"/>
      <c r="E307" s="5"/>
      <c r="F307" s="5"/>
      <c r="G307" s="5"/>
      <c r="H307" s="74"/>
      <c r="I307" s="5"/>
      <c r="J307" s="42"/>
      <c r="K307" s="42"/>
      <c r="L307" s="42"/>
      <c r="M307" s="42"/>
      <c r="N307" s="63"/>
      <c r="O307" s="63"/>
      <c r="P307" s="5"/>
    </row>
    <row r="308" spans="3:16" x14ac:dyDescent="0.25">
      <c r="C308" s="3"/>
      <c r="D308" s="3"/>
      <c r="E308" s="5"/>
      <c r="F308" s="5"/>
      <c r="G308" s="5"/>
      <c r="H308" s="74"/>
      <c r="I308" s="5"/>
      <c r="J308" s="42"/>
      <c r="K308" s="42"/>
      <c r="L308" s="42"/>
      <c r="M308" s="42"/>
      <c r="N308" s="63"/>
      <c r="O308" s="63"/>
      <c r="P308" s="5"/>
    </row>
    <row r="309" spans="3:16" x14ac:dyDescent="0.25">
      <c r="C309" s="3"/>
      <c r="D309" s="3"/>
      <c r="E309" s="5"/>
      <c r="F309" s="5"/>
      <c r="G309" s="5"/>
      <c r="H309" s="74"/>
      <c r="I309" s="5"/>
      <c r="J309" s="42"/>
      <c r="K309" s="42"/>
      <c r="L309" s="42"/>
      <c r="M309" s="42"/>
      <c r="N309" s="63"/>
      <c r="O309" s="63"/>
      <c r="P309" s="5"/>
    </row>
    <row r="310" spans="3:16" x14ac:dyDescent="0.25">
      <c r="C310" s="3"/>
      <c r="D310" s="3"/>
      <c r="E310" s="5"/>
      <c r="F310" s="5"/>
      <c r="G310" s="5"/>
      <c r="H310" s="74"/>
      <c r="I310" s="5"/>
      <c r="J310" s="42"/>
      <c r="K310" s="42"/>
      <c r="L310" s="42"/>
      <c r="M310" s="42"/>
      <c r="N310" s="63"/>
      <c r="O310" s="63"/>
      <c r="P310" s="5"/>
    </row>
    <row r="311" spans="3:16" x14ac:dyDescent="0.25">
      <c r="C311" s="3"/>
      <c r="D311" s="3"/>
      <c r="E311" s="5"/>
      <c r="F311" s="5"/>
      <c r="G311" s="5"/>
      <c r="H311" s="74"/>
      <c r="I311" s="5"/>
      <c r="J311" s="42"/>
      <c r="K311" s="42"/>
      <c r="L311" s="42"/>
      <c r="M311" s="42"/>
      <c r="N311" s="63"/>
      <c r="O311" s="63"/>
      <c r="P311" s="5"/>
    </row>
    <row r="312" spans="3:16" x14ac:dyDescent="0.25">
      <c r="C312" s="3"/>
      <c r="D312" s="3"/>
      <c r="E312" s="5"/>
      <c r="F312" s="5"/>
      <c r="G312" s="5"/>
      <c r="H312" s="74"/>
      <c r="I312" s="5"/>
      <c r="J312" s="42"/>
      <c r="K312" s="42"/>
      <c r="L312" s="42"/>
      <c r="M312" s="42"/>
      <c r="N312" s="63"/>
      <c r="O312" s="63"/>
      <c r="P312" s="5"/>
    </row>
    <row r="313" spans="3:16" x14ac:dyDescent="0.25">
      <c r="C313" s="3"/>
      <c r="D313" s="3"/>
      <c r="E313" s="5"/>
      <c r="F313" s="5"/>
      <c r="G313" s="5"/>
      <c r="H313" s="74"/>
      <c r="I313" s="5"/>
      <c r="J313" s="42"/>
      <c r="K313" s="42"/>
      <c r="L313" s="42"/>
      <c r="M313" s="42"/>
      <c r="N313" s="63"/>
      <c r="O313" s="63"/>
      <c r="P313" s="5"/>
    </row>
    <row r="314" spans="3:16" x14ac:dyDescent="0.25">
      <c r="C314" s="3"/>
      <c r="D314" s="3"/>
      <c r="E314" s="5"/>
      <c r="F314" s="5"/>
      <c r="G314" s="5"/>
      <c r="H314" s="74"/>
      <c r="I314" s="5"/>
      <c r="J314" s="42"/>
      <c r="K314" s="42"/>
      <c r="L314" s="42"/>
      <c r="M314" s="42"/>
      <c r="N314" s="63"/>
      <c r="O314" s="63"/>
      <c r="P314" s="5"/>
    </row>
    <row r="315" spans="3:16" x14ac:dyDescent="0.25">
      <c r="C315" s="3"/>
      <c r="D315" s="3"/>
      <c r="E315" s="5"/>
      <c r="F315" s="5"/>
      <c r="G315" s="5"/>
      <c r="H315" s="74"/>
      <c r="I315" s="5"/>
      <c r="J315" s="42"/>
      <c r="K315" s="42"/>
      <c r="L315" s="42"/>
      <c r="M315" s="42"/>
      <c r="N315" s="63"/>
      <c r="O315" s="63"/>
      <c r="P315" s="5"/>
    </row>
    <row r="316" spans="3:16" x14ac:dyDescent="0.25">
      <c r="C316" s="3"/>
      <c r="D316" s="3"/>
      <c r="E316" s="5"/>
      <c r="F316" s="5"/>
      <c r="G316" s="5"/>
      <c r="H316" s="74"/>
      <c r="I316" s="5"/>
      <c r="J316" s="42"/>
      <c r="K316" s="42"/>
      <c r="L316" s="42"/>
      <c r="M316" s="42"/>
      <c r="N316" s="63"/>
      <c r="O316" s="63"/>
      <c r="P316" s="5"/>
    </row>
    <row r="317" spans="3:16" x14ac:dyDescent="0.25">
      <c r="C317" s="3"/>
      <c r="D317" s="3"/>
      <c r="E317" s="5"/>
      <c r="F317" s="5"/>
      <c r="G317" s="5"/>
      <c r="H317" s="74"/>
      <c r="I317" s="5"/>
      <c r="J317" s="42"/>
      <c r="K317" s="42"/>
      <c r="L317" s="42"/>
      <c r="M317" s="42"/>
      <c r="N317" s="63"/>
      <c r="O317" s="63"/>
      <c r="P317" s="5"/>
    </row>
    <row r="318" spans="3:16" x14ac:dyDescent="0.25">
      <c r="C318" s="3"/>
      <c r="D318" s="3"/>
      <c r="E318" s="5"/>
      <c r="F318" s="5"/>
      <c r="G318" s="5"/>
      <c r="H318" s="74"/>
      <c r="I318" s="5"/>
      <c r="J318" s="42"/>
      <c r="K318" s="42"/>
      <c r="L318" s="42"/>
      <c r="M318" s="42"/>
      <c r="N318" s="63"/>
      <c r="O318" s="63"/>
      <c r="P318" s="5"/>
    </row>
    <row r="319" spans="3:16" x14ac:dyDescent="0.25">
      <c r="C319" s="3"/>
      <c r="D319" s="3"/>
      <c r="E319" s="5"/>
      <c r="F319" s="5"/>
      <c r="G319" s="5"/>
      <c r="H319" s="74"/>
      <c r="I319" s="5"/>
      <c r="J319" s="42"/>
      <c r="K319" s="42"/>
      <c r="L319" s="42"/>
      <c r="M319" s="42"/>
      <c r="N319" s="63"/>
      <c r="O319" s="63"/>
      <c r="P319" s="5"/>
    </row>
    <row r="320" spans="3:16" x14ac:dyDescent="0.25">
      <c r="C320" s="3"/>
      <c r="D320" s="3"/>
      <c r="E320" s="5"/>
      <c r="F320" s="5"/>
      <c r="G320" s="5"/>
      <c r="H320" s="74"/>
      <c r="I320" s="5"/>
      <c r="J320" s="42"/>
      <c r="K320" s="42"/>
      <c r="L320" s="42"/>
      <c r="M320" s="42"/>
      <c r="N320" s="63"/>
      <c r="O320" s="63"/>
      <c r="P320" s="5"/>
    </row>
    <row r="321" spans="3:16" x14ac:dyDescent="0.25">
      <c r="C321" s="3"/>
      <c r="D321" s="3"/>
      <c r="E321" s="5"/>
      <c r="F321" s="5"/>
      <c r="G321" s="5"/>
      <c r="H321" s="74"/>
      <c r="I321" s="5"/>
      <c r="J321" s="42"/>
      <c r="K321" s="42"/>
      <c r="L321" s="42"/>
      <c r="M321" s="42"/>
      <c r="N321" s="63"/>
      <c r="O321" s="63"/>
      <c r="P321" s="5"/>
    </row>
    <row r="322" spans="3:16" x14ac:dyDescent="0.25">
      <c r="C322" s="3"/>
      <c r="D322" s="3"/>
      <c r="E322" s="5"/>
      <c r="F322" s="5"/>
      <c r="G322" s="5"/>
      <c r="H322" s="74"/>
      <c r="I322" s="5"/>
      <c r="J322" s="42"/>
      <c r="K322" s="42"/>
      <c r="L322" s="42"/>
      <c r="M322" s="42"/>
      <c r="N322" s="63"/>
      <c r="O322" s="63"/>
      <c r="P322" s="5"/>
    </row>
    <row r="323" spans="3:16" x14ac:dyDescent="0.25">
      <c r="C323" s="3"/>
      <c r="D323" s="3"/>
      <c r="E323" s="5"/>
      <c r="F323" s="5"/>
      <c r="G323" s="5"/>
      <c r="H323" s="74"/>
      <c r="I323" s="5"/>
      <c r="J323" s="42"/>
      <c r="K323" s="42"/>
      <c r="L323" s="42"/>
      <c r="M323" s="42"/>
      <c r="N323" s="63"/>
      <c r="O323" s="63"/>
      <c r="P323" s="5"/>
    </row>
    <row r="324" spans="3:16" x14ac:dyDescent="0.25">
      <c r="C324" s="3"/>
      <c r="D324" s="3"/>
      <c r="E324" s="5"/>
      <c r="F324" s="5"/>
      <c r="G324" s="5"/>
      <c r="H324" s="74"/>
      <c r="I324" s="5"/>
      <c r="J324" s="42"/>
      <c r="K324" s="42"/>
      <c r="L324" s="42"/>
      <c r="M324" s="42"/>
      <c r="N324" s="63"/>
      <c r="O324" s="63"/>
      <c r="P324" s="5"/>
    </row>
    <row r="325" spans="3:16" x14ac:dyDescent="0.25">
      <c r="C325" s="3"/>
      <c r="D325" s="3"/>
      <c r="E325" s="5"/>
      <c r="F325" s="5"/>
      <c r="G325" s="5"/>
      <c r="H325" s="74"/>
      <c r="I325" s="5"/>
      <c r="J325" s="42"/>
      <c r="K325" s="42"/>
      <c r="L325" s="42"/>
      <c r="M325" s="42"/>
      <c r="N325" s="63"/>
      <c r="O325" s="63"/>
      <c r="P325" s="5"/>
    </row>
    <row r="326" spans="3:16" x14ac:dyDescent="0.25">
      <c r="C326" s="3"/>
      <c r="D326" s="3"/>
      <c r="E326" s="5"/>
      <c r="F326" s="5"/>
      <c r="G326" s="5"/>
      <c r="H326" s="74"/>
      <c r="I326" s="5"/>
      <c r="J326" s="42"/>
      <c r="K326" s="42"/>
      <c r="L326" s="42"/>
      <c r="M326" s="42"/>
      <c r="N326" s="63"/>
      <c r="O326" s="63"/>
      <c r="P326" s="5"/>
    </row>
    <row r="327" spans="3:16" x14ac:dyDescent="0.25">
      <c r="C327" s="3"/>
      <c r="D327" s="3"/>
      <c r="E327" s="5"/>
      <c r="F327" s="5"/>
      <c r="G327" s="5"/>
      <c r="H327" s="74"/>
      <c r="I327" s="5"/>
      <c r="J327" s="42"/>
      <c r="K327" s="42"/>
      <c r="L327" s="42"/>
      <c r="M327" s="42"/>
      <c r="N327" s="63"/>
      <c r="O327" s="63"/>
      <c r="P327" s="5"/>
    </row>
    <row r="328" spans="3:16" x14ac:dyDescent="0.25">
      <c r="C328" s="3"/>
      <c r="D328" s="3"/>
      <c r="E328" s="5"/>
      <c r="F328" s="5"/>
      <c r="G328" s="5"/>
      <c r="H328" s="74"/>
      <c r="I328" s="5"/>
      <c r="J328" s="42"/>
      <c r="K328" s="42"/>
      <c r="L328" s="42"/>
      <c r="M328" s="42"/>
      <c r="N328" s="63"/>
      <c r="O328" s="63"/>
      <c r="P328" s="5"/>
    </row>
    <row r="329" spans="3:16" x14ac:dyDescent="0.25">
      <c r="C329" s="3"/>
      <c r="D329" s="3"/>
      <c r="E329" s="5"/>
      <c r="F329" s="5"/>
      <c r="G329" s="5"/>
      <c r="H329" s="74"/>
      <c r="I329" s="5"/>
      <c r="J329" s="42"/>
      <c r="K329" s="42"/>
      <c r="L329" s="42"/>
      <c r="M329" s="42"/>
      <c r="N329" s="63"/>
      <c r="O329" s="63"/>
      <c r="P329" s="5"/>
    </row>
    <row r="330" spans="3:16" x14ac:dyDescent="0.25">
      <c r="C330" s="3"/>
      <c r="D330" s="3"/>
      <c r="E330" s="5"/>
      <c r="F330" s="5"/>
      <c r="G330" s="5"/>
      <c r="H330" s="74"/>
      <c r="I330" s="5"/>
      <c r="J330" s="42"/>
      <c r="K330" s="42"/>
      <c r="L330" s="42"/>
      <c r="M330" s="42"/>
      <c r="N330" s="63"/>
      <c r="O330" s="63"/>
      <c r="P330" s="5"/>
    </row>
    <row r="331" spans="3:16" x14ac:dyDescent="0.25">
      <c r="C331" s="3"/>
      <c r="D331" s="3"/>
      <c r="E331" s="5"/>
      <c r="F331" s="5"/>
      <c r="G331" s="5"/>
      <c r="H331" s="74"/>
      <c r="I331" s="5"/>
      <c r="J331" s="42"/>
      <c r="K331" s="42"/>
      <c r="L331" s="42"/>
      <c r="M331" s="42"/>
      <c r="N331" s="63"/>
      <c r="O331" s="63"/>
      <c r="P331" s="5"/>
    </row>
    <row r="332" spans="3:16" x14ac:dyDescent="0.25">
      <c r="C332" s="3"/>
      <c r="D332" s="3"/>
      <c r="E332" s="5"/>
      <c r="F332" s="5"/>
      <c r="G332" s="5"/>
      <c r="H332" s="74"/>
      <c r="I332" s="5"/>
      <c r="J332" s="42"/>
      <c r="K332" s="42"/>
      <c r="L332" s="42"/>
      <c r="M332" s="42"/>
      <c r="N332" s="63"/>
      <c r="O332" s="63"/>
      <c r="P332" s="5"/>
    </row>
    <row r="333" spans="3:16" x14ac:dyDescent="0.25">
      <c r="C333" s="3"/>
      <c r="D333" s="3"/>
      <c r="E333" s="5"/>
      <c r="F333" s="5"/>
      <c r="G333" s="5"/>
      <c r="H333" s="74"/>
      <c r="I333" s="5"/>
      <c r="J333" s="42"/>
      <c r="K333" s="42"/>
      <c r="L333" s="42"/>
      <c r="M333" s="42"/>
      <c r="N333" s="63"/>
      <c r="O333" s="63"/>
      <c r="P333" s="5"/>
    </row>
    <row r="334" spans="3:16" x14ac:dyDescent="0.25">
      <c r="C334" s="3"/>
      <c r="D334" s="3"/>
      <c r="E334" s="5"/>
      <c r="F334" s="5"/>
      <c r="G334" s="5"/>
      <c r="H334" s="74"/>
      <c r="I334" s="5"/>
      <c r="J334" s="42"/>
      <c r="K334" s="42"/>
      <c r="L334" s="42"/>
      <c r="M334" s="42"/>
      <c r="N334" s="63"/>
      <c r="O334" s="63"/>
      <c r="P334" s="5"/>
    </row>
    <row r="335" spans="3:16" x14ac:dyDescent="0.25">
      <c r="C335" s="3"/>
      <c r="D335" s="3"/>
      <c r="E335" s="5"/>
      <c r="F335" s="5"/>
      <c r="G335" s="5"/>
      <c r="H335" s="74"/>
      <c r="I335" s="5"/>
      <c r="J335" s="42"/>
      <c r="K335" s="42"/>
      <c r="L335" s="42"/>
      <c r="M335" s="42"/>
      <c r="N335" s="63"/>
      <c r="O335" s="63"/>
      <c r="P335" s="5"/>
    </row>
    <row r="336" spans="3:16" x14ac:dyDescent="0.25">
      <c r="C336" s="3"/>
      <c r="D336" s="3"/>
      <c r="E336" s="5"/>
      <c r="F336" s="5"/>
      <c r="G336" s="5"/>
      <c r="H336" s="74"/>
      <c r="I336" s="5"/>
      <c r="J336" s="42"/>
      <c r="K336" s="42"/>
      <c r="L336" s="42"/>
      <c r="M336" s="42"/>
      <c r="N336" s="63"/>
      <c r="O336" s="63"/>
      <c r="P336" s="5"/>
    </row>
    <row r="337" spans="3:16" x14ac:dyDescent="0.25">
      <c r="C337" s="3"/>
      <c r="D337" s="3"/>
      <c r="E337" s="5"/>
      <c r="F337" s="5"/>
      <c r="G337" s="5"/>
      <c r="H337" s="74"/>
      <c r="I337" s="5"/>
      <c r="J337" s="42"/>
      <c r="K337" s="42"/>
      <c r="L337" s="42"/>
      <c r="M337" s="42"/>
      <c r="N337" s="63"/>
      <c r="O337" s="63"/>
      <c r="P337" s="5"/>
    </row>
    <row r="338" spans="3:16" x14ac:dyDescent="0.25">
      <c r="C338" s="3"/>
      <c r="D338" s="3"/>
      <c r="E338" s="5"/>
      <c r="F338" s="5"/>
      <c r="G338" s="5"/>
      <c r="H338" s="74"/>
      <c r="I338" s="5"/>
      <c r="J338" s="42"/>
      <c r="K338" s="42"/>
      <c r="L338" s="42"/>
      <c r="M338" s="42"/>
      <c r="N338" s="63"/>
      <c r="O338" s="63"/>
      <c r="P338" s="5"/>
    </row>
    <row r="339" spans="3:16" x14ac:dyDescent="0.25">
      <c r="C339" s="3"/>
      <c r="D339" s="3"/>
      <c r="E339" s="5"/>
      <c r="F339" s="5"/>
      <c r="G339" s="5"/>
      <c r="H339" s="74"/>
      <c r="I339" s="5"/>
      <c r="J339" s="42"/>
      <c r="K339" s="42"/>
      <c r="L339" s="42"/>
      <c r="M339" s="42"/>
      <c r="N339" s="63"/>
      <c r="O339" s="63"/>
      <c r="P339" s="5"/>
    </row>
    <row r="340" spans="3:16" x14ac:dyDescent="0.25">
      <c r="C340" s="3"/>
      <c r="D340" s="3"/>
      <c r="E340" s="5"/>
      <c r="F340" s="5"/>
      <c r="G340" s="5"/>
      <c r="H340" s="74"/>
      <c r="I340" s="5"/>
      <c r="J340" s="42"/>
      <c r="K340" s="42"/>
      <c r="L340" s="42"/>
      <c r="M340" s="42"/>
      <c r="N340" s="63"/>
      <c r="O340" s="63"/>
      <c r="P340" s="5"/>
    </row>
    <row r="341" spans="3:16" x14ac:dyDescent="0.25">
      <c r="C341" s="3"/>
      <c r="D341" s="3"/>
      <c r="E341" s="5"/>
      <c r="F341" s="5"/>
      <c r="G341" s="5"/>
      <c r="H341" s="74"/>
      <c r="I341" s="5"/>
      <c r="J341" s="42"/>
      <c r="K341" s="42"/>
      <c r="L341" s="42"/>
      <c r="M341" s="42"/>
      <c r="N341" s="63"/>
      <c r="O341" s="63"/>
      <c r="P341" s="5"/>
    </row>
    <row r="342" spans="3:16" x14ac:dyDescent="0.25">
      <c r="C342" s="3"/>
      <c r="D342" s="3"/>
      <c r="E342" s="5"/>
      <c r="F342" s="5"/>
      <c r="G342" s="5"/>
      <c r="H342" s="74"/>
      <c r="I342" s="5"/>
      <c r="J342" s="42"/>
      <c r="K342" s="42"/>
      <c r="L342" s="42"/>
      <c r="M342" s="42"/>
      <c r="N342" s="63"/>
      <c r="O342" s="63"/>
      <c r="P342" s="5"/>
    </row>
    <row r="343" spans="3:16" x14ac:dyDescent="0.25">
      <c r="C343" s="3"/>
      <c r="D343" s="3"/>
      <c r="E343" s="5"/>
      <c r="F343" s="5"/>
      <c r="G343" s="5"/>
      <c r="H343" s="74"/>
      <c r="I343" s="5"/>
      <c r="J343" s="42"/>
      <c r="K343" s="42"/>
      <c r="L343" s="42"/>
      <c r="M343" s="42"/>
      <c r="N343" s="63"/>
      <c r="O343" s="63"/>
      <c r="P343" s="5"/>
    </row>
    <row r="344" spans="3:16" x14ac:dyDescent="0.25">
      <c r="C344" s="3"/>
      <c r="D344" s="3"/>
      <c r="E344" s="5"/>
      <c r="F344" s="5"/>
      <c r="G344" s="5"/>
      <c r="H344" s="74"/>
      <c r="I344" s="5"/>
      <c r="J344" s="42"/>
      <c r="K344" s="42"/>
      <c r="L344" s="42"/>
      <c r="M344" s="42"/>
      <c r="N344" s="63"/>
      <c r="O344" s="63"/>
      <c r="P344" s="5"/>
    </row>
    <row r="345" spans="3:16" x14ac:dyDescent="0.25">
      <c r="C345" s="3"/>
      <c r="D345" s="3"/>
      <c r="E345" s="5"/>
      <c r="F345" s="5"/>
      <c r="G345" s="5"/>
      <c r="H345" s="74"/>
      <c r="I345" s="5"/>
      <c r="J345" s="42"/>
      <c r="K345" s="42"/>
      <c r="L345" s="42"/>
      <c r="M345" s="42"/>
      <c r="N345" s="63"/>
      <c r="O345" s="63"/>
      <c r="P345" s="5"/>
    </row>
    <row r="346" spans="3:16" x14ac:dyDescent="0.25">
      <c r="C346" s="3"/>
      <c r="D346" s="3"/>
      <c r="E346" s="5"/>
      <c r="F346" s="5"/>
      <c r="G346" s="5"/>
      <c r="H346" s="74"/>
      <c r="I346" s="5"/>
      <c r="J346" s="42"/>
      <c r="K346" s="42"/>
      <c r="L346" s="42"/>
      <c r="M346" s="42"/>
      <c r="N346" s="63"/>
      <c r="O346" s="63"/>
      <c r="P346" s="5"/>
    </row>
    <row r="347" spans="3:16" x14ac:dyDescent="0.25">
      <c r="C347" s="3"/>
      <c r="D347" s="3"/>
      <c r="E347" s="5"/>
      <c r="F347" s="5"/>
      <c r="G347" s="5"/>
      <c r="H347" s="74"/>
      <c r="I347" s="5"/>
      <c r="J347" s="42"/>
      <c r="K347" s="42"/>
      <c r="L347" s="42"/>
      <c r="M347" s="42"/>
      <c r="N347" s="63"/>
      <c r="O347" s="63"/>
      <c r="P347" s="5"/>
    </row>
    <row r="348" spans="3:16" x14ac:dyDescent="0.25">
      <c r="C348" s="3"/>
      <c r="D348" s="3"/>
      <c r="E348" s="5"/>
      <c r="F348" s="5"/>
      <c r="G348" s="5"/>
      <c r="H348" s="74"/>
      <c r="I348" s="5"/>
      <c r="J348" s="42"/>
      <c r="K348" s="42"/>
      <c r="L348" s="42"/>
      <c r="M348" s="42"/>
      <c r="N348" s="63"/>
      <c r="O348" s="63"/>
      <c r="P348" s="5"/>
    </row>
    <row r="349" spans="3:16" x14ac:dyDescent="0.25">
      <c r="C349" s="3"/>
      <c r="D349" s="3"/>
      <c r="E349" s="5"/>
      <c r="F349" s="5"/>
      <c r="G349" s="5"/>
      <c r="H349" s="74"/>
      <c r="I349" s="5"/>
      <c r="J349" s="42"/>
      <c r="K349" s="42"/>
      <c r="L349" s="42"/>
      <c r="M349" s="42"/>
      <c r="N349" s="63"/>
      <c r="O349" s="63"/>
      <c r="P349" s="5"/>
    </row>
    <row r="350" spans="3:16" x14ac:dyDescent="0.25">
      <c r="C350" s="3"/>
      <c r="D350" s="3"/>
      <c r="E350" s="5"/>
      <c r="F350" s="5"/>
      <c r="G350" s="5"/>
      <c r="H350" s="74"/>
      <c r="I350" s="5"/>
      <c r="J350" s="42"/>
      <c r="K350" s="42"/>
      <c r="L350" s="42"/>
      <c r="M350" s="42"/>
      <c r="N350" s="63"/>
      <c r="O350" s="63"/>
      <c r="P350" s="5"/>
    </row>
    <row r="351" spans="3:16" x14ac:dyDescent="0.25">
      <c r="C351" s="3"/>
      <c r="D351" s="3"/>
      <c r="E351" s="5"/>
      <c r="F351" s="5"/>
      <c r="G351" s="5"/>
      <c r="H351" s="74"/>
      <c r="I351" s="5"/>
      <c r="J351" s="42"/>
      <c r="K351" s="42"/>
      <c r="L351" s="42"/>
      <c r="M351" s="42"/>
      <c r="N351" s="63"/>
      <c r="O351" s="63"/>
      <c r="P351" s="5"/>
    </row>
    <row r="352" spans="3:16" x14ac:dyDescent="0.25">
      <c r="C352" s="3"/>
      <c r="D352" s="3"/>
      <c r="E352" s="5"/>
      <c r="F352" s="5"/>
      <c r="G352" s="5"/>
      <c r="H352" s="74"/>
      <c r="I352" s="5"/>
      <c r="J352" s="42"/>
      <c r="K352" s="42"/>
      <c r="L352" s="42"/>
      <c r="M352" s="42"/>
      <c r="N352" s="63"/>
      <c r="O352" s="63"/>
      <c r="P352" s="5"/>
    </row>
    <row r="353" spans="3:16" x14ac:dyDescent="0.25">
      <c r="C353" s="3"/>
      <c r="D353" s="3"/>
      <c r="E353" s="5"/>
      <c r="F353" s="5"/>
      <c r="G353" s="5"/>
      <c r="H353" s="74"/>
      <c r="I353" s="5"/>
      <c r="J353" s="42"/>
      <c r="K353" s="42"/>
      <c r="L353" s="42"/>
      <c r="M353" s="42"/>
      <c r="N353" s="63"/>
      <c r="O353" s="63"/>
      <c r="P353" s="5"/>
    </row>
    <row r="354" spans="3:16" x14ac:dyDescent="0.25">
      <c r="C354" s="3"/>
      <c r="D354" s="3"/>
      <c r="E354" s="5"/>
      <c r="F354" s="5"/>
      <c r="G354" s="5"/>
      <c r="H354" s="74"/>
      <c r="I354" s="5"/>
      <c r="J354" s="42"/>
      <c r="K354" s="42"/>
      <c r="L354" s="42"/>
      <c r="M354" s="42"/>
      <c r="N354" s="63"/>
      <c r="O354" s="63"/>
      <c r="P354" s="5"/>
    </row>
    <row r="355" spans="3:16" x14ac:dyDescent="0.25">
      <c r="C355" s="3"/>
      <c r="D355" s="3"/>
      <c r="E355" s="5"/>
      <c r="F355" s="5"/>
      <c r="G355" s="5"/>
      <c r="H355" s="74"/>
      <c r="I355" s="5"/>
      <c r="J355" s="42"/>
      <c r="K355" s="42"/>
      <c r="L355" s="42"/>
      <c r="M355" s="42"/>
      <c r="N355" s="63"/>
      <c r="O355" s="63"/>
      <c r="P355" s="5"/>
    </row>
    <row r="356" spans="3:16" x14ac:dyDescent="0.25">
      <c r="C356" s="3"/>
      <c r="D356" s="3"/>
      <c r="E356" s="5"/>
      <c r="F356" s="5"/>
      <c r="G356" s="5"/>
      <c r="H356" s="74"/>
      <c r="I356" s="5"/>
      <c r="J356" s="42"/>
      <c r="K356" s="42"/>
      <c r="L356" s="42"/>
      <c r="M356" s="42"/>
      <c r="N356" s="63"/>
      <c r="O356" s="63"/>
      <c r="P356" s="5"/>
    </row>
    <row r="357" spans="3:16" x14ac:dyDescent="0.25">
      <c r="C357" s="3"/>
      <c r="D357" s="3"/>
      <c r="E357" s="5"/>
      <c r="F357" s="5"/>
      <c r="G357" s="5"/>
      <c r="H357" s="74"/>
      <c r="I357" s="5"/>
      <c r="J357" s="42"/>
      <c r="K357" s="42"/>
      <c r="L357" s="42"/>
      <c r="M357" s="42"/>
      <c r="N357" s="63"/>
      <c r="O357" s="63"/>
      <c r="P357" s="5"/>
    </row>
    <row r="358" spans="3:16" x14ac:dyDescent="0.25">
      <c r="C358" s="3"/>
      <c r="D358" s="3"/>
      <c r="E358" s="5"/>
      <c r="F358" s="5"/>
      <c r="G358" s="5"/>
      <c r="H358" s="74"/>
      <c r="I358" s="5"/>
      <c r="J358" s="42"/>
      <c r="K358" s="42"/>
      <c r="L358" s="42"/>
      <c r="M358" s="42"/>
      <c r="N358" s="63"/>
      <c r="O358" s="63"/>
      <c r="P358" s="5"/>
    </row>
    <row r="359" spans="3:16" x14ac:dyDescent="0.25">
      <c r="C359" s="3"/>
      <c r="D359" s="3"/>
      <c r="E359" s="5"/>
      <c r="F359" s="5"/>
      <c r="G359" s="5"/>
      <c r="H359" s="74"/>
      <c r="I359" s="5"/>
      <c r="J359" s="42"/>
      <c r="K359" s="42"/>
      <c r="L359" s="42"/>
      <c r="M359" s="42"/>
      <c r="N359" s="63"/>
      <c r="O359" s="63"/>
      <c r="P359" s="5"/>
    </row>
    <row r="360" spans="3:16" x14ac:dyDescent="0.25">
      <c r="C360" s="3"/>
      <c r="D360" s="3"/>
      <c r="E360" s="5"/>
      <c r="F360" s="5"/>
      <c r="G360" s="5"/>
      <c r="H360" s="74"/>
      <c r="I360" s="5"/>
      <c r="J360" s="42"/>
      <c r="K360" s="42"/>
      <c r="L360" s="42"/>
      <c r="M360" s="42"/>
      <c r="N360" s="63"/>
      <c r="O360" s="63"/>
      <c r="P360" s="5"/>
    </row>
    <row r="361" spans="3:16" x14ac:dyDescent="0.25">
      <c r="C361" s="3"/>
      <c r="D361" s="3"/>
      <c r="E361" s="5"/>
      <c r="F361" s="5"/>
      <c r="G361" s="5"/>
      <c r="H361" s="74"/>
      <c r="I361" s="5"/>
      <c r="J361" s="42"/>
      <c r="K361" s="42"/>
      <c r="L361" s="42"/>
      <c r="M361" s="42"/>
      <c r="N361" s="63"/>
      <c r="O361" s="63"/>
      <c r="P361" s="5"/>
    </row>
    <row r="362" spans="3:16" x14ac:dyDescent="0.25">
      <c r="C362" s="3"/>
      <c r="D362" s="3"/>
      <c r="P362" s="5"/>
    </row>
  </sheetData>
  <mergeCells count="1">
    <mergeCell ref="J1:M1"/>
  </mergeCells>
  <hyperlinks>
    <hyperlink ref="D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8" tint="0.39997558519241921"/>
  </sheetPr>
  <dimension ref="A1:V202"/>
  <sheetViews>
    <sheetView zoomScale="70" zoomScaleNormal="70" workbookViewId="0">
      <selection activeCell="S52" sqref="S52"/>
    </sheetView>
  </sheetViews>
  <sheetFormatPr defaultRowHeight="15" x14ac:dyDescent="0.25"/>
  <cols>
    <col min="1" max="1" width="12.5703125" style="50" bestFit="1" customWidth="1"/>
    <col min="2" max="2" width="29.5703125" customWidth="1"/>
    <col min="3" max="3" width="28.7109375" bestFit="1" customWidth="1"/>
    <col min="4" max="4" width="23.28515625" bestFit="1" customWidth="1"/>
    <col min="5" max="5" width="27.140625" bestFit="1" customWidth="1"/>
    <col min="6" max="7" width="25.7109375" customWidth="1"/>
    <col min="8" max="8" width="9.140625" style="50"/>
    <col min="9" max="9" width="16.42578125" style="52" customWidth="1"/>
    <col min="10" max="10" width="9.140625" style="53"/>
    <col min="11" max="12" width="13.28515625" style="54" customWidth="1"/>
    <col min="13" max="15" width="9.140625" style="50"/>
    <col min="16" max="17" width="11.42578125" style="50" customWidth="1"/>
    <col min="18" max="16384" width="9.140625" style="50"/>
  </cols>
  <sheetData>
    <row r="1" spans="1:22" x14ac:dyDescent="0.25">
      <c r="A1" s="50" t="s">
        <v>1000</v>
      </c>
      <c r="B1" s="68" t="s">
        <v>999</v>
      </c>
    </row>
    <row r="2" spans="1:22" x14ac:dyDescent="0.25">
      <c r="B2" s="68"/>
    </row>
    <row r="3" spans="1:22" x14ac:dyDescent="0.25">
      <c r="B3" s="68"/>
    </row>
    <row r="4" spans="1:22" x14ac:dyDescent="0.25">
      <c r="I4" s="52" t="s">
        <v>326</v>
      </c>
      <c r="J4" s="53" t="s">
        <v>328</v>
      </c>
      <c r="K4" s="54" t="s">
        <v>359</v>
      </c>
      <c r="P4" s="54" t="s">
        <v>968</v>
      </c>
      <c r="Q4" s="54" t="s">
        <v>991</v>
      </c>
      <c r="R4" s="54" t="s">
        <v>966</v>
      </c>
      <c r="S4" s="50" t="s">
        <v>985</v>
      </c>
      <c r="T4" s="50" t="s">
        <v>1017</v>
      </c>
    </row>
    <row r="5" spans="1:22" ht="23.25" x14ac:dyDescent="0.35">
      <c r="B5" s="69" t="s">
        <v>340</v>
      </c>
    </row>
    <row r="7" spans="1:22" x14ac:dyDescent="0.25">
      <c r="C7" t="s">
        <v>317</v>
      </c>
      <c r="D7" t="s">
        <v>318</v>
      </c>
      <c r="E7" t="s">
        <v>319</v>
      </c>
      <c r="F7" t="s">
        <v>321</v>
      </c>
      <c r="G7" t="s">
        <v>996</v>
      </c>
    </row>
    <row r="8" spans="1:22" x14ac:dyDescent="0.25">
      <c r="A8" s="50" t="s">
        <v>325</v>
      </c>
      <c r="B8" t="s">
        <v>983</v>
      </c>
      <c r="C8" t="s">
        <v>314</v>
      </c>
      <c r="D8" s="48" t="s">
        <v>315</v>
      </c>
      <c r="E8" t="s">
        <v>998</v>
      </c>
      <c r="F8" t="s">
        <v>322</v>
      </c>
      <c r="G8" t="s">
        <v>997</v>
      </c>
    </row>
    <row r="9" spans="1:22" x14ac:dyDescent="0.25">
      <c r="A9" s="50" t="str">
        <f>RIGHT(B9, 4)</f>
        <v>1966</v>
      </c>
      <c r="B9" t="s">
        <v>377</v>
      </c>
      <c r="C9">
        <f>SUMIF('C&amp;I'!B:B, FI_Q_DL_2!$B9, 'C&amp;I'!D:D)</f>
        <v>1289</v>
      </c>
      <c r="D9" t="e">
        <f>(SUMIF('M&amp;M'!B:B, FI_Q_DL_2!B9, 'M&amp;M'!I:I))/3</f>
        <v>#N/A</v>
      </c>
      <c r="E9">
        <f>((SUMIF(Transfers!B:B, FI_Q_DL_2!B9, Transfers!J:J))/realGDP!D6)/3</f>
        <v>180.46596877092804</v>
      </c>
      <c r="F9" s="4">
        <f>VLOOKUP($B9, Taxes!$B:$O, MATCH("SUM_REAL", Taxes!$B$1:$O$1, 0), FALSE)</f>
        <v>490.11314370307707</v>
      </c>
      <c r="G9" s="4">
        <f>SUMIF(Grants!B:B, FI_Q_DL_2!B9, Grants!G:G)</f>
        <v>66.617320503330873</v>
      </c>
      <c r="I9" s="52" t="e">
        <f>SUM(SUMPRODUCT(C1:C9,MPCs!$B$4:$B$12),SUMPRODUCT(D1:D9,MPCs!$C$4:$C$12),SUMPRODUCT(E1:E9,MPCs!$D$4:$D$12),SUMPRODUCT(F1:F9,MPCs!$E$4:$E$12), SUMPRODUCT(G1:G9,MPCs!$F$4:$F$12))</f>
        <v>#N/A</v>
      </c>
      <c r="J9" s="53">
        <f>VLOOKUP(B9, realGDP!B:F, MATCH($J$4, realGDP!$B$3:$F$3, 0), FALSE)</f>
        <v>4201.8999999999996</v>
      </c>
      <c r="K9" s="75" t="e">
        <f>(I9-I8)/J9</f>
        <v>#N/A</v>
      </c>
      <c r="L9" s="75"/>
      <c r="O9" s="89" t="s">
        <v>934</v>
      </c>
      <c r="P9" s="50" t="e">
        <f>SUMIF(A:A, O9,I:I )/4</f>
        <v>#N/A</v>
      </c>
      <c r="R9" s="50">
        <f>VLOOKUP(O9, realGDP!$L:$O, MATCH(FI_Q_DL_2!$R$4, realGDP!$L$3:$O$3, 0), FALSE)</f>
        <v>4238.8999999999996</v>
      </c>
      <c r="T9" s="88"/>
    </row>
    <row r="10" spans="1:22" x14ac:dyDescent="0.25">
      <c r="A10" s="50" t="str">
        <f t="shared" ref="A10:A73" si="0">RIGHT(B10, 4)</f>
        <v>1966</v>
      </c>
      <c r="B10" t="s">
        <v>378</v>
      </c>
      <c r="C10">
        <f>SUMIF('C&amp;I'!B:B, FI_Q_DL_2!$B10, 'C&amp;I'!D:D)</f>
        <v>1313.4</v>
      </c>
      <c r="D10" t="e">
        <f>(SUMIF('M&amp;M'!B:B, FI_Q_DL_2!B10, 'M&amp;M'!I:I))/3</f>
        <v>#N/A</v>
      </c>
      <c r="E10">
        <f>((SUMIF(Transfers!B:B, FI_Q_DL_2!B10, Transfers!J:J))/realGDP!D7)/3</f>
        <v>177.94091941968182</v>
      </c>
      <c r="F10" s="4">
        <f>VLOOKUP($B10, Taxes!$B:$O, MATCH("SUM_REAL", Taxes!$B$1:$O$1, 0), FALSE)</f>
        <v>509.7011012060828</v>
      </c>
      <c r="G10" s="4">
        <f>SUMIF(Grants!B:B, FI_Q_DL_2!B10, Grants!G:G)</f>
        <v>72.364971158888309</v>
      </c>
      <c r="I10" s="52" t="e">
        <f>SUM(SUMPRODUCT(C2:C10,MPCs!$B$4:$B$12),SUMPRODUCT(D2:D10,MPCs!$C$4:$C$12),SUMPRODUCT(E2:E10,MPCs!$D$4:$D$12),SUMPRODUCT(F2:F10,MPCs!$E$4:$E$12), SUMPRODUCT(G2:G10,MPCs!$F$4:$F$12))</f>
        <v>#N/A</v>
      </c>
      <c r="J10" s="53">
        <f>VLOOKUP(B10, realGDP!B:F, MATCH($J$4, realGDP!$B$3:$F$3, 0), FALSE)</f>
        <v>4219.1000000000004</v>
      </c>
      <c r="K10" s="75" t="e">
        <f t="shared" ref="K10:K73" si="1">(I10-I9)/J10</f>
        <v>#N/A</v>
      </c>
      <c r="L10" s="75"/>
      <c r="O10" s="50" t="s">
        <v>935</v>
      </c>
      <c r="P10" s="50" t="e">
        <f t="shared" ref="P10:P57" si="2">SUMIF(A:A, O10,I:I )/4</f>
        <v>#N/A</v>
      </c>
      <c r="Q10" s="50" t="e">
        <f>P10-P9</f>
        <v>#N/A</v>
      </c>
      <c r="R10" s="50">
        <f>VLOOKUP(O10, realGDP!$L:$O, MATCH(FI_Q_DL_2!$R$4, realGDP!$L$3:$O$3, 0), FALSE)</f>
        <v>4355.2</v>
      </c>
      <c r="T10" s="88"/>
    </row>
    <row r="11" spans="1:22" x14ac:dyDescent="0.25">
      <c r="A11" s="50" t="str">
        <f t="shared" si="0"/>
        <v>1966</v>
      </c>
      <c r="B11" t="s">
        <v>379</v>
      </c>
      <c r="C11">
        <f>SUMIF('C&amp;I'!B:B, FI_Q_DL_2!$B11, 'C&amp;I'!D:D)</f>
        <v>1349.1</v>
      </c>
      <c r="D11">
        <f>(SUMIF('M&amp;M'!B:B, FI_Q_DL_2!B11, 'M&amp;M'!I:I))/3</f>
        <v>38.443436425759863</v>
      </c>
      <c r="E11">
        <f>((SUMIF(Transfers!B:B, FI_Q_DL_2!B11, Transfers!J:J))/realGDP!D8)/3</f>
        <v>179.36441854010548</v>
      </c>
      <c r="F11" s="4">
        <f>VLOOKUP($B11, Taxes!$B:$O, MATCH("SUM_REAL", Taxes!$B$1:$O$1, 0), FALSE)</f>
        <v>524.04246461282276</v>
      </c>
      <c r="G11" s="4">
        <f>SUMIF(Grants!B:B, FI_Q_DL_2!B11, Grants!G:G)</f>
        <v>73.376353039134059</v>
      </c>
      <c r="I11" s="52" t="e">
        <f>SUM(SUMPRODUCT(C3:C11,MPCs!$B$4:$B$12),SUMPRODUCT(D3:D11,MPCs!$C$4:$C$12),SUMPRODUCT(E3:E11,MPCs!$D$4:$D$12),SUMPRODUCT(F3:F11,MPCs!$E$4:$E$12), SUMPRODUCT(G3:G11,MPCs!$F$4:$F$12))</f>
        <v>#N/A</v>
      </c>
      <c r="J11" s="53">
        <f>VLOOKUP(B11, realGDP!B:F, MATCH($J$4, realGDP!$B$3:$F$3, 0), FALSE)</f>
        <v>4249.2</v>
      </c>
      <c r="K11" s="75" t="e">
        <f t="shared" si="1"/>
        <v>#N/A</v>
      </c>
      <c r="L11" s="75"/>
      <c r="O11" s="50" t="s">
        <v>936</v>
      </c>
      <c r="P11" s="50" t="e">
        <f t="shared" si="2"/>
        <v>#N/A</v>
      </c>
      <c r="Q11" s="50" t="e">
        <f t="shared" ref="Q11:Q57" si="3">P11-P10</f>
        <v>#N/A</v>
      </c>
      <c r="R11" s="50">
        <f>VLOOKUP(O11, realGDP!$L:$O, MATCH(FI_Q_DL_2!$R$4, realGDP!$L$3:$O$3, 0), FALSE)</f>
        <v>4569</v>
      </c>
      <c r="T11" s="88">
        <f>VLOOKUP(O11, 'Federal Reserve FI Data'!A7:E56, 4, FALSE)/100</f>
        <v>2.0000000000000001E-4</v>
      </c>
    </row>
    <row r="12" spans="1:22" x14ac:dyDescent="0.25">
      <c r="A12" s="50" t="str">
        <f t="shared" si="0"/>
        <v>1966</v>
      </c>
      <c r="B12" t="s">
        <v>380</v>
      </c>
      <c r="C12">
        <f>SUMIF('C&amp;I'!B:B, FI_Q_DL_2!$B12, 'C&amp;I'!D:D)</f>
        <v>1372.4</v>
      </c>
      <c r="D12">
        <f>(SUMIF('M&amp;M'!B:B, FI_Q_DL_2!B12, 'M&amp;M'!I:I))/3</f>
        <v>61.800878822450819</v>
      </c>
      <c r="E12">
        <f>((SUMIF(Transfers!B:B, FI_Q_DL_2!B12, Transfers!J:J))/realGDP!D9)/3</f>
        <v>185.5485558883266</v>
      </c>
      <c r="F12" s="4">
        <f>VLOOKUP($B12, Taxes!$B:$O, MATCH("SUM_REAL", Taxes!$B$1:$O$1, 0), FALSE)</f>
        <v>535.99091190746663</v>
      </c>
      <c r="G12" s="4">
        <f>SUMIF(Grants!B:B, FI_Q_DL_2!B12, Grants!G:G)</f>
        <v>74.357120727047402</v>
      </c>
      <c r="I12" s="52" t="e">
        <f>SUM(SUMPRODUCT(C4:C12,MPCs!$B$4:$B$12),SUMPRODUCT(D4:D12,MPCs!$C$4:$C$12),SUMPRODUCT(E4:E12,MPCs!$D$4:$D$12),SUMPRODUCT(F4:F12,MPCs!$E$4:$E$12), SUMPRODUCT(G4:G12,MPCs!$F$4:$F$12))</f>
        <v>#N/A</v>
      </c>
      <c r="J12" s="53">
        <f>VLOOKUP(B12, realGDP!B:F, MATCH($J$4, realGDP!$B$3:$F$3, 0), FALSE)</f>
        <v>4285.6000000000004</v>
      </c>
      <c r="K12" s="75" t="e">
        <f t="shared" si="1"/>
        <v>#N/A</v>
      </c>
      <c r="L12" s="75"/>
      <c r="O12" s="50" t="s">
        <v>937</v>
      </c>
      <c r="P12" s="50">
        <f t="shared" si="2"/>
        <v>1462.4553249188061</v>
      </c>
      <c r="Q12" s="50" t="e">
        <f t="shared" si="3"/>
        <v>#N/A</v>
      </c>
      <c r="R12" s="50">
        <f>VLOOKUP(O12, realGDP!$L:$O, MATCH(FI_Q_DL_2!$R$4, realGDP!$L$3:$O$3, 0), FALSE)</f>
        <v>4712.5</v>
      </c>
      <c r="T12" s="88">
        <f>VLOOKUP(O12, 'Federal Reserve FI Data'!A8:E57, 4, FALSE)/100</f>
        <v>-7.7000000000000002E-3</v>
      </c>
      <c r="V12" s="50">
        <v>100</v>
      </c>
    </row>
    <row r="13" spans="1:22" x14ac:dyDescent="0.25">
      <c r="A13" s="50" t="str">
        <f t="shared" si="0"/>
        <v>1967</v>
      </c>
      <c r="B13" t="s">
        <v>381</v>
      </c>
      <c r="C13">
        <f>SUMIF('C&amp;I'!B:B, FI_Q_DL_2!$B13, 'C&amp;I'!D:D)</f>
        <v>1429.8</v>
      </c>
      <c r="D13">
        <f>(SUMIF('M&amp;M'!B:B, FI_Q_DL_2!B13, 'M&amp;M'!I:I))/3</f>
        <v>72.465640595528839</v>
      </c>
      <c r="E13">
        <f>((SUMIF(Transfers!B:B, FI_Q_DL_2!B13, Transfers!J:J))/realGDP!D10)/3</f>
        <v>195.12948566132937</v>
      </c>
      <c r="F13" s="4">
        <f>VLOOKUP($B13, Taxes!$B:$O, MATCH("SUM_REAL", Taxes!$B$1:$O$1, 0), FALSE)</f>
        <v>544.71502857437065</v>
      </c>
      <c r="G13" s="4">
        <f>SUMIF(Grants!B:B, FI_Q_DL_2!B13, Grants!G:G)</f>
        <v>75.168614529166462</v>
      </c>
      <c r="I13" s="52" t="e">
        <f>SUM(SUMPRODUCT(C5:C13,MPCs!$B$4:$B$12),SUMPRODUCT(D5:D13,MPCs!$C$4:$C$12),SUMPRODUCT(E5:E13,MPCs!$D$4:$D$12),SUMPRODUCT(F5:F13,MPCs!$E$4:$E$12), SUMPRODUCT(G5:G13,MPCs!$F$4:$F$12))</f>
        <v>#N/A</v>
      </c>
      <c r="J13" s="53">
        <f>VLOOKUP(B13, realGDP!B:F, MATCH($J$4, realGDP!$B$3:$F$3, 0), FALSE)</f>
        <v>4324.8999999999996</v>
      </c>
      <c r="K13" s="75" t="e">
        <f t="shared" si="1"/>
        <v>#N/A</v>
      </c>
      <c r="L13" s="75"/>
      <c r="O13" s="50" t="s">
        <v>938</v>
      </c>
      <c r="P13" s="50">
        <f t="shared" si="2"/>
        <v>1455.3729393767494</v>
      </c>
      <c r="Q13" s="50">
        <f t="shared" si="3"/>
        <v>-7.082385542056727</v>
      </c>
      <c r="R13" s="50">
        <f>VLOOKUP(O13, realGDP!$L:$O, MATCH(FI_Q_DL_2!$R$4, realGDP!$L$3:$O$3, 0), FALSE)</f>
        <v>4722</v>
      </c>
      <c r="S13" s="88">
        <f>(P13-P12)/R13</f>
        <v>-1.4998698733707596E-3</v>
      </c>
      <c r="T13" s="88">
        <f>VLOOKUP(O13, 'Federal Reserve FI Data'!A9:E58, 4, FALSE)/100</f>
        <v>-1E-4</v>
      </c>
    </row>
    <row r="14" spans="1:22" x14ac:dyDescent="0.25">
      <c r="A14" s="50" t="str">
        <f t="shared" si="0"/>
        <v>1967</v>
      </c>
      <c r="B14" t="s">
        <v>382</v>
      </c>
      <c r="C14">
        <f>SUMIF('C&amp;I'!B:B, FI_Q_DL_2!$B14, 'C&amp;I'!D:D)</f>
        <v>1424.2</v>
      </c>
      <c r="D14">
        <f>(SUMIF('M&amp;M'!B:B, FI_Q_DL_2!B14, 'M&amp;M'!I:I))/3</f>
        <v>83.359308641609175</v>
      </c>
      <c r="E14">
        <f>((SUMIF(Transfers!B:B, FI_Q_DL_2!B14, Transfers!J:J))/realGDP!D11)/3</f>
        <v>194.21953469304094</v>
      </c>
      <c r="F14" s="4">
        <f>VLOOKUP($B14, Taxes!$B:$O, MATCH("SUM_REAL", Taxes!$B$1:$O$1, 0), FALSE)</f>
        <v>546.27446961156113</v>
      </c>
      <c r="G14" s="4">
        <f>SUMIF(Grants!B:B, FI_Q_DL_2!B14, Grants!G:G)</f>
        <v>72.768268935123515</v>
      </c>
      <c r="I14" s="52" t="e">
        <f>SUM(SUMPRODUCT(C6:C14,MPCs!$B$4:$B$12),SUMPRODUCT(D6:D14,MPCs!$C$4:$C$12),SUMPRODUCT(E6:E14,MPCs!$D$4:$D$12),SUMPRODUCT(F6:F14,MPCs!$E$4:$E$12), SUMPRODUCT(G6:G14,MPCs!$F$4:$F$12))</f>
        <v>#N/A</v>
      </c>
      <c r="J14" s="53">
        <f>VLOOKUP(B14, realGDP!B:F, MATCH($J$4, realGDP!$B$3:$F$3, 0), FALSE)</f>
        <v>4328.7</v>
      </c>
      <c r="K14" s="75" t="e">
        <f t="shared" si="1"/>
        <v>#N/A</v>
      </c>
      <c r="L14" s="75"/>
      <c r="O14" s="50" t="s">
        <v>939</v>
      </c>
      <c r="P14" s="50">
        <f t="shared" si="2"/>
        <v>1496.3149420418999</v>
      </c>
      <c r="Q14" s="50">
        <f t="shared" si="3"/>
        <v>40.94200266515054</v>
      </c>
      <c r="R14" s="50">
        <f>VLOOKUP(O14, realGDP!$L:$O, MATCH(FI_Q_DL_2!$R$4, realGDP!$L$3:$O$3, 0), FALSE)</f>
        <v>4877.6000000000004</v>
      </c>
      <c r="S14" s="88">
        <f t="shared" ref="S14:S57" si="4">(P14-P13)/R14</f>
        <v>8.3938827835719487E-3</v>
      </c>
      <c r="T14" s="88">
        <f>VLOOKUP(O14, 'Federal Reserve FI Data'!A10:E59, 4, FALSE)/100</f>
        <v>-2E-3</v>
      </c>
    </row>
    <row r="15" spans="1:22" x14ac:dyDescent="0.25">
      <c r="A15" s="50" t="str">
        <f t="shared" si="0"/>
        <v>1967</v>
      </c>
      <c r="B15" t="s">
        <v>383</v>
      </c>
      <c r="C15">
        <f>SUMIF('C&amp;I'!B:B, FI_Q_DL_2!$B15, 'C&amp;I'!D:D)</f>
        <v>1440.2</v>
      </c>
      <c r="D15">
        <f>(SUMIF('M&amp;M'!B:B, FI_Q_DL_2!B15, 'M&amp;M'!I:I))/3</f>
        <v>92.918851554503576</v>
      </c>
      <c r="E15">
        <f>((SUMIF(Transfers!B:B, FI_Q_DL_2!B15, Transfers!J:J))/realGDP!D12)/3</f>
        <v>195.32175620324293</v>
      </c>
      <c r="F15" s="4">
        <f>VLOOKUP($B15, Taxes!$B:$O, MATCH("SUM_REAL", Taxes!$B$1:$O$1, 0), FALSE)</f>
        <v>559.05351883822482</v>
      </c>
      <c r="G15" s="4">
        <f>SUMIF(Grants!B:B, FI_Q_DL_2!B15, Grants!G:G)</f>
        <v>77.688636132832343</v>
      </c>
      <c r="I15" s="52" t="e">
        <f>SUM(SUMPRODUCT(C7:C15,MPCs!$B$4:$B$12),SUMPRODUCT(D7:D15,MPCs!$C$4:$C$12),SUMPRODUCT(E7:E15,MPCs!$D$4:$D$12),SUMPRODUCT(F7:F15,MPCs!$E$4:$E$12), SUMPRODUCT(G7:G15,MPCs!$F$4:$F$12))</f>
        <v>#N/A</v>
      </c>
      <c r="J15" s="53">
        <f>VLOOKUP(B15, realGDP!B:F, MATCH($J$4, realGDP!$B$3:$F$3, 0), FALSE)</f>
        <v>4366.1000000000004</v>
      </c>
      <c r="K15" s="75" t="e">
        <f t="shared" si="1"/>
        <v>#N/A</v>
      </c>
      <c r="L15" s="75"/>
      <c r="O15" s="50" t="s">
        <v>940</v>
      </c>
      <c r="P15" s="50">
        <f t="shared" si="2"/>
        <v>1520.9049448510541</v>
      </c>
      <c r="Q15" s="50">
        <f t="shared" si="3"/>
        <v>24.590002809154157</v>
      </c>
      <c r="R15" s="50">
        <f>VLOOKUP(O15, realGDP!$L:$O, MATCH(FI_Q_DL_2!$R$4, realGDP!$L$3:$O$3, 0), FALSE)</f>
        <v>5134.3</v>
      </c>
      <c r="S15" s="88">
        <f t="shared" si="4"/>
        <v>4.7893583953322084E-3</v>
      </c>
      <c r="T15" s="88">
        <f>VLOOKUP(O15, 'Federal Reserve FI Data'!A11:E60, 4, FALSE)/100</f>
        <v>5.5000000000000005E-3</v>
      </c>
    </row>
    <row r="16" spans="1:22" x14ac:dyDescent="0.25">
      <c r="A16" s="50" t="str">
        <f t="shared" si="0"/>
        <v>1967</v>
      </c>
      <c r="B16" t="s">
        <v>384</v>
      </c>
      <c r="C16">
        <f>SUMIF('C&amp;I'!B:B, FI_Q_DL_2!$B16, 'C&amp;I'!D:D)</f>
        <v>1451.4</v>
      </c>
      <c r="D16">
        <f>(SUMIF('M&amp;M'!B:B, FI_Q_DL_2!B16, 'M&amp;M'!I:I))/3</f>
        <v>98.779975436661118</v>
      </c>
      <c r="E16">
        <f>((SUMIF(Transfers!B:B, FI_Q_DL_2!B16, Transfers!J:J))/realGDP!D13)/3</f>
        <v>196.6904977679321</v>
      </c>
      <c r="F16" s="4">
        <f>VLOOKUP($B16, Taxes!$B:$O, MATCH("SUM_REAL", Taxes!$B$1:$O$1, 0), FALSE)</f>
        <v>568.9255865471755</v>
      </c>
      <c r="G16" s="4">
        <f>SUMIF(Grants!B:B, FI_Q_DL_2!B16, Grants!G:G)</f>
        <v>84.080153056086999</v>
      </c>
      <c r="I16" s="52" t="e">
        <f>SUM(SUMPRODUCT(C8:C16,MPCs!$B$4:$B$12),SUMPRODUCT(D8:D16,MPCs!$C$4:$C$12),SUMPRODUCT(E8:E16,MPCs!$D$4:$D$12),SUMPRODUCT(F8:F16,MPCs!$E$4:$E$12), SUMPRODUCT(G8:G16,MPCs!$F$4:$F$12))</f>
        <v>#N/A</v>
      </c>
      <c r="J16" s="53">
        <f>VLOOKUP(B16, realGDP!B:F, MATCH($J$4, realGDP!$B$3:$F$3, 0), FALSE)</f>
        <v>4401.2</v>
      </c>
      <c r="K16" s="75" t="e">
        <f t="shared" si="1"/>
        <v>#N/A</v>
      </c>
      <c r="L16" s="75"/>
      <c r="O16" s="50" t="s">
        <v>941</v>
      </c>
      <c r="P16" s="50">
        <f t="shared" si="2"/>
        <v>1542.7213963162533</v>
      </c>
      <c r="Q16" s="50">
        <f t="shared" si="3"/>
        <v>21.816451465199179</v>
      </c>
      <c r="R16" s="50">
        <f>VLOOKUP(O16, realGDP!$L:$O, MATCH(FI_Q_DL_2!$R$4, realGDP!$L$3:$O$3, 0), FALSE)</f>
        <v>5424.1</v>
      </c>
      <c r="S16" s="88">
        <f t="shared" si="4"/>
        <v>4.0221329741706785E-3</v>
      </c>
      <c r="T16" s="88">
        <f>VLOOKUP(O16, 'Federal Reserve FI Data'!A12:E61, 4, FALSE)/100</f>
        <v>-1.6000000000000001E-3</v>
      </c>
    </row>
    <row r="17" spans="1:20" x14ac:dyDescent="0.25">
      <c r="A17" s="50" t="str">
        <f t="shared" si="0"/>
        <v>1968</v>
      </c>
      <c r="B17" t="s">
        <v>385</v>
      </c>
      <c r="C17">
        <f>SUMIF('C&amp;I'!B:B, FI_Q_DL_2!$B17, 'C&amp;I'!D:D)</f>
        <v>1477.2</v>
      </c>
      <c r="D17">
        <f>(SUMIF('M&amp;M'!B:B, FI_Q_DL_2!B17, 'M&amp;M'!I:I))/3</f>
        <v>103.63926266888704</v>
      </c>
      <c r="E17">
        <f>((SUMIF(Transfers!B:B, FI_Q_DL_2!B17, Transfers!J:J))/realGDP!D14)/3</f>
        <v>203.11228472256821</v>
      </c>
      <c r="F17" s="4">
        <f>VLOOKUP($B17, Taxes!$B:$O, MATCH("SUM_REAL", Taxes!$B$1:$O$1, 0), FALSE)</f>
        <v>584.42529021971984</v>
      </c>
      <c r="G17" s="4">
        <f>SUMIF(Grants!B:B, FI_Q_DL_2!B17, Grants!G:G)</f>
        <v>83.702854865228431</v>
      </c>
      <c r="I17" s="52" t="e">
        <f>SUM(SUMPRODUCT(C9:C17,MPCs!$B$4:$B$12),SUMPRODUCT(D9:D17,MPCs!$C$4:$C$12),SUMPRODUCT(E9:E17,MPCs!$D$4:$D$12),SUMPRODUCT(F9:F17,MPCs!$E$4:$E$12), SUMPRODUCT(G9:G17,MPCs!$F$4:$F$12))</f>
        <v>#N/A</v>
      </c>
      <c r="J17" s="53">
        <f>VLOOKUP(B17, realGDP!B:F, MATCH($J$4, realGDP!$B$3:$F$3, 0), FALSE)</f>
        <v>4490.6000000000004</v>
      </c>
      <c r="K17" s="75" t="e">
        <f t="shared" si="1"/>
        <v>#N/A</v>
      </c>
      <c r="L17" s="75"/>
      <c r="O17" s="50" t="s">
        <v>942</v>
      </c>
      <c r="P17" s="50">
        <f t="shared" si="2"/>
        <v>1587.941434996651</v>
      </c>
      <c r="Q17" s="50">
        <f t="shared" si="3"/>
        <v>45.220038680397693</v>
      </c>
      <c r="R17" s="50">
        <f>VLOOKUP(O17, realGDP!$L:$O, MATCH(FI_Q_DL_2!$R$4, realGDP!$L$3:$O$3, 0), FALSE)</f>
        <v>5396</v>
      </c>
      <c r="S17" s="88">
        <f t="shared" si="4"/>
        <v>8.3802888584873416E-3</v>
      </c>
      <c r="T17" s="88">
        <f>VLOOKUP(O17, 'Federal Reserve FI Data'!A13:E62, 4, FALSE)/100</f>
        <v>0</v>
      </c>
    </row>
    <row r="18" spans="1:20" x14ac:dyDescent="0.25">
      <c r="A18" s="50" t="str">
        <f t="shared" si="0"/>
        <v>1968</v>
      </c>
      <c r="B18" t="s">
        <v>386</v>
      </c>
      <c r="C18">
        <f>SUMIF('C&amp;I'!B:B, FI_Q_DL_2!$B18, 'C&amp;I'!D:D)</f>
        <v>1485</v>
      </c>
      <c r="D18">
        <f>(SUMIF('M&amp;M'!B:B, FI_Q_DL_2!B18, 'M&amp;M'!I:I))/3</f>
        <v>109.60650621653623</v>
      </c>
      <c r="E18">
        <f>((SUMIF(Transfers!B:B, FI_Q_DL_2!B18, Transfers!J:J))/realGDP!D15)/3</f>
        <v>213.39909576654338</v>
      </c>
      <c r="F18" s="4">
        <f>VLOOKUP($B18, Taxes!$B:$O, MATCH("SUM_REAL", Taxes!$B$1:$O$1, 0), FALSE)</f>
        <v>598.27373612823692</v>
      </c>
      <c r="G18" s="4">
        <f>SUMIF(Grants!B:B, FI_Q_DL_2!B18, Grants!G:G)</f>
        <v>88.779284833538853</v>
      </c>
      <c r="I18" s="52" t="e">
        <f>SUM(SUMPRODUCT(C10:C18,MPCs!$B$4:$B$12),SUMPRODUCT(D10:D18,MPCs!$C$4:$C$12),SUMPRODUCT(E10:E18,MPCs!$D$4:$D$12),SUMPRODUCT(F10:F18,MPCs!$E$4:$E$12), SUMPRODUCT(G10:G18,MPCs!$F$4:$F$12))</f>
        <v>#N/A</v>
      </c>
      <c r="J18" s="53">
        <f>VLOOKUP(B18, realGDP!B:F, MATCH($J$4, realGDP!$B$3:$F$3, 0), FALSE)</f>
        <v>4566.3999999999996</v>
      </c>
      <c r="K18" s="75" t="e">
        <f t="shared" si="1"/>
        <v>#N/A</v>
      </c>
      <c r="L18" s="75"/>
      <c r="O18" s="50" t="s">
        <v>943</v>
      </c>
      <c r="P18" s="50">
        <f t="shared" si="2"/>
        <v>1701.7290156043964</v>
      </c>
      <c r="Q18" s="50">
        <f t="shared" si="3"/>
        <v>113.78758060774544</v>
      </c>
      <c r="R18" s="50">
        <f>VLOOKUP(O18, realGDP!$L:$O, MATCH(FI_Q_DL_2!$R$4, realGDP!$L$3:$O$3, 0), FALSE)</f>
        <v>5385.4</v>
      </c>
      <c r="S18" s="88">
        <f t="shared" si="4"/>
        <v>2.112890047308379E-2</v>
      </c>
      <c r="T18" s="88">
        <f>VLOOKUP(O18, 'Federal Reserve FI Data'!A14:E63, 4, FALSE)/100</f>
        <v>5.7999999999999996E-3</v>
      </c>
    </row>
    <row r="19" spans="1:20" x14ac:dyDescent="0.25">
      <c r="A19" s="50" t="str">
        <f t="shared" si="0"/>
        <v>1968</v>
      </c>
      <c r="B19" t="s">
        <v>387</v>
      </c>
      <c r="C19">
        <f>SUMIF('C&amp;I'!B:B, FI_Q_DL_2!$B19, 'C&amp;I'!D:D)</f>
        <v>1489.7</v>
      </c>
      <c r="D19">
        <f>(SUMIF('M&amp;M'!B:B, FI_Q_DL_2!B19, 'M&amp;M'!I:I))/3</f>
        <v>109.88370142300444</v>
      </c>
      <c r="E19">
        <f>((SUMIF(Transfers!B:B, FI_Q_DL_2!B19, Transfers!J:J))/realGDP!D16)/3</f>
        <v>216.90667968432186</v>
      </c>
      <c r="F19" s="4">
        <f>VLOOKUP($B19, Taxes!$B:$O, MATCH("SUM_REAL", Taxes!$B$1:$O$1, 0), FALSE)</f>
        <v>644.8620942152794</v>
      </c>
      <c r="G19" s="4">
        <f>SUMIF(Grants!B:B, FI_Q_DL_2!B19, Grants!G:G)</f>
        <v>87.869172565291677</v>
      </c>
      <c r="I19" s="52">
        <f>SUM(SUMPRODUCT(C11:C19,MPCs!$B$4:$B$12),SUMPRODUCT(D11:D19,MPCs!$C$4:$C$12),SUMPRODUCT(E11:E19,MPCs!$D$4:$D$12),SUMPRODUCT(F11:F19,MPCs!$E$4:$E$12), SUMPRODUCT(G11:G19,MPCs!$F$4:$F$12))</f>
        <v>1483.3294616102919</v>
      </c>
      <c r="J19" s="53">
        <f>VLOOKUP(B19, realGDP!B:F, MATCH($J$4, realGDP!$B$3:$F$3, 0), FALSE)</f>
        <v>4599.3</v>
      </c>
      <c r="K19" s="75" t="e">
        <f t="shared" si="1"/>
        <v>#N/A</v>
      </c>
      <c r="L19" s="75"/>
      <c r="O19" s="50" t="s">
        <v>944</v>
      </c>
      <c r="P19" s="50">
        <f t="shared" si="2"/>
        <v>1750.1151571559749</v>
      </c>
      <c r="Q19" s="50">
        <f t="shared" si="3"/>
        <v>48.386141551578476</v>
      </c>
      <c r="R19" s="50">
        <f>VLOOKUP(O19, realGDP!$L:$O, MATCH(FI_Q_DL_2!$R$4, realGDP!$L$3:$O$3, 0), FALSE)</f>
        <v>5675.4</v>
      </c>
      <c r="S19" s="88">
        <f t="shared" si="4"/>
        <v>8.5255914211471405E-3</v>
      </c>
      <c r="T19" s="88">
        <f>VLOOKUP(O19, 'Federal Reserve FI Data'!A15:E64, 4, FALSE)/100</f>
        <v>3.5999999999999999E-3</v>
      </c>
    </row>
    <row r="20" spans="1:20" x14ac:dyDescent="0.25">
      <c r="A20" s="50" t="str">
        <f t="shared" si="0"/>
        <v>1968</v>
      </c>
      <c r="B20" t="s">
        <v>388</v>
      </c>
      <c r="C20">
        <f>SUMIF('C&amp;I'!B:B, FI_Q_DL_2!$B20, 'C&amp;I'!D:D)</f>
        <v>1491</v>
      </c>
      <c r="D20">
        <f>(SUMIF('M&amp;M'!B:B, FI_Q_DL_2!B20, 'M&amp;M'!I:I))/3</f>
        <v>113.52203084607977</v>
      </c>
      <c r="E20">
        <f>((SUMIF(Transfers!B:B, FI_Q_DL_2!B20, Transfers!J:J))/realGDP!D17)/3</f>
        <v>217.73765268189061</v>
      </c>
      <c r="F20" s="4">
        <f>VLOOKUP($B20, Taxes!$B:$O, MATCH("SUM_REAL", Taxes!$B$1:$O$1, 0), FALSE)</f>
        <v>660.45478684883881</v>
      </c>
      <c r="G20" s="4">
        <f>SUMIF(Grants!B:B, FI_Q_DL_2!B20, Grants!G:G)</f>
        <v>89.798677159271961</v>
      </c>
      <c r="I20" s="52">
        <f>SUM(SUMPRODUCT(C12:C20,MPCs!$B$4:$B$12),SUMPRODUCT(D12:D20,MPCs!$C$4:$C$12),SUMPRODUCT(E12:E20,MPCs!$D$4:$D$12),SUMPRODUCT(F12:F20,MPCs!$E$4:$E$12), SUMPRODUCT(G12:G20,MPCs!$F$4:$F$12))</f>
        <v>1482.7793616059491</v>
      </c>
      <c r="J20" s="53">
        <f>VLOOKUP(B20, realGDP!B:F, MATCH($J$4, realGDP!$B$3:$F$3, 0), FALSE)</f>
        <v>4619.8</v>
      </c>
      <c r="K20" s="75">
        <f t="shared" si="1"/>
        <v>-1.1907441974604239E-4</v>
      </c>
      <c r="L20" s="75"/>
      <c r="O20" s="50" t="s">
        <v>945</v>
      </c>
      <c r="P20" s="50">
        <f t="shared" si="2"/>
        <v>1769.9668137744209</v>
      </c>
      <c r="Q20" s="50">
        <f t="shared" si="3"/>
        <v>19.851656618445986</v>
      </c>
      <c r="R20" s="50">
        <f>VLOOKUP(O20, realGDP!$L:$O, MATCH(FI_Q_DL_2!$R$4, realGDP!$L$3:$O$3, 0), FALSE)</f>
        <v>5937</v>
      </c>
      <c r="S20" s="88">
        <f t="shared" si="4"/>
        <v>3.3437184804524147E-3</v>
      </c>
      <c r="T20" s="88">
        <f>VLOOKUP(O20, 'Federal Reserve FI Data'!A16:E65, 4, FALSE)/100</f>
        <v>2.2000000000000001E-3</v>
      </c>
    </row>
    <row r="21" spans="1:20" x14ac:dyDescent="0.25">
      <c r="A21" s="50" t="str">
        <f t="shared" si="0"/>
        <v>1969</v>
      </c>
      <c r="B21" t="s">
        <v>389</v>
      </c>
      <c r="C21">
        <f>SUMIF('C&amp;I'!B:B, FI_Q_DL_2!$B21, 'C&amp;I'!D:D)</f>
        <v>1494.7</v>
      </c>
      <c r="D21">
        <f>(SUMIF('M&amp;M'!B:B, FI_Q_DL_2!B21, 'M&amp;M'!I:I))/3</f>
        <v>115.09727521720033</v>
      </c>
      <c r="E21">
        <f>((SUMIF(Transfers!B:B, FI_Q_DL_2!B21, Transfers!J:J))/realGDP!D18)/3</f>
        <v>221.51041417666647</v>
      </c>
      <c r="F21" s="4">
        <f>VLOOKUP($B21, Taxes!$B:$O, MATCH("SUM_REAL", Taxes!$B$1:$O$1, 0), FALSE)</f>
        <v>701.82148491657495</v>
      </c>
      <c r="G21" s="4">
        <f>SUMIF(Grants!B:B, FI_Q_DL_2!B21, Grants!G:G)</f>
        <v>86.532485538079072</v>
      </c>
      <c r="I21" s="52">
        <f>SUM(SUMPRODUCT(C13:C21,MPCs!$B$4:$B$12),SUMPRODUCT(D13:D21,MPCs!$C$4:$C$12),SUMPRODUCT(E13:E21,MPCs!$D$4:$D$12),SUMPRODUCT(F13:F21,MPCs!$E$4:$E$12), SUMPRODUCT(G13:G21,MPCs!$F$4:$F$12))</f>
        <v>1475.2691407925922</v>
      </c>
      <c r="J21" s="53">
        <f>VLOOKUP(B21, realGDP!B:F, MATCH($J$4, realGDP!$B$3:$F$3, 0), FALSE)</f>
        <v>4691.6000000000004</v>
      </c>
      <c r="K21" s="75">
        <f t="shared" si="1"/>
        <v>-1.6007802910215935E-3</v>
      </c>
      <c r="L21" s="75"/>
      <c r="O21" s="50" t="s">
        <v>946</v>
      </c>
      <c r="P21" s="50">
        <f t="shared" si="2"/>
        <v>1783.2562962164513</v>
      </c>
      <c r="Q21" s="50">
        <f t="shared" si="3"/>
        <v>13.289482442030476</v>
      </c>
      <c r="R21" s="50">
        <f>VLOOKUP(O21, realGDP!$L:$O, MATCH(FI_Q_DL_2!$R$4, realGDP!$L$3:$O$3, 0), FALSE)</f>
        <v>6267.2</v>
      </c>
      <c r="S21" s="88">
        <f t="shared" si="4"/>
        <v>2.1204816252920725E-3</v>
      </c>
      <c r="T21" s="88">
        <f>VLOOKUP(O21, 'Federal Reserve FI Data'!A17:E66, 4, FALSE)/100</f>
        <v>4.0999999999999995E-3</v>
      </c>
    </row>
    <row r="22" spans="1:20" x14ac:dyDescent="0.25">
      <c r="A22" s="50" t="str">
        <f t="shared" si="0"/>
        <v>1969</v>
      </c>
      <c r="B22" t="s">
        <v>390</v>
      </c>
      <c r="C22">
        <f>SUMIF('C&amp;I'!B:B, FI_Q_DL_2!$B22, 'C&amp;I'!D:D)</f>
        <v>1490</v>
      </c>
      <c r="D22">
        <f>(SUMIF('M&amp;M'!B:B, FI_Q_DL_2!B22, 'M&amp;M'!I:I))/3</f>
        <v>114.52616700361165</v>
      </c>
      <c r="E22">
        <f>((SUMIF(Transfers!B:B, FI_Q_DL_2!B22, Transfers!J:J))/realGDP!D19)/3</f>
        <v>222.63129739765256</v>
      </c>
      <c r="F22" s="4">
        <f>VLOOKUP($B22, Taxes!$B:$O, MATCH("SUM_REAL", Taxes!$B$1:$O$1, 0), FALSE)</f>
        <v>711.31879543094499</v>
      </c>
      <c r="G22" s="4">
        <f>SUMIF(Grants!B:B, FI_Q_DL_2!B22, Grants!G:G)</f>
        <v>89.209855564995749</v>
      </c>
      <c r="I22" s="52">
        <f>SUM(SUMPRODUCT(C14:C22,MPCs!$B$4:$B$12),SUMPRODUCT(D14:D22,MPCs!$C$4:$C$12),SUMPRODUCT(E14:E22,MPCs!$D$4:$D$12),SUMPRODUCT(F14:F22,MPCs!$E$4:$E$12), SUMPRODUCT(G14:G22,MPCs!$F$4:$F$12))</f>
        <v>1462.702034781031</v>
      </c>
      <c r="J22" s="53">
        <f>VLOOKUP(B22, realGDP!B:F, MATCH($J$4, realGDP!$B$3:$F$3, 0), FALSE)</f>
        <v>4706.7</v>
      </c>
      <c r="K22" s="75">
        <f t="shared" si="1"/>
        <v>-2.6700461069456812E-3</v>
      </c>
      <c r="L22" s="75"/>
      <c r="O22" s="50" t="s">
        <v>947</v>
      </c>
      <c r="P22" s="50">
        <f t="shared" si="2"/>
        <v>1780.1921981289029</v>
      </c>
      <c r="Q22" s="50">
        <f t="shared" si="3"/>
        <v>-3.0640980875484729</v>
      </c>
      <c r="R22" s="50">
        <f>VLOOKUP(O22, realGDP!$L:$O, MATCH(FI_Q_DL_2!$R$4, realGDP!$L$3:$O$3, 0), FALSE)</f>
        <v>6466.2</v>
      </c>
      <c r="S22" s="88">
        <f t="shared" si="4"/>
        <v>-4.7386379752381195E-4</v>
      </c>
      <c r="T22" s="88">
        <f>VLOOKUP(O22, 'Federal Reserve FI Data'!A18:E67, 4, FALSE)/100</f>
        <v>1.9E-3</v>
      </c>
    </row>
    <row r="23" spans="1:20" x14ac:dyDescent="0.25">
      <c r="A23" s="50" t="str">
        <f t="shared" si="0"/>
        <v>1969</v>
      </c>
      <c r="B23" t="s">
        <v>391</v>
      </c>
      <c r="C23">
        <f>SUMIF('C&amp;I'!B:B, FI_Q_DL_2!$B23, 'C&amp;I'!D:D)</f>
        <v>1493.5</v>
      </c>
      <c r="D23">
        <f>(SUMIF('M&amp;M'!B:B, FI_Q_DL_2!B23, 'M&amp;M'!I:I))/3</f>
        <v>116.77250461670239</v>
      </c>
      <c r="E23">
        <f>((SUMIF(Transfers!B:B, FI_Q_DL_2!B23, Transfers!J:J))/realGDP!D20)/3</f>
        <v>224.43967795082222</v>
      </c>
      <c r="F23" s="4">
        <f>VLOOKUP($B23, Taxes!$B:$O, MATCH("SUM_REAL", Taxes!$B$1:$O$1, 0), FALSE)</f>
        <v>699.43112934813007</v>
      </c>
      <c r="G23" s="4">
        <f>SUMIF(Grants!B:B, FI_Q_DL_2!B23, Grants!G:G)</f>
        <v>92.791196493518598</v>
      </c>
      <c r="I23" s="52">
        <f>SUM(SUMPRODUCT(C15:C23,MPCs!$B$4:$B$12),SUMPRODUCT(D15:D23,MPCs!$C$4:$C$12),SUMPRODUCT(E15:E23,MPCs!$D$4:$D$12),SUMPRODUCT(F15:F23,MPCs!$E$4:$E$12), SUMPRODUCT(G15:G23,MPCs!$F$4:$F$12))</f>
        <v>1466.8683395643195</v>
      </c>
      <c r="J23" s="53">
        <f>VLOOKUP(B23, realGDP!B:F, MATCH($J$4, realGDP!$B$3:$F$3, 0), FALSE)</f>
        <v>4736.1000000000004</v>
      </c>
      <c r="K23" s="75">
        <f t="shared" si="1"/>
        <v>8.7969105029212305E-4</v>
      </c>
      <c r="L23" s="75"/>
      <c r="O23" s="50" t="s">
        <v>948</v>
      </c>
      <c r="P23" s="50">
        <f t="shared" si="2"/>
        <v>1816.7598182456793</v>
      </c>
      <c r="Q23" s="50">
        <f t="shared" si="3"/>
        <v>36.567620116776425</v>
      </c>
      <c r="R23" s="50">
        <f>VLOOKUP(O23, realGDP!$L:$O, MATCH(FI_Q_DL_2!$R$4, realGDP!$L$3:$O$3, 0), FALSE)</f>
        <v>6450.4</v>
      </c>
      <c r="S23" s="88">
        <f t="shared" si="4"/>
        <v>5.669046898917343E-3</v>
      </c>
      <c r="T23" s="88">
        <f>VLOOKUP(O23, 'Federal Reserve FI Data'!A19:E68, 4, FALSE)/100</f>
        <v>-4.0000000000000002E-4</v>
      </c>
    </row>
    <row r="24" spans="1:20" x14ac:dyDescent="0.25">
      <c r="A24" s="50" t="str">
        <f t="shared" si="0"/>
        <v>1969</v>
      </c>
      <c r="B24" t="s">
        <v>392</v>
      </c>
      <c r="C24">
        <f>SUMIF('C&amp;I'!B:B, FI_Q_DL_2!$B24, 'C&amp;I'!D:D)</f>
        <v>1473.9</v>
      </c>
      <c r="D24">
        <f>(SUMIF('M&amp;M'!B:B, FI_Q_DL_2!B24, 'M&amp;M'!I:I))/3</f>
        <v>117.91338153837928</v>
      </c>
      <c r="E24">
        <f>((SUMIF(Transfers!B:B, FI_Q_DL_2!B24, Transfers!J:J))/realGDP!D21)/3</f>
        <v>227.08765460551589</v>
      </c>
      <c r="F24" s="4">
        <f>VLOOKUP($B24, Taxes!$B:$O, MATCH("SUM_REAL", Taxes!$B$1:$O$1, 0), FALSE)</f>
        <v>702.0050702926942</v>
      </c>
      <c r="G24" s="4">
        <f>SUMIF(Grants!B:B, FI_Q_DL_2!B24, Grants!G:G)</f>
        <v>97.257432588153961</v>
      </c>
      <c r="I24" s="52">
        <f>SUM(SUMPRODUCT(C16:C24,MPCs!$B$4:$B$12),SUMPRODUCT(D16:D24,MPCs!$C$4:$C$12),SUMPRODUCT(E16:E24,MPCs!$D$4:$D$12),SUMPRODUCT(F16:F24,MPCs!$E$4:$E$12), SUMPRODUCT(G16:G24,MPCs!$F$4:$F$12))</f>
        <v>1444.9817845372813</v>
      </c>
      <c r="J24" s="53">
        <f>VLOOKUP(B24, realGDP!B:F, MATCH($J$4, realGDP!$B$3:$F$3, 0), FALSE)</f>
        <v>4715.5</v>
      </c>
      <c r="K24" s="75">
        <f t="shared" si="1"/>
        <v>-4.6414070675513059E-3</v>
      </c>
      <c r="L24" s="75"/>
      <c r="O24" s="50" t="s">
        <v>949</v>
      </c>
      <c r="P24" s="50">
        <f t="shared" si="2"/>
        <v>1828.3848549976606</v>
      </c>
      <c r="Q24" s="50">
        <f t="shared" si="3"/>
        <v>11.62503675198127</v>
      </c>
      <c r="R24" s="50">
        <f>VLOOKUP(O24, realGDP!$L:$O, MATCH(FI_Q_DL_2!$R$4, realGDP!$L$3:$O$3, 0), FALSE)</f>
        <v>6617.7</v>
      </c>
      <c r="S24" s="88">
        <f t="shared" si="4"/>
        <v>1.7566581670340556E-3</v>
      </c>
      <c r="T24" s="88">
        <f>VLOOKUP(O24, 'Federal Reserve FI Data'!A20:E69, 4, FALSE)/100</f>
        <v>-3.0999999999999999E-3</v>
      </c>
    </row>
    <row r="25" spans="1:20" x14ac:dyDescent="0.25">
      <c r="A25" s="50" t="str">
        <f t="shared" si="0"/>
        <v>1970</v>
      </c>
      <c r="B25" t="s">
        <v>393</v>
      </c>
      <c r="C25">
        <f>SUMIF('C&amp;I'!B:B, FI_Q_DL_2!$B25, 'C&amp;I'!D:D)</f>
        <v>1466.9</v>
      </c>
      <c r="D25">
        <f>(SUMIF('M&amp;M'!B:B, FI_Q_DL_2!B25, 'M&amp;M'!I:I))/3</f>
        <v>118.31691017287044</v>
      </c>
      <c r="E25">
        <f>((SUMIF(Transfers!B:B, FI_Q_DL_2!B25, Transfers!J:J))/realGDP!D22)/3</f>
        <v>232.37800154918668</v>
      </c>
      <c r="F25" s="4">
        <f>VLOOKUP($B25, Taxes!$B:$O, MATCH("SUM_REAL", Taxes!$B$1:$O$1, 0), FALSE)</f>
        <v>692.57757324463478</v>
      </c>
      <c r="G25" s="4">
        <f>SUMIF(Grants!B:B, FI_Q_DL_2!B25, Grants!G:G)</f>
        <v>101.60842028523261</v>
      </c>
      <c r="I25" s="52">
        <f>SUM(SUMPRODUCT(C17:C25,MPCs!$B$4:$B$12),SUMPRODUCT(D17:D25,MPCs!$C$4:$C$12),SUMPRODUCT(E17:E25,MPCs!$D$4:$D$12),SUMPRODUCT(F17:F25,MPCs!$E$4:$E$12), SUMPRODUCT(G17:G25,MPCs!$F$4:$F$12))</f>
        <v>1439.6993105201416</v>
      </c>
      <c r="J25" s="53">
        <f>VLOOKUP(B25, realGDP!B:F, MATCH($J$4, realGDP!$B$3:$F$3, 0), FALSE)</f>
        <v>4707.1000000000004</v>
      </c>
      <c r="K25" s="75">
        <f t="shared" si="1"/>
        <v>-1.1222353502453204E-3</v>
      </c>
      <c r="L25" s="75"/>
      <c r="O25" s="50" t="s">
        <v>950</v>
      </c>
      <c r="P25" s="50">
        <f t="shared" si="2"/>
        <v>1855.9611173550234</v>
      </c>
      <c r="Q25" s="50">
        <f t="shared" si="3"/>
        <v>27.576262357362793</v>
      </c>
      <c r="R25" s="50">
        <f>VLOOKUP(O25, realGDP!$L:$O, MATCH(FI_Q_DL_2!$R$4, realGDP!$L$3:$O$3, 0), FALSE)</f>
        <v>6491.3</v>
      </c>
      <c r="S25" s="88">
        <f t="shared" si="4"/>
        <v>4.2481879372949626E-3</v>
      </c>
      <c r="T25" s="88">
        <f>VLOOKUP(O25, 'Federal Reserve FI Data'!A21:E70, 4, FALSE)/100</f>
        <v>7.6E-3</v>
      </c>
    </row>
    <row r="26" spans="1:20" x14ac:dyDescent="0.25">
      <c r="A26" s="50" t="str">
        <f t="shared" si="0"/>
        <v>1970</v>
      </c>
      <c r="B26" t="s">
        <v>394</v>
      </c>
      <c r="C26">
        <f>SUMIF('C&amp;I'!B:B, FI_Q_DL_2!$B26, 'C&amp;I'!D:D)</f>
        <v>1450.2</v>
      </c>
      <c r="D26">
        <f>(SUMIF('M&amp;M'!B:B, FI_Q_DL_2!B26, 'M&amp;M'!I:I))/3</f>
        <v>120.78015901913295</v>
      </c>
      <c r="E26">
        <f>((SUMIF(Transfers!B:B, FI_Q_DL_2!B26, Transfers!J:J))/realGDP!D23)/3</f>
        <v>273.24620700015021</v>
      </c>
      <c r="F26" s="4">
        <f>VLOOKUP($B26, Taxes!$B:$O, MATCH("SUM_REAL", Taxes!$B$1:$O$1, 0), FALSE)</f>
        <v>690.85173501577287</v>
      </c>
      <c r="G26" s="4">
        <f>SUMIF(Grants!B:B, FI_Q_DL_2!B26, Grants!G:G)</f>
        <v>105.00225326723748</v>
      </c>
      <c r="I26" s="52">
        <f>SUM(SUMPRODUCT(C18:C26,MPCs!$B$4:$B$12),SUMPRODUCT(D18:D26,MPCs!$C$4:$C$12),SUMPRODUCT(E18:E26,MPCs!$D$4:$D$12),SUMPRODUCT(F18:F26,MPCs!$E$4:$E$12), SUMPRODUCT(G18:G26,MPCs!$F$4:$F$12))</f>
        <v>1439.7852276793039</v>
      </c>
      <c r="J26" s="53">
        <f>VLOOKUP(B26, realGDP!B:F, MATCH($J$4, realGDP!$B$3:$F$3, 0), FALSE)</f>
        <v>4715.3999999999996</v>
      </c>
      <c r="K26" s="75">
        <f t="shared" si="1"/>
        <v>1.8220545269195303E-5</v>
      </c>
      <c r="L26" s="75"/>
      <c r="O26" s="50" t="s">
        <v>951</v>
      </c>
      <c r="P26" s="50">
        <f t="shared" si="2"/>
        <v>1932.9959626410187</v>
      </c>
      <c r="Q26" s="50">
        <f t="shared" si="3"/>
        <v>77.034845285995289</v>
      </c>
      <c r="R26" s="50">
        <f>VLOOKUP(O26, realGDP!$L:$O, MATCH(FI_Q_DL_2!$R$4, realGDP!$L$3:$O$3, 0), FALSE)</f>
        <v>6792</v>
      </c>
      <c r="S26" s="88">
        <f t="shared" si="4"/>
        <v>1.1341997244698953E-2</v>
      </c>
      <c r="T26" s="88">
        <f>VLOOKUP(O26, 'Federal Reserve FI Data'!A22:E71, 4, FALSE)/100</f>
        <v>9.4999999999999998E-3</v>
      </c>
    </row>
    <row r="27" spans="1:20" x14ac:dyDescent="0.25">
      <c r="A27" s="50" t="str">
        <f t="shared" si="0"/>
        <v>1970</v>
      </c>
      <c r="B27" t="s">
        <v>395</v>
      </c>
      <c r="C27">
        <f>SUMIF('C&amp;I'!B:B, FI_Q_DL_2!$B27, 'C&amp;I'!D:D)</f>
        <v>1456.5</v>
      </c>
      <c r="D27">
        <f>(SUMIF('M&amp;M'!B:B, FI_Q_DL_2!B27, 'M&amp;M'!I:I))/3</f>
        <v>123.40902438540036</v>
      </c>
      <c r="E27">
        <f>((SUMIF(Transfers!B:B, FI_Q_DL_2!B27, Transfers!J:J))/realGDP!D24)/3</f>
        <v>270.01695974292602</v>
      </c>
      <c r="F27" s="4">
        <f>VLOOKUP($B27, Taxes!$B:$O, MATCH("SUM_REAL", Taxes!$B$1:$O$1, 0), FALSE)</f>
        <v>664.55413728465601</v>
      </c>
      <c r="G27" s="4">
        <f>SUMIF(Grants!B:B, FI_Q_DL_2!B27, Grants!G:G)</f>
        <v>107.56047487280195</v>
      </c>
      <c r="I27" s="52">
        <f>SUM(SUMPRODUCT(C19:C27,MPCs!$B$4:$B$12),SUMPRODUCT(D19:D27,MPCs!$C$4:$C$12),SUMPRODUCT(E19:E27,MPCs!$D$4:$D$12),SUMPRODUCT(F19:F27,MPCs!$E$4:$E$12), SUMPRODUCT(G19:G27,MPCs!$F$4:$F$12))</f>
        <v>1463.4172162469176</v>
      </c>
      <c r="J27" s="53">
        <f>VLOOKUP(B27, realGDP!B:F, MATCH($J$4, realGDP!$B$3:$F$3, 0), FALSE)</f>
        <v>4757.2</v>
      </c>
      <c r="K27" s="75">
        <f t="shared" si="1"/>
        <v>4.9676256133048199E-3</v>
      </c>
      <c r="L27" s="75"/>
      <c r="O27" s="50" t="s">
        <v>952</v>
      </c>
      <c r="P27" s="50">
        <f t="shared" si="2"/>
        <v>1977.0483471553016</v>
      </c>
      <c r="Q27" s="50">
        <f t="shared" si="3"/>
        <v>44.052384514282949</v>
      </c>
      <c r="R27" s="50">
        <f>VLOOKUP(O27, realGDP!$L:$O, MATCH(FI_Q_DL_2!$R$4, realGDP!$L$3:$O$3, 0), FALSE)</f>
        <v>7285</v>
      </c>
      <c r="S27" s="88">
        <f t="shared" si="4"/>
        <v>6.0469985606428208E-3</v>
      </c>
      <c r="T27" s="88">
        <f>VLOOKUP(O27, 'Federal Reserve FI Data'!A23:E72, 4, FALSE)/100</f>
        <v>4.0000000000000001E-3</v>
      </c>
    </row>
    <row r="28" spans="1:20" x14ac:dyDescent="0.25">
      <c r="A28" s="50" t="str">
        <f t="shared" si="0"/>
        <v>1970</v>
      </c>
      <c r="B28" t="s">
        <v>396</v>
      </c>
      <c r="C28">
        <f>SUMIF('C&amp;I'!B:B, FI_Q_DL_2!$B28, 'C&amp;I'!D:D)</f>
        <v>1457.2</v>
      </c>
      <c r="D28">
        <f>(SUMIF('M&amp;M'!B:B, FI_Q_DL_2!B28, 'M&amp;M'!I:I))/3</f>
        <v>126.11787158352359</v>
      </c>
      <c r="E28">
        <f>((SUMIF(Transfers!B:B, FI_Q_DL_2!B28, Transfers!J:J))/realGDP!D25)/3</f>
        <v>281.54740923510747</v>
      </c>
      <c r="F28" s="4">
        <f>VLOOKUP($B28, Taxes!$B:$O, MATCH("SUM_REAL", Taxes!$B$1:$O$1, 0), FALSE)</f>
        <v>658.7063799788508</v>
      </c>
      <c r="G28" s="4">
        <f>SUMIF(Grants!B:B, FI_Q_DL_2!B28, Grants!G:G)</f>
        <v>109.71096228410291</v>
      </c>
      <c r="I28" s="52">
        <f>SUM(SUMPRODUCT(C20:C28,MPCs!$B$4:$B$12),SUMPRODUCT(D20:D28,MPCs!$C$4:$C$12),SUMPRODUCT(E20:E28,MPCs!$D$4:$D$12),SUMPRODUCT(F20:F28,MPCs!$E$4:$E$12), SUMPRODUCT(G20:G28,MPCs!$F$4:$F$12))</f>
        <v>1478.5900030606349</v>
      </c>
      <c r="J28" s="53">
        <f>VLOOKUP(B28, realGDP!B:F, MATCH($J$4, realGDP!$B$3:$F$3, 0), FALSE)</f>
        <v>4708.3</v>
      </c>
      <c r="K28" s="75">
        <f t="shared" si="1"/>
        <v>3.2225616068893796E-3</v>
      </c>
      <c r="L28" s="75"/>
      <c r="O28" s="50" t="s">
        <v>953</v>
      </c>
      <c r="P28" s="50">
        <f t="shared" si="2"/>
        <v>2066.9551840620729</v>
      </c>
      <c r="Q28" s="50">
        <f t="shared" si="3"/>
        <v>89.906836906771332</v>
      </c>
      <c r="R28" s="50">
        <f>VLOOKUP(O28, realGDP!$L:$O, MATCH(FI_Q_DL_2!$R$4, realGDP!$L$3:$O$3, 0), FALSE)</f>
        <v>7593.8</v>
      </c>
      <c r="S28" s="88">
        <f t="shared" si="4"/>
        <v>1.1839505505382198E-2</v>
      </c>
      <c r="T28" s="88">
        <f>VLOOKUP(O28, 'Federal Reserve FI Data'!A24:E73, 4, FALSE)/100</f>
        <v>4.0999999999999995E-3</v>
      </c>
    </row>
    <row r="29" spans="1:20" x14ac:dyDescent="0.25">
      <c r="A29" s="50" t="str">
        <f t="shared" si="0"/>
        <v>1971</v>
      </c>
      <c r="B29" t="s">
        <v>397</v>
      </c>
      <c r="C29">
        <f>SUMIF('C&amp;I'!B:B, FI_Q_DL_2!$B29, 'C&amp;I'!D:D)</f>
        <v>1436.1</v>
      </c>
      <c r="D29">
        <f>(SUMIF('M&amp;M'!B:B, FI_Q_DL_2!B29, 'M&amp;M'!I:I))/3</f>
        <v>129.85374131179242</v>
      </c>
      <c r="E29">
        <f>((SUMIF(Transfers!B:B, FI_Q_DL_2!B29, Transfers!J:J))/realGDP!D26)/3</f>
        <v>285.59789329725169</v>
      </c>
      <c r="F29" s="4">
        <f>VLOOKUP($B29, Taxes!$B:$O, MATCH("SUM_REAL", Taxes!$B$1:$O$1, 0), FALSE)</f>
        <v>656.88970363580802</v>
      </c>
      <c r="G29" s="4">
        <f>SUMIF(Grants!B:B, FI_Q_DL_2!B29, Grants!G:G)</f>
        <v>113.9190781720571</v>
      </c>
      <c r="I29" s="52">
        <f>SUM(SUMPRODUCT(C21:C29,MPCs!$B$4:$B$12),SUMPRODUCT(D21:D29,MPCs!$C$4:$C$12),SUMPRODUCT(E21:E29,MPCs!$D$4:$D$12),SUMPRODUCT(F21:F29,MPCs!$E$4:$E$12), SUMPRODUCT(G21:G29,MPCs!$F$4:$F$12))</f>
        <v>1471.9425446234411</v>
      </c>
      <c r="J29" s="53">
        <f>VLOOKUP(B29, realGDP!B:F, MATCH($J$4, realGDP!$B$3:$F$3, 0), FALSE)</f>
        <v>4834.3</v>
      </c>
      <c r="K29" s="75">
        <f t="shared" si="1"/>
        <v>-1.3750612161416939E-3</v>
      </c>
      <c r="L29" s="75"/>
      <c r="O29" s="50" t="s">
        <v>954</v>
      </c>
      <c r="P29" s="50">
        <f t="shared" si="2"/>
        <v>2153.2641326371813</v>
      </c>
      <c r="Q29" s="50">
        <f t="shared" si="3"/>
        <v>86.308948575108388</v>
      </c>
      <c r="R29" s="50">
        <f>VLOOKUP(O29, realGDP!$L:$O, MATCH(FI_Q_DL_2!$R$4, realGDP!$L$3:$O$3, 0), FALSE)</f>
        <v>7860.5</v>
      </c>
      <c r="S29" s="88">
        <f t="shared" si="4"/>
        <v>1.0980083782852031E-2</v>
      </c>
      <c r="T29" s="88">
        <f>VLOOKUP(O29, 'Federal Reserve FI Data'!A25:E74, 4, FALSE)/100</f>
        <v>1E-4</v>
      </c>
    </row>
    <row r="30" spans="1:20" x14ac:dyDescent="0.25">
      <c r="A30" s="50" t="str">
        <f t="shared" si="0"/>
        <v>1971</v>
      </c>
      <c r="B30" t="s">
        <v>398</v>
      </c>
      <c r="C30">
        <f>SUMIF('C&amp;I'!B:B, FI_Q_DL_2!$B30, 'C&amp;I'!D:D)</f>
        <v>1432.8</v>
      </c>
      <c r="D30">
        <f>(SUMIF('M&amp;M'!B:B, FI_Q_DL_2!B30, 'M&amp;M'!I:I))/3</f>
        <v>133.73978166506757</v>
      </c>
      <c r="E30">
        <f>((SUMIF(Transfers!B:B, FI_Q_DL_2!B30, Transfers!J:J))/realGDP!D27)/3</f>
        <v>312.58990735945684</v>
      </c>
      <c r="F30" s="4">
        <f>VLOOKUP($B30, Taxes!$B:$O, MATCH("SUM_REAL", Taxes!$B$1:$O$1, 0), FALSE)</f>
        <v>662.43742447781801</v>
      </c>
      <c r="G30" s="4">
        <f>SUMIF(Grants!B:B, FI_Q_DL_2!B30, Grants!G:G)</f>
        <v>122.99326773692387</v>
      </c>
      <c r="I30" s="52">
        <f>SUM(SUMPRODUCT(C22:C30,MPCs!$B$4:$B$12),SUMPRODUCT(D22:D30,MPCs!$C$4:$C$12),SUMPRODUCT(E22:E30,MPCs!$D$4:$D$12),SUMPRODUCT(F22:F30,MPCs!$E$4:$E$12), SUMPRODUCT(G22:G30,MPCs!$F$4:$F$12))</f>
        <v>1492.4351934365156</v>
      </c>
      <c r="J30" s="53">
        <f>VLOOKUP(B30, realGDP!B:F, MATCH($J$4, realGDP!$B$3:$F$3, 0), FALSE)</f>
        <v>4861.8999999999996</v>
      </c>
      <c r="K30" s="75">
        <f t="shared" si="1"/>
        <v>4.2149465873577282E-3</v>
      </c>
      <c r="L30" s="75"/>
      <c r="O30" s="50" t="s">
        <v>955</v>
      </c>
      <c r="P30" s="50">
        <f t="shared" si="2"/>
        <v>2179.1825699700116</v>
      </c>
      <c r="Q30" s="50">
        <f t="shared" si="3"/>
        <v>25.918437332830308</v>
      </c>
      <c r="R30" s="50">
        <f>VLOOKUP(O30, realGDP!$L:$O, MATCH(FI_Q_DL_2!$R$4, realGDP!$L$3:$O$3, 0), FALSE)</f>
        <v>8132.6</v>
      </c>
      <c r="S30" s="88">
        <f t="shared" si="4"/>
        <v>3.1869804653899499E-3</v>
      </c>
      <c r="T30" s="88">
        <f>VLOOKUP(O30, 'Federal Reserve FI Data'!A26:E75, 4, FALSE)/100</f>
        <v>3.4000000000000002E-3</v>
      </c>
    </row>
    <row r="31" spans="1:20" x14ac:dyDescent="0.25">
      <c r="A31" s="50" t="str">
        <f t="shared" si="0"/>
        <v>1971</v>
      </c>
      <c r="B31" t="s">
        <v>399</v>
      </c>
      <c r="C31">
        <f>SUMIF('C&amp;I'!B:B, FI_Q_DL_2!$B31, 'C&amp;I'!D:D)</f>
        <v>1432.4</v>
      </c>
      <c r="D31">
        <f>(SUMIF('M&amp;M'!B:B, FI_Q_DL_2!B31, 'M&amp;M'!I:I))/3</f>
        <v>136.7546494825381</v>
      </c>
      <c r="E31">
        <f>((SUMIF(Transfers!B:B, FI_Q_DL_2!B31, Transfers!J:J))/realGDP!D28)/3</f>
        <v>306.99317634656751</v>
      </c>
      <c r="F31" s="4">
        <f>VLOOKUP($B31, Taxes!$B:$O, MATCH("SUM_REAL", Taxes!$B$1:$O$1, 0), FALSE)</f>
        <v>664.1309457669131</v>
      </c>
      <c r="G31" s="4">
        <f>SUMIF(Grants!B:B, FI_Q_DL_2!B31, Grants!G:G)</f>
        <v>120.94533954442497</v>
      </c>
      <c r="I31" s="52">
        <f>SUM(SUMPRODUCT(C23:C31,MPCs!$B$4:$B$12),SUMPRODUCT(D23:D31,MPCs!$C$4:$C$12),SUMPRODUCT(E23:E31,MPCs!$D$4:$D$12),SUMPRODUCT(F23:F31,MPCs!$E$4:$E$12), SUMPRODUCT(G23:G31,MPCs!$F$4:$F$12))</f>
        <v>1509.4790881235926</v>
      </c>
      <c r="J31" s="53">
        <f>VLOOKUP(B31, realGDP!B:F, MATCH($J$4, realGDP!$B$3:$F$3, 0), FALSE)</f>
        <v>4900</v>
      </c>
      <c r="K31" s="75">
        <f t="shared" si="1"/>
        <v>3.4783458545055101E-3</v>
      </c>
      <c r="L31" s="75"/>
      <c r="O31" s="50" t="s">
        <v>956</v>
      </c>
      <c r="P31" s="50">
        <f t="shared" si="2"/>
        <v>2170.0173327140737</v>
      </c>
      <c r="Q31" s="50">
        <f t="shared" si="3"/>
        <v>-9.1652372559378819</v>
      </c>
      <c r="R31" s="50">
        <f>VLOOKUP(O31, realGDP!$L:$O, MATCH(FI_Q_DL_2!$R$4, realGDP!$L$3:$O$3, 0), FALSE)</f>
        <v>8474.5</v>
      </c>
      <c r="S31" s="88">
        <f t="shared" si="4"/>
        <v>-1.0815077297702379E-3</v>
      </c>
      <c r="T31" s="88">
        <f>VLOOKUP(O31, 'Federal Reserve FI Data'!A27:E76, 4, FALSE)/100</f>
        <v>-1.5E-3</v>
      </c>
    </row>
    <row r="32" spans="1:20" x14ac:dyDescent="0.25">
      <c r="A32" s="50" t="str">
        <f t="shared" si="0"/>
        <v>1971</v>
      </c>
      <c r="B32" t="s">
        <v>400</v>
      </c>
      <c r="C32">
        <f>SUMIF('C&amp;I'!B:B, FI_Q_DL_2!$B32, 'C&amp;I'!D:D)</f>
        <v>1422.6</v>
      </c>
      <c r="D32">
        <f>(SUMIF('M&amp;M'!B:B, FI_Q_DL_2!B32, 'M&amp;M'!I:I))/3</f>
        <v>140.1135995822944</v>
      </c>
      <c r="E32">
        <f>((SUMIF(Transfers!B:B, FI_Q_DL_2!B32, Transfers!J:J))/realGDP!D29)/3</f>
        <v>309.63302752293572</v>
      </c>
      <c r="F32" s="4">
        <f>VLOOKUP($B32, Taxes!$B:$O, MATCH("SUM_REAL", Taxes!$B$1:$O$1, 0), FALSE)</f>
        <v>676.18076792388717</v>
      </c>
      <c r="G32" s="4">
        <f>SUMIF(Grants!B:B, FI_Q_DL_2!B32, Grants!G:G)</f>
        <v>125.29731566428813</v>
      </c>
      <c r="I32" s="52">
        <f>SUM(SUMPRODUCT(C24:C32,MPCs!$B$4:$B$12),SUMPRODUCT(D24:D32,MPCs!$C$4:$C$12),SUMPRODUCT(E24:E32,MPCs!$D$4:$D$12),SUMPRODUCT(F24:F32,MPCs!$E$4:$E$12), SUMPRODUCT(G24:G32,MPCs!$F$4:$F$12))</f>
        <v>1511.4029419840497</v>
      </c>
      <c r="J32" s="53">
        <f>VLOOKUP(B32, realGDP!B:F, MATCH($J$4, realGDP!$B$3:$F$3, 0), FALSE)</f>
        <v>4914.3</v>
      </c>
      <c r="K32" s="75">
        <f t="shared" si="1"/>
        <v>3.9148075218383685E-4</v>
      </c>
      <c r="L32" s="75"/>
      <c r="O32" s="50" t="s">
        <v>957</v>
      </c>
      <c r="P32" s="50">
        <f t="shared" si="2"/>
        <v>2210.9363662378146</v>
      </c>
      <c r="Q32" s="50">
        <f t="shared" si="3"/>
        <v>40.919033523740836</v>
      </c>
      <c r="R32" s="50">
        <f>VLOOKUP(O32, realGDP!$L:$O, MATCH(FI_Q_DL_2!$R$4, realGDP!$L$3:$O$3, 0), FALSE)</f>
        <v>8786.4</v>
      </c>
      <c r="S32" s="88">
        <f t="shared" si="4"/>
        <v>4.6570874901826504E-3</v>
      </c>
      <c r="T32" s="88">
        <f>VLOOKUP(O32, 'Federal Reserve FI Data'!A28:E77, 4, FALSE)/100</f>
        <v>-2.3E-3</v>
      </c>
    </row>
    <row r="33" spans="1:20" x14ac:dyDescent="0.25">
      <c r="A33" s="50" t="str">
        <f t="shared" si="0"/>
        <v>1972</v>
      </c>
      <c r="B33" t="s">
        <v>401</v>
      </c>
      <c r="C33">
        <f>SUMIF('C&amp;I'!B:B, FI_Q_DL_2!$B33, 'C&amp;I'!D:D)</f>
        <v>1429.3</v>
      </c>
      <c r="D33">
        <f>(SUMIF('M&amp;M'!B:B, FI_Q_DL_2!B33, 'M&amp;M'!I:I))/3</f>
        <v>144.81488451597542</v>
      </c>
      <c r="E33">
        <f>((SUMIF(Transfers!B:B, FI_Q_DL_2!B33, Transfers!J:J))/realGDP!D30)/3</f>
        <v>316.07262945527901</v>
      </c>
      <c r="F33" s="4">
        <f>VLOOKUP($B33, Taxes!$B:$O, MATCH("SUM_REAL", Taxes!$B$1:$O$1, 0), FALSE)</f>
        <v>756.55682582380621</v>
      </c>
      <c r="G33" s="4">
        <f>SUMIF(Grants!B:B, FI_Q_DL_2!B33, Grants!G:G)</f>
        <v>127.35373234700738</v>
      </c>
      <c r="I33" s="52">
        <f>SUM(SUMPRODUCT(C25:C33,MPCs!$B$4:$B$12),SUMPRODUCT(D25:D33,MPCs!$C$4:$C$12),SUMPRODUCT(E25:E33,MPCs!$D$4:$D$12),SUMPRODUCT(F25:F33,MPCs!$E$4:$E$12), SUMPRODUCT(G25:G33,MPCs!$F$4:$F$12))</f>
        <v>1514.2764617314758</v>
      </c>
      <c r="J33" s="53">
        <f>VLOOKUP(B33, realGDP!B:F, MATCH($J$4, realGDP!$B$3:$F$3, 0), FALSE)</f>
        <v>5002.3999999999996</v>
      </c>
      <c r="K33" s="75">
        <f t="shared" si="1"/>
        <v>5.7442822393773878E-4</v>
      </c>
      <c r="L33" s="75"/>
      <c r="O33" s="50" t="s">
        <v>958</v>
      </c>
      <c r="P33" s="50">
        <f t="shared" si="2"/>
        <v>2297.3051971456034</v>
      </c>
      <c r="Q33" s="50">
        <f t="shared" si="3"/>
        <v>86.368830907788833</v>
      </c>
      <c r="R33" s="50">
        <f>VLOOKUP(O33, realGDP!$L:$O, MATCH(FI_Q_DL_2!$R$4, realGDP!$L$3:$O$3, 0), FALSE)</f>
        <v>8955</v>
      </c>
      <c r="S33" s="88">
        <f t="shared" si="4"/>
        <v>9.6447605703840131E-3</v>
      </c>
      <c r="T33" s="88">
        <f>VLOOKUP(O33, 'Federal Reserve FI Data'!A29:E78, 4, FALSE)/100</f>
        <v>-2.7000000000000001E-3</v>
      </c>
    </row>
    <row r="34" spans="1:20" x14ac:dyDescent="0.25">
      <c r="A34" s="50" t="str">
        <f t="shared" si="0"/>
        <v>1972</v>
      </c>
      <c r="B34" t="s">
        <v>402</v>
      </c>
      <c r="C34">
        <f>SUMIF('C&amp;I'!B:B, FI_Q_DL_2!$B34, 'C&amp;I'!D:D)</f>
        <v>1438</v>
      </c>
      <c r="D34">
        <f>(SUMIF('M&amp;M'!B:B, FI_Q_DL_2!B34, 'M&amp;M'!I:I))/3</f>
        <v>146.9808421837287</v>
      </c>
      <c r="E34">
        <f>((SUMIF(Transfers!B:B, FI_Q_DL_2!B34, Transfers!J:J))/realGDP!D31)/3</f>
        <v>314.24989552862525</v>
      </c>
      <c r="F34" s="4">
        <f>VLOOKUP($B34, Taxes!$B:$O, MATCH("SUM_REAL", Taxes!$B$1:$O$1, 0), FALSE)</f>
        <v>770.58086084412878</v>
      </c>
      <c r="G34" s="4">
        <f>SUMIF(Grants!B:B, FI_Q_DL_2!B34, Grants!G:G)</f>
        <v>159.63226076055162</v>
      </c>
      <c r="I34" s="52">
        <f>SUM(SUMPRODUCT(C26:C34,MPCs!$B$4:$B$12),SUMPRODUCT(D26:D34,MPCs!$C$4:$C$12),SUMPRODUCT(E26:E34,MPCs!$D$4:$D$12),SUMPRODUCT(F26:F34,MPCs!$E$4:$E$12), SUMPRODUCT(G26:G34,MPCs!$F$4:$F$12))</f>
        <v>1529.678611082418</v>
      </c>
      <c r="J34" s="53">
        <f>VLOOKUP(B34, realGDP!B:F, MATCH($J$4, realGDP!$B$3:$F$3, 0), FALSE)</f>
        <v>5118.3</v>
      </c>
      <c r="K34" s="75">
        <f t="shared" si="1"/>
        <v>3.0092314539871012E-3</v>
      </c>
      <c r="L34" s="75"/>
      <c r="O34" s="50" t="s">
        <v>959</v>
      </c>
      <c r="P34" s="50">
        <f t="shared" si="2"/>
        <v>2406.7826277059976</v>
      </c>
      <c r="Q34" s="50">
        <f t="shared" si="3"/>
        <v>109.47743056039417</v>
      </c>
      <c r="R34" s="50">
        <f>VLOOKUP(O34, realGDP!$L:$O, MATCH(FI_Q_DL_2!$R$4, realGDP!$L$3:$O$3, 0), FALSE)</f>
        <v>8948.4</v>
      </c>
      <c r="S34" s="88">
        <f t="shared" si="4"/>
        <v>1.2234302284251283E-2</v>
      </c>
      <c r="T34" s="88">
        <f>VLOOKUP(O34, 'Federal Reserve FI Data'!A30:E79, 4, FALSE)/100</f>
        <v>-4.6999999999999993E-3</v>
      </c>
    </row>
    <row r="35" spans="1:20" x14ac:dyDescent="0.25">
      <c r="A35" s="50" t="str">
        <f t="shared" si="0"/>
        <v>1972</v>
      </c>
      <c r="B35" t="s">
        <v>403</v>
      </c>
      <c r="C35">
        <f>SUMIF('C&amp;I'!B:B, FI_Q_DL_2!$B35, 'C&amp;I'!D:D)</f>
        <v>1409.3</v>
      </c>
      <c r="D35">
        <f>(SUMIF('M&amp;M'!B:B, FI_Q_DL_2!B35, 'M&amp;M'!I:I))/3</f>
        <v>152.64858793403587</v>
      </c>
      <c r="E35">
        <f>((SUMIF(Transfers!B:B, FI_Q_DL_2!B35, Transfers!J:J))/realGDP!D32)/3</f>
        <v>311.91748477693551</v>
      </c>
      <c r="F35" s="4">
        <f>VLOOKUP($B35, Taxes!$B:$O, MATCH("SUM_REAL", Taxes!$B$1:$O$1, 0), FALSE)</f>
        <v>770.4734683733069</v>
      </c>
      <c r="G35" s="4">
        <f>SUMIF(Grants!B:B, FI_Q_DL_2!B35, Grants!G:G)</f>
        <v>135.03997348908499</v>
      </c>
      <c r="I35" s="52">
        <f>SUM(SUMPRODUCT(C27:C35,MPCs!$B$4:$B$12),SUMPRODUCT(D27:D35,MPCs!$C$4:$C$12),SUMPRODUCT(E27:E35,MPCs!$D$4:$D$12),SUMPRODUCT(F27:F35,MPCs!$E$4:$E$12), SUMPRODUCT(G27:G35,MPCs!$F$4:$F$12))</f>
        <v>1506.4958260892795</v>
      </c>
      <c r="J35" s="53">
        <f>VLOOKUP(B35, realGDP!B:F, MATCH($J$4, realGDP!$B$3:$F$3, 0), FALSE)</f>
        <v>5165.3999999999996</v>
      </c>
      <c r="K35" s="75">
        <f t="shared" si="1"/>
        <v>-4.4880909500016478E-3</v>
      </c>
      <c r="L35" s="75"/>
      <c r="O35" s="50" t="s">
        <v>960</v>
      </c>
      <c r="P35" s="50">
        <f t="shared" si="2"/>
        <v>2512.4409067929814</v>
      </c>
      <c r="Q35" s="50">
        <f t="shared" si="3"/>
        <v>105.65827908698384</v>
      </c>
      <c r="R35" s="50">
        <f>VLOOKUP(O35, realGDP!$L:$O, MATCH(FI_Q_DL_2!$R$4, realGDP!$L$3:$O$3, 0), FALSE)</f>
        <v>9266.6</v>
      </c>
      <c r="S35" s="88">
        <f t="shared" si="4"/>
        <v>1.1402054592513309E-2</v>
      </c>
      <c r="T35" s="88">
        <f>VLOOKUP(O35, 'Federal Reserve FI Data'!A31:E80, 4, FALSE)/100</f>
        <v>-3.0999999999999999E-3</v>
      </c>
    </row>
    <row r="36" spans="1:20" x14ac:dyDescent="0.25">
      <c r="A36" s="50" t="str">
        <f t="shared" si="0"/>
        <v>1972</v>
      </c>
      <c r="B36" t="s">
        <v>404</v>
      </c>
      <c r="C36">
        <f>SUMIF('C&amp;I'!B:B, FI_Q_DL_2!$B36, 'C&amp;I'!D:D)</f>
        <v>1420.1</v>
      </c>
      <c r="D36">
        <f>(SUMIF('M&amp;M'!B:B, FI_Q_DL_2!B36, 'M&amp;M'!I:I))/3</f>
        <v>152.24424976377455</v>
      </c>
      <c r="E36">
        <f>((SUMIF(Transfers!B:B, FI_Q_DL_2!B36, Transfers!J:J))/realGDP!D33)/3</f>
        <v>351.01414739033379</v>
      </c>
      <c r="F36" s="4">
        <f>VLOOKUP($B36, Taxes!$B:$O, MATCH("SUM_REAL", Taxes!$B$1:$O$1, 0), FALSE)</f>
        <v>779.81839845515424</v>
      </c>
      <c r="G36" s="4">
        <f>SUMIF(Grants!B:B, FI_Q_DL_2!B36, Grants!G:G)</f>
        <v>185.71017708204937</v>
      </c>
      <c r="I36" s="52">
        <f>SUM(SUMPRODUCT(C28:C36,MPCs!$B$4:$B$12),SUMPRODUCT(D28:D36,MPCs!$C$4:$C$12),SUMPRODUCT(E28:E36,MPCs!$D$4:$D$12),SUMPRODUCT(F28:F36,MPCs!$E$4:$E$12), SUMPRODUCT(G28:G36,MPCs!$F$4:$F$12))</f>
        <v>1533.168880501044</v>
      </c>
      <c r="J36" s="53">
        <f>VLOOKUP(B36, realGDP!B:F, MATCH($J$4, realGDP!$B$3:$F$3, 0), FALSE)</f>
        <v>5251.2</v>
      </c>
      <c r="K36" s="75">
        <f t="shared" si="1"/>
        <v>5.0794207822525321E-3</v>
      </c>
      <c r="L36" s="75"/>
      <c r="O36" s="50" t="s">
        <v>961</v>
      </c>
      <c r="P36" s="50">
        <f t="shared" si="2"/>
        <v>2537.4694952904024</v>
      </c>
      <c r="Q36" s="50">
        <f t="shared" si="3"/>
        <v>25.028588497420969</v>
      </c>
      <c r="R36" s="50">
        <f>VLOOKUP(O36, realGDP!$L:$O, MATCH(FI_Q_DL_2!$R$4, realGDP!$L$3:$O$3, 0), FALSE)</f>
        <v>9521</v>
      </c>
      <c r="S36" s="88">
        <f t="shared" si="4"/>
        <v>2.6287772815272521E-3</v>
      </c>
      <c r="T36" s="88">
        <f>VLOOKUP(O36, 'Federal Reserve FI Data'!A32:E81, 4, FALSE)/100</f>
        <v>-5.6000000000000008E-3</v>
      </c>
    </row>
    <row r="37" spans="1:20" x14ac:dyDescent="0.25">
      <c r="A37" s="50" t="str">
        <f t="shared" si="0"/>
        <v>1973</v>
      </c>
      <c r="B37" t="s">
        <v>405</v>
      </c>
      <c r="C37">
        <f>SUMIF('C&amp;I'!B:B, FI_Q_DL_2!$B37, 'C&amp;I'!D:D)</f>
        <v>1431.6</v>
      </c>
      <c r="D37">
        <f>(SUMIF('M&amp;M'!B:B, FI_Q_DL_2!B37, 'M&amp;M'!I:I))/3</f>
        <v>158.67131082181928</v>
      </c>
      <c r="E37">
        <f>((SUMIF(Transfers!B:B, FI_Q_DL_2!B37, Transfers!J:J))/realGDP!D34)/3</f>
        <v>352.47953453758197</v>
      </c>
      <c r="F37" s="4">
        <f>VLOOKUP($B37, Taxes!$B:$O, MATCH("SUM_REAL", Taxes!$B$1:$O$1, 0), FALSE)</f>
        <v>821.18936472498467</v>
      </c>
      <c r="G37" s="4">
        <f>SUMIF(Grants!B:B, FI_Q_DL_2!B37, Grants!G:G)</f>
        <v>163.18246397402066</v>
      </c>
      <c r="I37" s="52">
        <f>SUM(SUMPRODUCT(C29:C37,MPCs!$B$4:$B$12),SUMPRODUCT(D29:D37,MPCs!$C$4:$C$12),SUMPRODUCT(E29:E37,MPCs!$D$4:$D$12),SUMPRODUCT(F29:F37,MPCs!$E$4:$E$12), SUMPRODUCT(G29:G37,MPCs!$F$4:$F$12))</f>
        <v>1551.9135966465667</v>
      </c>
      <c r="J37" s="53">
        <f>VLOOKUP(B37, realGDP!B:F, MATCH($J$4, realGDP!$B$3:$F$3, 0), FALSE)</f>
        <v>5380.5</v>
      </c>
      <c r="K37" s="75">
        <f t="shared" si="1"/>
        <v>3.4838242069552489E-3</v>
      </c>
      <c r="L37" s="75"/>
      <c r="O37" s="50" t="s">
        <v>962</v>
      </c>
      <c r="P37" s="50">
        <f t="shared" si="2"/>
        <v>2546.3007254570612</v>
      </c>
      <c r="Q37" s="50">
        <f t="shared" si="3"/>
        <v>8.83123016665877</v>
      </c>
      <c r="R37" s="50">
        <f>VLOOKUP(O37, realGDP!$L:$O, MATCH(FI_Q_DL_2!$R$4, realGDP!$L$3:$O$3, 0), FALSE)</f>
        <v>9905.4</v>
      </c>
      <c r="S37" s="88">
        <f t="shared" si="4"/>
        <v>8.9155714727913763E-4</v>
      </c>
      <c r="T37" s="88">
        <f>VLOOKUP(O37, 'Federal Reserve FI Data'!A33:E82, 4, FALSE)/100</f>
        <v>-6.5000000000000006E-3</v>
      </c>
    </row>
    <row r="38" spans="1:20" x14ac:dyDescent="0.25">
      <c r="A38" s="50" t="str">
        <f t="shared" si="0"/>
        <v>1973</v>
      </c>
      <c r="B38" t="s">
        <v>406</v>
      </c>
      <c r="C38">
        <f>SUMIF('C&amp;I'!B:B, FI_Q_DL_2!$B38, 'C&amp;I'!D:D)</f>
        <v>1424.5</v>
      </c>
      <c r="D38">
        <f>(SUMIF('M&amp;M'!B:B, FI_Q_DL_2!B38, 'M&amp;M'!I:I))/3</f>
        <v>165.01670313160443</v>
      </c>
      <c r="E38">
        <f>((SUMIF(Transfers!B:B, FI_Q_DL_2!B38, Transfers!J:J))/realGDP!D35)/3</f>
        <v>350.32523562989519</v>
      </c>
      <c r="F38" s="4">
        <f>VLOOKUP($B38, Taxes!$B:$O, MATCH("SUM_REAL", Taxes!$B$1:$O$1, 0), FALSE)</f>
        <v>821.58502588610111</v>
      </c>
      <c r="G38" s="4">
        <f>SUMIF(Grants!B:B, FI_Q_DL_2!B38, Grants!G:G)</f>
        <v>158.50258861011548</v>
      </c>
      <c r="I38" s="52">
        <f>SUM(SUMPRODUCT(C30:C38,MPCs!$B$4:$B$12),SUMPRODUCT(D30:D38,MPCs!$C$4:$C$12),SUMPRODUCT(E30:E38,MPCs!$D$4:$D$12),SUMPRODUCT(F30:F38,MPCs!$E$4:$E$12), SUMPRODUCT(G30:G38,MPCs!$F$4:$F$12))</f>
        <v>1551.8059314528059</v>
      </c>
      <c r="J38" s="53">
        <f>VLOOKUP(B38, realGDP!B:F, MATCH($J$4, realGDP!$B$3:$F$3, 0), FALSE)</f>
        <v>5441.5</v>
      </c>
      <c r="K38" s="75">
        <f t="shared" si="1"/>
        <v>-1.9785940229862146E-5</v>
      </c>
      <c r="L38" s="75"/>
      <c r="O38" s="50" t="s">
        <v>963</v>
      </c>
      <c r="P38" s="50">
        <f t="shared" si="2"/>
        <v>2557.8972579659248</v>
      </c>
      <c r="Q38" s="50">
        <f t="shared" si="3"/>
        <v>11.596532508863675</v>
      </c>
      <c r="R38" s="50">
        <f>VLOOKUP(O38, realGDP!$L:$O, MATCH(FI_Q_DL_2!$R$4, realGDP!$L$3:$O$3, 0), FALSE)</f>
        <v>10174.799999999999</v>
      </c>
      <c r="S38" s="88">
        <f t="shared" si="4"/>
        <v>1.1397307572496437E-3</v>
      </c>
      <c r="T38" s="88">
        <f>VLOOKUP(O38, 'Federal Reserve FI Data'!A34:E83, 4, FALSE)/100</f>
        <v>-3.5999999999999999E-3</v>
      </c>
    </row>
    <row r="39" spans="1:20" x14ac:dyDescent="0.25">
      <c r="A39" s="50" t="str">
        <f t="shared" si="0"/>
        <v>1973</v>
      </c>
      <c r="B39" t="s">
        <v>407</v>
      </c>
      <c r="C39">
        <f>SUMIF('C&amp;I'!B:B, FI_Q_DL_2!$B39, 'C&amp;I'!D:D)</f>
        <v>1406.4</v>
      </c>
      <c r="D39">
        <f>(SUMIF('M&amp;M'!B:B, FI_Q_DL_2!B39, 'M&amp;M'!I:I))/3</f>
        <v>167.70952241995565</v>
      </c>
      <c r="E39">
        <f>((SUMIF(Transfers!B:B, FI_Q_DL_2!B39, Transfers!J:J))/realGDP!D36)/3</f>
        <v>348.33848279818011</v>
      </c>
      <c r="F39" s="4">
        <f>VLOOKUP($B39, Taxes!$B:$O, MATCH("SUM_REAL", Taxes!$B$1:$O$1, 0), FALSE)</f>
        <v>831.0845164065862</v>
      </c>
      <c r="G39" s="4">
        <f>SUMIF(Grants!B:B, FI_Q_DL_2!B39, Grants!G:G)</f>
        <v>149.00856505925145</v>
      </c>
      <c r="I39" s="52">
        <f>SUM(SUMPRODUCT(C31:C39,MPCs!$B$4:$B$12),SUMPRODUCT(D31:D39,MPCs!$C$4:$C$12),SUMPRODUCT(E31:E39,MPCs!$D$4:$D$12),SUMPRODUCT(F31:F39,MPCs!$E$4:$E$12), SUMPRODUCT(G31:G39,MPCs!$F$4:$F$12))</f>
        <v>1529.5019407035363</v>
      </c>
      <c r="J39" s="53">
        <f>VLOOKUP(B39, realGDP!B:F, MATCH($J$4, realGDP!$B$3:$F$3, 0), FALSE)</f>
        <v>5411.9</v>
      </c>
      <c r="K39" s="75">
        <f t="shared" si="1"/>
        <v>-4.1212865628096583E-3</v>
      </c>
      <c r="L39" s="75"/>
      <c r="O39" s="50" t="s">
        <v>921</v>
      </c>
      <c r="P39" s="50">
        <f t="shared" si="2"/>
        <v>2557.0036482524724</v>
      </c>
      <c r="Q39" s="50">
        <f t="shared" si="3"/>
        <v>-0.89360971345240614</v>
      </c>
      <c r="R39" s="50">
        <f>VLOOKUP(O39, realGDP!$L:$O, MATCH(FI_Q_DL_2!$R$4, realGDP!$L$3:$O$3, 0), FALSE)</f>
        <v>10561</v>
      </c>
      <c r="S39" s="88">
        <f t="shared" si="4"/>
        <v>-8.4614119255033244E-5</v>
      </c>
      <c r="T39" s="88">
        <f>VLOOKUP(O39, 'Federal Reserve FI Data'!A35:E84, 4, FALSE)/100</f>
        <v>-1.8E-3</v>
      </c>
    </row>
    <row r="40" spans="1:20" x14ac:dyDescent="0.25">
      <c r="A40" s="50" t="str">
        <f t="shared" si="0"/>
        <v>1973</v>
      </c>
      <c r="B40" t="s">
        <v>408</v>
      </c>
      <c r="C40">
        <f>SUMIF('C&amp;I'!B:B, FI_Q_DL_2!$B40, 'C&amp;I'!D:D)</f>
        <v>1415.8</v>
      </c>
      <c r="D40">
        <f>(SUMIF('M&amp;M'!B:B, FI_Q_DL_2!B40, 'M&amp;M'!I:I))/3</f>
        <v>172.69352134322853</v>
      </c>
      <c r="E40">
        <f>((SUMIF(Transfers!B:B, FI_Q_DL_2!B40, Transfers!J:J))/realGDP!D37)/3</f>
        <v>349.12240361768994</v>
      </c>
      <c r="F40" s="4">
        <f>VLOOKUP($B40, Taxes!$B:$O, MATCH("SUM_REAL", Taxes!$B$1:$O$1, 0), FALSE)</f>
        <v>843.10569479573849</v>
      </c>
      <c r="G40" s="4">
        <f>SUMIF(Grants!B:B, FI_Q_DL_2!B40, Grants!G:G)</f>
        <v>152.14225492450373</v>
      </c>
      <c r="I40" s="52">
        <f>SUM(SUMPRODUCT(C32:C40,MPCs!$B$4:$B$12),SUMPRODUCT(D32:D40,MPCs!$C$4:$C$12),SUMPRODUCT(E32:E40,MPCs!$D$4:$D$12),SUMPRODUCT(F32:F40,MPCs!$E$4:$E$12), SUMPRODUCT(G32:G40,MPCs!$F$4:$F$12))</f>
        <v>1537.6641164621044</v>
      </c>
      <c r="J40" s="53">
        <f>VLOOKUP(B40, realGDP!B:F, MATCH($J$4, realGDP!$B$3:$F$3, 0), FALSE)</f>
        <v>5462.4</v>
      </c>
      <c r="K40" s="75">
        <f t="shared" si="1"/>
        <v>1.4942471731414916E-3</v>
      </c>
      <c r="L40" s="75"/>
      <c r="O40" s="50" t="s">
        <v>922</v>
      </c>
      <c r="P40" s="50">
        <f t="shared" si="2"/>
        <v>2543.7805463362456</v>
      </c>
      <c r="Q40" s="50">
        <f t="shared" si="3"/>
        <v>-13.223101916226824</v>
      </c>
      <c r="R40" s="50">
        <f>VLOOKUP(O40, realGDP!$L:$O, MATCH(FI_Q_DL_2!$R$4, realGDP!$L$3:$O$3, 0), FALSE)</f>
        <v>11034.9</v>
      </c>
      <c r="S40" s="88">
        <f t="shared" si="4"/>
        <v>-1.1982983005035682E-3</v>
      </c>
      <c r="T40" s="88">
        <f>VLOOKUP(O40, 'Federal Reserve FI Data'!A36:E85, 4, FALSE)/100</f>
        <v>-8.9999999999999998E-4</v>
      </c>
    </row>
    <row r="41" spans="1:20" x14ac:dyDescent="0.25">
      <c r="A41" s="50" t="str">
        <f t="shared" si="0"/>
        <v>1974</v>
      </c>
      <c r="B41" t="s">
        <v>409</v>
      </c>
      <c r="C41">
        <f>SUMIF('C&amp;I'!B:B, FI_Q_DL_2!$B41, 'C&amp;I'!D:D)</f>
        <v>1442.4</v>
      </c>
      <c r="D41">
        <f>(SUMIF('M&amp;M'!B:B, FI_Q_DL_2!B41, 'M&amp;M'!I:I))/3</f>
        <v>175.46672775322386</v>
      </c>
      <c r="E41">
        <f>((SUMIF(Transfers!B:B, FI_Q_DL_2!B41, Transfers!J:J))/realGDP!D38)/3</f>
        <v>356.0352313608733</v>
      </c>
      <c r="F41" s="4">
        <f>VLOOKUP($B41, Taxes!$B:$O, MATCH("SUM_REAL", Taxes!$B$1:$O$1, 0), FALSE)</f>
        <v>850.01860811313747</v>
      </c>
      <c r="G41" s="4">
        <f>SUMIF(Grants!B:B, FI_Q_DL_2!B41, Grants!G:G)</f>
        <v>153.70301451432823</v>
      </c>
      <c r="I41" s="52">
        <f>SUM(SUMPRODUCT(C33:C41,MPCs!$B$4:$B$12),SUMPRODUCT(D33:D41,MPCs!$C$4:$C$12),SUMPRODUCT(E33:E41,MPCs!$D$4:$D$12),SUMPRODUCT(F33:F41,MPCs!$E$4:$E$12), SUMPRODUCT(G33:G41,MPCs!$F$4:$F$12))</f>
        <v>1564.2386433283564</v>
      </c>
      <c r="J41" s="53">
        <f>VLOOKUP(B41, realGDP!B:F, MATCH($J$4, realGDP!$B$3:$F$3, 0), FALSE)</f>
        <v>5417</v>
      </c>
      <c r="K41" s="75">
        <f t="shared" si="1"/>
        <v>4.9057646051785071E-3</v>
      </c>
      <c r="L41" s="75"/>
      <c r="O41" s="50" t="s">
        <v>923</v>
      </c>
      <c r="P41" s="50">
        <f t="shared" si="2"/>
        <v>2509.993792023588</v>
      </c>
      <c r="Q41" s="50">
        <f t="shared" si="3"/>
        <v>-33.786754312657649</v>
      </c>
      <c r="R41" s="50">
        <f>VLOOKUP(O41, realGDP!$L:$O, MATCH(FI_Q_DL_2!$R$4, realGDP!$L$3:$O$3, 0), FALSE)</f>
        <v>11525.9</v>
      </c>
      <c r="S41" s="88">
        <f t="shared" si="4"/>
        <v>-2.9313766658271936E-3</v>
      </c>
      <c r="T41" s="88">
        <f>VLOOKUP(O41, 'Federal Reserve FI Data'!A37:E86, 4, FALSE)/100</f>
        <v>-4.0000000000000002E-4</v>
      </c>
    </row>
    <row r="42" spans="1:20" x14ac:dyDescent="0.25">
      <c r="A42" s="50" t="str">
        <f t="shared" si="0"/>
        <v>1974</v>
      </c>
      <c r="B42" t="s">
        <v>410</v>
      </c>
      <c r="C42">
        <f>SUMIF('C&amp;I'!B:B, FI_Q_DL_2!$B42, 'C&amp;I'!D:D)</f>
        <v>1451.6</v>
      </c>
      <c r="D42">
        <f>(SUMIF('M&amp;M'!B:B, FI_Q_DL_2!B42, 'M&amp;M'!I:I))/3</f>
        <v>182.81461554576413</v>
      </c>
      <c r="E42">
        <f>((SUMIF(Transfers!B:B, FI_Q_DL_2!B42, Transfers!J:J))/realGDP!D39)/3</f>
        <v>368.54740448530032</v>
      </c>
      <c r="F42" s="4">
        <f>VLOOKUP($B42, Taxes!$B:$O, MATCH("SUM_REAL", Taxes!$B$1:$O$1, 0), FALSE)</f>
        <v>854.83695848865409</v>
      </c>
      <c r="G42" s="4">
        <f>SUMIF(Grants!B:B, FI_Q_DL_2!B42, Grants!G:G)</f>
        <v>155.26039593210527</v>
      </c>
      <c r="I42" s="52">
        <f>SUM(SUMPRODUCT(C34:C42,MPCs!$B$4:$B$12),SUMPRODUCT(D34:D42,MPCs!$C$4:$C$12),SUMPRODUCT(E34:E42,MPCs!$D$4:$D$12),SUMPRODUCT(F34:F42,MPCs!$E$4:$E$12), SUMPRODUCT(G34:G42,MPCs!$F$4:$F$12))</f>
        <v>1585.4943375425496</v>
      </c>
      <c r="J42" s="53">
        <f>VLOOKUP(B42, realGDP!B:F, MATCH($J$4, realGDP!$B$3:$F$3, 0), FALSE)</f>
        <v>5431.3</v>
      </c>
      <c r="K42" s="75">
        <f t="shared" si="1"/>
        <v>3.9135555418027407E-3</v>
      </c>
      <c r="L42" s="75"/>
      <c r="O42" s="50" t="s">
        <v>924</v>
      </c>
      <c r="P42" s="50">
        <f t="shared" si="2"/>
        <v>2536.8689310552923</v>
      </c>
      <c r="Q42" s="50">
        <f t="shared" si="3"/>
        <v>26.875139031704293</v>
      </c>
      <c r="R42" s="50">
        <f>VLOOKUP(O42, realGDP!$L:$O, MATCH(FI_Q_DL_2!$R$4, realGDP!$L$3:$O$3, 0), FALSE)</f>
        <v>12065.9</v>
      </c>
      <c r="S42" s="88">
        <f t="shared" si="4"/>
        <v>2.2273629842534991E-3</v>
      </c>
      <c r="T42" s="88">
        <f>VLOOKUP(O42, 'Federal Reserve FI Data'!A38:E87, 4, FALSE)/100</f>
        <v>3.0000000000000001E-3</v>
      </c>
    </row>
    <row r="43" spans="1:20" x14ac:dyDescent="0.25">
      <c r="A43" s="50" t="str">
        <f t="shared" si="0"/>
        <v>1974</v>
      </c>
      <c r="B43" t="s">
        <v>411</v>
      </c>
      <c r="C43">
        <f>SUMIF('C&amp;I'!B:B, FI_Q_DL_2!$B43, 'C&amp;I'!D:D)</f>
        <v>1453.5</v>
      </c>
      <c r="D43">
        <f>(SUMIF('M&amp;M'!B:B, FI_Q_DL_2!B43, 'M&amp;M'!I:I))/3</f>
        <v>183.77331103942677</v>
      </c>
      <c r="E43">
        <f>((SUMIF(Transfers!B:B, FI_Q_DL_2!B43, Transfers!J:J))/realGDP!D40)/3</f>
        <v>380.25091626726817</v>
      </c>
      <c r="F43" s="4">
        <f>VLOOKUP($B43, Taxes!$B:$O, MATCH("SUM_REAL", Taxes!$B$1:$O$1, 0), FALSE)</f>
        <v>859.52917958838452</v>
      </c>
      <c r="G43" s="4">
        <f>SUMIF(Grants!B:B, FI_Q_DL_2!B43, Grants!G:G)</f>
        <v>148.36481533690443</v>
      </c>
      <c r="I43" s="52">
        <f>SUM(SUMPRODUCT(C35:C43,MPCs!$B$4:$B$12),SUMPRODUCT(D35:D43,MPCs!$C$4:$C$12),SUMPRODUCT(E35:E43,MPCs!$D$4:$D$12),SUMPRODUCT(F35:F43,MPCs!$E$4:$E$12), SUMPRODUCT(G35:G43,MPCs!$F$4:$F$12))</f>
        <v>1590.8814468470277</v>
      </c>
      <c r="J43" s="53">
        <f>VLOOKUP(B43, realGDP!B:F, MATCH($J$4, realGDP!$B$3:$F$3, 0), FALSE)</f>
        <v>5378.7</v>
      </c>
      <c r="K43" s="75">
        <f t="shared" si="1"/>
        <v>1.0015634455311031E-3</v>
      </c>
      <c r="L43" s="75"/>
      <c r="O43" s="50" t="s">
        <v>292</v>
      </c>
      <c r="P43" s="50">
        <f t="shared" si="2"/>
        <v>2536.2628270728305</v>
      </c>
      <c r="Q43" s="50">
        <f t="shared" si="3"/>
        <v>-0.60610398246171826</v>
      </c>
      <c r="R43" s="50">
        <f>VLOOKUP(O43, realGDP!$L:$O, MATCH(FI_Q_DL_2!$R$4, realGDP!$L$3:$O$3, 0), FALSE)</f>
        <v>12559.7</v>
      </c>
      <c r="S43" s="88">
        <f t="shared" si="4"/>
        <v>-4.8257839157123037E-5</v>
      </c>
      <c r="T43" s="88">
        <f>VLOOKUP(O43, 'Federal Reserve FI Data'!A39:E88, 4, FALSE)/100</f>
        <v>7.000000000000001E-4</v>
      </c>
    </row>
    <row r="44" spans="1:20" x14ac:dyDescent="0.25">
      <c r="A44" s="50" t="str">
        <f t="shared" si="0"/>
        <v>1974</v>
      </c>
      <c r="B44" t="s">
        <v>412</v>
      </c>
      <c r="C44">
        <f>SUMIF('C&amp;I'!B:B, FI_Q_DL_2!$B44, 'C&amp;I'!D:D)</f>
        <v>1459.9</v>
      </c>
      <c r="D44">
        <f>(SUMIF('M&amp;M'!B:B, FI_Q_DL_2!B44, 'M&amp;M'!I:I))/3</f>
        <v>187.74264529310139</v>
      </c>
      <c r="E44">
        <f>((SUMIF(Transfers!B:B, FI_Q_DL_2!B44, Transfers!J:J))/realGDP!D41)/3</f>
        <v>389.41398865784498</v>
      </c>
      <c r="F44" s="4">
        <f>VLOOKUP($B44, Taxes!$B:$O, MATCH("SUM_REAL", Taxes!$B$1:$O$1, 0), FALSE)</f>
        <v>848.59941570716614</v>
      </c>
      <c r="G44" s="4">
        <f>SUMIF(Grants!B:B, FI_Q_DL_2!B44, Grants!G:G)</f>
        <v>154.32204846193505</v>
      </c>
      <c r="I44" s="52">
        <f>SUM(SUMPRODUCT(C36:C44,MPCs!$B$4:$B$12),SUMPRODUCT(D36:D44,MPCs!$C$4:$C$12),SUMPRODUCT(E36:E44,MPCs!$D$4:$D$12),SUMPRODUCT(F36:F44,MPCs!$E$4:$E$12), SUMPRODUCT(G36:G44,MPCs!$F$4:$F$12))</f>
        <v>1611.1513122686699</v>
      </c>
      <c r="J44" s="53">
        <f>VLOOKUP(B44, realGDP!B:F, MATCH($J$4, realGDP!$B$3:$F$3, 0), FALSE)</f>
        <v>5357.2</v>
      </c>
      <c r="K44" s="75">
        <f t="shared" si="1"/>
        <v>3.7836678529161094E-3</v>
      </c>
      <c r="L44" s="75"/>
      <c r="O44" s="50" t="s">
        <v>293</v>
      </c>
      <c r="P44" s="50">
        <f t="shared" si="2"/>
        <v>2679.9566135179002</v>
      </c>
      <c r="Q44" s="50">
        <f t="shared" si="3"/>
        <v>143.69378644506969</v>
      </c>
      <c r="R44" s="50">
        <f>VLOOKUP(O44, realGDP!$L:$O, MATCH(FI_Q_DL_2!$R$4, realGDP!$L$3:$O$3, 0), FALSE)</f>
        <v>12682.2</v>
      </c>
      <c r="S44" s="88">
        <f t="shared" si="4"/>
        <v>1.1330351709093823E-2</v>
      </c>
      <c r="T44" s="88">
        <f>VLOOKUP(O44, 'Federal Reserve FI Data'!A40:E89, 4, FALSE)/100</f>
        <v>4.7999999999999996E-3</v>
      </c>
    </row>
    <row r="45" spans="1:20" x14ac:dyDescent="0.25">
      <c r="A45" s="50" t="str">
        <f t="shared" si="0"/>
        <v>1975</v>
      </c>
      <c r="B45" t="s">
        <v>413</v>
      </c>
      <c r="C45">
        <f>SUMIF('C&amp;I'!B:B, FI_Q_DL_2!$B45, 'C&amp;I'!D:D)</f>
        <v>1476.1</v>
      </c>
      <c r="D45">
        <f>(SUMIF('M&amp;M'!B:B, FI_Q_DL_2!B45, 'M&amp;M'!I:I))/3</f>
        <v>197.46839427205637</v>
      </c>
      <c r="E45">
        <f>((SUMIF(Transfers!B:B, FI_Q_DL_2!B45, Transfers!J:J))/realGDP!D42)/3</f>
        <v>411.5920515502176</v>
      </c>
      <c r="F45" s="4">
        <f>VLOOKUP($B45, Taxes!$B:$O, MATCH("SUM_REAL", Taxes!$B$1:$O$1, 0), FALSE)</f>
        <v>838.36577713302518</v>
      </c>
      <c r="G45" s="4">
        <f>SUMIF(Grants!B:B, FI_Q_DL_2!B45, Grants!G:G)</f>
        <v>162.94996794979926</v>
      </c>
      <c r="I45" s="52">
        <f>SUM(SUMPRODUCT(C37:C45,MPCs!$B$4:$B$12),SUMPRODUCT(D37:D45,MPCs!$C$4:$C$12),SUMPRODUCT(E37:E45,MPCs!$D$4:$D$12),SUMPRODUCT(F37:F45,MPCs!$E$4:$E$12), SUMPRODUCT(G37:G45,MPCs!$F$4:$F$12))</f>
        <v>1645.2763490369423</v>
      </c>
      <c r="J45" s="53">
        <f>VLOOKUP(B45, realGDP!B:F, MATCH($J$4, realGDP!$B$3:$F$3, 0), FALSE)</f>
        <v>5292.4</v>
      </c>
      <c r="K45" s="75">
        <f t="shared" si="1"/>
        <v>6.4479322742559842E-3</v>
      </c>
      <c r="L45" s="75"/>
      <c r="O45" s="50" t="s">
        <v>294</v>
      </c>
      <c r="P45" s="50">
        <f t="shared" si="2"/>
        <v>2973.4449010269941</v>
      </c>
      <c r="Q45" s="50">
        <f t="shared" si="3"/>
        <v>293.48828750909388</v>
      </c>
      <c r="R45" s="50">
        <f>VLOOKUP(O45, realGDP!$L:$O, MATCH(FI_Q_DL_2!$R$4, realGDP!$L$3:$O$3, 0), FALSE)</f>
        <v>12908.8</v>
      </c>
      <c r="S45" s="88">
        <f t="shared" si="4"/>
        <v>2.2735520537082759E-2</v>
      </c>
      <c r="T45" s="88">
        <f>VLOOKUP(O45, 'Federal Reserve FI Data'!A41:E90, 4, FALSE)/100</f>
        <v>9.4999999999999998E-3</v>
      </c>
    </row>
    <row r="46" spans="1:20" x14ac:dyDescent="0.25">
      <c r="A46" s="50" t="str">
        <f t="shared" si="0"/>
        <v>1975</v>
      </c>
      <c r="B46" t="s">
        <v>414</v>
      </c>
      <c r="C46">
        <f>SUMIF('C&amp;I'!B:B, FI_Q_DL_2!$B46, 'C&amp;I'!D:D)</f>
        <v>1466.2</v>
      </c>
      <c r="D46">
        <f>(SUMIF('M&amp;M'!B:B, FI_Q_DL_2!B46, 'M&amp;M'!I:I))/3</f>
        <v>202.04099254571497</v>
      </c>
      <c r="E46">
        <f>((SUMIF(Transfers!B:B, FI_Q_DL_2!B46, Transfers!J:J))/realGDP!D43)/3</f>
        <v>452.17700452177002</v>
      </c>
      <c r="F46" s="4">
        <f>VLOOKUP($B46, Taxes!$B:$O, MATCH("SUM_REAL", Taxes!$B$1:$O$1, 0), FALSE)</f>
        <v>706.92930706929292</v>
      </c>
      <c r="G46" s="4">
        <f>SUMIF(Grants!B:B, FI_Q_DL_2!B46, Grants!G:G)</f>
        <v>174.649201746492</v>
      </c>
      <c r="I46" s="52">
        <f>SUM(SUMPRODUCT(C38:C46,MPCs!$B$4:$B$12),SUMPRODUCT(D38:D46,MPCs!$C$4:$C$12),SUMPRODUCT(E38:E46,MPCs!$D$4:$D$12),SUMPRODUCT(F38:F46,MPCs!$E$4:$E$12), SUMPRODUCT(G38:G46,MPCs!$F$4:$F$12))</f>
        <v>1695.4841111929966</v>
      </c>
      <c r="J46" s="53">
        <f>VLOOKUP(B46, realGDP!B:F, MATCH($J$4, realGDP!$B$3:$F$3, 0), FALSE)</f>
        <v>5333.2</v>
      </c>
      <c r="K46" s="75">
        <f t="shared" si="1"/>
        <v>9.4141907590291549E-3</v>
      </c>
      <c r="L46" s="75"/>
      <c r="O46" s="50" t="s">
        <v>295</v>
      </c>
      <c r="P46" s="50">
        <f t="shared" si="2"/>
        <v>3206.2488309628402</v>
      </c>
      <c r="Q46" s="50">
        <f t="shared" si="3"/>
        <v>232.8039299358461</v>
      </c>
      <c r="R46" s="50">
        <f>VLOOKUP(O46, realGDP!$L:$O, MATCH(FI_Q_DL_2!$R$4, realGDP!$L$3:$O$3, 0), FALSE)</f>
        <v>13271.1</v>
      </c>
      <c r="S46" s="88">
        <f t="shared" si="4"/>
        <v>1.754217283690471E-2</v>
      </c>
      <c r="T46" s="88">
        <f>VLOOKUP(O46, 'Federal Reserve FI Data'!A42:E91, 4, FALSE)/100</f>
        <v>9.0000000000000011E-3</v>
      </c>
    </row>
    <row r="47" spans="1:20" x14ac:dyDescent="0.25">
      <c r="A47" s="50" t="str">
        <f t="shared" si="0"/>
        <v>1975</v>
      </c>
      <c r="B47" t="s">
        <v>415</v>
      </c>
      <c r="C47">
        <f>SUMIF('C&amp;I'!B:B, FI_Q_DL_2!$B47, 'C&amp;I'!D:D)</f>
        <v>1489.5</v>
      </c>
      <c r="D47">
        <f>(SUMIF('M&amp;M'!B:B, FI_Q_DL_2!B47, 'M&amp;M'!I:I))/3</f>
        <v>202.28535797325048</v>
      </c>
      <c r="E47">
        <f>((SUMIF(Transfers!B:B, FI_Q_DL_2!B47, Transfers!J:J))/realGDP!D44)/3</f>
        <v>451.40252148497137</v>
      </c>
      <c r="F47" s="4">
        <f>VLOOKUP($B47, Taxes!$B:$O, MATCH("SUM_REAL", Taxes!$B$1:$O$1, 0), FALSE)</f>
        <v>803.886925795053</v>
      </c>
      <c r="G47" s="4">
        <f>SUMIF(Grants!B:B, FI_Q_DL_2!B47, Grants!G:G)</f>
        <v>183.5492736552807</v>
      </c>
      <c r="I47" s="52">
        <f>SUM(SUMPRODUCT(C39:C47,MPCs!$B$4:$B$12),SUMPRODUCT(D39:D47,MPCs!$C$4:$C$12),SUMPRODUCT(E39:E47,MPCs!$D$4:$D$12),SUMPRODUCT(F39:F47,MPCs!$E$4:$E$12), SUMPRODUCT(G39:G47,MPCs!$F$4:$F$12))</f>
        <v>1719.1309996416599</v>
      </c>
      <c r="J47" s="53">
        <f>VLOOKUP(B47, realGDP!B:F, MATCH($J$4, realGDP!$B$3:$F$3, 0), FALSE)</f>
        <v>5421.4</v>
      </c>
      <c r="K47" s="75">
        <f t="shared" si="1"/>
        <v>4.3617678918108378E-3</v>
      </c>
      <c r="L47" s="75"/>
      <c r="O47" s="50" t="s">
        <v>296</v>
      </c>
      <c r="P47" s="50">
        <f t="shared" si="2"/>
        <v>3371.2163662417706</v>
      </c>
      <c r="Q47" s="50">
        <f t="shared" si="3"/>
        <v>164.96753527893043</v>
      </c>
      <c r="R47" s="50">
        <f>VLOOKUP(O47, realGDP!$L:$O, MATCH(FI_Q_DL_2!$R$4, realGDP!$L$3:$O$3, 0), FALSE)</f>
        <v>13773.5</v>
      </c>
      <c r="S47" s="88">
        <f t="shared" si="4"/>
        <v>1.1977168858963258E-2</v>
      </c>
      <c r="T47" s="88">
        <f>VLOOKUP(O47, 'Federal Reserve FI Data'!A43:E92, 4, FALSE)/100</f>
        <v>7.1999999999999998E-3</v>
      </c>
    </row>
    <row r="48" spans="1:20" x14ac:dyDescent="0.25">
      <c r="A48" s="50" t="str">
        <f t="shared" si="0"/>
        <v>1975</v>
      </c>
      <c r="B48" t="s">
        <v>416</v>
      </c>
      <c r="C48">
        <f>SUMIF('C&amp;I'!B:B, FI_Q_DL_2!$B48, 'C&amp;I'!D:D)</f>
        <v>1503.4</v>
      </c>
      <c r="D48">
        <f>(SUMIF('M&amp;M'!B:B, FI_Q_DL_2!B48, 'M&amp;M'!I:I))/3</f>
        <v>207.72397079561111</v>
      </c>
      <c r="E48">
        <f>((SUMIF(Transfers!B:B, FI_Q_DL_2!B48, Transfers!J:J))/realGDP!D45)/3</f>
        <v>447.27612060366187</v>
      </c>
      <c r="F48" s="4">
        <f>VLOOKUP($B48, Taxes!$B:$O, MATCH("SUM_REAL", Taxes!$B$1:$O$1, 0), FALSE)</f>
        <v>816.03758406538611</v>
      </c>
      <c r="G48" s="4">
        <f>SUMIF(Grants!B:B, FI_Q_DL_2!B48, Grants!G:G)</f>
        <v>182.12826205875726</v>
      </c>
      <c r="I48" s="52">
        <f>SUM(SUMPRODUCT(C40:C48,MPCs!$B$4:$B$12),SUMPRODUCT(D40:D48,MPCs!$C$4:$C$12),SUMPRODUCT(E40:E48,MPCs!$D$4:$D$12),SUMPRODUCT(F40:F48,MPCs!$E$4:$E$12), SUMPRODUCT(G40:G48,MPCs!$F$4:$F$12))</f>
        <v>1747.0246025459871</v>
      </c>
      <c r="J48" s="53">
        <f>VLOOKUP(B48, realGDP!B:F, MATCH($J$4, realGDP!$B$3:$F$3, 0), FALSE)</f>
        <v>5494.4</v>
      </c>
      <c r="K48" s="75">
        <f t="shared" si="1"/>
        <v>5.0767332018650411E-3</v>
      </c>
      <c r="L48" s="75"/>
      <c r="O48" s="50" t="s">
        <v>297</v>
      </c>
      <c r="P48" s="50">
        <f t="shared" si="2"/>
        <v>3392.246904905388</v>
      </c>
      <c r="Q48" s="50">
        <f t="shared" si="3"/>
        <v>21.030538663617335</v>
      </c>
      <c r="R48" s="50">
        <f>VLOOKUP(O48, realGDP!$L:$O, MATCH(FI_Q_DL_2!$R$4, realGDP!$L$3:$O$3, 0), FALSE)</f>
        <v>14234.2</v>
      </c>
      <c r="S48" s="88">
        <f t="shared" si="4"/>
        <v>1.477465446854571E-3</v>
      </c>
      <c r="T48" s="88">
        <f>VLOOKUP(O48, 'Federal Reserve FI Data'!A44:E93, 4, FALSE)/100</f>
        <v>2.3E-3</v>
      </c>
    </row>
    <row r="49" spans="1:20" x14ac:dyDescent="0.25">
      <c r="A49" s="50" t="str">
        <f t="shared" si="0"/>
        <v>1976</v>
      </c>
      <c r="B49" t="s">
        <v>417</v>
      </c>
      <c r="C49">
        <f>SUMIF('C&amp;I'!B:B, FI_Q_DL_2!$B49, 'C&amp;I'!D:D)</f>
        <v>1506.5</v>
      </c>
      <c r="D49">
        <f>(SUMIF('M&amp;M'!B:B, FI_Q_DL_2!B49, 'M&amp;M'!I:I))/3</f>
        <v>211.41557611516305</v>
      </c>
      <c r="E49">
        <f>((SUMIF(Transfers!B:B, FI_Q_DL_2!B49, Transfers!J:J))/realGDP!D46)/3</f>
        <v>450.63967920565204</v>
      </c>
      <c r="F49" s="4">
        <f>VLOOKUP($B49, Taxes!$B:$O, MATCH("SUM_REAL", Taxes!$B$1:$O$1, 0), FALSE)</f>
        <v>841.7669149003882</v>
      </c>
      <c r="G49" s="4">
        <f>SUMIF(Grants!B:B, FI_Q_DL_2!B49, Grants!G:G)</f>
        <v>182.35631086499905</v>
      </c>
      <c r="I49" s="52">
        <f>SUM(SUMPRODUCT(C41:C49,MPCs!$B$4:$B$12),SUMPRODUCT(D41:D49,MPCs!$C$4:$C$12),SUMPRODUCT(E41:E49,MPCs!$D$4:$D$12),SUMPRODUCT(F41:F49,MPCs!$E$4:$E$12), SUMPRODUCT(G41:G49,MPCs!$F$4:$F$12))</f>
        <v>1758.1698806729914</v>
      </c>
      <c r="J49" s="53">
        <f>VLOOKUP(B49, realGDP!B:F, MATCH($J$4, realGDP!$B$3:$F$3, 0), FALSE)</f>
        <v>5618.5</v>
      </c>
      <c r="K49" s="75">
        <f t="shared" si="1"/>
        <v>1.9836750248294569E-3</v>
      </c>
      <c r="L49" s="75"/>
      <c r="O49" s="50" t="s">
        <v>298</v>
      </c>
      <c r="P49" s="50">
        <f t="shared" si="2"/>
        <v>3402.6535289751901</v>
      </c>
      <c r="Q49" s="50">
        <f t="shared" si="3"/>
        <v>10.406624069802092</v>
      </c>
      <c r="R49" s="50">
        <f>VLOOKUP(O49, realGDP!$L:$O, MATCH(FI_Q_DL_2!$R$4, realGDP!$L$3:$O$3, 0), FALSE)</f>
        <v>14613.8</v>
      </c>
      <c r="S49" s="88">
        <f t="shared" si="4"/>
        <v>7.1210938084564543E-4</v>
      </c>
      <c r="T49" s="88">
        <f>VLOOKUP(O49, 'Federal Reserve FI Data'!A45:E94, 4, FALSE)/100</f>
        <v>3.3E-3</v>
      </c>
    </row>
    <row r="50" spans="1:20" x14ac:dyDescent="0.25">
      <c r="A50" s="50" t="str">
        <f t="shared" si="0"/>
        <v>1976</v>
      </c>
      <c r="B50" t="s">
        <v>418</v>
      </c>
      <c r="C50">
        <f>SUMIF('C&amp;I'!B:B, FI_Q_DL_2!$B50, 'C&amp;I'!D:D)</f>
        <v>1491.4</v>
      </c>
      <c r="D50">
        <f>(SUMIF('M&amp;M'!B:B, FI_Q_DL_2!B50, 'M&amp;M'!I:I))/3</f>
        <v>210.28781698144908</v>
      </c>
      <c r="E50">
        <f>((SUMIF(Transfers!B:B, FI_Q_DL_2!B50, Transfers!J:J))/realGDP!D47)/3</f>
        <v>440.0471291211681</v>
      </c>
      <c r="F50" s="4">
        <f>VLOOKUP($B50, Taxes!$B:$O, MATCH("SUM_REAL", Taxes!$B$1:$O$1, 0), FALSE)</f>
        <v>861.89484314839365</v>
      </c>
      <c r="G50" s="4">
        <f>SUMIF(Grants!B:B, FI_Q_DL_2!B50, Grants!G:G)</f>
        <v>182.41494666414189</v>
      </c>
      <c r="I50" s="52">
        <f>SUM(SUMPRODUCT(C42:C50,MPCs!$B$4:$B$12),SUMPRODUCT(D42:D50,MPCs!$C$4:$C$12),SUMPRODUCT(E42:E50,MPCs!$D$4:$D$12),SUMPRODUCT(F42:F50,MPCs!$E$4:$E$12), SUMPRODUCT(G42:G50,MPCs!$F$4:$F$12))</f>
        <v>1742.4692622037105</v>
      </c>
      <c r="J50" s="53">
        <f>VLOOKUP(B50, realGDP!B:F, MATCH($J$4, realGDP!$B$3:$F$3, 0), FALSE)</f>
        <v>5661</v>
      </c>
      <c r="K50" s="75">
        <f t="shared" si="1"/>
        <v>-2.7734708477797076E-3</v>
      </c>
      <c r="L50" s="75"/>
      <c r="O50" s="50" t="s">
        <v>299</v>
      </c>
      <c r="P50" s="50">
        <f t="shared" si="2"/>
        <v>3401.6712820321022</v>
      </c>
      <c r="Q50" s="50">
        <f t="shared" si="3"/>
        <v>-0.98224694308783</v>
      </c>
      <c r="R50" s="50">
        <f>VLOOKUP(O50, realGDP!$L:$O, MATCH(FI_Q_DL_2!$R$4, realGDP!$L$3:$O$3, 0), FALSE)</f>
        <v>14873.7</v>
      </c>
      <c r="S50" s="88">
        <f t="shared" si="4"/>
        <v>-6.6039179429989173E-5</v>
      </c>
      <c r="T50" s="88">
        <f>VLOOKUP(O50, 'Federal Reserve FI Data'!A46:E95, 4, FALSE)/100</f>
        <v>1.6000000000000001E-3</v>
      </c>
    </row>
    <row r="51" spans="1:20" x14ac:dyDescent="0.25">
      <c r="A51" s="50" t="str">
        <f t="shared" si="0"/>
        <v>1976</v>
      </c>
      <c r="B51" t="s">
        <v>419</v>
      </c>
      <c r="C51">
        <f>SUMIF('C&amp;I'!B:B, FI_Q_DL_2!$B51, 'C&amp;I'!D:D)</f>
        <v>1483.9</v>
      </c>
      <c r="D51">
        <f>(SUMIF('M&amp;M'!B:B, FI_Q_DL_2!B51, 'M&amp;M'!I:I))/3</f>
        <v>217.40429115322738</v>
      </c>
      <c r="E51">
        <f>((SUMIF(Transfers!B:B, FI_Q_DL_2!B51, Transfers!J:J))/realGDP!D48)/3</f>
        <v>449.52902042465877</v>
      </c>
      <c r="F51" s="4">
        <f>VLOOKUP($B51, Taxes!$B:$O, MATCH("SUM_REAL", Taxes!$B$1:$O$1, 0), FALSE)</f>
        <v>875.74222028787267</v>
      </c>
      <c r="G51" s="4">
        <f>SUMIF(Grants!B:B, FI_Q_DL_2!B51, Grants!G:G)</f>
        <v>184.97217645412999</v>
      </c>
      <c r="I51" s="52">
        <f>SUM(SUMPRODUCT(C43:C51,MPCs!$B$4:$B$12),SUMPRODUCT(D43:D51,MPCs!$C$4:$C$12),SUMPRODUCT(E43:E51,MPCs!$D$4:$D$12),SUMPRODUCT(F43:F51,MPCs!$E$4:$E$12), SUMPRODUCT(G43:G51,MPCs!$F$4:$F$12))</f>
        <v>1746.6929958639491</v>
      </c>
      <c r="J51" s="53">
        <f>VLOOKUP(B51, realGDP!B:F, MATCH($J$4, realGDP!$B$3:$F$3, 0), FALSE)</f>
        <v>5689.8</v>
      </c>
      <c r="K51" s="75">
        <f t="shared" si="1"/>
        <v>7.4233429298720902E-4</v>
      </c>
      <c r="L51" s="75"/>
      <c r="O51" s="50" t="s">
        <v>300</v>
      </c>
      <c r="P51" s="50">
        <f t="shared" si="2"/>
        <v>3554.8524399313446</v>
      </c>
      <c r="Q51" s="50">
        <f t="shared" si="3"/>
        <v>153.18115789924241</v>
      </c>
      <c r="R51" s="50">
        <f>VLOOKUP(O51, realGDP!$L:$O, MATCH(FI_Q_DL_2!$R$4, realGDP!$L$3:$O$3, 0), FALSE)</f>
        <v>14830.4</v>
      </c>
      <c r="S51" s="88">
        <f t="shared" si="4"/>
        <v>1.0328862195169545E-2</v>
      </c>
      <c r="T51" s="88">
        <f>VLOOKUP(O51, 'Federal Reserve FI Data'!A47:E96, 4, FALSE)/100</f>
        <v>8.3999999999999995E-3</v>
      </c>
    </row>
    <row r="52" spans="1:20" x14ac:dyDescent="0.25">
      <c r="A52" s="50" t="str">
        <f t="shared" si="0"/>
        <v>1976</v>
      </c>
      <c r="B52" t="s">
        <v>420</v>
      </c>
      <c r="C52">
        <f>SUMIF('C&amp;I'!B:B, FI_Q_DL_2!$B52, 'C&amp;I'!D:D)</f>
        <v>1484.4</v>
      </c>
      <c r="D52">
        <f>(SUMIF('M&amp;M'!B:B, FI_Q_DL_2!B52, 'M&amp;M'!I:I))/3</f>
        <v>218.49889350709418</v>
      </c>
      <c r="E52">
        <f>((SUMIF(Transfers!B:B, FI_Q_DL_2!B52, Transfers!J:J))/realGDP!D49)/3</f>
        <v>448.15098189237443</v>
      </c>
      <c r="F52" s="4">
        <f>VLOOKUP($B52, Taxes!$B:$O, MATCH("SUM_REAL", Taxes!$B$1:$O$1, 0), FALSE)</f>
        <v>887.52869166029086</v>
      </c>
      <c r="G52" s="4">
        <f>SUMIF(Grants!B:B, FI_Q_DL_2!B52, Grants!G:G)</f>
        <v>195.86840091813315</v>
      </c>
      <c r="I52" s="52">
        <f>SUM(SUMPRODUCT(C44:C52,MPCs!$B$4:$B$12),SUMPRODUCT(D44:D52,MPCs!$C$4:$C$12),SUMPRODUCT(E44:E52,MPCs!$D$4:$D$12),SUMPRODUCT(F44:F52,MPCs!$E$4:$E$12), SUMPRODUCT(G44:G52,MPCs!$F$4:$F$12))</f>
        <v>1753.1284898832487</v>
      </c>
      <c r="J52" s="53">
        <f>VLOOKUP(B52, realGDP!B:F, MATCH($J$4, realGDP!$B$3:$F$3, 0), FALSE)</f>
        <v>5732.5</v>
      </c>
      <c r="K52" s="75">
        <f t="shared" si="1"/>
        <v>1.122633060497085E-3</v>
      </c>
      <c r="L52" s="75"/>
      <c r="O52" s="50" t="s">
        <v>301</v>
      </c>
      <c r="P52" s="50">
        <f t="shared" si="2"/>
        <v>4047.2808660055039</v>
      </c>
      <c r="Q52" s="50">
        <f t="shared" si="3"/>
        <v>492.42842607415923</v>
      </c>
      <c r="R52" s="50">
        <f>VLOOKUP(O52, realGDP!$L:$O, MATCH(FI_Q_DL_2!$R$4, realGDP!$L$3:$O$3, 0), FALSE)</f>
        <v>14418.7</v>
      </c>
      <c r="S52" s="88">
        <f t="shared" si="4"/>
        <v>3.415206822211151E-2</v>
      </c>
      <c r="T52" s="88">
        <f>VLOOKUP(O52, 'Federal Reserve FI Data'!A48:E97, 4, FALSE)/100</f>
        <v>1.0200000000000001E-2</v>
      </c>
    </row>
    <row r="53" spans="1:20" x14ac:dyDescent="0.25">
      <c r="A53" s="50" t="str">
        <f t="shared" si="0"/>
        <v>1977</v>
      </c>
      <c r="B53" t="s">
        <v>421</v>
      </c>
      <c r="C53">
        <f>SUMIF('C&amp;I'!B:B, FI_Q_DL_2!$B53, 'C&amp;I'!D:D)</f>
        <v>1497.3</v>
      </c>
      <c r="D53">
        <f>(SUMIF('M&amp;M'!B:B, FI_Q_DL_2!B53, 'M&amp;M'!I:I))/3</f>
        <v>220.82915015613312</v>
      </c>
      <c r="E53">
        <f>((SUMIF(Transfers!B:B, FI_Q_DL_2!B53, Transfers!J:J))/realGDP!D50)/3</f>
        <v>445.11248058519959</v>
      </c>
      <c r="F53" s="4">
        <f>VLOOKUP($B53, Taxes!$B:$O, MATCH("SUM_REAL", Taxes!$B$1:$O$1, 0), FALSE)</f>
        <v>906.95926649631747</v>
      </c>
      <c r="G53" s="4">
        <f>SUMIF(Grants!B:B, FI_Q_DL_2!B53, Grants!G:G)</f>
        <v>185.17961821734556</v>
      </c>
      <c r="I53" s="52">
        <f>SUM(SUMPRODUCT(C45:C53,MPCs!$B$4:$B$12),SUMPRODUCT(D45:D53,MPCs!$C$4:$C$12),SUMPRODUCT(E45:E53,MPCs!$D$4:$D$12),SUMPRODUCT(F45:F53,MPCs!$E$4:$E$12), SUMPRODUCT(G45:G53,MPCs!$F$4:$F$12))</f>
        <v>1766.6472786493318</v>
      </c>
      <c r="J53" s="53">
        <f>VLOOKUP(B53, realGDP!B:F, MATCH($J$4, realGDP!$B$3:$F$3, 0), FALSE)</f>
        <v>5799.2</v>
      </c>
      <c r="K53" s="75">
        <f t="shared" si="1"/>
        <v>2.3311471868676993E-3</v>
      </c>
      <c r="L53" s="75"/>
      <c r="O53" s="50" t="s">
        <v>925</v>
      </c>
      <c r="P53" s="50">
        <f t="shared" si="2"/>
        <v>4358.6567920252028</v>
      </c>
      <c r="Q53" s="50">
        <f t="shared" si="3"/>
        <v>311.37592601969891</v>
      </c>
      <c r="R53" s="50">
        <f>VLOOKUP(O53, realGDP!$L:$O, MATCH(FI_Q_DL_2!$R$4, realGDP!$L$3:$O$3, 0), FALSE)</f>
        <v>14783.8</v>
      </c>
      <c r="S53" s="88">
        <f t="shared" si="4"/>
        <v>2.1061968236833487E-2</v>
      </c>
      <c r="T53" s="88">
        <f>VLOOKUP(O53, 'Federal Reserve FI Data'!A49:E98, 4, FALSE)/100</f>
        <v>0</v>
      </c>
    </row>
    <row r="54" spans="1:20" x14ac:dyDescent="0.25">
      <c r="A54" s="50" t="str">
        <f t="shared" si="0"/>
        <v>1977</v>
      </c>
      <c r="B54" t="s">
        <v>422</v>
      </c>
      <c r="C54">
        <f>SUMIF('C&amp;I'!B:B, FI_Q_DL_2!$B54, 'C&amp;I'!D:D)</f>
        <v>1512</v>
      </c>
      <c r="D54">
        <f>(SUMIF('M&amp;M'!B:B, FI_Q_DL_2!B54, 'M&amp;M'!I:I))/3</f>
        <v>228.01990447608787</v>
      </c>
      <c r="E54">
        <f>((SUMIF(Transfers!B:B, FI_Q_DL_2!B54, Transfers!J:J))/realGDP!D51)/3</f>
        <v>434.17863687415024</v>
      </c>
      <c r="F54" s="4">
        <f>VLOOKUP($B54, Taxes!$B:$O, MATCH("SUM_REAL", Taxes!$B$1:$O$1, 0), FALSE)</f>
        <v>920.6715138617958</v>
      </c>
      <c r="G54" s="4">
        <f>SUMIF(Grants!B:B, FI_Q_DL_2!B54, Grants!G:G)</f>
        <v>190.93219838032749</v>
      </c>
      <c r="I54" s="52">
        <f>SUM(SUMPRODUCT(C46:C54,MPCs!$B$4:$B$12),SUMPRODUCT(D46:D54,MPCs!$C$4:$C$12),SUMPRODUCT(E46:E54,MPCs!$D$4:$D$12),SUMPRODUCT(F46:F54,MPCs!$E$4:$E$12), SUMPRODUCT(G46:G54,MPCs!$F$4:$F$12))</f>
        <v>1781.4414326040915</v>
      </c>
      <c r="J54" s="53">
        <f>VLOOKUP(B54, realGDP!B:F, MATCH($J$4, realGDP!$B$3:$F$3, 0), FALSE)</f>
        <v>5913</v>
      </c>
      <c r="K54" s="75">
        <f t="shared" si="1"/>
        <v>2.5019709038998179E-3</v>
      </c>
      <c r="L54" s="75"/>
      <c r="O54" s="50" t="s">
        <v>926</v>
      </c>
      <c r="P54" s="50">
        <f t="shared" si="2"/>
        <v>4291.8622530404409</v>
      </c>
      <c r="Q54" s="50">
        <f t="shared" si="3"/>
        <v>-66.794538984761857</v>
      </c>
      <c r="R54" s="50">
        <f>VLOOKUP(O54, realGDP!$L:$O, MATCH(FI_Q_DL_2!$R$4, realGDP!$L$3:$O$3, 0), FALSE)</f>
        <v>15020.6</v>
      </c>
      <c r="S54" s="88">
        <f t="shared" si="4"/>
        <v>-4.4468622415057887E-3</v>
      </c>
      <c r="T54" s="88">
        <f>VLOOKUP(O54, 'Federal Reserve FI Data'!A50:E99, 4, FALSE)/100</f>
        <v>0</v>
      </c>
    </row>
    <row r="55" spans="1:20" x14ac:dyDescent="0.25">
      <c r="A55" s="50" t="str">
        <f t="shared" si="0"/>
        <v>1977</v>
      </c>
      <c r="B55" t="s">
        <v>423</v>
      </c>
      <c r="C55">
        <f>SUMIF('C&amp;I'!B:B, FI_Q_DL_2!$B55, 'C&amp;I'!D:D)</f>
        <v>1515.4</v>
      </c>
      <c r="D55">
        <f>(SUMIF('M&amp;M'!B:B, FI_Q_DL_2!B55, 'M&amp;M'!I:I))/3</f>
        <v>224.56948276404185</v>
      </c>
      <c r="E55">
        <f>((SUMIF(Transfers!B:B, FI_Q_DL_2!B55, Transfers!J:J))/realGDP!D52)/3</f>
        <v>442.76216819527349</v>
      </c>
      <c r="F55" s="4">
        <f>VLOOKUP($B55, Taxes!$B:$O, MATCH("SUM_REAL", Taxes!$B$1:$O$1, 0), FALSE)</f>
        <v>922.40500800698794</v>
      </c>
      <c r="G55" s="4">
        <f>SUMIF(Grants!B:B, FI_Q_DL_2!B55, Grants!G:G)</f>
        <v>202.0672586985005</v>
      </c>
      <c r="I55" s="52">
        <f>SUM(SUMPRODUCT(C47:C55,MPCs!$B$4:$B$12),SUMPRODUCT(D47:D55,MPCs!$C$4:$C$12),SUMPRODUCT(E47:E55,MPCs!$D$4:$D$12),SUMPRODUCT(F47:F55,MPCs!$E$4:$E$12), SUMPRODUCT(G47:G55,MPCs!$F$4:$F$12))</f>
        <v>1772.6743619179529</v>
      </c>
      <c r="J55" s="53">
        <f>VLOOKUP(B55, realGDP!B:F, MATCH($J$4, realGDP!$B$3:$F$3, 0), FALSE)</f>
        <v>6017.6</v>
      </c>
      <c r="K55" s="75">
        <f t="shared" si="1"/>
        <v>-1.4569048601001386E-3</v>
      </c>
      <c r="L55" s="75"/>
      <c r="O55" s="50" t="s">
        <v>927</v>
      </c>
      <c r="P55" s="50">
        <f t="shared" si="2"/>
        <v>4137.561432317787</v>
      </c>
      <c r="Q55" s="50">
        <f t="shared" si="3"/>
        <v>-154.30082072265395</v>
      </c>
      <c r="R55" s="50">
        <f>VLOOKUP(O55, realGDP!$L:$O, MATCH(FI_Q_DL_2!$R$4, realGDP!$L$3:$O$3, 0), FALSE)</f>
        <v>15369.2</v>
      </c>
      <c r="S55" s="88">
        <f t="shared" si="4"/>
        <v>-1.0039613039237822E-2</v>
      </c>
      <c r="T55" s="88">
        <f>VLOOKUP(O55, 'Federal Reserve FI Data'!A51:E100, 4, FALSE)/100</f>
        <v>0</v>
      </c>
    </row>
    <row r="56" spans="1:20" x14ac:dyDescent="0.25">
      <c r="A56" s="50" t="str">
        <f t="shared" si="0"/>
        <v>1977</v>
      </c>
      <c r="B56" t="s">
        <v>424</v>
      </c>
      <c r="C56">
        <f>SUMIF('C&amp;I'!B:B, FI_Q_DL_2!$B56, 'C&amp;I'!D:D)</f>
        <v>1512.1</v>
      </c>
      <c r="D56">
        <f>(SUMIF('M&amp;M'!B:B, FI_Q_DL_2!B56, 'M&amp;M'!I:I))/3</f>
        <v>224.35405598398845</v>
      </c>
      <c r="E56">
        <f>((SUMIF(Transfers!B:B, FI_Q_DL_2!B56, Transfers!J:J))/realGDP!D53)/3</f>
        <v>442.35847973360887</v>
      </c>
      <c r="F56" s="4">
        <f>VLOOKUP($B56, Taxes!$B:$O, MATCH("SUM_REAL", Taxes!$B$1:$O$1, 0), FALSE)</f>
        <v>944.99942588127215</v>
      </c>
      <c r="G56" s="4">
        <f>SUMIF(Grants!B:B, FI_Q_DL_2!B56, Grants!G:G)</f>
        <v>195.77448616373866</v>
      </c>
      <c r="I56" s="52">
        <f>SUM(SUMPRODUCT(C48:C56,MPCs!$B$4:$B$12),SUMPRODUCT(D48:D56,MPCs!$C$4:$C$12),SUMPRODUCT(E48:E56,MPCs!$D$4:$D$12),SUMPRODUCT(F48:F56,MPCs!$E$4:$E$12), SUMPRODUCT(G48:G56,MPCs!$F$4:$F$12))</f>
        <v>1759.1041819263073</v>
      </c>
      <c r="J56" s="53">
        <f>VLOOKUP(B56, realGDP!B:F, MATCH($J$4, realGDP!$B$3:$F$3, 0), FALSE)</f>
        <v>6018.2</v>
      </c>
      <c r="K56" s="75">
        <f t="shared" si="1"/>
        <v>-2.2548569325787689E-3</v>
      </c>
      <c r="L56" s="75"/>
      <c r="O56" s="50" t="s">
        <v>928</v>
      </c>
      <c r="P56" s="50">
        <f t="shared" si="2"/>
        <v>3924.81872494563</v>
      </c>
      <c r="Q56" s="50">
        <f t="shared" si="3"/>
        <v>-212.74270737215693</v>
      </c>
      <c r="R56" s="50">
        <f>VLOOKUP(O56, realGDP!$L:$O, MATCH(FI_Q_DL_2!$R$4, realGDP!$L$3:$O$3, 0), FALSE)</f>
        <v>15710.3</v>
      </c>
      <c r="S56" s="88">
        <f t="shared" si="4"/>
        <v>-1.3541606931258915E-2</v>
      </c>
      <c r="T56" s="88">
        <f>VLOOKUP(O56, 'Federal Reserve FI Data'!A52:E101, 4, FALSE)/100</f>
        <v>0</v>
      </c>
    </row>
    <row r="57" spans="1:20" x14ac:dyDescent="0.25">
      <c r="A57" s="50" t="str">
        <f t="shared" si="0"/>
        <v>1978</v>
      </c>
      <c r="B57" t="s">
        <v>425</v>
      </c>
      <c r="C57">
        <f>SUMIF('C&amp;I'!B:B, FI_Q_DL_2!$B57, 'C&amp;I'!D:D)</f>
        <v>1513.9</v>
      </c>
      <c r="D57">
        <f>(SUMIF('M&amp;M'!B:B, FI_Q_DL_2!B57, 'M&amp;M'!I:I))/3</f>
        <v>229.18247067874302</v>
      </c>
      <c r="E57">
        <f>((SUMIF(Transfers!B:B, FI_Q_DL_2!B57, Transfers!J:J))/realGDP!D54)/3</f>
        <v>440.02070685679331</v>
      </c>
      <c r="F57" s="4">
        <f>VLOOKUP($B57, Taxes!$B:$O, MATCH("SUM_REAL", Taxes!$B$1:$O$1, 0), FALSE)</f>
        <v>966.82196809261632</v>
      </c>
      <c r="G57" s="4">
        <f>SUMIF(Grants!B:B, FI_Q_DL_2!B57, Grants!G:G)</f>
        <v>205.28024848228154</v>
      </c>
      <c r="I57" s="52">
        <f>SUM(SUMPRODUCT(C49:C57,MPCs!$B$4:$B$12),SUMPRODUCT(D49:D57,MPCs!$C$4:$C$12),SUMPRODUCT(E49:E57,MPCs!$D$4:$D$12),SUMPRODUCT(F49:F57,MPCs!$E$4:$E$12), SUMPRODUCT(G49:G57,MPCs!$F$4:$F$12))</f>
        <v>1755.3146315477734</v>
      </c>
      <c r="J57" s="53">
        <f>VLOOKUP(B57, realGDP!B:F, MATCH($J$4, realGDP!$B$3:$F$3, 0), FALSE)</f>
        <v>6039.2</v>
      </c>
      <c r="K57" s="75">
        <f t="shared" si="1"/>
        <v>-6.2749211460689028E-4</v>
      </c>
      <c r="L57" s="75"/>
      <c r="O57" s="50" t="s">
        <v>984</v>
      </c>
      <c r="P57" s="50">
        <f t="shared" si="2"/>
        <v>1920.6312983074845</v>
      </c>
      <c r="Q57" s="50">
        <f t="shared" si="3"/>
        <v>-2004.1874266381456</v>
      </c>
      <c r="R57" s="50" t="e">
        <f>VLOOKUP(O57, realGDP!$L:$O, MATCH(FI_Q_DL_2!$R$4, realGDP!$L$3:$O$3, 0), FALSE)</f>
        <v>#N/A</v>
      </c>
      <c r="S57" s="88" t="e">
        <f t="shared" si="4"/>
        <v>#N/A</v>
      </c>
      <c r="T57" s="88">
        <f>VLOOKUP(O57, 'Federal Reserve FI Data'!A53:E102, 4, FALSE)/100</f>
        <v>0</v>
      </c>
    </row>
    <row r="58" spans="1:20" x14ac:dyDescent="0.25">
      <c r="A58" s="50" t="str">
        <f t="shared" si="0"/>
        <v>1978</v>
      </c>
      <c r="B58" t="s">
        <v>426</v>
      </c>
      <c r="C58">
        <f>SUMIF('C&amp;I'!B:B, FI_Q_DL_2!$B58, 'C&amp;I'!D:D)</f>
        <v>1554.1</v>
      </c>
      <c r="D58">
        <f>(SUMIF('M&amp;M'!B:B, FI_Q_DL_2!B58, 'M&amp;M'!I:I))/3</f>
        <v>235.91084808516214</v>
      </c>
      <c r="E58">
        <f>((SUMIF(Transfers!B:B, FI_Q_DL_2!B58, Transfers!J:J))/realGDP!D55)/3</f>
        <v>429.10499377507261</v>
      </c>
      <c r="F58" s="4">
        <f>VLOOKUP($B58, Taxes!$B:$O, MATCH("SUM_REAL", Taxes!$B$1:$O$1, 0), FALSE)</f>
        <v>989.34845760132794</v>
      </c>
      <c r="G58" s="4">
        <f>SUMIF(Grants!B:B, FI_Q_DL_2!B58, Grants!G:G)</f>
        <v>209.98755014524826</v>
      </c>
      <c r="I58" s="52">
        <f>SUM(SUMPRODUCT(C50:C58,MPCs!$B$4:$B$12),SUMPRODUCT(D50:D58,MPCs!$C$4:$C$12),SUMPRODUCT(E50:E58,MPCs!$D$4:$D$12),SUMPRODUCT(F50:F58,MPCs!$E$4:$E$12), SUMPRODUCT(G50:G58,MPCs!$F$4:$F$12))</f>
        <v>1788.1804188686197</v>
      </c>
      <c r="J58" s="53">
        <f>VLOOKUP(B58, realGDP!B:F, MATCH($J$4, realGDP!$B$3:$F$3, 0), FALSE)</f>
        <v>6274</v>
      </c>
      <c r="K58" s="75">
        <f t="shared" si="1"/>
        <v>5.2384104751109764E-3</v>
      </c>
      <c r="L58" s="75"/>
    </row>
    <row r="59" spans="1:20" x14ac:dyDescent="0.25">
      <c r="A59" s="50" t="str">
        <f t="shared" si="0"/>
        <v>1978</v>
      </c>
      <c r="B59" t="s">
        <v>427</v>
      </c>
      <c r="C59">
        <f>SUMIF('C&amp;I'!B:B, FI_Q_DL_2!$B59, 'C&amp;I'!D:D)</f>
        <v>1566.4</v>
      </c>
      <c r="D59">
        <f>(SUMIF('M&amp;M'!B:B, FI_Q_DL_2!B59, 'M&amp;M'!I:I))/3</f>
        <v>237.23629628827112</v>
      </c>
      <c r="E59">
        <f>((SUMIF(Transfers!B:B, FI_Q_DL_2!B59, Transfers!J:J))/realGDP!D56)/3</f>
        <v>440.44479486691506</v>
      </c>
      <c r="F59" s="4">
        <f>VLOOKUP($B59, Taxes!$B:$O, MATCH("SUM_REAL", Taxes!$B$1:$O$1, 0), FALSE)</f>
        <v>1015.469943720943</v>
      </c>
      <c r="G59" s="4">
        <f>SUMIF(Grants!B:B, FI_Q_DL_2!B59, Grants!G:G)</f>
        <v>205.54090427122699</v>
      </c>
      <c r="I59" s="52">
        <f>SUM(SUMPRODUCT(C51:C59,MPCs!$B$4:$B$12),SUMPRODUCT(D51:D59,MPCs!$C$4:$C$12),SUMPRODUCT(E51:E59,MPCs!$D$4:$D$12),SUMPRODUCT(F51:F59,MPCs!$E$4:$E$12), SUMPRODUCT(G51:G59,MPCs!$F$4:$F$12))</f>
        <v>1792.091459963669</v>
      </c>
      <c r="J59" s="53">
        <f>VLOOKUP(B59, realGDP!B:F, MATCH($J$4, realGDP!$B$3:$F$3, 0), FALSE)</f>
        <v>6335.3</v>
      </c>
      <c r="K59" s="75">
        <f t="shared" si="1"/>
        <v>6.1734110382291498E-4</v>
      </c>
      <c r="L59" s="75"/>
    </row>
    <row r="60" spans="1:20" x14ac:dyDescent="0.25">
      <c r="A60" s="50" t="str">
        <f t="shared" si="0"/>
        <v>1978</v>
      </c>
      <c r="B60" t="s">
        <v>428</v>
      </c>
      <c r="C60">
        <f>SUMIF('C&amp;I'!B:B, FI_Q_DL_2!$B60, 'C&amp;I'!D:D)</f>
        <v>1580.6</v>
      </c>
      <c r="D60">
        <f>(SUMIF('M&amp;M'!B:B, FI_Q_DL_2!B60, 'M&amp;M'!I:I))/3</f>
        <v>238.85783210890267</v>
      </c>
      <c r="E60">
        <f>((SUMIF(Transfers!B:B, FI_Q_DL_2!B60, Transfers!J:J))/realGDP!D57)/3</f>
        <v>435.55602992057351</v>
      </c>
      <c r="F60" s="4">
        <f>VLOOKUP($B60, Taxes!$B:$O, MATCH("SUM_REAL", Taxes!$B$1:$O$1, 0), FALSE)</f>
        <v>1035.034821357099</v>
      </c>
      <c r="G60" s="4">
        <f>SUMIF(Grants!B:B, FI_Q_DL_2!B60, Grants!G:G)</f>
        <v>207.32716065853725</v>
      </c>
      <c r="I60" s="52">
        <f>SUM(SUMPRODUCT(C52:C60,MPCs!$B$4:$B$12),SUMPRODUCT(D52:D60,MPCs!$C$4:$C$12),SUMPRODUCT(E52:E60,MPCs!$D$4:$D$12),SUMPRODUCT(F52:F60,MPCs!$E$4:$E$12), SUMPRODUCT(G52:G60,MPCs!$F$4:$F$12))</f>
        <v>1797.4386744857429</v>
      </c>
      <c r="J60" s="53">
        <f>VLOOKUP(B60, realGDP!B:F, MATCH($J$4, realGDP!$B$3:$F$3, 0), FALSE)</f>
        <v>6420.3</v>
      </c>
      <c r="K60" s="75">
        <f t="shared" si="1"/>
        <v>8.3286053955016978E-4</v>
      </c>
      <c r="L60" s="75"/>
    </row>
    <row r="61" spans="1:20" x14ac:dyDescent="0.25">
      <c r="A61" s="50" t="str">
        <f t="shared" si="0"/>
        <v>1979</v>
      </c>
      <c r="B61" t="s">
        <v>429</v>
      </c>
      <c r="C61">
        <f>SUMIF('C&amp;I'!B:B, FI_Q_DL_2!$B61, 'C&amp;I'!D:D)</f>
        <v>1566.9</v>
      </c>
      <c r="D61">
        <f>(SUMIF('M&amp;M'!B:B, FI_Q_DL_2!B61, 'M&amp;M'!I:I))/3</f>
        <v>240.59531461764288</v>
      </c>
      <c r="E61">
        <f>((SUMIF(Transfers!B:B, FI_Q_DL_2!B61, Transfers!J:J))/realGDP!D58)/3</f>
        <v>436.42998699178474</v>
      </c>
      <c r="F61" s="4">
        <f>VLOOKUP($B61, Taxes!$B:$O, MATCH("SUM_REAL", Taxes!$B$1:$O$1, 0), FALSE)</f>
        <v>1066.499044027134</v>
      </c>
      <c r="G61" s="4">
        <f>SUMIF(Grants!B:B, FI_Q_DL_2!B61, Grants!G:G)</f>
        <v>199.05188444514289</v>
      </c>
      <c r="I61" s="52">
        <f>SUM(SUMPRODUCT(C53:C61,MPCs!$B$4:$B$12),SUMPRODUCT(D53:D61,MPCs!$C$4:$C$12),SUMPRODUCT(E53:E61,MPCs!$D$4:$D$12),SUMPRODUCT(F53:F61,MPCs!$E$4:$E$12), SUMPRODUCT(G53:G61,MPCs!$F$4:$F$12))</f>
        <v>1768.7718065911672</v>
      </c>
      <c r="J61" s="53">
        <f>VLOOKUP(B61, realGDP!B:F, MATCH($J$4, realGDP!$B$3:$F$3, 0), FALSE)</f>
        <v>6433</v>
      </c>
      <c r="K61" s="75">
        <f t="shared" si="1"/>
        <v>-4.4562207204376985E-3</v>
      </c>
      <c r="L61" s="75"/>
    </row>
    <row r="62" spans="1:20" x14ac:dyDescent="0.25">
      <c r="A62" s="50" t="str">
        <f t="shared" si="0"/>
        <v>1979</v>
      </c>
      <c r="B62" t="s">
        <v>430</v>
      </c>
      <c r="C62">
        <f>SUMIF('C&amp;I'!B:B, FI_Q_DL_2!$B62, 'C&amp;I'!D:D)</f>
        <v>1583</v>
      </c>
      <c r="D62">
        <f>(SUMIF('M&amp;M'!B:B, FI_Q_DL_2!B62, 'M&amp;M'!I:I))/3</f>
        <v>246.3275605430928</v>
      </c>
      <c r="E62">
        <f>((SUMIF(Transfers!B:B, FI_Q_DL_2!B62, Transfers!J:J))/realGDP!D59)/3</f>
        <v>430.96561453605972</v>
      </c>
      <c r="F62" s="4">
        <f>VLOOKUP($B62, Taxes!$B:$O, MATCH("SUM_REAL", Taxes!$B$1:$O$1, 0), FALSE)</f>
        <v>1065.4734587731375</v>
      </c>
      <c r="G62" s="4">
        <f>SUMIF(Grants!B:B, FI_Q_DL_2!B62, Grants!G:G)</f>
        <v>193.76880322268113</v>
      </c>
      <c r="I62" s="52">
        <f>SUM(SUMPRODUCT(C54:C62,MPCs!$B$4:$B$12),SUMPRODUCT(D54:D62,MPCs!$C$4:$C$12),SUMPRODUCT(E54:E62,MPCs!$D$4:$D$12),SUMPRODUCT(F54:F62,MPCs!$E$4:$E$12), SUMPRODUCT(G54:G62,MPCs!$F$4:$F$12))</f>
        <v>1780.3258100255343</v>
      </c>
      <c r="J62" s="53">
        <f>VLOOKUP(B62, realGDP!B:F, MATCH($J$4, realGDP!$B$3:$F$3, 0), FALSE)</f>
        <v>6440.8</v>
      </c>
      <c r="K62" s="75">
        <f t="shared" si="1"/>
        <v>1.7938770702967228E-3</v>
      </c>
      <c r="L62" s="75"/>
    </row>
    <row r="63" spans="1:20" x14ac:dyDescent="0.25">
      <c r="A63" s="50" t="str">
        <f t="shared" si="0"/>
        <v>1979</v>
      </c>
      <c r="B63" t="s">
        <v>431</v>
      </c>
      <c r="C63">
        <f>SUMIF('C&amp;I'!B:B, FI_Q_DL_2!$B63, 'C&amp;I'!D:D)</f>
        <v>1585.1</v>
      </c>
      <c r="D63">
        <f>(SUMIF('M&amp;M'!B:B, FI_Q_DL_2!B63, 'M&amp;M'!I:I))/3</f>
        <v>248.75372705366408</v>
      </c>
      <c r="E63">
        <f>((SUMIF(Transfers!B:B, FI_Q_DL_2!B63, Transfers!J:J))/realGDP!D60)/3</f>
        <v>454.71131678028223</v>
      </c>
      <c r="F63" s="4">
        <f>VLOOKUP($B63, Taxes!$B:$O, MATCH("SUM_REAL", Taxes!$B$1:$O$1, 0), FALSE)</f>
        <v>1080.0119420809076</v>
      </c>
      <c r="G63" s="4">
        <f>SUMIF(Grants!B:B, FI_Q_DL_2!B63, Grants!G:G)</f>
        <v>198.78588844106085</v>
      </c>
      <c r="I63" s="52">
        <f>SUM(SUMPRODUCT(C55:C63,MPCs!$B$4:$B$12),SUMPRODUCT(D55:D63,MPCs!$C$4:$C$12),SUMPRODUCT(E55:E63,MPCs!$D$4:$D$12),SUMPRODUCT(F55:F63,MPCs!$E$4:$E$12), SUMPRODUCT(G55:G63,MPCs!$F$4:$F$12))</f>
        <v>1781.0736228453713</v>
      </c>
      <c r="J63" s="53">
        <f>VLOOKUP(B63, realGDP!B:F, MATCH($J$4, realGDP!$B$3:$F$3, 0), FALSE)</f>
        <v>6487.1</v>
      </c>
      <c r="K63" s="75">
        <f t="shared" si="1"/>
        <v>1.1527690645080368E-4</v>
      </c>
      <c r="L63" s="75"/>
    </row>
    <row r="64" spans="1:20" x14ac:dyDescent="0.25">
      <c r="A64" s="50" t="str">
        <f t="shared" si="0"/>
        <v>1979</v>
      </c>
      <c r="B64" t="s">
        <v>432</v>
      </c>
      <c r="C64">
        <f>SUMIF('C&amp;I'!B:B, FI_Q_DL_2!$B64, 'C&amp;I'!D:D)</f>
        <v>1595.4</v>
      </c>
      <c r="D64">
        <f>(SUMIF('M&amp;M'!B:B, FI_Q_DL_2!B64, 'M&amp;M'!I:I))/3</f>
        <v>254.79963835840218</v>
      </c>
      <c r="E64">
        <f>((SUMIF(Transfers!B:B, FI_Q_DL_2!B64, Transfers!J:J))/realGDP!D61)/3</f>
        <v>452.08308028665124</v>
      </c>
      <c r="F64" s="4">
        <f>VLOOKUP($B64, Taxes!$B:$O, MATCH("SUM_REAL", Taxes!$B$1:$O$1, 0), FALSE)</f>
        <v>1087.3314709097533</v>
      </c>
      <c r="G64" s="4">
        <f>SUMIF(Grants!B:B, FI_Q_DL_2!B64, Grants!G:G)</f>
        <v>199.19834811125955</v>
      </c>
      <c r="I64" s="52">
        <f>SUM(SUMPRODUCT(C56:C64,MPCs!$B$4:$B$12),SUMPRODUCT(D56:D64,MPCs!$C$4:$C$12),SUMPRODUCT(E56:E64,MPCs!$D$4:$D$12),SUMPRODUCT(F56:F64,MPCs!$E$4:$E$12), SUMPRODUCT(G56:G64,MPCs!$F$4:$F$12))</f>
        <v>1790.5975530535391</v>
      </c>
      <c r="J64" s="53">
        <f>VLOOKUP(B64, realGDP!B:F, MATCH($J$4, realGDP!$B$3:$F$3, 0), FALSE)</f>
        <v>6503.9</v>
      </c>
      <c r="K64" s="75">
        <f t="shared" si="1"/>
        <v>1.4643414271695004E-3</v>
      </c>
      <c r="L64" s="75"/>
    </row>
    <row r="65" spans="1:12" x14ac:dyDescent="0.25">
      <c r="A65" s="50" t="str">
        <f t="shared" si="0"/>
        <v>1980</v>
      </c>
      <c r="B65" t="s">
        <v>433</v>
      </c>
      <c r="C65">
        <f>SUMIF('C&amp;I'!B:B, FI_Q_DL_2!$B65, 'C&amp;I'!D:D)</f>
        <v>1620.2</v>
      </c>
      <c r="D65">
        <f>(SUMIF('M&amp;M'!B:B, FI_Q_DL_2!B65, 'M&amp;M'!I:I))/3</f>
        <v>258.28136913918581</v>
      </c>
      <c r="E65">
        <f>((SUMIF(Transfers!B:B, FI_Q_DL_2!B65, Transfers!J:J))/realGDP!D62)/3</f>
        <v>456.46807239335186</v>
      </c>
      <c r="F65" s="4">
        <f>VLOOKUP($B65, Taxes!$B:$O, MATCH("SUM_REAL", Taxes!$B$1:$O$1, 0), FALSE)</f>
        <v>1068.2107646587101</v>
      </c>
      <c r="G65" s="4">
        <f>SUMIF(Grants!B:B, FI_Q_DL_2!B65, Grants!G:G)</f>
        <v>196.70739185810652</v>
      </c>
      <c r="I65" s="52">
        <f>SUM(SUMPRODUCT(C57:C65,MPCs!$B$4:$B$12),SUMPRODUCT(D57:D65,MPCs!$C$4:$C$12),SUMPRODUCT(E57:E65,MPCs!$D$4:$D$12),SUMPRODUCT(F57:F65,MPCs!$E$4:$E$12), SUMPRODUCT(G57:G65,MPCs!$F$4:$F$12))</f>
        <v>1818.6234711640498</v>
      </c>
      <c r="J65" s="53">
        <f>VLOOKUP(B65, realGDP!B:F, MATCH($J$4, realGDP!$B$3:$F$3, 0), FALSE)</f>
        <v>6524.9</v>
      </c>
      <c r="K65" s="75">
        <f t="shared" si="1"/>
        <v>4.295225690893455E-3</v>
      </c>
      <c r="L65" s="75"/>
    </row>
    <row r="66" spans="1:12" x14ac:dyDescent="0.25">
      <c r="A66" s="50" t="str">
        <f t="shared" si="0"/>
        <v>1980</v>
      </c>
      <c r="B66" t="s">
        <v>434</v>
      </c>
      <c r="C66">
        <f>SUMIF('C&amp;I'!B:B, FI_Q_DL_2!$B66, 'C&amp;I'!D:D)</f>
        <v>1625.9</v>
      </c>
      <c r="D66">
        <f>(SUMIF('M&amp;M'!B:B, FI_Q_DL_2!B66, 'M&amp;M'!I:I))/3</f>
        <v>253.21094199305335</v>
      </c>
      <c r="E66">
        <f>((SUMIF(Transfers!B:B, FI_Q_DL_2!B66, Transfers!J:J))/realGDP!D63)/3</f>
        <v>455.93031733241241</v>
      </c>
      <c r="F66" s="4">
        <f>VLOOKUP($B66, Taxes!$B:$O, MATCH("SUM_REAL", Taxes!$B$1:$O$1, 0), FALSE)</f>
        <v>1060.20490387936</v>
      </c>
      <c r="G66" s="4">
        <f>SUMIF(Grants!B:B, FI_Q_DL_2!B66, Grants!G:G)</f>
        <v>195.92494532059396</v>
      </c>
      <c r="I66" s="52">
        <f>SUM(SUMPRODUCT(C58:C66,MPCs!$B$4:$B$12),SUMPRODUCT(D58:D66,MPCs!$C$4:$C$12),SUMPRODUCT(E58:E66,MPCs!$D$4:$D$12),SUMPRODUCT(F58:F66,MPCs!$E$4:$E$12), SUMPRODUCT(G58:G66,MPCs!$F$4:$F$12))</f>
        <v>1816.0636376583807</v>
      </c>
      <c r="J66" s="53">
        <f>VLOOKUP(B66, realGDP!B:F, MATCH($J$4, realGDP!$B$3:$F$3, 0), FALSE)</f>
        <v>6392.6</v>
      </c>
      <c r="K66" s="75">
        <f t="shared" si="1"/>
        <v>-4.0043699053109465E-4</v>
      </c>
      <c r="L66" s="75"/>
    </row>
    <row r="67" spans="1:12" x14ac:dyDescent="0.25">
      <c r="A67" s="50" t="str">
        <f t="shared" si="0"/>
        <v>1980</v>
      </c>
      <c r="B67" t="s">
        <v>435</v>
      </c>
      <c r="C67">
        <f>SUMIF('C&amp;I'!B:B, FI_Q_DL_2!$B67, 'C&amp;I'!D:D)</f>
        <v>1601.9</v>
      </c>
      <c r="D67">
        <f>(SUMIF('M&amp;M'!B:B, FI_Q_DL_2!B67, 'M&amp;M'!I:I))/3</f>
        <v>261.8210035226731</v>
      </c>
      <c r="E67">
        <f>((SUMIF(Transfers!B:B, FI_Q_DL_2!B67, Transfers!J:J))/realGDP!D64)/3</f>
        <v>508.22290715201694</v>
      </c>
      <c r="F67" s="4">
        <f>VLOOKUP($B67, Taxes!$B:$O, MATCH("SUM_REAL", Taxes!$B$1:$O$1, 0), FALSE)</f>
        <v>1066.6156718936309</v>
      </c>
      <c r="G67" s="4">
        <f>SUMIF(Grants!B:B, FI_Q_DL_2!B67, Grants!G:G)</f>
        <v>195.72993768138767</v>
      </c>
      <c r="I67" s="52">
        <f>SUM(SUMPRODUCT(C59:C67,MPCs!$B$4:$B$12),SUMPRODUCT(D59:D67,MPCs!$C$4:$C$12),SUMPRODUCT(E59:E67,MPCs!$D$4:$D$12),SUMPRODUCT(F59:F67,MPCs!$E$4:$E$12), SUMPRODUCT(G59:G67,MPCs!$F$4:$F$12))</f>
        <v>1813.5642959219017</v>
      </c>
      <c r="J67" s="53">
        <f>VLOOKUP(B67, realGDP!B:F, MATCH($J$4, realGDP!$B$3:$F$3, 0), FALSE)</f>
        <v>6382.9</v>
      </c>
      <c r="K67" s="75">
        <f t="shared" si="1"/>
        <v>-3.915683680582466E-4</v>
      </c>
      <c r="L67" s="75"/>
    </row>
    <row r="68" spans="1:12" x14ac:dyDescent="0.25">
      <c r="A68" s="50" t="str">
        <f t="shared" si="0"/>
        <v>1980</v>
      </c>
      <c r="B68" t="s">
        <v>436</v>
      </c>
      <c r="C68">
        <f>SUMIF('C&amp;I'!B:B, FI_Q_DL_2!$B68, 'C&amp;I'!D:D)</f>
        <v>1601.8</v>
      </c>
      <c r="D68">
        <f>(SUMIF('M&amp;M'!B:B, FI_Q_DL_2!B68, 'M&amp;M'!I:I))/3</f>
        <v>267.16122962043278</v>
      </c>
      <c r="E68">
        <f>((SUMIF(Transfers!B:B, FI_Q_DL_2!B68, Transfers!J:J))/realGDP!D65)/3</f>
        <v>495.31253430522315</v>
      </c>
      <c r="F68" s="4">
        <f>VLOOKUP($B68, Taxes!$B:$O, MATCH("SUM_REAL", Taxes!$B$1:$O$1, 0), FALSE)</f>
        <v>1089.8632182141525</v>
      </c>
      <c r="G68" s="4">
        <f>SUMIF(Grants!B:B, FI_Q_DL_2!B68, Grants!G:G)</f>
        <v>198.03719235075854</v>
      </c>
      <c r="I68" s="52">
        <f>SUM(SUMPRODUCT(C60:C68,MPCs!$B$4:$B$12),SUMPRODUCT(D60:D68,MPCs!$C$4:$C$12),SUMPRODUCT(E60:E68,MPCs!$D$4:$D$12),SUMPRODUCT(F60:F68,MPCs!$E$4:$E$12), SUMPRODUCT(G60:G68,MPCs!$F$4:$F$12))</f>
        <v>1818.7878682383841</v>
      </c>
      <c r="J68" s="53">
        <f>VLOOKUP(B68, realGDP!B:F, MATCH($J$4, realGDP!$B$3:$F$3, 0), FALSE)</f>
        <v>6501.2</v>
      </c>
      <c r="K68" s="75">
        <f t="shared" si="1"/>
        <v>8.0347817579561195E-4</v>
      </c>
      <c r="L68" s="75"/>
    </row>
    <row r="69" spans="1:12" x14ac:dyDescent="0.25">
      <c r="A69" s="50" t="str">
        <f t="shared" si="0"/>
        <v>1981</v>
      </c>
      <c r="B69" t="s">
        <v>437</v>
      </c>
      <c r="C69">
        <f>SUMIF('C&amp;I'!B:B, FI_Q_DL_2!$B69, 'C&amp;I'!D:D)</f>
        <v>1622.8</v>
      </c>
      <c r="D69">
        <f>(SUMIF('M&amp;M'!B:B, FI_Q_DL_2!B69, 'M&amp;M'!I:I))/3</f>
        <v>270.37310237560359</v>
      </c>
      <c r="E69">
        <f>((SUMIF(Transfers!B:B, FI_Q_DL_2!B69, Transfers!J:J))/realGDP!D66)/3</f>
        <v>489.26977325477588</v>
      </c>
      <c r="F69" s="4">
        <f>VLOOKUP($B69, Taxes!$B:$O, MATCH("SUM_REAL", Taxes!$B$1:$O$1, 0), FALSE)</f>
        <v>1132.7262988752011</v>
      </c>
      <c r="G69" s="4">
        <f>SUMIF(Grants!B:B, FI_Q_DL_2!B69, Grants!G:G)</f>
        <v>188.32351365827532</v>
      </c>
      <c r="I69" s="52">
        <f>SUM(SUMPRODUCT(C61:C69,MPCs!$B$4:$B$12),SUMPRODUCT(D61:D69,MPCs!$C$4:$C$12),SUMPRODUCT(E61:E69,MPCs!$D$4:$D$12),SUMPRODUCT(F61:F69,MPCs!$E$4:$E$12), SUMPRODUCT(G61:G69,MPCs!$F$4:$F$12))</f>
        <v>1827.9739961222724</v>
      </c>
      <c r="J69" s="53">
        <f>VLOOKUP(B69, realGDP!B:F, MATCH($J$4, realGDP!$B$3:$F$3, 0), FALSE)</f>
        <v>6635.7</v>
      </c>
      <c r="K69" s="75">
        <f t="shared" si="1"/>
        <v>1.3843494859454579E-3</v>
      </c>
      <c r="L69" s="75"/>
    </row>
    <row r="70" spans="1:12" x14ac:dyDescent="0.25">
      <c r="A70" s="50" t="str">
        <f t="shared" si="0"/>
        <v>1981</v>
      </c>
      <c r="B70" t="s">
        <v>438</v>
      </c>
      <c r="C70">
        <f>SUMIF('C&amp;I'!B:B, FI_Q_DL_2!$B70, 'C&amp;I'!D:D)</f>
        <v>1627.9</v>
      </c>
      <c r="D70">
        <f>(SUMIF('M&amp;M'!B:B, FI_Q_DL_2!B70, 'M&amp;M'!I:I))/3</f>
        <v>278.45985449436091</v>
      </c>
      <c r="E70">
        <f>((SUMIF(Transfers!B:B, FI_Q_DL_2!B70, Transfers!J:J))/realGDP!D67)/3</f>
        <v>479.76285806605694</v>
      </c>
      <c r="F70" s="4">
        <f>VLOOKUP($B70, Taxes!$B:$O, MATCH("SUM_REAL", Taxes!$B$1:$O$1, 0), FALSE)</f>
        <v>1144.8982172208875</v>
      </c>
      <c r="G70" s="4">
        <f>SUMIF(Grants!B:B, FI_Q_DL_2!B70, Grants!G:G)</f>
        <v>184.17836220339697</v>
      </c>
      <c r="I70" s="52">
        <f>SUM(SUMPRODUCT(C62:C70,MPCs!$B$4:$B$12),SUMPRODUCT(D62:D70,MPCs!$C$4:$C$12),SUMPRODUCT(E62:E70,MPCs!$D$4:$D$12),SUMPRODUCT(F62:F70,MPCs!$E$4:$E$12), SUMPRODUCT(G62:G70,MPCs!$F$4:$F$12))</f>
        <v>1829.9537654970011</v>
      </c>
      <c r="J70" s="53">
        <f>VLOOKUP(B70, realGDP!B:F, MATCH($J$4, realGDP!$B$3:$F$3, 0), FALSE)</f>
        <v>6587.3</v>
      </c>
      <c r="K70" s="75">
        <f t="shared" si="1"/>
        <v>3.0054337508974476E-4</v>
      </c>
      <c r="L70" s="75"/>
    </row>
    <row r="71" spans="1:12" x14ac:dyDescent="0.25">
      <c r="A71" s="50" t="str">
        <f t="shared" si="0"/>
        <v>1981</v>
      </c>
      <c r="B71" t="s">
        <v>439</v>
      </c>
      <c r="C71">
        <f>SUMIF('C&amp;I'!B:B, FI_Q_DL_2!$B71, 'C&amp;I'!D:D)</f>
        <v>1621.6</v>
      </c>
      <c r="D71">
        <f>(SUMIF('M&amp;M'!B:B, FI_Q_DL_2!B71, 'M&amp;M'!I:I))/3</f>
        <v>277.36692466420823</v>
      </c>
      <c r="E71">
        <f>((SUMIF(Transfers!B:B, FI_Q_DL_2!B71, Transfers!J:J))/realGDP!D68)/3</f>
        <v>505.00024189145284</v>
      </c>
      <c r="F71" s="4">
        <f>VLOOKUP($B71, Taxes!$B:$O, MATCH("SUM_REAL", Taxes!$B$1:$O$1, 0), FALSE)</f>
        <v>1163.5670004768717</v>
      </c>
      <c r="G71" s="4">
        <f>SUMIF(Grants!B:B, FI_Q_DL_2!B71, Grants!G:G)</f>
        <v>173.95451058447884</v>
      </c>
      <c r="I71" s="52">
        <f>SUM(SUMPRODUCT(C63:C71,MPCs!$B$4:$B$12),SUMPRODUCT(D63:D71,MPCs!$C$4:$C$12),SUMPRODUCT(E63:E71,MPCs!$D$4:$D$12),SUMPRODUCT(F63:F71,MPCs!$E$4:$E$12), SUMPRODUCT(G63:G71,MPCs!$F$4:$F$12))</f>
        <v>1819.7481662501896</v>
      </c>
      <c r="J71" s="53">
        <f>VLOOKUP(B71, realGDP!B:F, MATCH($J$4, realGDP!$B$3:$F$3, 0), FALSE)</f>
        <v>6662.9</v>
      </c>
      <c r="K71" s="75">
        <f t="shared" si="1"/>
        <v>-1.5317053005165194E-3</v>
      </c>
      <c r="L71" s="75"/>
    </row>
    <row r="72" spans="1:12" x14ac:dyDescent="0.25">
      <c r="A72" s="50" t="str">
        <f t="shared" si="0"/>
        <v>1981</v>
      </c>
      <c r="B72" t="s">
        <v>440</v>
      </c>
      <c r="C72">
        <f>SUMIF('C&amp;I'!B:B, FI_Q_DL_2!$B72, 'C&amp;I'!D:D)</f>
        <v>1639.9</v>
      </c>
      <c r="D72">
        <f>(SUMIF('M&amp;M'!B:B, FI_Q_DL_2!B72, 'M&amp;M'!I:I))/3</f>
        <v>274.03894248606395</v>
      </c>
      <c r="E72">
        <f>((SUMIF(Transfers!B:B, FI_Q_DL_2!B72, Transfers!J:J))/realGDP!D69)/3</f>
        <v>498.73376358140678</v>
      </c>
      <c r="F72" s="4">
        <f>VLOOKUP($B72, Taxes!$B:$O, MATCH("SUM_REAL", Taxes!$B$1:$O$1, 0), FALSE)</f>
        <v>1141.4508618576913</v>
      </c>
      <c r="G72" s="4">
        <f>SUMIF(Grants!B:B, FI_Q_DL_2!B72, Grants!G:G)</f>
        <v>166.24458786046893</v>
      </c>
      <c r="I72" s="52">
        <f>SUM(SUMPRODUCT(C64:C72,MPCs!$B$4:$B$12),SUMPRODUCT(D64:D72,MPCs!$C$4:$C$12),SUMPRODUCT(E64:E72,MPCs!$D$4:$D$12),SUMPRODUCT(F64:F72,MPCs!$E$4:$E$12), SUMPRODUCT(G64:G72,MPCs!$F$4:$F$12))</f>
        <v>1835.8634921211792</v>
      </c>
      <c r="J72" s="53">
        <f>VLOOKUP(B72, realGDP!B:F, MATCH($J$4, realGDP!$B$3:$F$3, 0), FALSE)</f>
        <v>6585.1</v>
      </c>
      <c r="K72" s="75">
        <f t="shared" si="1"/>
        <v>2.4472408727262509E-3</v>
      </c>
      <c r="L72" s="75"/>
    </row>
    <row r="73" spans="1:12" x14ac:dyDescent="0.25">
      <c r="A73" s="50" t="str">
        <f t="shared" si="0"/>
        <v>1982</v>
      </c>
      <c r="B73" t="s">
        <v>441</v>
      </c>
      <c r="C73">
        <f>SUMIF('C&amp;I'!B:B, FI_Q_DL_2!$B73, 'C&amp;I'!D:D)</f>
        <v>1638.2</v>
      </c>
      <c r="D73">
        <f>(SUMIF('M&amp;M'!B:B, FI_Q_DL_2!B73, 'M&amp;M'!I:I))/3</f>
        <v>276.67926927552395</v>
      </c>
      <c r="E73">
        <f>((SUMIF(Transfers!B:B, FI_Q_DL_2!B73, Transfers!J:J))/realGDP!D70)/3</f>
        <v>497.27062493277396</v>
      </c>
      <c r="F73" s="4">
        <f>VLOOKUP($B73, Taxes!$B:$O, MATCH("SUM_REAL", Taxes!$B$1:$O$1, 0), FALSE)</f>
        <v>1143.5140367860597</v>
      </c>
      <c r="G73" s="4">
        <f>SUMIF(Grants!B:B, FI_Q_DL_2!B73, Grants!G:G)</f>
        <v>161.34236850596966</v>
      </c>
      <c r="I73" s="52">
        <f>SUM(SUMPRODUCT(C65:C73,MPCs!$B$4:$B$12),SUMPRODUCT(D65:D73,MPCs!$C$4:$C$12),SUMPRODUCT(E65:E73,MPCs!$D$4:$D$12),SUMPRODUCT(F65:F73,MPCs!$E$4:$E$12), SUMPRODUCT(G65:G73,MPCs!$F$4:$F$12))</f>
        <v>1829.9307154478252</v>
      </c>
      <c r="J73" s="53">
        <f>VLOOKUP(B73, realGDP!B:F, MATCH($J$4, realGDP!$B$3:$F$3, 0), FALSE)</f>
        <v>6475</v>
      </c>
      <c r="K73" s="75">
        <f t="shared" si="1"/>
        <v>-9.1625894569174603E-4</v>
      </c>
      <c r="L73" s="75"/>
    </row>
    <row r="74" spans="1:12" x14ac:dyDescent="0.25">
      <c r="A74" s="50" t="str">
        <f t="shared" ref="A74:A137" si="5">RIGHT(B74, 4)</f>
        <v>1982</v>
      </c>
      <c r="B74" t="s">
        <v>442</v>
      </c>
      <c r="C74">
        <f>SUMIF('C&amp;I'!B:B, FI_Q_DL_2!$B74, 'C&amp;I'!D:D)</f>
        <v>1648.9</v>
      </c>
      <c r="D74">
        <f>(SUMIF('M&amp;M'!B:B, FI_Q_DL_2!B74, 'M&amp;M'!I:I))/3</f>
        <v>282.72643579501641</v>
      </c>
      <c r="E74">
        <f>((SUMIF(Transfers!B:B, FI_Q_DL_2!B74, Transfers!J:J))/realGDP!D71)/3</f>
        <v>504.16866442917262</v>
      </c>
      <c r="F74" s="4">
        <f>VLOOKUP($B74, Taxes!$B:$O, MATCH("SUM_REAL", Taxes!$B$1:$O$1, 0), FALSE)</f>
        <v>1149.9120984497363</v>
      </c>
      <c r="G74" s="4">
        <f>SUMIF(Grants!B:B, FI_Q_DL_2!B74, Grants!G:G)</f>
        <v>164.21607799264825</v>
      </c>
      <c r="I74" s="52">
        <f>SUM(SUMPRODUCT(C66:C74,MPCs!$B$4:$B$12),SUMPRODUCT(D66:D74,MPCs!$C$4:$C$12),SUMPRODUCT(E66:E74,MPCs!$D$4:$D$12),SUMPRODUCT(F66:F74,MPCs!$E$4:$E$12), SUMPRODUCT(G66:G74,MPCs!$F$4:$F$12))</f>
        <v>1840.5637703316115</v>
      </c>
      <c r="J74" s="53">
        <f>VLOOKUP(B74, realGDP!B:F, MATCH($J$4, realGDP!$B$3:$F$3, 0), FALSE)</f>
        <v>6510.2</v>
      </c>
      <c r="K74" s="75">
        <f t="shared" ref="K74:K137" si="6">(I74-I73)/J74</f>
        <v>1.6332915860935719E-3</v>
      </c>
      <c r="L74" s="75"/>
    </row>
    <row r="75" spans="1:12" x14ac:dyDescent="0.25">
      <c r="A75" s="50" t="str">
        <f t="shared" si="5"/>
        <v>1982</v>
      </c>
      <c r="B75" t="s">
        <v>443</v>
      </c>
      <c r="C75">
        <f>SUMIF('C&amp;I'!B:B, FI_Q_DL_2!$B75, 'C&amp;I'!D:D)</f>
        <v>1659.3</v>
      </c>
      <c r="D75">
        <f>(SUMIF('M&amp;M'!B:B, FI_Q_DL_2!B75, 'M&amp;M'!I:I))/3</f>
        <v>283.50677379952748</v>
      </c>
      <c r="E75">
        <f>((SUMIF(Transfers!B:B, FI_Q_DL_2!B75, Transfers!J:J))/realGDP!D72)/3</f>
        <v>523.96593434691101</v>
      </c>
      <c r="F75" s="4">
        <f>VLOOKUP($B75, Taxes!$B:$O, MATCH("SUM_REAL", Taxes!$B$1:$O$1, 0), FALSE)</f>
        <v>1116.5745530358161</v>
      </c>
      <c r="G75" s="4">
        <f>SUMIF(Grants!B:B, FI_Q_DL_2!B75, Grants!G:G)</f>
        <v>158.13386306866232</v>
      </c>
      <c r="I75" s="52">
        <f>SUM(SUMPRODUCT(C67:C75,MPCs!$B$4:$B$12),SUMPRODUCT(D67:D75,MPCs!$C$4:$C$12),SUMPRODUCT(E67:E75,MPCs!$D$4:$D$12),SUMPRODUCT(F67:F75,MPCs!$E$4:$E$12), SUMPRODUCT(G67:G75,MPCs!$F$4:$F$12))</f>
        <v>1861.3448044767413</v>
      </c>
      <c r="J75" s="53">
        <f>VLOOKUP(B75, realGDP!B:F, MATCH($J$4, realGDP!$B$3:$F$3, 0), FALSE)</f>
        <v>6486.8</v>
      </c>
      <c r="K75" s="75">
        <f t="shared" si="6"/>
        <v>3.2035879239578455E-3</v>
      </c>
      <c r="L75" s="75"/>
    </row>
    <row r="76" spans="1:12" x14ac:dyDescent="0.25">
      <c r="A76" s="50" t="str">
        <f t="shared" si="5"/>
        <v>1982</v>
      </c>
      <c r="B76" t="s">
        <v>444</v>
      </c>
      <c r="C76">
        <f>SUMIF('C&amp;I'!B:B, FI_Q_DL_2!$B76, 'C&amp;I'!D:D)</f>
        <v>1685.8</v>
      </c>
      <c r="D76">
        <f>(SUMIF('M&amp;M'!B:B, FI_Q_DL_2!B76, 'M&amp;M'!I:I))/3</f>
        <v>282.61288851214073</v>
      </c>
      <c r="E76">
        <f>((SUMIF(Transfers!B:B, FI_Q_DL_2!B76, Transfers!J:J))/realGDP!D73)/3</f>
        <v>544.93227251800988</v>
      </c>
      <c r="F76" s="4">
        <f>VLOOKUP($B76, Taxes!$B:$O, MATCH("SUM_REAL", Taxes!$B$1:$O$1, 0), FALSE)</f>
        <v>1118.1356624584203</v>
      </c>
      <c r="G76" s="4">
        <f>SUMIF(Grants!B:B, FI_Q_DL_2!B76, Grants!G:G)</f>
        <v>157.56609022117613</v>
      </c>
      <c r="I76" s="52">
        <f>SUM(SUMPRODUCT(C68:C76,MPCs!$B$4:$B$12),SUMPRODUCT(D68:D76,MPCs!$C$4:$C$12),SUMPRODUCT(E68:E76,MPCs!$D$4:$D$12),SUMPRODUCT(F68:F76,MPCs!$E$4:$E$12), SUMPRODUCT(G68:G76,MPCs!$F$4:$F$12))</f>
        <v>1892.0051791639153</v>
      </c>
      <c r="J76" s="53">
        <f>VLOOKUP(B76, realGDP!B:F, MATCH($J$4, realGDP!$B$3:$F$3, 0), FALSE)</f>
        <v>6493.1</v>
      </c>
      <c r="K76" s="75">
        <f t="shared" si="6"/>
        <v>4.7219932986052879E-3</v>
      </c>
      <c r="L76" s="75"/>
    </row>
    <row r="77" spans="1:12" x14ac:dyDescent="0.25">
      <c r="A77" s="50" t="str">
        <f t="shared" si="5"/>
        <v>1983</v>
      </c>
      <c r="B77" t="s">
        <v>445</v>
      </c>
      <c r="C77">
        <f>SUMIF('C&amp;I'!B:B, FI_Q_DL_2!$B77, 'C&amp;I'!D:D)</f>
        <v>1701.9</v>
      </c>
      <c r="D77">
        <f>(SUMIF('M&amp;M'!B:B, FI_Q_DL_2!B77, 'M&amp;M'!I:I))/3</f>
        <v>288.95979074471217</v>
      </c>
      <c r="E77">
        <f>((SUMIF(Transfers!B:B, FI_Q_DL_2!B77, Transfers!J:J))/realGDP!D74)/3</f>
        <v>538.1549341047895</v>
      </c>
      <c r="F77" s="4">
        <f>VLOOKUP($B77, Taxes!$B:$O, MATCH("SUM_REAL", Taxes!$B$1:$O$1, 0), FALSE)</f>
        <v>1117.8399228543876</v>
      </c>
      <c r="G77" s="4">
        <f>SUMIF(Grants!B:B, FI_Q_DL_2!B77, Grants!G:G)</f>
        <v>160.65573770491807</v>
      </c>
      <c r="I77" s="52">
        <f>SUM(SUMPRODUCT(C69:C77,MPCs!$B$4:$B$12),SUMPRODUCT(D69:D77,MPCs!$C$4:$C$12),SUMPRODUCT(E69:E77,MPCs!$D$4:$D$12),SUMPRODUCT(F69:F77,MPCs!$E$4:$E$12), SUMPRODUCT(G69:G77,MPCs!$F$4:$F$12))</f>
        <v>1914.1860752308551</v>
      </c>
      <c r="J77" s="53">
        <f>VLOOKUP(B77, realGDP!B:F, MATCH($J$4, realGDP!$B$3:$F$3, 0), FALSE)</f>
        <v>6578.2</v>
      </c>
      <c r="K77" s="75">
        <f t="shared" si="6"/>
        <v>3.3718792476573828E-3</v>
      </c>
      <c r="L77" s="75"/>
    </row>
    <row r="78" spans="1:12" x14ac:dyDescent="0.25">
      <c r="A78" s="50" t="str">
        <f t="shared" si="5"/>
        <v>1983</v>
      </c>
      <c r="B78" t="s">
        <v>446</v>
      </c>
      <c r="C78">
        <f>SUMIF('C&amp;I'!B:B, FI_Q_DL_2!$B78, 'C&amp;I'!D:D)</f>
        <v>1719.1</v>
      </c>
      <c r="D78">
        <f>(SUMIF('M&amp;M'!B:B, FI_Q_DL_2!B78, 'M&amp;M'!I:I))/3</f>
        <v>290.68687537456975</v>
      </c>
      <c r="E78">
        <f>((SUMIF(Transfers!B:B, FI_Q_DL_2!B78, Transfers!J:J))/realGDP!D75)/3</f>
        <v>540.62834428986378</v>
      </c>
      <c r="F78" s="4">
        <f>VLOOKUP($B78, Taxes!$B:$O, MATCH("SUM_REAL", Taxes!$B$1:$O$1, 0), FALSE)</f>
        <v>1131.1343831218469</v>
      </c>
      <c r="G78" s="4">
        <f>SUMIF(Grants!B:B, FI_Q_DL_2!B78, Grants!G:G)</f>
        <v>159.57040207919275</v>
      </c>
      <c r="I78" s="52">
        <f>SUM(SUMPRODUCT(C70:C78,MPCs!$B$4:$B$12),SUMPRODUCT(D70:D78,MPCs!$C$4:$C$12),SUMPRODUCT(E70:E78,MPCs!$D$4:$D$12),SUMPRODUCT(F70:F78,MPCs!$E$4:$E$12), SUMPRODUCT(G70:G78,MPCs!$F$4:$F$12))</f>
        <v>1930.1786348707237</v>
      </c>
      <c r="J78" s="53">
        <f>VLOOKUP(B78, realGDP!B:F, MATCH($J$4, realGDP!$B$3:$F$3, 0), FALSE)</f>
        <v>6728.3</v>
      </c>
      <c r="K78" s="75">
        <f t="shared" si="6"/>
        <v>2.3769094184071249E-3</v>
      </c>
      <c r="L78" s="75"/>
    </row>
    <row r="79" spans="1:12" x14ac:dyDescent="0.25">
      <c r="A79" s="50" t="str">
        <f t="shared" si="5"/>
        <v>1983</v>
      </c>
      <c r="B79" t="s">
        <v>447</v>
      </c>
      <c r="C79">
        <f>SUMIF('C&amp;I'!B:B, FI_Q_DL_2!$B79, 'C&amp;I'!D:D)</f>
        <v>1747.3</v>
      </c>
      <c r="D79">
        <f>(SUMIF('M&amp;M'!B:B, FI_Q_DL_2!B79, 'M&amp;M'!I:I))/3</f>
        <v>291.91472815834589</v>
      </c>
      <c r="E79">
        <f>((SUMIF(Transfers!B:B, FI_Q_DL_2!B79, Transfers!J:J))/realGDP!D76)/3</f>
        <v>519.38335408100397</v>
      </c>
      <c r="F79" s="4">
        <f>VLOOKUP($B79, Taxes!$B:$O, MATCH("SUM_REAL", Taxes!$B$1:$O$1, 0), FALSE)</f>
        <v>1097.1745444943228</v>
      </c>
      <c r="G79" s="4">
        <f>SUMIF(Grants!B:B, FI_Q_DL_2!B79, Grants!G:G)</f>
        <v>159.19121807687958</v>
      </c>
      <c r="I79" s="52">
        <f>SUM(SUMPRODUCT(C71:C79,MPCs!$B$4:$B$12),SUMPRODUCT(D71:D79,MPCs!$C$4:$C$12),SUMPRODUCT(E71:E79,MPCs!$D$4:$D$12),SUMPRODUCT(F71:F79,MPCs!$E$4:$E$12), SUMPRODUCT(G71:G79,MPCs!$F$4:$F$12))</f>
        <v>1961.5483853916035</v>
      </c>
      <c r="J79" s="53">
        <f>VLOOKUP(B79, realGDP!B:F, MATCH($J$4, realGDP!$B$3:$F$3, 0), FALSE)</f>
        <v>6860</v>
      </c>
      <c r="K79" s="75">
        <f t="shared" si="6"/>
        <v>4.5728499301573959E-3</v>
      </c>
      <c r="L79" s="75"/>
    </row>
    <row r="80" spans="1:12" x14ac:dyDescent="0.25">
      <c r="A80" s="50" t="str">
        <f t="shared" si="5"/>
        <v>1983</v>
      </c>
      <c r="B80" t="s">
        <v>448</v>
      </c>
      <c r="C80">
        <f>SUMIF('C&amp;I'!B:B, FI_Q_DL_2!$B80, 'C&amp;I'!D:D)</f>
        <v>1718</v>
      </c>
      <c r="D80">
        <f>(SUMIF('M&amp;M'!B:B, FI_Q_DL_2!B80, 'M&amp;M'!I:I))/3</f>
        <v>294.10773456793885</v>
      </c>
      <c r="E80">
        <f>((SUMIF(Transfers!B:B, FI_Q_DL_2!B80, Transfers!J:J))/realGDP!D77)/3</f>
        <v>516.82249411353234</v>
      </c>
      <c r="F80" s="4">
        <f>VLOOKUP($B80, Taxes!$B:$O, MATCH("SUM_REAL", Taxes!$B$1:$O$1, 0), FALSE)</f>
        <v>1119.5218377021231</v>
      </c>
      <c r="G80" s="4">
        <f>SUMIF(Grants!B:B, FI_Q_DL_2!B80, Grants!G:G)</f>
        <v>155.32779974143261</v>
      </c>
      <c r="I80" s="52">
        <f>SUM(SUMPRODUCT(C72:C80,MPCs!$B$4:$B$12),SUMPRODUCT(D72:D80,MPCs!$C$4:$C$12),SUMPRODUCT(E72:E80,MPCs!$D$4:$D$12),SUMPRODUCT(F72:F80,MPCs!$E$4:$E$12), SUMPRODUCT(G72:G80,MPCs!$F$4:$F$12))</f>
        <v>1926.0707550708917</v>
      </c>
      <c r="J80" s="53">
        <f>VLOOKUP(B80, realGDP!B:F, MATCH($J$4, realGDP!$B$3:$F$3, 0), FALSE)</f>
        <v>7001.5</v>
      </c>
      <c r="K80" s="75">
        <f t="shared" si="6"/>
        <v>-5.0671470857261728E-3</v>
      </c>
      <c r="L80" s="75"/>
    </row>
    <row r="81" spans="1:12" x14ac:dyDescent="0.25">
      <c r="A81" s="50" t="str">
        <f t="shared" si="5"/>
        <v>1984</v>
      </c>
      <c r="B81" t="s">
        <v>449</v>
      </c>
      <c r="C81">
        <f>SUMIF('C&amp;I'!B:B, FI_Q_DL_2!$B81, 'C&amp;I'!D:D)</f>
        <v>1738.1</v>
      </c>
      <c r="D81">
        <f>(SUMIF('M&amp;M'!B:B, FI_Q_DL_2!B81, 'M&amp;M'!I:I))/3</f>
        <v>297.0647353074624</v>
      </c>
      <c r="E81">
        <f>((SUMIF(Transfers!B:B, FI_Q_DL_2!B81, Transfers!J:J))/realGDP!D78)/3</f>
        <v>514.63137342131938</v>
      </c>
      <c r="F81" s="4">
        <f>VLOOKUP($B81, Taxes!$B:$O, MATCH("SUM_REAL", Taxes!$B$1:$O$1, 0), FALSE)</f>
        <v>1152.591384295989</v>
      </c>
      <c r="G81" s="4">
        <f>SUMIF(Grants!B:B, FI_Q_DL_2!B81, Grants!G:G)</f>
        <v>163.12004152146514</v>
      </c>
      <c r="I81" s="52">
        <f>SUM(SUMPRODUCT(C73:C81,MPCs!$B$4:$B$12),SUMPRODUCT(D73:D81,MPCs!$C$4:$C$12),SUMPRODUCT(E73:E81,MPCs!$D$4:$D$12),SUMPRODUCT(F73:F81,MPCs!$E$4:$E$12), SUMPRODUCT(G73:G81,MPCs!$F$4:$F$12))</f>
        <v>1940.099902011083</v>
      </c>
      <c r="J81" s="53">
        <f>VLOOKUP(B81, realGDP!B:F, MATCH($J$4, realGDP!$B$3:$F$3, 0), FALSE)</f>
        <v>7140.6</v>
      </c>
      <c r="K81" s="75">
        <f t="shared" si="6"/>
        <v>1.9647014172746503E-3</v>
      </c>
      <c r="L81" s="75"/>
    </row>
    <row r="82" spans="1:12" x14ac:dyDescent="0.25">
      <c r="A82" s="50" t="str">
        <f t="shared" si="5"/>
        <v>1984</v>
      </c>
      <c r="B82" t="s">
        <v>450</v>
      </c>
      <c r="C82">
        <f>SUMIF('C&amp;I'!B:B, FI_Q_DL_2!$B82, 'C&amp;I'!D:D)</f>
        <v>1777.1</v>
      </c>
      <c r="D82">
        <f>(SUMIF('M&amp;M'!B:B, FI_Q_DL_2!B82, 'M&amp;M'!I:I))/3</f>
        <v>298.80795916237724</v>
      </c>
      <c r="E82">
        <f>((SUMIF(Transfers!B:B, FI_Q_DL_2!B82, Transfers!J:J))/realGDP!D79)/3</f>
        <v>510.64116214463178</v>
      </c>
      <c r="F82" s="4">
        <f>VLOOKUP($B82, Taxes!$B:$O, MATCH("SUM_REAL", Taxes!$B$1:$O$1, 0), FALSE)</f>
        <v>1167.8966112273745</v>
      </c>
      <c r="G82" s="4">
        <f>SUMIF(Grants!B:B, FI_Q_DL_2!B82, Grants!G:G)</f>
        <v>165.95072878804567</v>
      </c>
      <c r="I82" s="52">
        <f>SUM(SUMPRODUCT(C74:C82,MPCs!$B$4:$B$12),SUMPRODUCT(D74:D82,MPCs!$C$4:$C$12),SUMPRODUCT(E74:E82,MPCs!$D$4:$D$12),SUMPRODUCT(F74:F82,MPCs!$E$4:$E$12), SUMPRODUCT(G74:G82,MPCs!$F$4:$F$12))</f>
        <v>1975.6996359153093</v>
      </c>
      <c r="J82" s="53">
        <f>VLOOKUP(B82, realGDP!B:F, MATCH($J$4, realGDP!$B$3:$F$3, 0), FALSE)</f>
        <v>7266</v>
      </c>
      <c r="K82" s="75">
        <f t="shared" si="6"/>
        <v>4.8994954451178421E-3</v>
      </c>
      <c r="L82" s="75"/>
    </row>
    <row r="83" spans="1:12" x14ac:dyDescent="0.25">
      <c r="A83" s="50" t="str">
        <f t="shared" si="5"/>
        <v>1984</v>
      </c>
      <c r="B83" t="s">
        <v>451</v>
      </c>
      <c r="C83">
        <f>SUMIF('C&amp;I'!B:B, FI_Q_DL_2!$B83, 'C&amp;I'!D:D)</f>
        <v>1791.8</v>
      </c>
      <c r="D83">
        <f>(SUMIF('M&amp;M'!B:B, FI_Q_DL_2!B83, 'M&amp;M'!I:I))/3</f>
        <v>300.76194907612609</v>
      </c>
      <c r="E83">
        <f>((SUMIF(Transfers!B:B, FI_Q_DL_2!B83, Transfers!J:J))/realGDP!D80)/3</f>
        <v>505.49210339362816</v>
      </c>
      <c r="F83" s="4">
        <f>VLOOKUP($B83, Taxes!$B:$O, MATCH("SUM_REAL", Taxes!$B$1:$O$1, 0), FALSE)</f>
        <v>1191.6862487931946</v>
      </c>
      <c r="G83" s="4">
        <f>SUMIF(Grants!B:B, FI_Q_DL_2!B83, Grants!G:G)</f>
        <v>161.93963240249926</v>
      </c>
      <c r="I83" s="52">
        <f>SUM(SUMPRODUCT(C75:C83,MPCs!$B$4:$B$12),SUMPRODUCT(D75:D83,MPCs!$C$4:$C$12),SUMPRODUCT(E75:E83,MPCs!$D$4:$D$12),SUMPRODUCT(F75:F83,MPCs!$E$4:$E$12), SUMPRODUCT(G75:G83,MPCs!$F$4:$F$12))</f>
        <v>1982.3357242491959</v>
      </c>
      <c r="J83" s="53">
        <f>VLOOKUP(B83, realGDP!B:F, MATCH($J$4, realGDP!$B$3:$F$3, 0), FALSE)</f>
        <v>7337.5</v>
      </c>
      <c r="K83" s="75">
        <f t="shared" si="6"/>
        <v>9.0440726867279297E-4</v>
      </c>
      <c r="L83" s="75"/>
    </row>
    <row r="84" spans="1:12" x14ac:dyDescent="0.25">
      <c r="A84" s="50" t="str">
        <f t="shared" si="5"/>
        <v>1984</v>
      </c>
      <c r="B84" t="s">
        <v>452</v>
      </c>
      <c r="C84">
        <f>SUMIF('C&amp;I'!B:B, FI_Q_DL_2!$B84, 'C&amp;I'!D:D)</f>
        <v>1826</v>
      </c>
      <c r="D84">
        <f>(SUMIF('M&amp;M'!B:B, FI_Q_DL_2!B84, 'M&amp;M'!I:I))/3</f>
        <v>302.09910982132175</v>
      </c>
      <c r="E84">
        <f>((SUMIF(Transfers!B:B, FI_Q_DL_2!B84, Transfers!J:J))/realGDP!D81)/3</f>
        <v>512.37953861100561</v>
      </c>
      <c r="F84" s="4">
        <f>VLOOKUP($B84, Taxes!$B:$O, MATCH("SUM_REAL", Taxes!$B$1:$O$1, 0), FALSE)</f>
        <v>1211.8249787287969</v>
      </c>
      <c r="G84" s="4">
        <f>SUMIF(Grants!B:B, FI_Q_DL_2!B84, Grants!G:G)</f>
        <v>168.72137439128153</v>
      </c>
      <c r="I84" s="52">
        <f>SUM(SUMPRODUCT(C76:C84,MPCs!$B$4:$B$12),SUMPRODUCT(D76:D84,MPCs!$C$4:$C$12),SUMPRODUCT(E76:E84,MPCs!$D$4:$D$12),SUMPRODUCT(F76:F84,MPCs!$E$4:$E$12), SUMPRODUCT(G76:G84,MPCs!$F$4:$F$12))</f>
        <v>2010.0581264456189</v>
      </c>
      <c r="J84" s="53">
        <f>VLOOKUP(B84, realGDP!B:F, MATCH($J$4, realGDP!$B$3:$F$3, 0), FALSE)</f>
        <v>7396</v>
      </c>
      <c r="K84" s="75">
        <f t="shared" si="6"/>
        <v>3.7482966733941307E-3</v>
      </c>
      <c r="L84" s="75"/>
    </row>
    <row r="85" spans="1:12" x14ac:dyDescent="0.25">
      <c r="A85" s="50" t="str">
        <f t="shared" si="5"/>
        <v>1985</v>
      </c>
      <c r="B85" t="s">
        <v>453</v>
      </c>
      <c r="C85">
        <f>SUMIF('C&amp;I'!B:B, FI_Q_DL_2!$B85, 'C&amp;I'!D:D)</f>
        <v>1848</v>
      </c>
      <c r="D85">
        <f>(SUMIF('M&amp;M'!B:B, FI_Q_DL_2!B85, 'M&amp;M'!I:I))/3</f>
        <v>302.73370272796018</v>
      </c>
      <c r="E85">
        <f>((SUMIF(Transfers!B:B, FI_Q_DL_2!B85, Transfers!J:J))/realGDP!D82)/3</f>
        <v>521.2880143112701</v>
      </c>
      <c r="F85" s="4">
        <f>VLOOKUP($B85, Taxes!$B:$O, MATCH("SUM_REAL", Taxes!$B$1:$O$1, 0), FALSE)</f>
        <v>1285.3309481216459</v>
      </c>
      <c r="G85" s="4">
        <f>SUMIF(Grants!B:B, FI_Q_DL_2!B85, Grants!G:G)</f>
        <v>164.57960644007159</v>
      </c>
      <c r="I85" s="52">
        <f>SUM(SUMPRODUCT(C77:C85,MPCs!$B$4:$B$12),SUMPRODUCT(D77:D85,MPCs!$C$4:$C$12),SUMPRODUCT(E77:E85,MPCs!$D$4:$D$12),SUMPRODUCT(F77:F85,MPCs!$E$4:$E$12), SUMPRODUCT(G77:G85,MPCs!$F$4:$F$12))</f>
        <v>2011.9723102812113</v>
      </c>
      <c r="J85" s="53">
        <f>VLOOKUP(B85, realGDP!B:F, MATCH($J$4, realGDP!$B$3:$F$3, 0), FALSE)</f>
        <v>7469.5</v>
      </c>
      <c r="K85" s="75">
        <f t="shared" si="6"/>
        <v>2.562666625065184E-4</v>
      </c>
      <c r="L85" s="75"/>
    </row>
    <row r="86" spans="1:12" x14ac:dyDescent="0.25">
      <c r="A86" s="50" t="str">
        <f t="shared" si="5"/>
        <v>1985</v>
      </c>
      <c r="B86" t="s">
        <v>454</v>
      </c>
      <c r="C86">
        <f>SUMIF('C&amp;I'!B:B, FI_Q_DL_2!$B86, 'C&amp;I'!D:D)</f>
        <v>1891</v>
      </c>
      <c r="D86">
        <f>(SUMIF('M&amp;M'!B:B, FI_Q_DL_2!B86, 'M&amp;M'!I:I))/3</f>
        <v>303.6851736197147</v>
      </c>
      <c r="E86">
        <f>((SUMIF(Transfers!B:B, FI_Q_DL_2!B86, Transfers!J:J))/realGDP!D83)/3</f>
        <v>517.52378587098565</v>
      </c>
      <c r="F86" s="4">
        <f>VLOOKUP($B86, Taxes!$B:$O, MATCH("SUM_REAL", Taxes!$B$1:$O$1, 0), FALSE)</f>
        <v>1203.8104699224778</v>
      </c>
      <c r="G86" s="4">
        <f>SUMIF(Grants!B:B, FI_Q_DL_2!B86, Grants!G:G)</f>
        <v>168.34897376310514</v>
      </c>
      <c r="I86" s="52">
        <f>SUM(SUMPRODUCT(C78:C86,MPCs!$B$4:$B$12),SUMPRODUCT(D78:D86,MPCs!$C$4:$C$12),SUMPRODUCT(E78:E86,MPCs!$D$4:$D$12),SUMPRODUCT(F78:F86,MPCs!$E$4:$E$12), SUMPRODUCT(G78:G86,MPCs!$F$4:$F$12))</f>
        <v>2067.1981538196192</v>
      </c>
      <c r="J86" s="53">
        <f>VLOOKUP(B86, realGDP!B:F, MATCH($J$4, realGDP!$B$3:$F$3, 0), FALSE)</f>
        <v>7537.9</v>
      </c>
      <c r="K86" s="75">
        <f t="shared" si="6"/>
        <v>7.326422947824705E-3</v>
      </c>
      <c r="L86" s="75"/>
    </row>
    <row r="87" spans="1:12" x14ac:dyDescent="0.25">
      <c r="A87" s="50" t="str">
        <f t="shared" si="5"/>
        <v>1985</v>
      </c>
      <c r="B87" t="s">
        <v>455</v>
      </c>
      <c r="C87">
        <f>SUMIF('C&amp;I'!B:B, FI_Q_DL_2!$B87, 'C&amp;I'!D:D)</f>
        <v>1935.4</v>
      </c>
      <c r="D87">
        <f>(SUMIF('M&amp;M'!B:B, FI_Q_DL_2!B87, 'M&amp;M'!I:I))/3</f>
        <v>305.84297922932598</v>
      </c>
      <c r="E87">
        <f>((SUMIF(Transfers!B:B, FI_Q_DL_2!B87, Transfers!J:J))/realGDP!D84)/3</f>
        <v>518.71406781649659</v>
      </c>
      <c r="F87" s="4">
        <f>VLOOKUP($B87, Taxes!$B:$O, MATCH("SUM_REAL", Taxes!$B$1:$O$1, 0), FALSE)</f>
        <v>1259.9436818021823</v>
      </c>
      <c r="G87" s="4">
        <f>SUMIF(Grants!B:B, FI_Q_DL_2!B87, Grants!G:G)</f>
        <v>170.01055966209083</v>
      </c>
      <c r="I87" s="52">
        <f>SUM(SUMPRODUCT(C79:C87,MPCs!$B$4:$B$12),SUMPRODUCT(D79:D87,MPCs!$C$4:$C$12),SUMPRODUCT(E79:E87,MPCs!$D$4:$D$12),SUMPRODUCT(F79:F87,MPCs!$E$4:$E$12), SUMPRODUCT(G79:G87,MPCs!$F$4:$F$12))</f>
        <v>2095.8356298178114</v>
      </c>
      <c r="J87" s="53">
        <f>VLOOKUP(B87, realGDP!B:F, MATCH($J$4, realGDP!$B$3:$F$3, 0), FALSE)</f>
        <v>7655.2</v>
      </c>
      <c r="K87" s="75">
        <f t="shared" si="6"/>
        <v>3.7409180685275705E-3</v>
      </c>
      <c r="L87" s="75"/>
    </row>
    <row r="88" spans="1:12" x14ac:dyDescent="0.25">
      <c r="A88" s="50" t="str">
        <f t="shared" si="5"/>
        <v>1985</v>
      </c>
      <c r="B88" t="s">
        <v>456</v>
      </c>
      <c r="C88">
        <f>SUMIF('C&amp;I'!B:B, FI_Q_DL_2!$B88, 'C&amp;I'!D:D)</f>
        <v>1941.8</v>
      </c>
      <c r="D88">
        <f>(SUMIF('M&amp;M'!B:B, FI_Q_DL_2!B88, 'M&amp;M'!I:I))/3</f>
        <v>308.3007523666293</v>
      </c>
      <c r="E88">
        <f>((SUMIF(Transfers!B:B, FI_Q_DL_2!B88, Transfers!J:J))/realGDP!D85)/3</f>
        <v>515.86816055187523</v>
      </c>
      <c r="F88" s="4">
        <f>VLOOKUP($B88, Taxes!$B:$O, MATCH("SUM_REAL", Taxes!$B$1:$O$1, 0), FALSE)</f>
        <v>1274.580063274545</v>
      </c>
      <c r="G88" s="4">
        <f>SUMIF(Grants!B:B, FI_Q_DL_2!B88, Grants!G:G)</f>
        <v>173.74281169705125</v>
      </c>
      <c r="I88" s="52">
        <f>SUM(SUMPRODUCT(C80:C88,MPCs!$B$4:$B$12),SUMPRODUCT(D80:D88,MPCs!$C$4:$C$12),SUMPRODUCT(E80:E88,MPCs!$D$4:$D$12),SUMPRODUCT(F80:F88,MPCs!$E$4:$E$12), SUMPRODUCT(G80:G88,MPCs!$F$4:$F$12))</f>
        <v>2092.8146423296494</v>
      </c>
      <c r="J88" s="53">
        <f>VLOOKUP(B88, realGDP!B:F, MATCH($J$4, realGDP!$B$3:$F$3, 0), FALSE)</f>
        <v>7712.6</v>
      </c>
      <c r="K88" s="75">
        <f t="shared" si="6"/>
        <v>-3.9169508183518702E-4</v>
      </c>
      <c r="L88" s="75"/>
    </row>
    <row r="89" spans="1:12" x14ac:dyDescent="0.25">
      <c r="A89" s="50" t="str">
        <f t="shared" si="5"/>
        <v>1986</v>
      </c>
      <c r="B89" t="s">
        <v>457</v>
      </c>
      <c r="C89">
        <f>SUMIF('C&amp;I'!B:B, FI_Q_DL_2!$B89, 'C&amp;I'!D:D)</f>
        <v>1958</v>
      </c>
      <c r="D89">
        <f>(SUMIF('M&amp;M'!B:B, FI_Q_DL_2!B89, 'M&amp;M'!I:I))/3</f>
        <v>309.94170897018029</v>
      </c>
      <c r="E89">
        <f>((SUMIF(Transfers!B:B, FI_Q_DL_2!B89, Transfers!J:J))/realGDP!D86)/3</f>
        <v>527.81682604143168</v>
      </c>
      <c r="F89" s="4">
        <f>VLOOKUP($B89, Taxes!$B:$O, MATCH("SUM_REAL", Taxes!$B$1:$O$1, 0), FALSE)</f>
        <v>1278.0062824317524</v>
      </c>
      <c r="G89" s="4">
        <f>SUMIF(Grants!B:B, FI_Q_DL_2!B89, Grants!G:G)</f>
        <v>172.68009926936361</v>
      </c>
      <c r="I89" s="52">
        <f>SUM(SUMPRODUCT(C81:C89,MPCs!$B$4:$B$12),SUMPRODUCT(D81:D89,MPCs!$C$4:$C$12),SUMPRODUCT(E81:E89,MPCs!$D$4:$D$12),SUMPRODUCT(F81:F89,MPCs!$E$4:$E$12), SUMPRODUCT(G81:G89,MPCs!$F$4:$F$12))</f>
        <v>2107.0108810490688</v>
      </c>
      <c r="J89" s="53">
        <f>VLOOKUP(B89, realGDP!B:F, MATCH($J$4, realGDP!$B$3:$F$3, 0), FALSE)</f>
        <v>7784.1</v>
      </c>
      <c r="K89" s="75">
        <f t="shared" si="6"/>
        <v>1.8237482457084822E-3</v>
      </c>
      <c r="L89" s="75"/>
    </row>
    <row r="90" spans="1:12" x14ac:dyDescent="0.25">
      <c r="A90" s="50" t="str">
        <f t="shared" si="5"/>
        <v>1986</v>
      </c>
      <c r="B90" t="s">
        <v>458</v>
      </c>
      <c r="C90">
        <f>SUMIF('C&amp;I'!B:B, FI_Q_DL_2!$B90, 'C&amp;I'!D:D)</f>
        <v>1997.8</v>
      </c>
      <c r="D90">
        <f>(SUMIF('M&amp;M'!B:B, FI_Q_DL_2!B90, 'M&amp;M'!I:I))/3</f>
        <v>311.97799156107038</v>
      </c>
      <c r="E90">
        <f>((SUMIF(Transfers!B:B, FI_Q_DL_2!B90, Transfers!J:J))/realGDP!D87)/3</f>
        <v>534.2322149439068</v>
      </c>
      <c r="F90" s="4">
        <f>VLOOKUP($B90, Taxes!$B:$O, MATCH("SUM_REAL", Taxes!$B$1:$O$1, 0), FALSE)</f>
        <v>1290.4627039424531</v>
      </c>
      <c r="G90" s="4">
        <f>SUMIF(Grants!B:B, FI_Q_DL_2!B90, Grants!G:G)</f>
        <v>181.57176863065348</v>
      </c>
      <c r="I90" s="52">
        <f>SUM(SUMPRODUCT(C82:C90,MPCs!$B$4:$B$12),SUMPRODUCT(D82:D90,MPCs!$C$4:$C$12),SUMPRODUCT(E82:E90,MPCs!$D$4:$D$12),SUMPRODUCT(F82:F90,MPCs!$E$4:$E$12), SUMPRODUCT(G82:G90,MPCs!$F$4:$F$12))</f>
        <v>2146.2590626886667</v>
      </c>
      <c r="J90" s="53">
        <f>VLOOKUP(B90, realGDP!B:F, MATCH($J$4, realGDP!$B$3:$F$3, 0), FALSE)</f>
        <v>7819.8</v>
      </c>
      <c r="K90" s="75">
        <f t="shared" si="6"/>
        <v>5.0190774239236282E-3</v>
      </c>
      <c r="L90" s="75"/>
    </row>
    <row r="91" spans="1:12" x14ac:dyDescent="0.25">
      <c r="A91" s="50" t="str">
        <f t="shared" si="5"/>
        <v>1986</v>
      </c>
      <c r="B91" t="s">
        <v>459</v>
      </c>
      <c r="C91">
        <f>SUMIF('C&amp;I'!B:B, FI_Q_DL_2!$B91, 'C&amp;I'!D:D)</f>
        <v>2043.4</v>
      </c>
      <c r="D91">
        <f>(SUMIF('M&amp;M'!B:B, FI_Q_DL_2!B91, 'M&amp;M'!I:I))/3</f>
        <v>314.25790518118794</v>
      </c>
      <c r="E91">
        <f>((SUMIF(Transfers!B:B, FI_Q_DL_2!B91, Transfers!J:J))/realGDP!D88)/3</f>
        <v>539.82413073793634</v>
      </c>
      <c r="F91" s="4">
        <f>VLOOKUP($B91, Taxes!$B:$O, MATCH("SUM_REAL", Taxes!$B$1:$O$1, 0), FALSE)</f>
        <v>1309.5114614666529</v>
      </c>
      <c r="G91" s="4">
        <f>SUMIF(Grants!B:B, FI_Q_DL_2!B91, Grants!G:G)</f>
        <v>186.87549700930055</v>
      </c>
      <c r="I91" s="52">
        <f>SUM(SUMPRODUCT(C83:C91,MPCs!$B$4:$B$12),SUMPRODUCT(D83:D91,MPCs!$C$4:$C$12),SUMPRODUCT(E83:E91,MPCs!$D$4:$D$12),SUMPRODUCT(F83:F91,MPCs!$E$4:$E$12), SUMPRODUCT(G83:G91,MPCs!$F$4:$F$12))</f>
        <v>2190.8299949842763</v>
      </c>
      <c r="J91" s="53">
        <f>VLOOKUP(B91, realGDP!B:F, MATCH($J$4, realGDP!$B$3:$F$3, 0), FALSE)</f>
        <v>7898.6</v>
      </c>
      <c r="K91" s="75">
        <f t="shared" si="6"/>
        <v>5.6428901698540894E-3</v>
      </c>
      <c r="L91" s="75"/>
    </row>
    <row r="92" spans="1:12" x14ac:dyDescent="0.25">
      <c r="A92" s="50" t="str">
        <f t="shared" si="5"/>
        <v>1986</v>
      </c>
      <c r="B92" t="s">
        <v>460</v>
      </c>
      <c r="C92">
        <f>SUMIF('C&amp;I'!B:B, FI_Q_DL_2!$B92, 'C&amp;I'!D:D)</f>
        <v>2031.5</v>
      </c>
      <c r="D92">
        <f>(SUMIF('M&amp;M'!B:B, FI_Q_DL_2!B92, 'M&amp;M'!I:I))/3</f>
        <v>315.88104974409907</v>
      </c>
      <c r="E92">
        <f>((SUMIF(Transfers!B:B, FI_Q_DL_2!B92, Transfers!J:J))/realGDP!D89)/3</f>
        <v>536.84355237833381</v>
      </c>
      <c r="F92" s="4">
        <f>VLOOKUP($B92, Taxes!$B:$O, MATCH("SUM_REAL", Taxes!$B$1:$O$1, 0), FALSE)</f>
        <v>1339.7030519659061</v>
      </c>
      <c r="G92" s="4">
        <f>SUMIF(Grants!B:B, FI_Q_DL_2!B92, Grants!G:G)</f>
        <v>168.23618366785814</v>
      </c>
      <c r="I92" s="52">
        <f>SUM(SUMPRODUCT(C84:C92,MPCs!$B$4:$B$12),SUMPRODUCT(D84:D92,MPCs!$C$4:$C$12),SUMPRODUCT(E84:E92,MPCs!$D$4:$D$12),SUMPRODUCT(F84:F92,MPCs!$E$4:$E$12), SUMPRODUCT(G84:G92,MPCs!$F$4:$F$12))</f>
        <v>2168.9565918267131</v>
      </c>
      <c r="J92" s="53">
        <f>VLOOKUP(B92, realGDP!B:F, MATCH($J$4, realGDP!$B$3:$F$3, 0), FALSE)</f>
        <v>7939.5</v>
      </c>
      <c r="K92" s="75">
        <f t="shared" si="6"/>
        <v>-2.75501015902301E-3</v>
      </c>
      <c r="L92" s="75"/>
    </row>
    <row r="93" spans="1:12" x14ac:dyDescent="0.25">
      <c r="A93" s="50" t="str">
        <f t="shared" si="5"/>
        <v>1987</v>
      </c>
      <c r="B93" t="s">
        <v>461</v>
      </c>
      <c r="C93">
        <f>SUMIF('C&amp;I'!B:B, FI_Q_DL_2!$B93, 'C&amp;I'!D:D)</f>
        <v>2044.3</v>
      </c>
      <c r="D93">
        <f>(SUMIF('M&amp;M'!B:B, FI_Q_DL_2!B93, 'M&amp;M'!I:I))/3</f>
        <v>319.33002585460918</v>
      </c>
      <c r="E93">
        <f>((SUMIF(Transfers!B:B, FI_Q_DL_2!B93, Transfers!J:J))/realGDP!D90)/3</f>
        <v>536.2668752337878</v>
      </c>
      <c r="F93" s="4">
        <f>VLOOKUP($B93, Taxes!$B:$O, MATCH("SUM_REAL", Taxes!$B$1:$O$1, 0), FALSE)</f>
        <v>1327.5750671608803</v>
      </c>
      <c r="G93" s="4">
        <f>SUMIF(Grants!B:B, FI_Q_DL_2!B93, Grants!G:G)</f>
        <v>162.88638759479036</v>
      </c>
      <c r="I93" s="52">
        <f>SUM(SUMPRODUCT(C85:C93,MPCs!$B$4:$B$12),SUMPRODUCT(D85:D93,MPCs!$C$4:$C$12),SUMPRODUCT(E85:E93,MPCs!$D$4:$D$12),SUMPRODUCT(F85:F93,MPCs!$E$4:$E$12), SUMPRODUCT(G85:G93,MPCs!$F$4:$F$12))</f>
        <v>2181.0215372309817</v>
      </c>
      <c r="J93" s="53">
        <f>VLOOKUP(B93, realGDP!B:F, MATCH($J$4, realGDP!$B$3:$F$3, 0), FALSE)</f>
        <v>7995</v>
      </c>
      <c r="K93" s="75">
        <f t="shared" si="6"/>
        <v>1.5090613388703759E-3</v>
      </c>
      <c r="L93" s="75"/>
    </row>
    <row r="94" spans="1:12" x14ac:dyDescent="0.25">
      <c r="A94" s="50" t="str">
        <f t="shared" si="5"/>
        <v>1987</v>
      </c>
      <c r="B94" t="s">
        <v>462</v>
      </c>
      <c r="C94">
        <f>SUMIF('C&amp;I'!B:B, FI_Q_DL_2!$B94, 'C&amp;I'!D:D)</f>
        <v>2062.9</v>
      </c>
      <c r="D94">
        <f>(SUMIF('M&amp;M'!B:B, FI_Q_DL_2!B94, 'M&amp;M'!I:I))/3</f>
        <v>320.04657228651143</v>
      </c>
      <c r="E94">
        <f>((SUMIF(Transfers!B:B, FI_Q_DL_2!B94, Transfers!J:J))/realGDP!D91)/3</f>
        <v>536.71079372564861</v>
      </c>
      <c r="F94" s="4">
        <f>VLOOKUP($B94, Taxes!$B:$O, MATCH("SUM_REAL", Taxes!$B$1:$O$1, 0), FALSE)</f>
        <v>1424.3608313403174</v>
      </c>
      <c r="G94" s="4">
        <f>SUMIF(Grants!B:B, FI_Q_DL_2!B94, Grants!G:G)</f>
        <v>168.25546535520598</v>
      </c>
      <c r="I94" s="52">
        <f>SUM(SUMPRODUCT(C86:C94,MPCs!$B$4:$B$12),SUMPRODUCT(D86:D94,MPCs!$C$4:$C$12),SUMPRODUCT(E86:E94,MPCs!$D$4:$D$12),SUMPRODUCT(F86:F94,MPCs!$E$4:$E$12), SUMPRODUCT(G86:G94,MPCs!$F$4:$F$12))</f>
        <v>2174.5989191629801</v>
      </c>
      <c r="J94" s="53">
        <f>VLOOKUP(B94, realGDP!B:F, MATCH($J$4, realGDP!$B$3:$F$3, 0), FALSE)</f>
        <v>8084.7</v>
      </c>
      <c r="K94" s="75">
        <f t="shared" si="6"/>
        <v>-7.9441637512852811E-4</v>
      </c>
      <c r="L94" s="75"/>
    </row>
    <row r="95" spans="1:12" x14ac:dyDescent="0.25">
      <c r="A95" s="50" t="str">
        <f t="shared" si="5"/>
        <v>1987</v>
      </c>
      <c r="B95" t="s">
        <v>463</v>
      </c>
      <c r="C95">
        <f>SUMIF('C&amp;I'!B:B, FI_Q_DL_2!$B95, 'C&amp;I'!D:D)</f>
        <v>2067.6999999999998</v>
      </c>
      <c r="D95">
        <f>(SUMIF('M&amp;M'!B:B, FI_Q_DL_2!B95, 'M&amp;M'!I:I))/3</f>
        <v>320.53758603867396</v>
      </c>
      <c r="E95">
        <f>((SUMIF(Transfers!B:B, FI_Q_DL_2!B95, Transfers!J:J))/realGDP!D92)/3</f>
        <v>530.94391883999936</v>
      </c>
      <c r="F95" s="4">
        <f>VLOOKUP($B95, Taxes!$B:$O, MATCH("SUM_REAL", Taxes!$B$1:$O$1, 0), FALSE)</f>
        <v>1381.5888271512238</v>
      </c>
      <c r="G95" s="4">
        <f>SUMIF(Grants!B:B, FI_Q_DL_2!B95, Grants!G:G)</f>
        <v>162.18651449166541</v>
      </c>
      <c r="I95" s="52">
        <f>SUM(SUMPRODUCT(C87:C95,MPCs!$B$4:$B$12),SUMPRODUCT(D87:D95,MPCs!$C$4:$C$12),SUMPRODUCT(E87:E95,MPCs!$D$4:$D$12),SUMPRODUCT(F87:F95,MPCs!$E$4:$E$12), SUMPRODUCT(G87:G95,MPCs!$F$4:$F$12))</f>
        <v>2176.3224570174084</v>
      </c>
      <c r="J95" s="53">
        <f>VLOOKUP(B95, realGDP!B:F, MATCH($J$4, realGDP!$B$3:$F$3, 0), FALSE)</f>
        <v>8158</v>
      </c>
      <c r="K95" s="75">
        <f t="shared" si="6"/>
        <v>2.1126965609564682E-4</v>
      </c>
      <c r="L95" s="75"/>
    </row>
    <row r="96" spans="1:12" x14ac:dyDescent="0.25">
      <c r="A96" s="50" t="str">
        <f t="shared" si="5"/>
        <v>1987</v>
      </c>
      <c r="B96" t="s">
        <v>464</v>
      </c>
      <c r="C96">
        <f>SUMIF('C&amp;I'!B:B, FI_Q_DL_2!$B96, 'C&amp;I'!D:D)</f>
        <v>2092.8000000000002</v>
      </c>
      <c r="D96">
        <f>(SUMIF('M&amp;M'!B:B, FI_Q_DL_2!B96, 'M&amp;M'!I:I))/3</f>
        <v>320.78641954804164</v>
      </c>
      <c r="E96">
        <f>((SUMIF(Transfers!B:B, FI_Q_DL_2!B96, Transfers!J:J))/realGDP!D93)/3</f>
        <v>528.4196481245624</v>
      </c>
      <c r="F96" s="4">
        <f>VLOOKUP($B96, Taxes!$B:$O, MATCH("SUM_REAL", Taxes!$B$1:$O$1, 0), FALSE)</f>
        <v>1410.7547513108489</v>
      </c>
      <c r="G96" s="4">
        <f>SUMIF(Grants!B:B, FI_Q_DL_2!B96, Grants!G:G)</f>
        <v>160.44461352696956</v>
      </c>
      <c r="I96" s="52">
        <f>SUM(SUMPRODUCT(C88:C96,MPCs!$B$4:$B$12),SUMPRODUCT(D88:D96,MPCs!$C$4:$C$12),SUMPRODUCT(E88:E96,MPCs!$D$4:$D$12),SUMPRODUCT(F88:F96,MPCs!$E$4:$E$12), SUMPRODUCT(G88:G96,MPCs!$F$4:$F$12))</f>
        <v>2184.7873664686758</v>
      </c>
      <c r="J96" s="53">
        <f>VLOOKUP(B96, realGDP!B:F, MATCH($J$4, realGDP!$B$3:$F$3, 0), FALSE)</f>
        <v>8292.7000000000007</v>
      </c>
      <c r="K96" s="75">
        <f t="shared" si="6"/>
        <v>1.0207663910749732E-3</v>
      </c>
      <c r="L96" s="75"/>
    </row>
    <row r="97" spans="1:12" x14ac:dyDescent="0.25">
      <c r="A97" s="50" t="str">
        <f t="shared" si="5"/>
        <v>1988</v>
      </c>
      <c r="B97" t="s">
        <v>465</v>
      </c>
      <c r="C97">
        <f>SUMIF('C&amp;I'!B:B, FI_Q_DL_2!$B97, 'C&amp;I'!D:D)</f>
        <v>2078.6</v>
      </c>
      <c r="D97">
        <f>(SUMIF('M&amp;M'!B:B, FI_Q_DL_2!B97, 'M&amp;M'!I:I))/3</f>
        <v>318.15266759700859</v>
      </c>
      <c r="E97">
        <f>((SUMIF(Transfers!B:B, FI_Q_DL_2!B97, Transfers!J:J))/realGDP!D94)/3</f>
        <v>549.90206698836835</v>
      </c>
      <c r="F97" s="4">
        <f>VLOOKUP($B97, Taxes!$B:$O, MATCH("SUM_REAL", Taxes!$B$1:$O$1, 0), FALSE)</f>
        <v>1426.4845878606834</v>
      </c>
      <c r="G97" s="4">
        <f>SUMIF(Grants!B:B, FI_Q_DL_2!B97, Grants!G:G)</f>
        <v>169.38581229688472</v>
      </c>
      <c r="I97" s="52">
        <f>SUM(SUMPRODUCT(C89:C97,MPCs!$B$4:$B$12),SUMPRODUCT(D89:D97,MPCs!$C$4:$C$12),SUMPRODUCT(E89:E97,MPCs!$D$4:$D$12),SUMPRODUCT(F89:F97,MPCs!$E$4:$E$12), SUMPRODUCT(G89:G97,MPCs!$F$4:$F$12))</f>
        <v>2163.0085862485021</v>
      </c>
      <c r="J97" s="53">
        <f>VLOOKUP(B97, realGDP!B:F, MATCH($J$4, realGDP!$B$3:$F$3, 0), FALSE)</f>
        <v>8339.2999999999993</v>
      </c>
      <c r="K97" s="75">
        <f t="shared" si="6"/>
        <v>-2.6115837324684039E-3</v>
      </c>
      <c r="L97" s="75"/>
    </row>
    <row r="98" spans="1:12" x14ac:dyDescent="0.25">
      <c r="A98" s="50" t="str">
        <f t="shared" si="5"/>
        <v>1988</v>
      </c>
      <c r="B98" t="s">
        <v>466</v>
      </c>
      <c r="C98">
        <f>SUMIF('C&amp;I'!B:B, FI_Q_DL_2!$B98, 'C&amp;I'!D:D)</f>
        <v>2086.1</v>
      </c>
      <c r="D98">
        <f>(SUMIF('M&amp;M'!B:B, FI_Q_DL_2!B98, 'M&amp;M'!I:I))/3</f>
        <v>317.93707156835131</v>
      </c>
      <c r="E98">
        <f>((SUMIF(Transfers!B:B, FI_Q_DL_2!B98, Transfers!J:J))/realGDP!D95)/3</f>
        <v>544.27290486317418</v>
      </c>
      <c r="F98" s="4">
        <f>VLOOKUP($B98, Taxes!$B:$O, MATCH("SUM_REAL", Taxes!$B$1:$O$1, 0), FALSE)</f>
        <v>1416.2567574148934</v>
      </c>
      <c r="G98" s="4">
        <f>SUMIF(Grants!B:B, FI_Q_DL_2!B98, Grants!G:G)</f>
        <v>168.99624993912241</v>
      </c>
      <c r="I98" s="52">
        <f>SUM(SUMPRODUCT(C90:C98,MPCs!$B$4:$B$12),SUMPRODUCT(D90:D98,MPCs!$C$4:$C$12),SUMPRODUCT(E90:E98,MPCs!$D$4:$D$12),SUMPRODUCT(F90:F98,MPCs!$E$4:$E$12), SUMPRODUCT(G90:G98,MPCs!$F$4:$F$12))</f>
        <v>2167.402061575136</v>
      </c>
      <c r="J98" s="53">
        <f>VLOOKUP(B98, realGDP!B:F, MATCH($J$4, realGDP!$B$3:$F$3, 0), FALSE)</f>
        <v>8449.5</v>
      </c>
      <c r="K98" s="75">
        <f t="shared" si="6"/>
        <v>5.199686758546614E-4</v>
      </c>
      <c r="L98" s="75"/>
    </row>
    <row r="99" spans="1:12" x14ac:dyDescent="0.25">
      <c r="A99" s="50" t="str">
        <f t="shared" si="5"/>
        <v>1988</v>
      </c>
      <c r="B99" t="s">
        <v>467</v>
      </c>
      <c r="C99">
        <f>SUMIF('C&amp;I'!B:B, FI_Q_DL_2!$B99, 'C&amp;I'!D:D)</f>
        <v>2087.5</v>
      </c>
      <c r="D99">
        <f>(SUMIF('M&amp;M'!B:B, FI_Q_DL_2!B99, 'M&amp;M'!I:I))/3</f>
        <v>319.62117807718954</v>
      </c>
      <c r="E99">
        <f>((SUMIF(Transfers!B:B, FI_Q_DL_2!B99, Transfers!J:J))/realGDP!D96)/3</f>
        <v>540.64167121032324</v>
      </c>
      <c r="F99" s="4">
        <f>VLOOKUP($B99, Taxes!$B:$O, MATCH("SUM_REAL", Taxes!$B$1:$O$1, 0), FALSE)</f>
        <v>1422.2714006222136</v>
      </c>
      <c r="G99" s="4">
        <f>SUMIF(Grants!B:B, FI_Q_DL_2!B99, Grants!G:G)</f>
        <v>172.39167388306231</v>
      </c>
      <c r="I99" s="52">
        <f>SUM(SUMPRODUCT(C91:C99,MPCs!$B$4:$B$12),SUMPRODUCT(D91:D99,MPCs!$C$4:$C$12),SUMPRODUCT(E91:E99,MPCs!$D$4:$D$12),SUMPRODUCT(F91:F99,MPCs!$E$4:$E$12), SUMPRODUCT(G91:G99,MPCs!$F$4:$F$12))</f>
        <v>2159.8378670981506</v>
      </c>
      <c r="J99" s="53">
        <f>VLOOKUP(B99, realGDP!B:F, MATCH($J$4, realGDP!$B$3:$F$3, 0), FALSE)</f>
        <v>8498.2999999999993</v>
      </c>
      <c r="K99" s="75">
        <f t="shared" si="6"/>
        <v>-8.9008324923637075E-4</v>
      </c>
      <c r="L99" s="75"/>
    </row>
    <row r="100" spans="1:12" x14ac:dyDescent="0.25">
      <c r="A100" s="50" t="str">
        <f t="shared" si="5"/>
        <v>1988</v>
      </c>
      <c r="B100" t="s">
        <v>468</v>
      </c>
      <c r="C100">
        <f>SUMIF('C&amp;I'!B:B, FI_Q_DL_2!$B100, 'C&amp;I'!D:D)</f>
        <v>2126.8000000000002</v>
      </c>
      <c r="D100">
        <f>(SUMIF('M&amp;M'!B:B, FI_Q_DL_2!B100, 'M&amp;M'!I:I))/3</f>
        <v>323.04367959944045</v>
      </c>
      <c r="E100">
        <f>((SUMIF(Transfers!B:B, FI_Q_DL_2!B100, Transfers!J:J))/realGDP!D97)/3</f>
        <v>537.92293158471341</v>
      </c>
      <c r="F100" s="4">
        <f>VLOOKUP($B100, Taxes!$B:$O, MATCH("SUM_REAL", Taxes!$B$1:$O$1, 0), FALSE)</f>
        <v>1434.6728482288875</v>
      </c>
      <c r="G100" s="4">
        <f>SUMIF(Grants!B:B, FI_Q_DL_2!B100, Grants!G:G)</f>
        <v>170.04588539764697</v>
      </c>
      <c r="I100" s="52">
        <f>SUM(SUMPRODUCT(C92:C100,MPCs!$B$4:$B$12),SUMPRODUCT(D92:D100,MPCs!$C$4:$C$12),SUMPRODUCT(E92:E100,MPCs!$D$4:$D$12),SUMPRODUCT(F92:F100,MPCs!$E$4:$E$12), SUMPRODUCT(G92:G100,MPCs!$F$4:$F$12))</f>
        <v>2189.8208159345058</v>
      </c>
      <c r="J100" s="53">
        <f>VLOOKUP(B100, realGDP!B:F, MATCH($J$4, realGDP!$B$3:$F$3, 0), FALSE)</f>
        <v>8610.9</v>
      </c>
      <c r="K100" s="75">
        <f t="shared" si="6"/>
        <v>3.481976197186736E-3</v>
      </c>
      <c r="L100" s="75"/>
    </row>
    <row r="101" spans="1:12" x14ac:dyDescent="0.25">
      <c r="A101" s="50" t="str">
        <f t="shared" si="5"/>
        <v>1989</v>
      </c>
      <c r="B101" t="s">
        <v>469</v>
      </c>
      <c r="C101">
        <f>SUMIF('C&amp;I'!B:B, FI_Q_DL_2!$B101, 'C&amp;I'!D:D)</f>
        <v>2117.1999999999998</v>
      </c>
      <c r="D101">
        <f>(SUMIF('M&amp;M'!B:B, FI_Q_DL_2!B101, 'M&amp;M'!I:I))/3</f>
        <v>329.21880517020259</v>
      </c>
      <c r="E101">
        <f>((SUMIF(Transfers!B:B, FI_Q_DL_2!B101, Transfers!J:J))/realGDP!D98)/3</f>
        <v>557.86713561211502</v>
      </c>
      <c r="F101" s="4">
        <f>VLOOKUP($B101, Taxes!$B:$O, MATCH("SUM_REAL", Taxes!$B$1:$O$1, 0), FALSE)</f>
        <v>1489.5821884469844</v>
      </c>
      <c r="G101" s="4">
        <f>SUMIF(Grants!B:B, FI_Q_DL_2!B101, Grants!G:G)</f>
        <v>171.1441536215045</v>
      </c>
      <c r="I101" s="52">
        <f>SUM(SUMPRODUCT(C93:C101,MPCs!$B$4:$B$12),SUMPRODUCT(D93:D101,MPCs!$C$4:$C$12),SUMPRODUCT(E93:E101,MPCs!$D$4:$D$12),SUMPRODUCT(F93:F101,MPCs!$E$4:$E$12), SUMPRODUCT(G93:G101,MPCs!$F$4:$F$12))</f>
        <v>2174.061903433168</v>
      </c>
      <c r="J101" s="53">
        <f>VLOOKUP(B101, realGDP!B:F, MATCH($J$4, realGDP!$B$3:$F$3, 0), FALSE)</f>
        <v>8697.7000000000007</v>
      </c>
      <c r="K101" s="75">
        <f t="shared" si="6"/>
        <v>-1.8118482473915881E-3</v>
      </c>
      <c r="L101" s="75"/>
    </row>
    <row r="102" spans="1:12" x14ac:dyDescent="0.25">
      <c r="A102" s="50" t="str">
        <f t="shared" si="5"/>
        <v>1989</v>
      </c>
      <c r="B102" t="s">
        <v>470</v>
      </c>
      <c r="C102">
        <f>SUMIF('C&amp;I'!B:B, FI_Q_DL_2!$B102, 'C&amp;I'!D:D)</f>
        <v>2151.8000000000002</v>
      </c>
      <c r="D102">
        <f>(SUMIF('M&amp;M'!B:B, FI_Q_DL_2!B102, 'M&amp;M'!I:I))/3</f>
        <v>333.53049032221003</v>
      </c>
      <c r="E102">
        <f>((SUMIF(Transfers!B:B, FI_Q_DL_2!B102, Transfers!J:J))/realGDP!D99)/3</f>
        <v>554.09216275682559</v>
      </c>
      <c r="F102" s="4">
        <f>VLOOKUP($B102, Taxes!$B:$O, MATCH("SUM_REAL", Taxes!$B$1:$O$1, 0), FALSE)</f>
        <v>1496.4826923672874</v>
      </c>
      <c r="G102" s="4">
        <f>SUMIF(Grants!B:B, FI_Q_DL_2!B102, Grants!G:G)</f>
        <v>169.20264030493661</v>
      </c>
      <c r="I102" s="52">
        <f>SUM(SUMPRODUCT(C94:C102,MPCs!$B$4:$B$12),SUMPRODUCT(D94:D102,MPCs!$C$4:$C$12),SUMPRODUCT(E94:E102,MPCs!$D$4:$D$12),SUMPRODUCT(F94:F102,MPCs!$E$4:$E$12), SUMPRODUCT(G94:G102,MPCs!$F$4:$F$12))</f>
        <v>2206.761040101967</v>
      </c>
      <c r="J102" s="53">
        <f>VLOOKUP(B102, realGDP!B:F, MATCH($J$4, realGDP!$B$3:$F$3, 0), FALSE)</f>
        <v>8766.1</v>
      </c>
      <c r="K102" s="75">
        <f t="shared" si="6"/>
        <v>3.7301806583085895E-3</v>
      </c>
      <c r="L102" s="75"/>
    </row>
    <row r="103" spans="1:12" x14ac:dyDescent="0.25">
      <c r="A103" s="50" t="str">
        <f t="shared" si="5"/>
        <v>1989</v>
      </c>
      <c r="B103" t="s">
        <v>471</v>
      </c>
      <c r="C103">
        <f>SUMIF('C&amp;I'!B:B, FI_Q_DL_2!$B103, 'C&amp;I'!D:D)</f>
        <v>2169.8000000000002</v>
      </c>
      <c r="D103">
        <f>(SUMIF('M&amp;M'!B:B, FI_Q_DL_2!B103, 'M&amp;M'!I:I))/3</f>
        <v>337.36575349443518</v>
      </c>
      <c r="E103">
        <f>((SUMIF(Transfers!B:B, FI_Q_DL_2!B103, Transfers!J:J))/realGDP!D100)/3</f>
        <v>556.8565823395885</v>
      </c>
      <c r="F103" s="4">
        <f>VLOOKUP($B103, Taxes!$B:$O, MATCH("SUM_REAL", Taxes!$B$1:$O$1, 0), FALSE)</f>
        <v>1501.7101654700641</v>
      </c>
      <c r="G103" s="4">
        <f>SUMIF(Grants!B:B, FI_Q_DL_2!B103, Grants!G:G)</f>
        <v>175.63861584445195</v>
      </c>
      <c r="I103" s="52">
        <f>SUM(SUMPRODUCT(C95:C103,MPCs!$B$4:$B$12),SUMPRODUCT(D95:D103,MPCs!$C$4:$C$12),SUMPRODUCT(E95:E103,MPCs!$D$4:$D$12),SUMPRODUCT(F95:F103,MPCs!$E$4:$E$12), SUMPRODUCT(G95:G103,MPCs!$F$4:$F$12))</f>
        <v>2225.9850856490771</v>
      </c>
      <c r="J103" s="53">
        <f>VLOOKUP(B103, realGDP!B:F, MATCH($J$4, realGDP!$B$3:$F$3, 0), FALSE)</f>
        <v>8831.5</v>
      </c>
      <c r="K103" s="75">
        <f t="shared" si="6"/>
        <v>2.1767588232021865E-3</v>
      </c>
      <c r="L103" s="75"/>
    </row>
    <row r="104" spans="1:12" x14ac:dyDescent="0.25">
      <c r="A104" s="50" t="str">
        <f t="shared" si="5"/>
        <v>1989</v>
      </c>
      <c r="B104" t="s">
        <v>472</v>
      </c>
      <c r="C104">
        <f>SUMIF('C&amp;I'!B:B, FI_Q_DL_2!$B104, 'C&amp;I'!D:D)</f>
        <v>2181.5</v>
      </c>
      <c r="D104">
        <f>(SUMIF('M&amp;M'!B:B, FI_Q_DL_2!B104, 'M&amp;M'!I:I))/3</f>
        <v>340.84755198124793</v>
      </c>
      <c r="E104">
        <f>((SUMIF(Transfers!B:B, FI_Q_DL_2!B104, Transfers!J:J))/realGDP!D101)/3</f>
        <v>561.49201253535125</v>
      </c>
      <c r="F104" s="4">
        <f>VLOOKUP($B104, Taxes!$B:$O, MATCH("SUM_REAL", Taxes!$B$1:$O$1, 0), FALSE)</f>
        <v>1511.8856531376596</v>
      </c>
      <c r="G104" s="4">
        <f>SUMIF(Grants!B:B, FI_Q_DL_2!B104, Grants!G:G)</f>
        <v>177.32935870977605</v>
      </c>
      <c r="I104" s="52">
        <f>SUM(SUMPRODUCT(C96:C104,MPCs!$B$4:$B$12),SUMPRODUCT(D96:D104,MPCs!$C$4:$C$12),SUMPRODUCT(E96:E104,MPCs!$D$4:$D$12),SUMPRODUCT(F96:F104,MPCs!$E$4:$E$12), SUMPRODUCT(G96:G104,MPCs!$F$4:$F$12))</f>
        <v>2236.9374357670449</v>
      </c>
      <c r="J104" s="53">
        <f>VLOOKUP(B104, realGDP!B:F, MATCH($J$4, realGDP!$B$3:$F$3, 0), FALSE)</f>
        <v>8850.2000000000007</v>
      </c>
      <c r="K104" s="75">
        <f t="shared" si="6"/>
        <v>1.2375257189631706E-3</v>
      </c>
      <c r="L104" s="75"/>
    </row>
    <row r="105" spans="1:12" x14ac:dyDescent="0.25">
      <c r="A105" s="50" t="str">
        <f t="shared" si="5"/>
        <v>1990</v>
      </c>
      <c r="B105" t="s">
        <v>473</v>
      </c>
      <c r="C105">
        <f>SUMIF('C&amp;I'!B:B, FI_Q_DL_2!$B105, 'C&amp;I'!D:D)</f>
        <v>2215.8000000000002</v>
      </c>
      <c r="D105">
        <f>(SUMIF('M&amp;M'!B:B, FI_Q_DL_2!B105, 'M&amp;M'!I:I))/3</f>
        <v>343.0640054612652</v>
      </c>
      <c r="E105">
        <f>((SUMIF(Transfers!B:B, FI_Q_DL_2!B105, Transfers!J:J))/realGDP!D102)/3</f>
        <v>577.80323240239738</v>
      </c>
      <c r="F105" s="4">
        <f>VLOOKUP($B105, Taxes!$B:$O, MATCH("SUM_REAL", Taxes!$B$1:$O$1, 0), FALSE)</f>
        <v>1512.9090114395092</v>
      </c>
      <c r="G105" s="4">
        <f>SUMIF(Grants!B:B, FI_Q_DL_2!B105, Grants!G:G)</f>
        <v>184.17760629399086</v>
      </c>
      <c r="I105" s="52">
        <f>SUM(SUMPRODUCT(C97:C105,MPCs!$B$4:$B$12),SUMPRODUCT(D97:D105,MPCs!$C$4:$C$12),SUMPRODUCT(E97:E105,MPCs!$D$4:$D$12),SUMPRODUCT(F97:F105,MPCs!$E$4:$E$12), SUMPRODUCT(G97:G105,MPCs!$F$4:$F$12))</f>
        <v>2278.6398383432793</v>
      </c>
      <c r="J105" s="53">
        <f>VLOOKUP(B105, realGDP!B:F, MATCH($J$4, realGDP!$B$3:$F$3, 0), FALSE)</f>
        <v>8947.1</v>
      </c>
      <c r="K105" s="75">
        <f t="shared" si="6"/>
        <v>4.6609965884179634E-3</v>
      </c>
      <c r="L105" s="75"/>
    </row>
    <row r="106" spans="1:12" x14ac:dyDescent="0.25">
      <c r="A106" s="50" t="str">
        <f t="shared" si="5"/>
        <v>1990</v>
      </c>
      <c r="B106" t="s">
        <v>474</v>
      </c>
      <c r="C106">
        <f>SUMIF('C&amp;I'!B:B, FI_Q_DL_2!$B106, 'C&amp;I'!D:D)</f>
        <v>2221.1999999999998</v>
      </c>
      <c r="D106">
        <f>(SUMIF('M&amp;M'!B:B, FI_Q_DL_2!B106, 'M&amp;M'!I:I))/3</f>
        <v>347.61597678915388</v>
      </c>
      <c r="E106">
        <f>((SUMIF(Transfers!B:B, FI_Q_DL_2!B106, Transfers!J:J))/realGDP!D103)/3</f>
        <v>580.66700524801092</v>
      </c>
      <c r="F106" s="4">
        <f>VLOOKUP($B106, Taxes!$B:$O, MATCH("SUM_REAL", Taxes!$B$1:$O$1, 0), FALSE)</f>
        <v>1524.8110417351302</v>
      </c>
      <c r="G106" s="4">
        <f>SUMIF(Grants!B:B, FI_Q_DL_2!B106, Grants!G:G)</f>
        <v>184.47704119738299</v>
      </c>
      <c r="I106" s="52">
        <f>SUM(SUMPRODUCT(C98:C106,MPCs!$B$4:$B$12),SUMPRODUCT(D98:D106,MPCs!$C$4:$C$12),SUMPRODUCT(E98:E106,MPCs!$D$4:$D$12),SUMPRODUCT(F98:F106,MPCs!$E$4:$E$12), SUMPRODUCT(G98:G106,MPCs!$F$4:$F$12))</f>
        <v>2288.2905171486414</v>
      </c>
      <c r="J106" s="53">
        <f>VLOOKUP(B106, realGDP!B:F, MATCH($J$4, realGDP!$B$3:$F$3, 0), FALSE)</f>
        <v>8981.7000000000007</v>
      </c>
      <c r="K106" s="75">
        <f t="shared" si="6"/>
        <v>1.0744824259730425E-3</v>
      </c>
      <c r="L106" s="75"/>
    </row>
    <row r="107" spans="1:12" x14ac:dyDescent="0.25">
      <c r="A107" s="50" t="str">
        <f t="shared" si="5"/>
        <v>1990</v>
      </c>
      <c r="B107" t="s">
        <v>475</v>
      </c>
      <c r="C107">
        <f>SUMIF('C&amp;I'!B:B, FI_Q_DL_2!$B107, 'C&amp;I'!D:D)</f>
        <v>2219.9</v>
      </c>
      <c r="D107">
        <f>(SUMIF('M&amp;M'!B:B, FI_Q_DL_2!B107, 'M&amp;M'!I:I))/3</f>
        <v>353.07387019186837</v>
      </c>
      <c r="E107">
        <f>((SUMIF(Transfers!B:B, FI_Q_DL_2!B107, Transfers!J:J))/realGDP!D104)/3</f>
        <v>579.11792329896093</v>
      </c>
      <c r="F107" s="4">
        <f>VLOOKUP($B107, Taxes!$B:$O, MATCH("SUM_REAL", Taxes!$B$1:$O$1, 0), FALSE)</f>
        <v>1524.7761370174221</v>
      </c>
      <c r="G107" s="4">
        <f>SUMIF(Grants!B:B, FI_Q_DL_2!B107, Grants!G:G)</f>
        <v>186.17138979450334</v>
      </c>
      <c r="I107" s="52">
        <f>SUM(SUMPRODUCT(C99:C107,MPCs!$B$4:$B$12),SUMPRODUCT(D99:D107,MPCs!$C$4:$C$12),SUMPRODUCT(E99:E107,MPCs!$D$4:$D$12),SUMPRODUCT(F99:F107,MPCs!$E$4:$E$12), SUMPRODUCT(G99:G107,MPCs!$F$4:$F$12))</f>
        <v>2291.4898683633614</v>
      </c>
      <c r="J107" s="53">
        <f>VLOOKUP(B107, realGDP!B:F, MATCH($J$4, realGDP!$B$3:$F$3, 0), FALSE)</f>
        <v>8983.9</v>
      </c>
      <c r="K107" s="75">
        <f t="shared" si="6"/>
        <v>3.5612052835851712E-4</v>
      </c>
      <c r="L107" s="75"/>
    </row>
    <row r="108" spans="1:12" x14ac:dyDescent="0.25">
      <c r="A108" s="50" t="str">
        <f t="shared" si="5"/>
        <v>1990</v>
      </c>
      <c r="B108" t="s">
        <v>476</v>
      </c>
      <c r="C108">
        <f>SUMIF('C&amp;I'!B:B, FI_Q_DL_2!$B108, 'C&amp;I'!D:D)</f>
        <v>2240.1999999999998</v>
      </c>
      <c r="D108">
        <f>(SUMIF('M&amp;M'!B:B, FI_Q_DL_2!B108, 'M&amp;M'!I:I))/3</f>
        <v>361.05003502323603</v>
      </c>
      <c r="E108">
        <f>((SUMIF(Transfers!B:B, FI_Q_DL_2!B108, Transfers!J:J))/realGDP!D105)/3</f>
        <v>587.05612829324161</v>
      </c>
      <c r="F108" s="4">
        <f>VLOOKUP($B108, Taxes!$B:$O, MATCH("SUM_REAL", Taxes!$B$1:$O$1, 0), FALSE)</f>
        <v>1506.2030403634456</v>
      </c>
      <c r="G108" s="4">
        <f>SUMIF(Grants!B:B, FI_Q_DL_2!B108, Grants!G:G)</f>
        <v>230.5026501252257</v>
      </c>
      <c r="I108" s="52">
        <f>SUM(SUMPRODUCT(C100:C108,MPCs!$B$4:$B$12),SUMPRODUCT(D100:D108,MPCs!$C$4:$C$12),SUMPRODUCT(E100:E108,MPCs!$D$4:$D$12),SUMPRODUCT(F100:F108,MPCs!$E$4:$E$12), SUMPRODUCT(G100:G108,MPCs!$F$4:$F$12))</f>
        <v>2330.800564727132</v>
      </c>
      <c r="J108" s="53">
        <f>VLOOKUP(B108, realGDP!B:F, MATCH($J$4, realGDP!$B$3:$F$3, 0), FALSE)</f>
        <v>8907.4</v>
      </c>
      <c r="K108" s="75">
        <f t="shared" si="6"/>
        <v>4.4132627213070708E-3</v>
      </c>
      <c r="L108" s="75"/>
    </row>
    <row r="109" spans="1:12" x14ac:dyDescent="0.25">
      <c r="A109" s="50" t="str">
        <f t="shared" si="5"/>
        <v>1991</v>
      </c>
      <c r="B109" t="s">
        <v>477</v>
      </c>
      <c r="C109">
        <f>SUMIF('C&amp;I'!B:B, FI_Q_DL_2!$B109, 'C&amp;I'!D:D)</f>
        <v>2251.1999999999998</v>
      </c>
      <c r="D109">
        <f>(SUMIF('M&amp;M'!B:B, FI_Q_DL_2!B109, 'M&amp;M'!I:I))/3</f>
        <v>363.61649461261396</v>
      </c>
      <c r="E109">
        <f>((SUMIF(Transfers!B:B, FI_Q_DL_2!B109, Transfers!J:J))/realGDP!D106)/3</f>
        <v>613.72242185386938</v>
      </c>
      <c r="F109" s="4">
        <f>VLOOKUP($B109, Taxes!$B:$O, MATCH("SUM_REAL", Taxes!$B$1:$O$1, 0), FALSE)</f>
        <v>1486.4669062246433</v>
      </c>
      <c r="G109" s="4">
        <f>SUMIF(Grants!B:B, FI_Q_DL_2!B109, Grants!G:G)</f>
        <v>205.16981569491128</v>
      </c>
      <c r="I109" s="52">
        <f>SUM(SUMPRODUCT(C101:C109,MPCs!$B$4:$B$12),SUMPRODUCT(D101:D109,MPCs!$C$4:$C$12),SUMPRODUCT(E101:E109,MPCs!$D$4:$D$12),SUMPRODUCT(F101:F109,MPCs!$E$4:$E$12), SUMPRODUCT(G101:G109,MPCs!$F$4:$F$12))</f>
        <v>2363.3701602657566</v>
      </c>
      <c r="J109" s="53">
        <f>VLOOKUP(B109, realGDP!B:F, MATCH($J$4, realGDP!$B$3:$F$3, 0), FALSE)</f>
        <v>8865.6</v>
      </c>
      <c r="K109" s="75">
        <f t="shared" si="6"/>
        <v>3.6737046041581535E-3</v>
      </c>
      <c r="L109" s="75"/>
    </row>
    <row r="110" spans="1:12" x14ac:dyDescent="0.25">
      <c r="A110" s="50" t="str">
        <f t="shared" si="5"/>
        <v>1991</v>
      </c>
      <c r="B110" t="s">
        <v>478</v>
      </c>
      <c r="C110">
        <f>SUMIF('C&amp;I'!B:B, FI_Q_DL_2!$B110, 'C&amp;I'!D:D)</f>
        <v>2259.1999999999998</v>
      </c>
      <c r="D110">
        <f>(SUMIF('M&amp;M'!B:B, FI_Q_DL_2!B110, 'M&amp;M'!I:I))/3</f>
        <v>379.98170888337637</v>
      </c>
      <c r="E110">
        <f>((SUMIF(Transfers!B:B, FI_Q_DL_2!B110, Transfers!J:J))/realGDP!D107)/3</f>
        <v>623.36052578478564</v>
      </c>
      <c r="F110" s="4">
        <f>VLOOKUP($B110, Taxes!$B:$O, MATCH("SUM_REAL", Taxes!$B$1:$O$1, 0), FALSE)</f>
        <v>1492.6061514513849</v>
      </c>
      <c r="G110" s="4">
        <f>SUMIF(Grants!B:B, FI_Q_DL_2!B110, Grants!G:G)</f>
        <v>205.67294110864484</v>
      </c>
      <c r="I110" s="52">
        <f>SUM(SUMPRODUCT(C102:C110,MPCs!$B$4:$B$12),SUMPRODUCT(D102:D110,MPCs!$C$4:$C$12),SUMPRODUCT(E102:E110,MPCs!$D$4:$D$12),SUMPRODUCT(F102:F110,MPCs!$E$4:$E$12), SUMPRODUCT(G102:G110,MPCs!$F$4:$F$12))</f>
        <v>2402.8228828957217</v>
      </c>
      <c r="J110" s="53">
        <f>VLOOKUP(B110, realGDP!B:F, MATCH($J$4, realGDP!$B$3:$F$3, 0), FALSE)</f>
        <v>8934.4</v>
      </c>
      <c r="K110" s="75">
        <f t="shared" si="6"/>
        <v>4.4158222857679464E-3</v>
      </c>
      <c r="L110" s="75"/>
    </row>
    <row r="111" spans="1:12" x14ac:dyDescent="0.25">
      <c r="A111" s="50" t="str">
        <f t="shared" si="5"/>
        <v>1991</v>
      </c>
      <c r="B111" t="s">
        <v>479</v>
      </c>
      <c r="C111">
        <f>SUMIF('C&amp;I'!B:B, FI_Q_DL_2!$B111, 'C&amp;I'!D:D)</f>
        <v>2250.8000000000002</v>
      </c>
      <c r="D111">
        <f>(SUMIF('M&amp;M'!B:B, FI_Q_DL_2!B111, 'M&amp;M'!I:I))/3</f>
        <v>388.96147824665371</v>
      </c>
      <c r="E111">
        <f>((SUMIF(Transfers!B:B, FI_Q_DL_2!B111, Transfers!J:J))/realGDP!D108)/3</f>
        <v>621.5611325058577</v>
      </c>
      <c r="F111" s="4">
        <f>VLOOKUP($B111, Taxes!$B:$O, MATCH("SUM_REAL", Taxes!$B$1:$O$1, 0), FALSE)</f>
        <v>1497.1868691929965</v>
      </c>
      <c r="G111" s="4">
        <f>SUMIF(Grants!B:B, FI_Q_DL_2!B111, Grants!G:G)</f>
        <v>234.92863380624473</v>
      </c>
      <c r="I111" s="52">
        <f>SUM(SUMPRODUCT(C103:C111,MPCs!$B$4:$B$12),SUMPRODUCT(D103:D111,MPCs!$C$4:$C$12),SUMPRODUCT(E103:E111,MPCs!$D$4:$D$12),SUMPRODUCT(F103:F111,MPCs!$E$4:$E$12), SUMPRODUCT(G103:G111,MPCs!$F$4:$F$12))</f>
        <v>2416.9646436249241</v>
      </c>
      <c r="J111" s="53">
        <f>VLOOKUP(B111, realGDP!B:F, MATCH($J$4, realGDP!$B$3:$F$3, 0), FALSE)</f>
        <v>8977.2999999999993</v>
      </c>
      <c r="K111" s="75">
        <f t="shared" si="6"/>
        <v>1.5752799537948339E-3</v>
      </c>
      <c r="L111" s="75"/>
    </row>
    <row r="112" spans="1:12" x14ac:dyDescent="0.25">
      <c r="A112" s="50" t="str">
        <f t="shared" si="5"/>
        <v>1991</v>
      </c>
      <c r="B112" t="s">
        <v>480</v>
      </c>
      <c r="C112">
        <f>SUMIF('C&amp;I'!B:B, FI_Q_DL_2!$B112, 'C&amp;I'!D:D)</f>
        <v>2242.3000000000002</v>
      </c>
      <c r="D112">
        <f>(SUMIF('M&amp;M'!B:B, FI_Q_DL_2!B112, 'M&amp;M'!I:I))/3</f>
        <v>413.25050361860798</v>
      </c>
      <c r="E112">
        <f>((SUMIF(Transfers!B:B, FI_Q_DL_2!B112, Transfers!J:J))/realGDP!D109)/3</f>
        <v>632.68468109906053</v>
      </c>
      <c r="F112" s="4">
        <f>VLOOKUP($B112, Taxes!$B:$O, MATCH("SUM_REAL", Taxes!$B$1:$O$1, 0), FALSE)</f>
        <v>1504.740515415559</v>
      </c>
      <c r="G112" s="4">
        <f>SUMIF(Grants!B:B, FI_Q_DL_2!B112, Grants!G:G)</f>
        <v>218.47592784750753</v>
      </c>
      <c r="I112" s="52">
        <f>SUM(SUMPRODUCT(C104:C112,MPCs!$B$4:$B$12),SUMPRODUCT(D104:D112,MPCs!$C$4:$C$12),SUMPRODUCT(E104:E112,MPCs!$D$4:$D$12),SUMPRODUCT(F104:F112,MPCs!$E$4:$E$12), SUMPRODUCT(G104:G112,MPCs!$F$4:$F$12))</f>
        <v>2443.9728240375889</v>
      </c>
      <c r="J112" s="53">
        <f>VLOOKUP(B112, realGDP!B:F, MATCH($J$4, realGDP!$B$3:$F$3, 0), FALSE)</f>
        <v>9016.4</v>
      </c>
      <c r="K112" s="75">
        <f t="shared" si="6"/>
        <v>2.9954505581678767E-3</v>
      </c>
      <c r="L112" s="75"/>
    </row>
    <row r="113" spans="1:12" x14ac:dyDescent="0.25">
      <c r="A113" s="50" t="str">
        <f t="shared" si="5"/>
        <v>1992</v>
      </c>
      <c r="B113" t="s">
        <v>481</v>
      </c>
      <c r="C113">
        <f>SUMIF('C&amp;I'!B:B, FI_Q_DL_2!$B113, 'C&amp;I'!D:D)</f>
        <v>2259.6999999999998</v>
      </c>
      <c r="D113">
        <f>(SUMIF('M&amp;M'!B:B, FI_Q_DL_2!B113, 'M&amp;M'!I:I))/3</f>
        <v>406.55442446342903</v>
      </c>
      <c r="E113">
        <f>((SUMIF(Transfers!B:B, FI_Q_DL_2!B113, Transfers!J:J))/realGDP!D110)/3</f>
        <v>667.90990303698152</v>
      </c>
      <c r="F113" s="4">
        <f>VLOOKUP($B113, Taxes!$B:$O, MATCH("SUM_REAL", Taxes!$B$1:$O$1, 0), FALSE)</f>
        <v>1500.7840865744599</v>
      </c>
      <c r="G113" s="4">
        <f>SUMIF(Grants!B:B, FI_Q_DL_2!B113, Grants!G:G)</f>
        <v>222.93488549510474</v>
      </c>
      <c r="I113" s="52">
        <f>SUM(SUMPRODUCT(C105:C113,MPCs!$B$4:$B$12),SUMPRODUCT(D105:D113,MPCs!$C$4:$C$12),SUMPRODUCT(E105:E113,MPCs!$D$4:$D$12),SUMPRODUCT(F105:F113,MPCs!$E$4:$E$12), SUMPRODUCT(G105:G113,MPCs!$F$4:$F$12))</f>
        <v>2479.9473572041265</v>
      </c>
      <c r="J113" s="53">
        <f>VLOOKUP(B113, realGDP!B:F, MATCH($J$4, realGDP!$B$3:$F$3, 0), FALSE)</f>
        <v>9123</v>
      </c>
      <c r="K113" s="75">
        <f t="shared" si="6"/>
        <v>3.9432788738942934E-3</v>
      </c>
      <c r="L113" s="75"/>
    </row>
    <row r="114" spans="1:12" x14ac:dyDescent="0.25">
      <c r="A114" s="50" t="str">
        <f t="shared" si="5"/>
        <v>1992</v>
      </c>
      <c r="B114" t="s">
        <v>482</v>
      </c>
      <c r="C114">
        <f>SUMIF('C&amp;I'!B:B, FI_Q_DL_2!$B114, 'C&amp;I'!D:D)</f>
        <v>2256.8000000000002</v>
      </c>
      <c r="D114">
        <f>(SUMIF('M&amp;M'!B:B, FI_Q_DL_2!B114, 'M&amp;M'!I:I))/3</f>
        <v>418.46229240291541</v>
      </c>
      <c r="E114">
        <f>((SUMIF(Transfers!B:B, FI_Q_DL_2!B114, Transfers!J:J))/realGDP!D111)/3</f>
        <v>674.32025299874635</v>
      </c>
      <c r="F114" s="4">
        <f>VLOOKUP($B114, Taxes!$B:$O, MATCH("SUM_REAL", Taxes!$B$1:$O$1, 0), FALSE)</f>
        <v>1524.8694773480045</v>
      </c>
      <c r="G114" s="4">
        <f>SUMIF(Grants!B:B, FI_Q_DL_2!B114, Grants!G:G)</f>
        <v>227.64273283556955</v>
      </c>
      <c r="I114" s="52">
        <f>SUM(SUMPRODUCT(C106:C114,MPCs!$B$4:$B$12),SUMPRODUCT(D106:D114,MPCs!$C$4:$C$12),SUMPRODUCT(E106:E114,MPCs!$D$4:$D$12),SUMPRODUCT(F106:F114,MPCs!$E$4:$E$12), SUMPRODUCT(G106:G114,MPCs!$F$4:$F$12))</f>
        <v>2503.3776318846576</v>
      </c>
      <c r="J114" s="53">
        <f>VLOOKUP(B114, realGDP!B:F, MATCH($J$4, realGDP!$B$3:$F$3, 0), FALSE)</f>
        <v>9223.5</v>
      </c>
      <c r="K114" s="75">
        <f t="shared" si="6"/>
        <v>2.5402802277368739E-3</v>
      </c>
      <c r="L114" s="75"/>
    </row>
    <row r="115" spans="1:12" x14ac:dyDescent="0.25">
      <c r="A115" s="50" t="str">
        <f t="shared" si="5"/>
        <v>1992</v>
      </c>
      <c r="B115" t="s">
        <v>483</v>
      </c>
      <c r="C115">
        <f>SUMIF('C&amp;I'!B:B, FI_Q_DL_2!$B115, 'C&amp;I'!D:D)</f>
        <v>2268.4</v>
      </c>
      <c r="D115">
        <f>(SUMIF('M&amp;M'!B:B, FI_Q_DL_2!B115, 'M&amp;M'!I:I))/3</f>
        <v>426.62839690792799</v>
      </c>
      <c r="E115">
        <f>((SUMIF(Transfers!B:B, FI_Q_DL_2!B115, Transfers!J:J))/realGDP!D112)/3</f>
        <v>675.02487007130969</v>
      </c>
      <c r="F115" s="4">
        <f>VLOOKUP($B115, Taxes!$B:$O, MATCH("SUM_REAL", Taxes!$B$1:$O$1, 0), FALSE)</f>
        <v>1534.3206984073856</v>
      </c>
      <c r="G115" s="4">
        <f>SUMIF(Grants!B:B, FI_Q_DL_2!B115, Grants!G:G)</f>
        <v>233.59272585278777</v>
      </c>
      <c r="I115" s="52">
        <f>SUM(SUMPRODUCT(C107:C115,MPCs!$B$4:$B$12),SUMPRODUCT(D107:D115,MPCs!$C$4:$C$12),SUMPRODUCT(E107:E115,MPCs!$D$4:$D$12),SUMPRODUCT(F107:F115,MPCs!$E$4:$E$12), SUMPRODUCT(G107:G115,MPCs!$F$4:$F$12))</f>
        <v>2534.5060536670562</v>
      </c>
      <c r="J115" s="53">
        <f>VLOOKUP(B115, realGDP!B:F, MATCH($J$4, realGDP!$B$3:$F$3, 0), FALSE)</f>
        <v>9313.2000000000007</v>
      </c>
      <c r="K115" s="75">
        <f t="shared" si="6"/>
        <v>3.3423980782543716E-3</v>
      </c>
      <c r="L115" s="75"/>
    </row>
    <row r="116" spans="1:12" x14ac:dyDescent="0.25">
      <c r="A116" s="50" t="str">
        <f t="shared" si="5"/>
        <v>1992</v>
      </c>
      <c r="B116" t="s">
        <v>484</v>
      </c>
      <c r="C116">
        <f>SUMIF('C&amp;I'!B:B, FI_Q_DL_2!$B116, 'C&amp;I'!D:D)</f>
        <v>2263.5</v>
      </c>
      <c r="D116">
        <f>(SUMIF('M&amp;M'!B:B, FI_Q_DL_2!B116, 'M&amp;M'!I:I))/3</f>
        <v>425.60305292948351</v>
      </c>
      <c r="E116">
        <f>((SUMIF(Transfers!B:B, FI_Q_DL_2!B116, Transfers!J:J))/realGDP!D113)/3</f>
        <v>672.05827367021641</v>
      </c>
      <c r="F116" s="4">
        <f>VLOOKUP($B116, Taxes!$B:$O, MATCH("SUM_REAL", Taxes!$B$1:$O$1, 0), FALSE)</f>
        <v>1558.6268020107739</v>
      </c>
      <c r="G116" s="4">
        <f>SUMIF(Grants!B:B, FI_Q_DL_2!B116, Grants!G:G)</f>
        <v>235.0057470468488</v>
      </c>
      <c r="I116" s="52">
        <f>SUM(SUMPRODUCT(C108:C116,MPCs!$B$4:$B$12),SUMPRODUCT(D108:D116,MPCs!$C$4:$C$12),SUMPRODUCT(E108:E116,MPCs!$D$4:$D$12),SUMPRODUCT(F108:F116,MPCs!$E$4:$E$12), SUMPRODUCT(G108:G116,MPCs!$F$4:$F$12))</f>
        <v>2531.9325844160853</v>
      </c>
      <c r="J116" s="53">
        <f>VLOOKUP(B116, realGDP!B:F, MATCH($J$4, realGDP!$B$3:$F$3, 0), FALSE)</f>
        <v>9406.5</v>
      </c>
      <c r="K116" s="75">
        <f t="shared" si="6"/>
        <v>-2.735841440462342E-4</v>
      </c>
      <c r="L116" s="75"/>
    </row>
    <row r="117" spans="1:12" x14ac:dyDescent="0.25">
      <c r="A117" s="50" t="str">
        <f t="shared" si="5"/>
        <v>1993</v>
      </c>
      <c r="B117" t="s">
        <v>485</v>
      </c>
      <c r="C117">
        <f>SUMIF('C&amp;I'!B:B, FI_Q_DL_2!$B117, 'C&amp;I'!D:D)</f>
        <v>2237.8000000000002</v>
      </c>
      <c r="D117">
        <f>(SUMIF('M&amp;M'!B:B, FI_Q_DL_2!B117, 'M&amp;M'!I:I))/3</f>
        <v>435.37774494923889</v>
      </c>
      <c r="E117">
        <f>((SUMIF(Transfers!B:B, FI_Q_DL_2!B117, Transfers!J:J))/realGDP!D114)/3</f>
        <v>683.40652432281115</v>
      </c>
      <c r="F117" s="4">
        <f>VLOOKUP($B117, Taxes!$B:$O, MATCH("SUM_REAL", Taxes!$B$1:$O$1, 0), FALSE)</f>
        <v>1531.0912570036207</v>
      </c>
      <c r="G117" s="4">
        <f>SUMIF(Grants!B:B, FI_Q_DL_2!B117, Grants!G:G)</f>
        <v>238.43284095758597</v>
      </c>
      <c r="I117" s="52">
        <f>SUM(SUMPRODUCT(C109:C117,MPCs!$B$4:$B$12),SUMPRODUCT(D109:D117,MPCs!$C$4:$C$12),SUMPRODUCT(E109:E117,MPCs!$D$4:$D$12),SUMPRODUCT(F109:F117,MPCs!$E$4:$E$12), SUMPRODUCT(G109:G117,MPCs!$F$4:$F$12))</f>
        <v>2528.3107557017966</v>
      </c>
      <c r="J117" s="53">
        <f>VLOOKUP(B117, realGDP!B:F, MATCH($J$4, realGDP!$B$3:$F$3, 0), FALSE)</f>
        <v>9424.1</v>
      </c>
      <c r="K117" s="75">
        <f t="shared" si="6"/>
        <v>-3.8431560725042896E-4</v>
      </c>
      <c r="L117" s="75"/>
    </row>
    <row r="118" spans="1:12" x14ac:dyDescent="0.25">
      <c r="A118" s="50" t="str">
        <f t="shared" si="5"/>
        <v>1993</v>
      </c>
      <c r="B118" t="s">
        <v>486</v>
      </c>
      <c r="C118">
        <f>SUMIF('C&amp;I'!B:B, FI_Q_DL_2!$B118, 'C&amp;I'!D:D)</f>
        <v>2240.3000000000002</v>
      </c>
      <c r="D118">
        <f>(SUMIF('M&amp;M'!B:B, FI_Q_DL_2!B118, 'M&amp;M'!I:I))/3</f>
        <v>433.36096890947709</v>
      </c>
      <c r="E118">
        <f>((SUMIF(Transfers!B:B, FI_Q_DL_2!B118, Transfers!J:J))/realGDP!D115)/3</f>
        <v>683.61342431162336</v>
      </c>
      <c r="F118" s="4">
        <f>VLOOKUP($B118, Taxes!$B:$O, MATCH("SUM_REAL", Taxes!$B$1:$O$1, 0), FALSE)</f>
        <v>1568.828540564193</v>
      </c>
      <c r="G118" s="4">
        <f>SUMIF(Grants!B:B, FI_Q_DL_2!B118, Grants!G:G)</f>
        <v>237.92919555318537</v>
      </c>
      <c r="I118" s="52">
        <f>SUM(SUMPRODUCT(C110:C118,MPCs!$B$4:$B$12),SUMPRODUCT(D110:D118,MPCs!$C$4:$C$12),SUMPRODUCT(E110:E118,MPCs!$D$4:$D$12),SUMPRODUCT(F110:F118,MPCs!$E$4:$E$12), SUMPRODUCT(G110:G118,MPCs!$F$4:$F$12))</f>
        <v>2526.6377967293415</v>
      </c>
      <c r="J118" s="53">
        <f>VLOOKUP(B118, realGDP!B:F, MATCH($J$4, realGDP!$B$3:$F$3, 0), FALSE)</f>
        <v>9480.1</v>
      </c>
      <c r="K118" s="75">
        <f t="shared" si="6"/>
        <v>-1.7647060394458233E-4</v>
      </c>
      <c r="L118" s="75"/>
    </row>
    <row r="119" spans="1:12" x14ac:dyDescent="0.25">
      <c r="A119" s="50" t="str">
        <f t="shared" si="5"/>
        <v>1993</v>
      </c>
      <c r="B119" t="s">
        <v>487</v>
      </c>
      <c r="C119">
        <f>SUMIF('C&amp;I'!B:B, FI_Q_DL_2!$B119, 'C&amp;I'!D:D)</f>
        <v>2245.1</v>
      </c>
      <c r="D119">
        <f>(SUMIF('M&amp;M'!B:B, FI_Q_DL_2!B119, 'M&amp;M'!I:I))/3</f>
        <v>449.33335299191157</v>
      </c>
      <c r="E119">
        <f>((SUMIF(Transfers!B:B, FI_Q_DL_2!B119, Transfers!J:J))/realGDP!D116)/3</f>
        <v>682.72272217759701</v>
      </c>
      <c r="F119" s="4">
        <f>VLOOKUP($B119, Taxes!$B:$O, MATCH("SUM_REAL", Taxes!$B$1:$O$1, 0), FALSE)</f>
        <v>1590.1757634341263</v>
      </c>
      <c r="G119" s="4">
        <f>SUMIF(Grants!B:B, FI_Q_DL_2!B119, Grants!G:G)</f>
        <v>248.46496303658225</v>
      </c>
      <c r="I119" s="52">
        <f>SUM(SUMPRODUCT(C111:C119,MPCs!$B$4:$B$12),SUMPRODUCT(D111:D119,MPCs!$C$4:$C$12),SUMPRODUCT(E111:E119,MPCs!$D$4:$D$12),SUMPRODUCT(F111:F119,MPCs!$E$4:$E$12), SUMPRODUCT(G111:G119,MPCs!$F$4:$F$12))</f>
        <v>2546.2405055495719</v>
      </c>
      <c r="J119" s="53">
        <f>VLOOKUP(B119, realGDP!B:F, MATCH($J$4, realGDP!$B$3:$F$3, 0), FALSE)</f>
        <v>9526.2999999999993</v>
      </c>
      <c r="K119" s="75">
        <f t="shared" si="6"/>
        <v>2.0577463254600865E-3</v>
      </c>
      <c r="L119" s="75"/>
    </row>
    <row r="120" spans="1:12" x14ac:dyDescent="0.25">
      <c r="A120" s="50" t="str">
        <f t="shared" si="5"/>
        <v>1993</v>
      </c>
      <c r="B120" t="s">
        <v>488</v>
      </c>
      <c r="C120">
        <f>SUMIF('C&amp;I'!B:B, FI_Q_DL_2!$B120, 'C&amp;I'!D:D)</f>
        <v>2250</v>
      </c>
      <c r="D120">
        <f>(SUMIF('M&amp;M'!B:B, FI_Q_DL_2!B120, 'M&amp;M'!I:I))/3</f>
        <v>453.4574687795577</v>
      </c>
      <c r="E120">
        <f>((SUMIF(Transfers!B:B, FI_Q_DL_2!B120, Transfers!J:J))/realGDP!D117)/3</f>
        <v>678.83185329579089</v>
      </c>
      <c r="F120" s="4">
        <f>VLOOKUP($B120, Taxes!$B:$O, MATCH("SUM_REAL", Taxes!$B$1:$O$1, 0), FALSE)</f>
        <v>1612.7896902750701</v>
      </c>
      <c r="G120" s="4">
        <f>SUMIF(Grants!B:B, FI_Q_DL_2!B120, Grants!G:G)</f>
        <v>257.74312324019928</v>
      </c>
      <c r="I120" s="52">
        <f>SUM(SUMPRODUCT(C112:C120,MPCs!$B$4:$B$12),SUMPRODUCT(D112:D120,MPCs!$C$4:$C$12),SUMPRODUCT(E112:E120,MPCs!$D$4:$D$12),SUMPRODUCT(F112:F120,MPCs!$E$4:$E$12), SUMPRODUCT(G112:G120,MPCs!$F$4:$F$12))</f>
        <v>2548.6889231808987</v>
      </c>
      <c r="J120" s="53">
        <f>VLOOKUP(B120, realGDP!B:F, MATCH($J$4, realGDP!$B$3:$F$3, 0), FALSE)</f>
        <v>9653.5</v>
      </c>
      <c r="K120" s="75">
        <f t="shared" si="6"/>
        <v>2.5363004416291705E-4</v>
      </c>
      <c r="L120" s="75"/>
    </row>
    <row r="121" spans="1:12" x14ac:dyDescent="0.25">
      <c r="A121" s="50" t="str">
        <f t="shared" si="5"/>
        <v>1994</v>
      </c>
      <c r="B121" t="s">
        <v>489</v>
      </c>
      <c r="C121">
        <f>SUMIF('C&amp;I'!B:B, FI_Q_DL_2!$B121, 'C&amp;I'!D:D)</f>
        <v>2222.1</v>
      </c>
      <c r="D121">
        <f>(SUMIF('M&amp;M'!B:B, FI_Q_DL_2!B121, 'M&amp;M'!I:I))/3</f>
        <v>457.83293485799612</v>
      </c>
      <c r="E121">
        <f>((SUMIF(Transfers!B:B, FI_Q_DL_2!B121, Transfers!J:J))/realGDP!D118)/3</f>
        <v>686.90929038407933</v>
      </c>
      <c r="F121" s="4">
        <f>VLOOKUP($B121, Taxes!$B:$O, MATCH("SUM_REAL", Taxes!$B$1:$O$1, 0), FALSE)</f>
        <v>1621.2534059945503</v>
      </c>
      <c r="G121" s="4">
        <f>SUMIF(Grants!B:B, FI_Q_DL_2!B121, Grants!G:G)</f>
        <v>251.16680605390241</v>
      </c>
      <c r="I121" s="52">
        <f>SUM(SUMPRODUCT(C113:C121,MPCs!$B$4:$B$12),SUMPRODUCT(D113:D121,MPCs!$C$4:$C$12),SUMPRODUCT(E113:E121,MPCs!$D$4:$D$12),SUMPRODUCT(F113:F121,MPCs!$E$4:$E$12), SUMPRODUCT(G113:G121,MPCs!$F$4:$F$12))</f>
        <v>2525.2594241512893</v>
      </c>
      <c r="J121" s="53">
        <f>VLOOKUP(B121, realGDP!B:F, MATCH($J$4, realGDP!$B$3:$F$3, 0), FALSE)</f>
        <v>9748.2000000000007</v>
      </c>
      <c r="K121" s="75">
        <f t="shared" si="6"/>
        <v>-2.4034692589000387E-3</v>
      </c>
      <c r="L121" s="75"/>
    </row>
    <row r="122" spans="1:12" x14ac:dyDescent="0.25">
      <c r="A122" s="50" t="str">
        <f t="shared" si="5"/>
        <v>1994</v>
      </c>
      <c r="B122" t="s">
        <v>490</v>
      </c>
      <c r="C122">
        <f>SUMIF('C&amp;I'!B:B, FI_Q_DL_2!$B122, 'C&amp;I'!D:D)</f>
        <v>2235.1</v>
      </c>
      <c r="D122">
        <f>(SUMIF('M&amp;M'!B:B, FI_Q_DL_2!B122, 'M&amp;M'!I:I))/3</f>
        <v>462.39770260768074</v>
      </c>
      <c r="E122">
        <f>((SUMIF(Transfers!B:B, FI_Q_DL_2!B122, Transfers!J:J))/realGDP!D119)/3</f>
        <v>681.80700318814536</v>
      </c>
      <c r="F122" s="4">
        <f>VLOOKUP($B122, Taxes!$B:$O, MATCH("SUM_REAL", Taxes!$B$1:$O$1, 0), FALSE)</f>
        <v>1656.4046842931305</v>
      </c>
      <c r="G122" s="4">
        <f>SUMIF(Grants!B:B, FI_Q_DL_2!B122, Grants!G:G)</f>
        <v>258.09221028344535</v>
      </c>
      <c r="I122" s="52">
        <f>SUM(SUMPRODUCT(C114:C122,MPCs!$B$4:$B$12),SUMPRODUCT(D114:D122,MPCs!$C$4:$C$12),SUMPRODUCT(E114:E122,MPCs!$D$4:$D$12),SUMPRODUCT(F114:F122,MPCs!$E$4:$E$12), SUMPRODUCT(G114:G122,MPCs!$F$4:$F$12))</f>
        <v>2532.3664187363747</v>
      </c>
      <c r="J122" s="53">
        <f>VLOOKUP(B122, realGDP!B:F, MATCH($J$4, realGDP!$B$3:$F$3, 0), FALSE)</f>
        <v>9881.4</v>
      </c>
      <c r="K122" s="75">
        <f t="shared" si="6"/>
        <v>7.1922952062313352E-4</v>
      </c>
      <c r="L122" s="75"/>
    </row>
    <row r="123" spans="1:12" x14ac:dyDescent="0.25">
      <c r="A123" s="50" t="str">
        <f t="shared" si="5"/>
        <v>1994</v>
      </c>
      <c r="B123" t="s">
        <v>491</v>
      </c>
      <c r="C123">
        <f>SUMIF('C&amp;I'!B:B, FI_Q_DL_2!$B123, 'C&amp;I'!D:D)</f>
        <v>2272.6999999999998</v>
      </c>
      <c r="D123">
        <f>(SUMIF('M&amp;M'!B:B, FI_Q_DL_2!B123, 'M&amp;M'!I:I))/3</f>
        <v>463.78591299243141</v>
      </c>
      <c r="E123">
        <f>((SUMIF(Transfers!B:B, FI_Q_DL_2!B123, Transfers!J:J))/realGDP!D120)/3</f>
        <v>676.44303555810109</v>
      </c>
      <c r="F123" s="4">
        <f>VLOOKUP($B123, Taxes!$B:$O, MATCH("SUM_REAL", Taxes!$B$1:$O$1, 0), FALSE)</f>
        <v>1647.7310566203598</v>
      </c>
      <c r="G123" s="4">
        <f>SUMIF(Grants!B:B, FI_Q_DL_2!B123, Grants!G:G)</f>
        <v>257.72852595266323</v>
      </c>
      <c r="I123" s="52">
        <f>SUM(SUMPRODUCT(C115:C123,MPCs!$B$4:$B$12),SUMPRODUCT(D115:D123,MPCs!$C$4:$C$12),SUMPRODUCT(E115:E123,MPCs!$D$4:$D$12),SUMPRODUCT(F115:F123,MPCs!$E$4:$E$12), SUMPRODUCT(G115:G123,MPCs!$F$4:$F$12))</f>
        <v>2567.3342288129847</v>
      </c>
      <c r="J123" s="53">
        <f>VLOOKUP(B123, realGDP!B:F, MATCH($J$4, realGDP!$B$3:$F$3, 0), FALSE)</f>
        <v>9939.7000000000007</v>
      </c>
      <c r="K123" s="75">
        <f t="shared" si="6"/>
        <v>3.5179945145839431E-3</v>
      </c>
      <c r="L123" s="75"/>
    </row>
    <row r="124" spans="1:12" x14ac:dyDescent="0.25">
      <c r="A124" s="50" t="str">
        <f t="shared" si="5"/>
        <v>1994</v>
      </c>
      <c r="B124" t="s">
        <v>492</v>
      </c>
      <c r="C124">
        <f>SUMIF('C&amp;I'!B:B, FI_Q_DL_2!$B124, 'C&amp;I'!D:D)</f>
        <v>2252.1999999999998</v>
      </c>
      <c r="D124">
        <f>(SUMIF('M&amp;M'!B:B, FI_Q_DL_2!B124, 'M&amp;M'!I:I))/3</f>
        <v>484.15706332693708</v>
      </c>
      <c r="E124">
        <f>((SUMIF(Transfers!B:B, FI_Q_DL_2!B124, Transfers!J:J))/realGDP!D121)/3</f>
        <v>678.5360766429809</v>
      </c>
      <c r="F124" s="4">
        <f>VLOOKUP($B124, Taxes!$B:$O, MATCH("SUM_REAL", Taxes!$B$1:$O$1, 0), FALSE)</f>
        <v>1663.0872839113374</v>
      </c>
      <c r="G124" s="4">
        <f>SUMIF(Grants!B:B, FI_Q_DL_2!B124, Grants!G:G)</f>
        <v>264.47661469933183</v>
      </c>
      <c r="I124" s="52">
        <f>SUM(SUMPRODUCT(C116:C124,MPCs!$B$4:$B$12),SUMPRODUCT(D116:D124,MPCs!$C$4:$C$12),SUMPRODUCT(E116:E124,MPCs!$D$4:$D$12),SUMPRODUCT(F116:F124,MPCs!$E$4:$E$12), SUMPRODUCT(G116:G124,MPCs!$F$4:$F$12))</f>
        <v>2560.2428301275963</v>
      </c>
      <c r="J124" s="53">
        <f>VLOOKUP(B124, realGDP!B:F, MATCH($J$4, realGDP!$B$3:$F$3, 0), FALSE)</f>
        <v>10052.5</v>
      </c>
      <c r="K124" s="75">
        <f t="shared" si="6"/>
        <v>-7.054363278177978E-4</v>
      </c>
      <c r="L124" s="75"/>
    </row>
    <row r="125" spans="1:12" x14ac:dyDescent="0.25">
      <c r="A125" s="50" t="str">
        <f t="shared" si="5"/>
        <v>1995</v>
      </c>
      <c r="B125" t="s">
        <v>493</v>
      </c>
      <c r="C125">
        <f>SUMIF('C&amp;I'!B:B, FI_Q_DL_2!$B125, 'C&amp;I'!D:D)</f>
        <v>2256.8000000000002</v>
      </c>
      <c r="D125">
        <f>(SUMIF('M&amp;M'!B:B, FI_Q_DL_2!B125, 'M&amp;M'!I:I))/3</f>
        <v>491.28372479390299</v>
      </c>
      <c r="E125">
        <f>((SUMIF(Transfers!B:B, FI_Q_DL_2!B125, Transfers!J:J))/realGDP!D122)/3</f>
        <v>693.01879656261269</v>
      </c>
      <c r="F125" s="4">
        <f>VLOOKUP($B125, Taxes!$B:$O, MATCH("SUM_REAL", Taxes!$B$1:$O$1, 0), FALSE)</f>
        <v>1689.1838404095311</v>
      </c>
      <c r="G125" s="4">
        <f>SUMIF(Grants!B:B, FI_Q_DL_2!B125, Grants!G:G)</f>
        <v>268.49090957067841</v>
      </c>
      <c r="I125" s="52">
        <f>SUM(SUMPRODUCT(C117:C125,MPCs!$B$4:$B$12),SUMPRODUCT(D117:D125,MPCs!$C$4:$C$12),SUMPRODUCT(E117:E125,MPCs!$D$4:$D$12),SUMPRODUCT(F117:F125,MPCs!$E$4:$E$12), SUMPRODUCT(G117:G125,MPCs!$F$4:$F$12))</f>
        <v>2569.2221104416749</v>
      </c>
      <c r="J125" s="53">
        <f>VLOOKUP(B125, realGDP!B:F, MATCH($J$4, realGDP!$B$3:$F$3, 0), FALSE)</f>
        <v>10086.9</v>
      </c>
      <c r="K125" s="75">
        <f t="shared" si="6"/>
        <v>8.9019226066269633E-4</v>
      </c>
      <c r="L125" s="75"/>
    </row>
    <row r="126" spans="1:12" x14ac:dyDescent="0.25">
      <c r="A126" s="50" t="str">
        <f t="shared" si="5"/>
        <v>1995</v>
      </c>
      <c r="B126" t="s">
        <v>494</v>
      </c>
      <c r="C126">
        <f>SUMIF('C&amp;I'!B:B, FI_Q_DL_2!$B126, 'C&amp;I'!D:D)</f>
        <v>2268.6</v>
      </c>
      <c r="D126">
        <f>(SUMIF('M&amp;M'!B:B, FI_Q_DL_2!B126, 'M&amp;M'!I:I))/3</f>
        <v>493.94582172358906</v>
      </c>
      <c r="E126">
        <f>((SUMIF(Transfers!B:B, FI_Q_DL_2!B126, Transfers!J:J))/realGDP!D123)/3</f>
        <v>694.20027463636927</v>
      </c>
      <c r="F126" s="4">
        <f>VLOOKUP($B126, Taxes!$B:$O, MATCH("SUM_REAL", Taxes!$B$1:$O$1, 0), FALSE)</f>
        <v>1715.1216184303746</v>
      </c>
      <c r="G126" s="4">
        <f>SUMIF(Grants!B:B, FI_Q_DL_2!B126, Grants!G:G)</f>
        <v>266.32730707669702</v>
      </c>
      <c r="I126" s="52">
        <f>SUM(SUMPRODUCT(C118:C126,MPCs!$B$4:$B$12),SUMPRODUCT(D118:D126,MPCs!$C$4:$C$12),SUMPRODUCT(E118:E126,MPCs!$D$4:$D$12),SUMPRODUCT(F118:F126,MPCs!$E$4:$E$12), SUMPRODUCT(G118:G126,MPCs!$F$4:$F$12))</f>
        <v>2575.9133274353744</v>
      </c>
      <c r="J126" s="53">
        <f>VLOOKUP(B126, realGDP!B:F, MATCH($J$4, realGDP!$B$3:$F$3, 0), FALSE)</f>
        <v>10122.1</v>
      </c>
      <c r="K126" s="75">
        <f t="shared" si="6"/>
        <v>6.6105027550602408E-4</v>
      </c>
      <c r="L126" s="75"/>
    </row>
    <row r="127" spans="1:12" x14ac:dyDescent="0.25">
      <c r="A127" s="50" t="str">
        <f t="shared" si="5"/>
        <v>1995</v>
      </c>
      <c r="B127" t="s">
        <v>495</v>
      </c>
      <c r="C127">
        <f>SUMIF('C&amp;I'!B:B, FI_Q_DL_2!$B127, 'C&amp;I'!D:D)</f>
        <v>2262.4</v>
      </c>
      <c r="D127">
        <f>(SUMIF('M&amp;M'!B:B, FI_Q_DL_2!B127, 'M&amp;M'!I:I))/3</f>
        <v>497.11179344862404</v>
      </c>
      <c r="E127">
        <f>((SUMIF(Transfers!B:B, FI_Q_DL_2!B127, Transfers!J:J))/realGDP!D124)/3</f>
        <v>693.03610007666032</v>
      </c>
      <c r="F127" s="4">
        <f>VLOOKUP($B127, Taxes!$B:$O, MATCH("SUM_REAL", Taxes!$B$1:$O$1, 0), FALSE)</f>
        <v>1723.0294794062304</v>
      </c>
      <c r="G127" s="4">
        <f>SUMIF(Grants!B:B, FI_Q_DL_2!B127, Grants!G:G)</f>
        <v>266.83044114572442</v>
      </c>
      <c r="I127" s="52">
        <f>SUM(SUMPRODUCT(C119:C127,MPCs!$B$4:$B$12),SUMPRODUCT(D119:D127,MPCs!$C$4:$C$12),SUMPRODUCT(E119:E127,MPCs!$D$4:$D$12),SUMPRODUCT(F119:F127,MPCs!$E$4:$E$12), SUMPRODUCT(G119:G127,MPCs!$F$4:$F$12))</f>
        <v>2567.3439666289182</v>
      </c>
      <c r="J127" s="53">
        <f>VLOOKUP(B127, realGDP!B:F, MATCH($J$4, realGDP!$B$3:$F$3, 0), FALSE)</f>
        <v>10208.799999999999</v>
      </c>
      <c r="K127" s="75">
        <f t="shared" si="6"/>
        <v>-8.3940921621113054E-4</v>
      </c>
      <c r="L127" s="75"/>
    </row>
    <row r="128" spans="1:12" x14ac:dyDescent="0.25">
      <c r="A128" s="50" t="str">
        <f t="shared" si="5"/>
        <v>1995</v>
      </c>
      <c r="B128" t="s">
        <v>496</v>
      </c>
      <c r="C128">
        <f>SUMIF('C&amp;I'!B:B, FI_Q_DL_2!$B128, 'C&amp;I'!D:D)</f>
        <v>2242.1</v>
      </c>
      <c r="D128">
        <f>(SUMIF('M&amp;M'!B:B, FI_Q_DL_2!B128, 'M&amp;M'!I:I))/3</f>
        <v>480.47595642240987</v>
      </c>
      <c r="E128">
        <f>((SUMIF(Transfers!B:B, FI_Q_DL_2!B128, Transfers!J:J))/realGDP!D125)/3</f>
        <v>693.34582292534003</v>
      </c>
      <c r="F128" s="4">
        <f>VLOOKUP($B128, Taxes!$B:$O, MATCH("SUM_REAL", Taxes!$B$1:$O$1, 0), FALSE)</f>
        <v>1745.8107826810992</v>
      </c>
      <c r="G128" s="4">
        <f>SUMIF(Grants!B:B, FI_Q_DL_2!B128, Grants!G:G)</f>
        <v>258.50853455453785</v>
      </c>
      <c r="I128" s="52">
        <f>SUM(SUMPRODUCT(C120:C128,MPCs!$B$4:$B$12),SUMPRODUCT(D120:D128,MPCs!$C$4:$C$12),SUMPRODUCT(E120:E128,MPCs!$D$4:$D$12),SUMPRODUCT(F120:F128,MPCs!$E$4:$E$12), SUMPRODUCT(G120:G128,MPCs!$F$4:$F$12))</f>
        <v>2519.1096273577314</v>
      </c>
      <c r="J128" s="53">
        <f>VLOOKUP(B128, realGDP!B:F, MATCH($J$4, realGDP!$B$3:$F$3, 0), FALSE)</f>
        <v>10281.200000000001</v>
      </c>
      <c r="K128" s="75">
        <f t="shared" si="6"/>
        <v>-4.6915087024070002E-3</v>
      </c>
      <c r="L128" s="75"/>
    </row>
    <row r="129" spans="1:12" x14ac:dyDescent="0.25">
      <c r="A129" s="50" t="str">
        <f t="shared" si="5"/>
        <v>1996</v>
      </c>
      <c r="B129" t="s">
        <v>497</v>
      </c>
      <c r="C129">
        <f>SUMIF('C&amp;I'!B:B, FI_Q_DL_2!$B129, 'C&amp;I'!D:D)</f>
        <v>2246.8000000000002</v>
      </c>
      <c r="D129">
        <f>(SUMIF('M&amp;M'!B:B, FI_Q_DL_2!B129, 'M&amp;M'!I:I))/3</f>
        <v>498.35845795767023</v>
      </c>
      <c r="E129">
        <f>((SUMIF(Transfers!B:B, FI_Q_DL_2!B129, Transfers!J:J))/realGDP!D126)/3</f>
        <v>707.9371240054337</v>
      </c>
      <c r="F129" s="4">
        <f>VLOOKUP($B129, Taxes!$B:$O, MATCH("SUM_REAL", Taxes!$B$1:$O$1, 0), FALSE)</f>
        <v>1782.1333850831229</v>
      </c>
      <c r="G129" s="4">
        <f>SUMIF(Grants!B:B, FI_Q_DL_2!B129, Grants!G:G)</f>
        <v>267.02891519503203</v>
      </c>
      <c r="I129" s="52">
        <f>SUM(SUMPRODUCT(C121:C129,MPCs!$B$4:$B$12),SUMPRODUCT(D121:D129,MPCs!$C$4:$C$12),SUMPRODUCT(E121:E129,MPCs!$D$4:$D$12),SUMPRODUCT(F121:F129,MPCs!$E$4:$E$12), SUMPRODUCT(G121:G129,MPCs!$F$4:$F$12))</f>
        <v>2531.9767401071922</v>
      </c>
      <c r="J129" s="53">
        <f>VLOOKUP(B129, realGDP!B:F, MATCH($J$4, realGDP!$B$3:$F$3, 0), FALSE)</f>
        <v>10348.700000000001</v>
      </c>
      <c r="K129" s="75">
        <f t="shared" si="6"/>
        <v>1.2433554697170494E-3</v>
      </c>
      <c r="L129" s="75"/>
    </row>
    <row r="130" spans="1:12" x14ac:dyDescent="0.25">
      <c r="A130" s="50" t="str">
        <f t="shared" si="5"/>
        <v>1996</v>
      </c>
      <c r="B130" t="s">
        <v>498</v>
      </c>
      <c r="C130">
        <f>SUMIF('C&amp;I'!B:B, FI_Q_DL_2!$B130, 'C&amp;I'!D:D)</f>
        <v>2282.8000000000002</v>
      </c>
      <c r="D130">
        <f>(SUMIF('M&amp;M'!B:B, FI_Q_DL_2!B130, 'M&amp;M'!I:I))/3</f>
        <v>521.33272973580927</v>
      </c>
      <c r="E130">
        <f>((SUMIF(Transfers!B:B, FI_Q_DL_2!B130, Transfers!J:J))/realGDP!D127)/3</f>
        <v>705.6101792943897</v>
      </c>
      <c r="F130" s="4">
        <f>VLOOKUP($B130, Taxes!$B:$O, MATCH("SUM_REAL", Taxes!$B$1:$O$1, 0), FALSE)</f>
        <v>1829.9595141700404</v>
      </c>
      <c r="G130" s="4">
        <f>SUMIF(Grants!B:B, FI_Q_DL_2!B130, Grants!G:G)</f>
        <v>274.53248505880083</v>
      </c>
      <c r="I130" s="52">
        <f>SUM(SUMPRODUCT(C122:C130,MPCs!$B$4:$B$12),SUMPRODUCT(D122:D130,MPCs!$C$4:$C$12),SUMPRODUCT(E122:E130,MPCs!$D$4:$D$12),SUMPRODUCT(F122:F130,MPCs!$E$4:$E$12), SUMPRODUCT(G122:G130,MPCs!$F$4:$F$12))</f>
        <v>2575.8514369137224</v>
      </c>
      <c r="J130" s="53">
        <f>VLOOKUP(B130, realGDP!B:F, MATCH($J$4, realGDP!$B$3:$F$3, 0), FALSE)</f>
        <v>10529.4</v>
      </c>
      <c r="K130" s="75">
        <f t="shared" si="6"/>
        <v>4.1668753021568382E-3</v>
      </c>
      <c r="L130" s="75"/>
    </row>
    <row r="131" spans="1:12" x14ac:dyDescent="0.25">
      <c r="A131" s="50" t="str">
        <f t="shared" si="5"/>
        <v>1996</v>
      </c>
      <c r="B131" t="s">
        <v>499</v>
      </c>
      <c r="C131">
        <f>SUMIF('C&amp;I'!B:B, FI_Q_DL_2!$B131, 'C&amp;I'!D:D)</f>
        <v>2285.1999999999998</v>
      </c>
      <c r="D131">
        <f>(SUMIF('M&amp;M'!B:B, FI_Q_DL_2!B131, 'M&amp;M'!I:I))/3</f>
        <v>513.66294379790497</v>
      </c>
      <c r="E131">
        <f>((SUMIF(Transfers!B:B, FI_Q_DL_2!B131, Transfers!J:J))/realGDP!D128)/3</f>
        <v>701.49393807537092</v>
      </c>
      <c r="F131" s="4">
        <f>VLOOKUP($B131, Taxes!$B:$O, MATCH("SUM_REAL", Taxes!$B$1:$O$1, 0), FALSE)</f>
        <v>1836.4944073306199</v>
      </c>
      <c r="G131" s="4">
        <f>SUMIF(Grants!B:B, FI_Q_DL_2!B131, Grants!G:G)</f>
        <v>269.01123653024138</v>
      </c>
      <c r="I131" s="52">
        <f>SUM(SUMPRODUCT(C123:C131,MPCs!$B$4:$B$12),SUMPRODUCT(D123:D131,MPCs!$C$4:$C$12),SUMPRODUCT(E123:E131,MPCs!$D$4:$D$12),SUMPRODUCT(F123:F131,MPCs!$E$4:$E$12), SUMPRODUCT(G123:G131,MPCs!$F$4:$F$12))</f>
        <v>2560.2409582255232</v>
      </c>
      <c r="J131" s="53">
        <f>VLOOKUP(B131, realGDP!B:F, MATCH($J$4, realGDP!$B$3:$F$3, 0), FALSE)</f>
        <v>10626.8</v>
      </c>
      <c r="K131" s="75">
        <f t="shared" si="6"/>
        <v>-1.4689726623441899E-3</v>
      </c>
      <c r="L131" s="75"/>
    </row>
    <row r="132" spans="1:12" x14ac:dyDescent="0.25">
      <c r="A132" s="50" t="str">
        <f t="shared" si="5"/>
        <v>1996</v>
      </c>
      <c r="B132" t="s">
        <v>500</v>
      </c>
      <c r="C132">
        <f>SUMIF('C&amp;I'!B:B, FI_Q_DL_2!$B132, 'C&amp;I'!D:D)</f>
        <v>2301.9</v>
      </c>
      <c r="D132">
        <f>(SUMIF('M&amp;M'!B:B, FI_Q_DL_2!B132, 'M&amp;M'!I:I))/3</f>
        <v>513.22263134783623</v>
      </c>
      <c r="E132">
        <f>((SUMIF(Transfers!B:B, FI_Q_DL_2!B132, Transfers!J:J))/realGDP!D129)/3</f>
        <v>696.86145397688995</v>
      </c>
      <c r="F132" s="4">
        <f>VLOOKUP($B132, Taxes!$B:$O, MATCH("SUM_REAL", Taxes!$B$1:$O$1, 0), FALSE)</f>
        <v>1858.9751738340094</v>
      </c>
      <c r="G132" s="4">
        <f>SUMIF(Grants!B:B, FI_Q_DL_2!B132, Grants!G:G)</f>
        <v>265.93107656323491</v>
      </c>
      <c r="I132" s="52">
        <f>SUM(SUMPRODUCT(C124:C132,MPCs!$B$4:$B$12),SUMPRODUCT(D124:D132,MPCs!$C$4:$C$12),SUMPRODUCT(E124:E132,MPCs!$D$4:$D$12),SUMPRODUCT(F124:F132,MPCs!$E$4:$E$12), SUMPRODUCT(G124:G132,MPCs!$F$4:$F$12))</f>
        <v>2559.9454577634529</v>
      </c>
      <c r="J132" s="53">
        <f>VLOOKUP(B132, realGDP!B:F, MATCH($J$4, realGDP!$B$3:$F$3, 0), FALSE)</f>
        <v>10739.1</v>
      </c>
      <c r="K132" s="75">
        <f t="shared" si="6"/>
        <v>-2.7516315340235409E-5</v>
      </c>
      <c r="L132" s="75"/>
    </row>
    <row r="133" spans="1:12" x14ac:dyDescent="0.25">
      <c r="A133" s="50" t="str">
        <f t="shared" si="5"/>
        <v>1997</v>
      </c>
      <c r="B133" t="s">
        <v>501</v>
      </c>
      <c r="C133">
        <f>SUMIF('C&amp;I'!B:B, FI_Q_DL_2!$B133, 'C&amp;I'!D:D)</f>
        <v>2301.3000000000002</v>
      </c>
      <c r="D133">
        <f>(SUMIF('M&amp;M'!B:B, FI_Q_DL_2!B133, 'M&amp;M'!I:I))/3</f>
        <v>523.34709692224976</v>
      </c>
      <c r="E133">
        <f>((SUMIF(Transfers!B:B, FI_Q_DL_2!B133, Transfers!J:J))/realGDP!D130)/3</f>
        <v>707.51174897275598</v>
      </c>
      <c r="F133" s="4">
        <f>VLOOKUP($B133, Taxes!$B:$O, MATCH("SUM_REAL", Taxes!$B$1:$O$1, 0), FALSE)</f>
        <v>1913.584934315438</v>
      </c>
      <c r="G133" s="4">
        <f>SUMIF(Grants!B:B, FI_Q_DL_2!B133, Grants!G:G)</f>
        <v>269.82560052648898</v>
      </c>
      <c r="I133" s="52">
        <f>SUM(SUMPRODUCT(C125:C133,MPCs!$B$4:$B$12),SUMPRODUCT(D125:D133,MPCs!$C$4:$C$12),SUMPRODUCT(E125:E133,MPCs!$D$4:$D$12),SUMPRODUCT(F125:F133,MPCs!$E$4:$E$12), SUMPRODUCT(G125:G133,MPCs!$F$4:$F$12))</f>
        <v>2548.8438182400937</v>
      </c>
      <c r="J133" s="53">
        <f>VLOOKUP(B133, realGDP!B:F, MATCH($J$4, realGDP!$B$3:$F$3, 0), FALSE)</f>
        <v>10820.9</v>
      </c>
      <c r="K133" s="75">
        <f t="shared" si="6"/>
        <v>-1.0259441934921453E-3</v>
      </c>
      <c r="L133" s="75"/>
    </row>
    <row r="134" spans="1:12" x14ac:dyDescent="0.25">
      <c r="A134" s="50" t="str">
        <f t="shared" si="5"/>
        <v>1997</v>
      </c>
      <c r="B134" t="s">
        <v>502</v>
      </c>
      <c r="C134">
        <f>SUMIF('C&amp;I'!B:B, FI_Q_DL_2!$B134, 'C&amp;I'!D:D)</f>
        <v>2325.3000000000002</v>
      </c>
      <c r="D134">
        <f>(SUMIF('M&amp;M'!B:B, FI_Q_DL_2!B134, 'M&amp;M'!I:I))/3</f>
        <v>521.02466748312645</v>
      </c>
      <c r="E134">
        <f>((SUMIF(Transfers!B:B, FI_Q_DL_2!B134, Transfers!J:J))/realGDP!D131)/3</f>
        <v>705.89621549739695</v>
      </c>
      <c r="F134" s="4">
        <f>VLOOKUP($B134, Taxes!$B:$O, MATCH("SUM_REAL", Taxes!$B$1:$O$1, 0), FALSE)</f>
        <v>1936.269868323044</v>
      </c>
      <c r="G134" s="4">
        <f>SUMIF(Grants!B:B, FI_Q_DL_2!B134, Grants!G:G)</f>
        <v>269.7925740761782</v>
      </c>
      <c r="I134" s="52">
        <f>SUM(SUMPRODUCT(C126:C134,MPCs!$B$4:$B$12),SUMPRODUCT(D126:D134,MPCs!$C$4:$C$12),SUMPRODUCT(E126:E134,MPCs!$D$4:$D$12),SUMPRODUCT(F126:F134,MPCs!$E$4:$E$12), SUMPRODUCT(G126:G134,MPCs!$F$4:$F$12))</f>
        <v>2554.1727128489983</v>
      </c>
      <c r="J134" s="53">
        <f>VLOOKUP(B134, realGDP!B:F, MATCH($J$4, realGDP!$B$3:$F$3, 0), FALSE)</f>
        <v>10984.2</v>
      </c>
      <c r="K134" s="75">
        <f t="shared" si="6"/>
        <v>4.8514180449232966E-4</v>
      </c>
      <c r="L134" s="75"/>
    </row>
    <row r="135" spans="1:12" x14ac:dyDescent="0.25">
      <c r="A135" s="50" t="str">
        <f t="shared" si="5"/>
        <v>1997</v>
      </c>
      <c r="B135" t="s">
        <v>503</v>
      </c>
      <c r="C135">
        <f>SUMIF('C&amp;I'!B:B, FI_Q_DL_2!$B135, 'C&amp;I'!D:D)</f>
        <v>2329</v>
      </c>
      <c r="D135">
        <f>(SUMIF('M&amp;M'!B:B, FI_Q_DL_2!B135, 'M&amp;M'!I:I))/3</f>
        <v>526.87681079285039</v>
      </c>
      <c r="E135">
        <f>((SUMIF(Transfers!B:B, FI_Q_DL_2!B135, Transfers!J:J))/realGDP!D132)/3</f>
        <v>704.67051994005999</v>
      </c>
      <c r="F135" s="4">
        <f>VLOOKUP($B135, Taxes!$B:$O, MATCH("SUM_REAL", Taxes!$B$1:$O$1, 0), FALSE)</f>
        <v>1973.6063364940246</v>
      </c>
      <c r="G135" s="4">
        <f>SUMIF(Grants!B:B, FI_Q_DL_2!B135, Grants!G:G)</f>
        <v>273.50685656000906</v>
      </c>
      <c r="I135" s="52">
        <f>SUM(SUMPRODUCT(C127:C135,MPCs!$B$4:$B$12),SUMPRODUCT(D127:D135,MPCs!$C$4:$C$12),SUMPRODUCT(E127:E135,MPCs!$D$4:$D$12),SUMPRODUCT(F127:F135,MPCs!$E$4:$E$12), SUMPRODUCT(G127:G135,MPCs!$F$4:$F$12))</f>
        <v>2543.054617127063</v>
      </c>
      <c r="J135" s="53">
        <f>VLOOKUP(B135, realGDP!B:F, MATCH($J$4, realGDP!$B$3:$F$3, 0), FALSE)</f>
        <v>11124</v>
      </c>
      <c r="K135" s="75">
        <f t="shared" si="6"/>
        <v>-9.994692306666067E-4</v>
      </c>
      <c r="L135" s="75"/>
    </row>
    <row r="136" spans="1:12" x14ac:dyDescent="0.25">
      <c r="A136" s="50" t="str">
        <f t="shared" si="5"/>
        <v>1997</v>
      </c>
      <c r="B136" t="s">
        <v>504</v>
      </c>
      <c r="C136">
        <f>SUMIF('C&amp;I'!B:B, FI_Q_DL_2!$B136, 'C&amp;I'!D:D)</f>
        <v>2332.5</v>
      </c>
      <c r="D136">
        <f>(SUMIF('M&amp;M'!B:B, FI_Q_DL_2!B136, 'M&amp;M'!I:I))/3</f>
        <v>531.58743928392425</v>
      </c>
      <c r="E136">
        <f>((SUMIF(Transfers!B:B, FI_Q_DL_2!B136, Transfers!J:J))/realGDP!D133)/3</f>
        <v>704.37740870460323</v>
      </c>
      <c r="F136" s="4">
        <f>VLOOKUP($B136, Taxes!$B:$O, MATCH("SUM_REAL", Taxes!$B$1:$O$1, 0), FALSE)</f>
        <v>2015.2148533122436</v>
      </c>
      <c r="G136" s="4">
        <f>SUMIF(Grants!B:B, FI_Q_DL_2!B136, Grants!G:G)</f>
        <v>282.83056528452528</v>
      </c>
      <c r="I136" s="52">
        <f>SUM(SUMPRODUCT(C128:C136,MPCs!$B$4:$B$12),SUMPRODUCT(D128:D136,MPCs!$C$4:$C$12),SUMPRODUCT(E128:E136,MPCs!$D$4:$D$12),SUMPRODUCT(F128:F136,MPCs!$E$4:$E$12), SUMPRODUCT(G128:G136,MPCs!$F$4:$F$12))</f>
        <v>2529.0510371288278</v>
      </c>
      <c r="J136" s="53">
        <f>VLOOKUP(B136, realGDP!B:F, MATCH($J$4, realGDP!$B$3:$F$3, 0), FALSE)</f>
        <v>11210.3</v>
      </c>
      <c r="K136" s="75">
        <f t="shared" si="6"/>
        <v>-1.2491708516485004E-3</v>
      </c>
      <c r="L136" s="75"/>
    </row>
    <row r="137" spans="1:12" x14ac:dyDescent="0.25">
      <c r="A137" s="50" t="str">
        <f t="shared" si="5"/>
        <v>1998</v>
      </c>
      <c r="B137" t="s">
        <v>505</v>
      </c>
      <c r="C137">
        <f>SUMIF('C&amp;I'!B:B, FI_Q_DL_2!$B137, 'C&amp;I'!D:D)</f>
        <v>2319</v>
      </c>
      <c r="D137">
        <f>(SUMIF('M&amp;M'!B:B, FI_Q_DL_2!B137, 'M&amp;M'!I:I))/3</f>
        <v>525.36907458794281</v>
      </c>
      <c r="E137">
        <f>((SUMIF(Transfers!B:B, FI_Q_DL_2!B137, Transfers!J:J))/realGDP!D134)/3</f>
        <v>718.34787521185115</v>
      </c>
      <c r="F137" s="4">
        <f>VLOOKUP($B137, Taxes!$B:$O, MATCH("SUM_REAL", Taxes!$B$1:$O$1, 0), FALSE)</f>
        <v>2064.0261126106334</v>
      </c>
      <c r="G137" s="4">
        <f>SUMIF(Grants!B:B, FI_Q_DL_2!B137, Grants!G:G)</f>
        <v>281.96597828133832</v>
      </c>
      <c r="I137" s="52">
        <f>SUM(SUMPRODUCT(C129:C137,MPCs!$B$4:$B$12),SUMPRODUCT(D129:D137,MPCs!$C$4:$C$12),SUMPRODUCT(E129:E137,MPCs!$D$4:$D$12),SUMPRODUCT(F129:F137,MPCs!$E$4:$E$12), SUMPRODUCT(G129:G137,MPCs!$F$4:$F$12))</f>
        <v>2490.1259656242678</v>
      </c>
      <c r="J137" s="53">
        <f>VLOOKUP(B137, realGDP!B:F, MATCH($J$4, realGDP!$B$3:$F$3, 0), FALSE)</f>
        <v>11321.2</v>
      </c>
      <c r="K137" s="75">
        <f t="shared" si="6"/>
        <v>-3.4382460785570466E-3</v>
      </c>
      <c r="L137" s="75"/>
    </row>
    <row r="138" spans="1:12" x14ac:dyDescent="0.25">
      <c r="A138" s="50" t="str">
        <f t="shared" ref="A138:A201" si="7">RIGHT(B138, 4)</f>
        <v>1998</v>
      </c>
      <c r="B138" t="s">
        <v>506</v>
      </c>
      <c r="C138">
        <f>SUMIF('C&amp;I'!B:B, FI_Q_DL_2!$B138, 'C&amp;I'!D:D)</f>
        <v>2366</v>
      </c>
      <c r="D138">
        <f>(SUMIF('M&amp;M'!B:B, FI_Q_DL_2!B138, 'M&amp;M'!I:I))/3</f>
        <v>524.36907929808751</v>
      </c>
      <c r="E138">
        <f>((SUMIF(Transfers!B:B, FI_Q_DL_2!B138, Transfers!J:J))/realGDP!D135)/3</f>
        <v>720.16976623723815</v>
      </c>
      <c r="F138" s="4">
        <f>VLOOKUP($B138, Taxes!$B:$O, MATCH("SUM_REAL", Taxes!$B$1:$O$1, 0), FALSE)</f>
        <v>2104.3661336407836</v>
      </c>
      <c r="G138" s="4">
        <f>SUMIF(Grants!B:B, FI_Q_DL_2!B138, Grants!G:G)</f>
        <v>281.34242317910667</v>
      </c>
      <c r="I138" s="52">
        <f>SUM(SUMPRODUCT(C130:C138,MPCs!$B$4:$B$12),SUMPRODUCT(D130:D138,MPCs!$C$4:$C$12),SUMPRODUCT(E130:E138,MPCs!$D$4:$D$12),SUMPRODUCT(F130:F138,MPCs!$E$4:$E$12), SUMPRODUCT(G130:G138,MPCs!$F$4:$F$12))</f>
        <v>2515.6226449696251</v>
      </c>
      <c r="J138" s="53">
        <f>VLOOKUP(B138, realGDP!B:F, MATCH($J$4, realGDP!$B$3:$F$3, 0), FALSE)</f>
        <v>11431</v>
      </c>
      <c r="K138" s="75">
        <f t="shared" ref="K138:K201" si="8">(I138-I137)/J138</f>
        <v>2.2304854645575434E-3</v>
      </c>
      <c r="L138" s="75"/>
    </row>
    <row r="139" spans="1:12" x14ac:dyDescent="0.25">
      <c r="A139" s="50" t="str">
        <f t="shared" si="7"/>
        <v>1998</v>
      </c>
      <c r="B139" t="s">
        <v>507</v>
      </c>
      <c r="C139">
        <f>SUMIF('C&amp;I'!B:B, FI_Q_DL_2!$B139, 'C&amp;I'!D:D)</f>
        <v>2387.6</v>
      </c>
      <c r="D139">
        <f>(SUMIF('M&amp;M'!B:B, FI_Q_DL_2!B139, 'M&amp;M'!I:I))/3</f>
        <v>519.12302769531698</v>
      </c>
      <c r="E139">
        <f>((SUMIF(Transfers!B:B, FI_Q_DL_2!B139, Transfers!J:J))/realGDP!D136)/3</f>
        <v>722.4575300590144</v>
      </c>
      <c r="F139" s="4">
        <f>VLOOKUP($B139, Taxes!$B:$O, MATCH("SUM_REAL", Taxes!$B$1:$O$1, 0), FALSE)</f>
        <v>2135.6372677636596</v>
      </c>
      <c r="G139" s="4">
        <f>SUMIF(Grants!B:B, FI_Q_DL_2!B139, Grants!G:G)</f>
        <v>288.86639929032822</v>
      </c>
      <c r="I139" s="52">
        <f>SUM(SUMPRODUCT(C131:C139,MPCs!$B$4:$B$12),SUMPRODUCT(D131:D139,MPCs!$C$4:$C$12),SUMPRODUCT(E131:E139,MPCs!$D$4:$D$12),SUMPRODUCT(F131:F139,MPCs!$E$4:$E$12), SUMPRODUCT(G131:G139,MPCs!$F$4:$F$12))</f>
        <v>2512.9140043634893</v>
      </c>
      <c r="J139" s="53">
        <f>VLOOKUP(B139, realGDP!B:F, MATCH($J$4, realGDP!$B$3:$F$3, 0), FALSE)</f>
        <v>11580.6</v>
      </c>
      <c r="K139" s="75">
        <f t="shared" si="8"/>
        <v>-2.3389466919984794E-4</v>
      </c>
      <c r="L139" s="75"/>
    </row>
    <row r="140" spans="1:12" x14ac:dyDescent="0.25">
      <c r="A140" s="50" t="str">
        <f t="shared" si="7"/>
        <v>1998</v>
      </c>
      <c r="B140" t="s">
        <v>508</v>
      </c>
      <c r="C140">
        <f>SUMIF('C&amp;I'!B:B, FI_Q_DL_2!$B140, 'C&amp;I'!D:D)</f>
        <v>2409.4</v>
      </c>
      <c r="D140">
        <f>(SUMIF('M&amp;M'!B:B, FI_Q_DL_2!B140, 'M&amp;M'!I:I))/3</f>
        <v>526.94188077622073</v>
      </c>
      <c r="E140">
        <f>((SUMIF(Transfers!B:B, FI_Q_DL_2!B140, Transfers!J:J))/realGDP!D137)/3</f>
        <v>722.29145895646388</v>
      </c>
      <c r="F140" s="4">
        <f>VLOOKUP($B140, Taxes!$B:$O, MATCH("SUM_REAL", Taxes!$B$1:$O$1, 0), FALSE)</f>
        <v>2172.9810568295111</v>
      </c>
      <c r="G140" s="4">
        <f>SUMIF(Grants!B:B, FI_Q_DL_2!B140, Grants!G:G)</f>
        <v>297.2333000997009</v>
      </c>
      <c r="I140" s="52">
        <f>SUM(SUMPRODUCT(C132:C140,MPCs!$B$4:$B$12),SUMPRODUCT(D132:D140,MPCs!$C$4:$C$12),SUMPRODUCT(E132:E140,MPCs!$D$4:$D$12),SUMPRODUCT(F132:F140,MPCs!$E$4:$E$12), SUMPRODUCT(G132:G140,MPCs!$F$4:$F$12))</f>
        <v>2521.3125531369697</v>
      </c>
      <c r="J140" s="53">
        <f>VLOOKUP(B140, realGDP!B:F, MATCH($J$4, realGDP!$B$3:$F$3, 0), FALSE)</f>
        <v>11770.7</v>
      </c>
      <c r="K140" s="75">
        <f t="shared" si="8"/>
        <v>7.1351311081586846E-4</v>
      </c>
      <c r="L140" s="75"/>
    </row>
    <row r="141" spans="1:12" x14ac:dyDescent="0.25">
      <c r="A141" s="50" t="str">
        <f t="shared" si="7"/>
        <v>1999</v>
      </c>
      <c r="B141" t="s">
        <v>509</v>
      </c>
      <c r="C141">
        <f>SUMIF('C&amp;I'!B:B, FI_Q_DL_2!$B141, 'C&amp;I'!D:D)</f>
        <v>2418.1</v>
      </c>
      <c r="D141">
        <f>(SUMIF('M&amp;M'!B:B, FI_Q_DL_2!B141, 'M&amp;M'!I:I))/3</f>
        <v>533.21703758742308</v>
      </c>
      <c r="E141">
        <f>((SUMIF(Transfers!B:B, FI_Q_DL_2!B141, Transfers!J:J))/realGDP!D138)/3</f>
        <v>734.64517011199916</v>
      </c>
      <c r="F141" s="4">
        <f>VLOOKUP($B141, Taxes!$B:$O, MATCH("SUM_REAL", Taxes!$B$1:$O$1, 0), FALSE)</f>
        <v>2201.9466232426316</v>
      </c>
      <c r="G141" s="4">
        <f>SUMIF(Grants!B:B, FI_Q_DL_2!B141, Grants!G:G)</f>
        <v>301.81361641826294</v>
      </c>
      <c r="I141" s="52">
        <f>SUM(SUMPRODUCT(C133:C141,MPCs!$B$4:$B$12),SUMPRODUCT(D133:D141,MPCs!$C$4:$C$12),SUMPRODUCT(E133:E141,MPCs!$D$4:$D$12),SUMPRODUCT(F133:F141,MPCs!$E$4:$E$12), SUMPRODUCT(G133:G141,MPCs!$F$4:$F$12))</f>
        <v>2521.5140675976345</v>
      </c>
      <c r="J141" s="53">
        <f>VLOOKUP(B141, realGDP!B:F, MATCH($J$4, realGDP!$B$3:$F$3, 0), FALSE)</f>
        <v>11864.7</v>
      </c>
      <c r="K141" s="75">
        <f t="shared" si="8"/>
        <v>1.698437049945124E-5</v>
      </c>
      <c r="L141" s="75"/>
    </row>
    <row r="142" spans="1:12" x14ac:dyDescent="0.25">
      <c r="A142" s="50" t="str">
        <f t="shared" si="7"/>
        <v>1999</v>
      </c>
      <c r="B142" t="s">
        <v>510</v>
      </c>
      <c r="C142">
        <f>SUMIF('C&amp;I'!B:B, FI_Q_DL_2!$B142, 'C&amp;I'!D:D)</f>
        <v>2431.6999999999998</v>
      </c>
      <c r="D142">
        <f>(SUMIF('M&amp;M'!B:B, FI_Q_DL_2!B142, 'M&amp;M'!I:I))/3</f>
        <v>529.79165410197163</v>
      </c>
      <c r="E142">
        <f>((SUMIF(Transfers!B:B, FI_Q_DL_2!B142, Transfers!J:J))/realGDP!D139)/3</f>
        <v>733.71581186013145</v>
      </c>
      <c r="F142" s="4">
        <f>VLOOKUP($B142, Taxes!$B:$O, MATCH("SUM_REAL", Taxes!$B$1:$O$1, 0), FALSE)</f>
        <v>2218.2105939957464</v>
      </c>
      <c r="G142" s="4">
        <f>SUMIF(Grants!B:B, FI_Q_DL_2!B142, Grants!G:G)</f>
        <v>302.06736238191797</v>
      </c>
      <c r="I142" s="52">
        <f>SUM(SUMPRODUCT(C134:C142,MPCs!$B$4:$B$12),SUMPRODUCT(D134:D142,MPCs!$C$4:$C$12),SUMPRODUCT(E134:E142,MPCs!$D$4:$D$12),SUMPRODUCT(F134:F142,MPCs!$E$4:$E$12), SUMPRODUCT(G134:G142,MPCs!$F$4:$F$12))</f>
        <v>2518.8613438549578</v>
      </c>
      <c r="J142" s="53">
        <f>VLOOKUP(B142, realGDP!B:F, MATCH($J$4, realGDP!$B$3:$F$3, 0), FALSE)</f>
        <v>11962.5</v>
      </c>
      <c r="K142" s="75">
        <f t="shared" si="8"/>
        <v>-2.2175329092386198E-4</v>
      </c>
      <c r="L142" s="75"/>
    </row>
    <row r="143" spans="1:12" x14ac:dyDescent="0.25">
      <c r="A143" s="50" t="str">
        <f t="shared" si="7"/>
        <v>1999</v>
      </c>
      <c r="B143" t="s">
        <v>511</v>
      </c>
      <c r="C143">
        <f>SUMIF('C&amp;I'!B:B, FI_Q_DL_2!$B143, 'C&amp;I'!D:D)</f>
        <v>2460.3000000000002</v>
      </c>
      <c r="D143">
        <f>(SUMIF('M&amp;M'!B:B, FI_Q_DL_2!B143, 'M&amp;M'!I:I))/3</f>
        <v>539.24803343913902</v>
      </c>
      <c r="E143">
        <f>((SUMIF(Transfers!B:B, FI_Q_DL_2!B143, Transfers!J:J))/realGDP!D140)/3</f>
        <v>732.37230736431241</v>
      </c>
      <c r="F143" s="4">
        <f>VLOOKUP($B143, Taxes!$B:$O, MATCH("SUM_REAL", Taxes!$B$1:$O$1, 0), FALSE)</f>
        <v>2246.5622001918769</v>
      </c>
      <c r="G143" s="4">
        <f>SUMIF(Grants!B:B, FI_Q_DL_2!B143, Grants!G:G)</f>
        <v>316.9663722909645</v>
      </c>
      <c r="I143" s="52">
        <f>SUM(SUMPRODUCT(C135:C143,MPCs!$B$4:$B$12),SUMPRODUCT(D135:D143,MPCs!$C$4:$C$12),SUMPRODUCT(E135:E143,MPCs!$D$4:$D$12),SUMPRODUCT(F135:F143,MPCs!$E$4:$E$12), SUMPRODUCT(G135:G143,MPCs!$F$4:$F$12))</f>
        <v>2541.4402324744578</v>
      </c>
      <c r="J143" s="53">
        <f>VLOOKUP(B143, realGDP!B:F, MATCH($J$4, realGDP!$B$3:$F$3, 0), FALSE)</f>
        <v>12113.1</v>
      </c>
      <c r="K143" s="75">
        <f t="shared" si="8"/>
        <v>1.8640057969883884E-3</v>
      </c>
      <c r="L143" s="75"/>
    </row>
    <row r="144" spans="1:12" x14ac:dyDescent="0.25">
      <c r="A144" s="50" t="str">
        <f t="shared" si="7"/>
        <v>1999</v>
      </c>
      <c r="B144" t="s">
        <v>512</v>
      </c>
      <c r="C144">
        <f>SUMIF('C&amp;I'!B:B, FI_Q_DL_2!$B144, 'C&amp;I'!D:D)</f>
        <v>2496.6999999999998</v>
      </c>
      <c r="D144">
        <f>(SUMIF('M&amp;M'!B:B, FI_Q_DL_2!B144, 'M&amp;M'!I:I))/3</f>
        <v>544.26191379502313</v>
      </c>
      <c r="E144">
        <f>((SUMIF(Transfers!B:B, FI_Q_DL_2!B144, Transfers!J:J))/realGDP!D141)/3</f>
        <v>730.41996804590951</v>
      </c>
      <c r="F144" s="4">
        <f>VLOOKUP($B144, Taxes!$B:$O, MATCH("SUM_REAL", Taxes!$B$1:$O$1, 0), FALSE)</f>
        <v>2289.9344615083633</v>
      </c>
      <c r="G144" s="4">
        <f>SUMIF(Grants!B:B, FI_Q_DL_2!B144, Grants!G:G)</f>
        <v>340.16433532231241</v>
      </c>
      <c r="I144" s="52">
        <f>SUM(SUMPRODUCT(C136:C144,MPCs!$B$4:$B$12),SUMPRODUCT(D136:D144,MPCs!$C$4:$C$12),SUMPRODUCT(E136:E144,MPCs!$D$4:$D$12),SUMPRODUCT(F136:F144,MPCs!$E$4:$E$12), SUMPRODUCT(G136:G144,MPCs!$F$4:$F$12))</f>
        <v>2565.6600802941189</v>
      </c>
      <c r="J144" s="53">
        <f>VLOOKUP(B144, realGDP!B:F, MATCH($J$4, realGDP!$B$3:$F$3, 0), FALSE)</f>
        <v>12323.3</v>
      </c>
      <c r="K144" s="75">
        <f t="shared" si="8"/>
        <v>1.9653703001355992E-3</v>
      </c>
      <c r="L144" s="75"/>
    </row>
    <row r="145" spans="1:12" x14ac:dyDescent="0.25">
      <c r="A145" s="50" t="str">
        <f t="shared" si="7"/>
        <v>2000</v>
      </c>
      <c r="B145" t="s">
        <v>8</v>
      </c>
      <c r="C145">
        <f>SUMIF('C&amp;I'!B:B, FI_Q_DL_2!$B145, 'C&amp;I'!D:D)</f>
        <v>2476.1999999999998</v>
      </c>
      <c r="D145">
        <f>(SUMIF('M&amp;M'!B:B, FI_Q_DL_2!B145, 'M&amp;M'!I:I))/3</f>
        <v>541.06848107066048</v>
      </c>
      <c r="E145">
        <f>((SUMIF(Transfers!B:B, FI_Q_DL_2!B145, Transfers!J:J))/realGDP!D142)/3</f>
        <v>739.06558828165726</v>
      </c>
      <c r="F145" s="4">
        <f>VLOOKUP($B145, Taxes!$B:$O, MATCH("SUM_REAL", Taxes!$B$1:$O$1, 0), FALSE)</f>
        <v>2367.5562938801249</v>
      </c>
      <c r="G145" s="4">
        <f>SUMIF(Grants!B:B, FI_Q_DL_2!B145, Grants!G:G)</f>
        <v>315.87626865852627</v>
      </c>
      <c r="I145" s="52">
        <f>SUM(SUMPRODUCT(C137:C145,MPCs!$B$4:$B$12),SUMPRODUCT(D137:D145,MPCs!$C$4:$C$12),SUMPRODUCT(E137:E145,MPCs!$D$4:$D$12),SUMPRODUCT(F137:F145,MPCs!$E$4:$E$12), SUMPRODUCT(G137:G145,MPCs!$F$4:$F$12))</f>
        <v>2515.2834020124183</v>
      </c>
      <c r="J145" s="53">
        <f>VLOOKUP(B145, realGDP!B:F, MATCH($J$4, realGDP!$B$3:$F$3, 0), FALSE)</f>
        <v>12359.1</v>
      </c>
      <c r="K145" s="75">
        <f t="shared" si="8"/>
        <v>-4.0760798344297404E-3</v>
      </c>
      <c r="L145" s="75"/>
    </row>
    <row r="146" spans="1:12" x14ac:dyDescent="0.25">
      <c r="A146" s="50" t="str">
        <f t="shared" si="7"/>
        <v>2000</v>
      </c>
      <c r="B146" t="s">
        <v>9</v>
      </c>
      <c r="C146">
        <f>SUMIF('C&amp;I'!B:B, FI_Q_DL_2!$B146, 'C&amp;I'!D:D)</f>
        <v>2506.4</v>
      </c>
      <c r="D146">
        <f>(SUMIF('M&amp;M'!B:B, FI_Q_DL_2!B146, 'M&amp;M'!I:I))/3</f>
        <v>553.42046069997764</v>
      </c>
      <c r="E146">
        <f>((SUMIF(Transfers!B:B, FI_Q_DL_2!B146, Transfers!J:J))/realGDP!D143)/3</f>
        <v>752.71283208806597</v>
      </c>
      <c r="F146" s="4">
        <f>VLOOKUP($B146, Taxes!$B:$O, MATCH("SUM_REAL", Taxes!$B$1:$O$1, 0), FALSE)</f>
        <v>2385.8437843253223</v>
      </c>
      <c r="G146" s="4">
        <f>SUMIF(Grants!B:B, FI_Q_DL_2!B146, Grants!G:G)</f>
        <v>318.41828913539422</v>
      </c>
      <c r="I146" s="52">
        <f>SUM(SUMPRODUCT(C138:C146,MPCs!$B$4:$B$12),SUMPRODUCT(D138:D146,MPCs!$C$4:$C$12),SUMPRODUCT(E138:E146,MPCs!$D$4:$D$12),SUMPRODUCT(F138:F146,MPCs!$E$4:$E$12), SUMPRODUCT(G138:G146,MPCs!$F$4:$F$12))</f>
        <v>2548.1417145201758</v>
      </c>
      <c r="J146" s="53">
        <f>VLOOKUP(B146, realGDP!B:F, MATCH($J$4, realGDP!$B$3:$F$3, 0), FALSE)</f>
        <v>12592.5</v>
      </c>
      <c r="K146" s="75">
        <f t="shared" si="8"/>
        <v>2.6093557679378633E-3</v>
      </c>
      <c r="L146" s="75"/>
    </row>
    <row r="147" spans="1:12" x14ac:dyDescent="0.25">
      <c r="A147" s="50" t="str">
        <f t="shared" si="7"/>
        <v>2000</v>
      </c>
      <c r="B147" t="s">
        <v>10</v>
      </c>
      <c r="C147">
        <f>SUMIF('C&amp;I'!B:B, FI_Q_DL_2!$B147, 'C&amp;I'!D:D)</f>
        <v>2501.1999999999998</v>
      </c>
      <c r="D147">
        <f>(SUMIF('M&amp;M'!B:B, FI_Q_DL_2!B147, 'M&amp;M'!I:I))/3</f>
        <v>561.82275257413426</v>
      </c>
      <c r="E147">
        <f>((SUMIF(Transfers!B:B, FI_Q_DL_2!B147, Transfers!J:J))/realGDP!D144)/3</f>
        <v>749.69310925310583</v>
      </c>
      <c r="F147" s="4">
        <f>VLOOKUP($B147, Taxes!$B:$O, MATCH("SUM_REAL", Taxes!$B$1:$O$1, 0), FALSE)</f>
        <v>2408.3826157887793</v>
      </c>
      <c r="G147" s="4">
        <f>SUMIF(Grants!B:B, FI_Q_DL_2!B147, Grants!G:G)</f>
        <v>330.72226287441669</v>
      </c>
      <c r="I147" s="52">
        <f>SUM(SUMPRODUCT(C139:C147,MPCs!$B$4:$B$12),SUMPRODUCT(D139:D147,MPCs!$C$4:$C$12),SUMPRODUCT(E139:E147,MPCs!$D$4:$D$12),SUMPRODUCT(F139:F147,MPCs!$E$4:$E$12), SUMPRODUCT(G139:G147,MPCs!$F$4:$F$12))</f>
        <v>2539.7009044187016</v>
      </c>
      <c r="J147" s="53">
        <f>VLOOKUP(B147, realGDP!B:F, MATCH($J$4, realGDP!$B$3:$F$3, 0), FALSE)</f>
        <v>12607.7</v>
      </c>
      <c r="K147" s="75">
        <f t="shared" si="8"/>
        <v>-6.6949642690373329E-4</v>
      </c>
      <c r="L147" s="75"/>
    </row>
    <row r="148" spans="1:12" x14ac:dyDescent="0.25">
      <c r="A148" s="50" t="str">
        <f t="shared" si="7"/>
        <v>2000</v>
      </c>
      <c r="B148" t="s">
        <v>11</v>
      </c>
      <c r="C148">
        <f>SUMIF('C&amp;I'!B:B, FI_Q_DL_2!$B148, 'C&amp;I'!D:D)</f>
        <v>2509</v>
      </c>
      <c r="D148">
        <f>(SUMIF('M&amp;M'!B:B, FI_Q_DL_2!B148, 'M&amp;M'!I:I))/3</f>
        <v>565.79082670506693</v>
      </c>
      <c r="E148">
        <f>((SUMIF(Transfers!B:B, FI_Q_DL_2!B148, Transfers!J:J))/realGDP!D145)/3</f>
        <v>751.32716969877708</v>
      </c>
      <c r="F148" s="4">
        <f>VLOOKUP($B148, Taxes!$B:$O, MATCH("SUM_REAL", Taxes!$B$1:$O$1, 0), FALSE)</f>
        <v>2415.3892036981806</v>
      </c>
      <c r="G148" s="4">
        <f>SUMIF(Grants!B:B, FI_Q_DL_2!B148, Grants!G:G)</f>
        <v>334.74500447360572</v>
      </c>
      <c r="I148" s="52">
        <f>SUM(SUMPRODUCT(C140:C148,MPCs!$B$4:$B$12),SUMPRODUCT(D140:D148,MPCs!$C$4:$C$12),SUMPRODUCT(E140:E148,MPCs!$D$4:$D$12),SUMPRODUCT(F140:F148,MPCs!$E$4:$E$12), SUMPRODUCT(G140:G148,MPCs!$F$4:$F$12))</f>
        <v>2541.925287340026</v>
      </c>
      <c r="J148" s="53">
        <f>VLOOKUP(B148, realGDP!B:F, MATCH($J$4, realGDP!$B$3:$F$3, 0), FALSE)</f>
        <v>12679.3</v>
      </c>
      <c r="K148" s="75">
        <f t="shared" si="8"/>
        <v>1.7543420546279188E-4</v>
      </c>
      <c r="L148" s="75"/>
    </row>
    <row r="149" spans="1:12" x14ac:dyDescent="0.25">
      <c r="A149" s="50" t="str">
        <f t="shared" si="7"/>
        <v>2001</v>
      </c>
      <c r="B149" t="s">
        <v>12</v>
      </c>
      <c r="C149">
        <f>SUMIF('C&amp;I'!B:B, FI_Q_DL_2!$B149, 'C&amp;I'!D:D)</f>
        <v>2546.3000000000002</v>
      </c>
      <c r="D149">
        <f>(SUMIF('M&amp;M'!B:B, FI_Q_DL_2!B149, 'M&amp;M'!I:I))/3</f>
        <v>582.71296588463963</v>
      </c>
      <c r="E149">
        <f>((SUMIF(Transfers!B:B, FI_Q_DL_2!B149, Transfers!J:J))/realGDP!D146)/3</f>
        <v>775.56308708395545</v>
      </c>
      <c r="F149" s="4">
        <f>VLOOKUP($B149, Taxes!$B:$O, MATCH("SUM_REAL", Taxes!$B$1:$O$1, 0), FALSE)</f>
        <v>2474.6995947195032</v>
      </c>
      <c r="G149" s="4">
        <f>SUMIF(Grants!B:B, FI_Q_DL_2!B149, Grants!G:G)</f>
        <v>349.11004195008655</v>
      </c>
      <c r="I149" s="52">
        <f>SUM(SUMPRODUCT(C141:C149,MPCs!$B$4:$B$12),SUMPRODUCT(D141:D149,MPCs!$C$4:$C$12),SUMPRODUCT(E141:E149,MPCs!$D$4:$D$12),SUMPRODUCT(F141:F149,MPCs!$E$4:$E$12), SUMPRODUCT(G141:G149,MPCs!$F$4:$F$12))</f>
        <v>2584.105926686384</v>
      </c>
      <c r="J149" s="53">
        <f>VLOOKUP(B149, realGDP!B:F, MATCH($J$4, realGDP!$B$3:$F$3, 0), FALSE)</f>
        <v>12643.3</v>
      </c>
      <c r="K149" s="75">
        <f t="shared" si="8"/>
        <v>3.3362048947947151E-3</v>
      </c>
      <c r="L149" s="75"/>
    </row>
    <row r="150" spans="1:12" x14ac:dyDescent="0.25">
      <c r="A150" s="50" t="str">
        <f t="shared" si="7"/>
        <v>2001</v>
      </c>
      <c r="B150" t="s">
        <v>13</v>
      </c>
      <c r="C150">
        <f>SUMIF('C&amp;I'!B:B, FI_Q_DL_2!$B150, 'C&amp;I'!D:D)</f>
        <v>2596.4</v>
      </c>
      <c r="D150">
        <f>(SUMIF('M&amp;M'!B:B, FI_Q_DL_2!B150, 'M&amp;M'!I:I))/3</f>
        <v>605.88097740962155</v>
      </c>
      <c r="E150">
        <f>((SUMIF(Transfers!B:B, FI_Q_DL_2!B150, Transfers!J:J))/realGDP!D147)/3</f>
        <v>783.3470928175492</v>
      </c>
      <c r="F150" s="4">
        <f>VLOOKUP($B150, Taxes!$B:$O, MATCH("SUM_REAL", Taxes!$B$1:$O$1, 0), FALSE)</f>
        <v>2470.5743601839831</v>
      </c>
      <c r="G150" s="4">
        <f>SUMIF(Grants!B:B, FI_Q_DL_2!B150, Grants!G:G)</f>
        <v>360.18398396037264</v>
      </c>
      <c r="I150" s="52">
        <f>SUM(SUMPRODUCT(C142:C150,MPCs!$B$4:$B$12),SUMPRODUCT(D142:D150,MPCs!$C$4:$C$12),SUMPRODUCT(E142:E150,MPCs!$D$4:$D$12),SUMPRODUCT(F142:F150,MPCs!$E$4:$E$12), SUMPRODUCT(G142:G150,MPCs!$F$4:$F$12))</f>
        <v>2659.9154272367296</v>
      </c>
      <c r="J150" s="53">
        <f>VLOOKUP(B150, realGDP!B:F, MATCH($J$4, realGDP!$B$3:$F$3, 0), FALSE)</f>
        <v>12710.3</v>
      </c>
      <c r="K150" s="75">
        <f t="shared" si="8"/>
        <v>5.9644147306000296E-3</v>
      </c>
      <c r="L150" s="75"/>
    </row>
    <row r="151" spans="1:12" x14ac:dyDescent="0.25">
      <c r="A151" s="50" t="str">
        <f t="shared" si="7"/>
        <v>2001</v>
      </c>
      <c r="B151" t="s">
        <v>14</v>
      </c>
      <c r="C151">
        <f>SUMIF('C&amp;I'!B:B, FI_Q_DL_2!$B151, 'C&amp;I'!D:D)</f>
        <v>2594.6</v>
      </c>
      <c r="D151">
        <f>(SUMIF('M&amp;M'!B:B, FI_Q_DL_2!B151, 'M&amp;M'!I:I))/3</f>
        <v>592.75533423719878</v>
      </c>
      <c r="E151">
        <f>((SUMIF(Transfers!B:B, FI_Q_DL_2!B151, Transfers!J:J))/realGDP!D148)/3</f>
        <v>798.4302448912249</v>
      </c>
      <c r="F151" s="4">
        <f>VLOOKUP($B151, Taxes!$B:$O, MATCH("SUM_REAL", Taxes!$B$1:$O$1, 0), FALSE)</f>
        <v>2237.0188794871192</v>
      </c>
      <c r="G151" s="4">
        <f>SUMIF(Grants!B:B, FI_Q_DL_2!B151, Grants!G:G)</f>
        <v>355.1983406792844</v>
      </c>
      <c r="I151" s="52">
        <f>SUM(SUMPRODUCT(C143:C151,MPCs!$B$4:$B$12),SUMPRODUCT(D143:D151,MPCs!$C$4:$C$12),SUMPRODUCT(E143:E151,MPCs!$D$4:$D$12),SUMPRODUCT(F143:F151,MPCs!$E$4:$E$12), SUMPRODUCT(G143:G151,MPCs!$F$4:$F$12))</f>
        <v>2706.9009218428782</v>
      </c>
      <c r="J151" s="53">
        <f>VLOOKUP(B151, realGDP!B:F, MATCH($J$4, realGDP!$B$3:$F$3, 0), FALSE)</f>
        <v>12670.1</v>
      </c>
      <c r="K151" s="75">
        <f t="shared" si="8"/>
        <v>3.7083759880465563E-3</v>
      </c>
      <c r="L151" s="75"/>
    </row>
    <row r="152" spans="1:12" x14ac:dyDescent="0.25">
      <c r="A152" s="50" t="str">
        <f t="shared" si="7"/>
        <v>2001</v>
      </c>
      <c r="B152" t="s">
        <v>15</v>
      </c>
      <c r="C152">
        <f>SUMIF('C&amp;I'!B:B, FI_Q_DL_2!$B152, 'C&amp;I'!D:D)</f>
        <v>2632.4</v>
      </c>
      <c r="D152">
        <f>(SUMIF('M&amp;M'!B:B, FI_Q_DL_2!B152, 'M&amp;M'!I:I))/3</f>
        <v>631.51138796384623</v>
      </c>
      <c r="E152">
        <f>((SUMIF(Transfers!B:B, FI_Q_DL_2!B152, Transfers!J:J))/realGDP!D149)/3</f>
        <v>812.58587524045072</v>
      </c>
      <c r="F152" s="4">
        <f>VLOOKUP($B152, Taxes!$B:$O, MATCH("SUM_REAL", Taxes!$B$1:$O$1, 0), FALSE)</f>
        <v>2376.0452243551999</v>
      </c>
      <c r="G152" s="4">
        <f>SUMIF(Grants!B:B, FI_Q_DL_2!B152, Grants!G:G)</f>
        <v>369.56777764692021</v>
      </c>
      <c r="I152" s="52">
        <f>SUM(SUMPRODUCT(C144:C152,MPCs!$B$4:$B$12),SUMPRODUCT(D144:D152,MPCs!$C$4:$C$12),SUMPRODUCT(E144:E152,MPCs!$D$4:$D$12),SUMPRODUCT(F144:F152,MPCs!$E$4:$E$12), SUMPRODUCT(G144:G152,MPCs!$F$4:$F$12))</f>
        <v>2768.9041783056091</v>
      </c>
      <c r="J152" s="53">
        <f>VLOOKUP(B152, realGDP!B:F, MATCH($J$4, realGDP!$B$3:$F$3, 0), FALSE)</f>
        <v>12705.3</v>
      </c>
      <c r="K152" s="75">
        <f t="shared" si="8"/>
        <v>4.8801095969973843E-3</v>
      </c>
      <c r="L152" s="75"/>
    </row>
    <row r="153" spans="1:12" x14ac:dyDescent="0.25">
      <c r="A153" s="50" t="str">
        <f t="shared" si="7"/>
        <v>2002</v>
      </c>
      <c r="B153" t="s">
        <v>16</v>
      </c>
      <c r="C153">
        <f>SUMIF('C&amp;I'!B:B, FI_Q_DL_2!$B153, 'C&amp;I'!D:D)</f>
        <v>2671.3</v>
      </c>
      <c r="D153">
        <f>(SUMIF('M&amp;M'!B:B, FI_Q_DL_2!B153, 'M&amp;M'!I:I))/3</f>
        <v>632.07929492076084</v>
      </c>
      <c r="E153">
        <f>((SUMIF(Transfers!B:B, FI_Q_DL_2!B153, Transfers!J:J))/realGDP!D150)/3</f>
        <v>843.83522994451243</v>
      </c>
      <c r="F153" s="4">
        <f>VLOOKUP($B153, Taxes!$B:$O, MATCH("SUM_REAL", Taxes!$B$1:$O$1, 0), FALSE)</f>
        <v>2197.756982977523</v>
      </c>
      <c r="G153" s="4">
        <f>SUMIF(Grants!B:B, FI_Q_DL_2!B153, Grants!G:G)</f>
        <v>378.65607072322024</v>
      </c>
      <c r="I153" s="52">
        <f>SUM(SUMPRODUCT(C145:C153,MPCs!$B$4:$B$12),SUMPRODUCT(D145:D153,MPCs!$C$4:$C$12),SUMPRODUCT(E145:E153,MPCs!$D$4:$D$12),SUMPRODUCT(F145:F153,MPCs!$E$4:$E$12), SUMPRODUCT(G145:G153,MPCs!$F$4:$F$12))</f>
        <v>2872.404301483728</v>
      </c>
      <c r="J153" s="53">
        <f>VLOOKUP(B153, realGDP!B:F, MATCH($J$4, realGDP!$B$3:$F$3, 0), FALSE)</f>
        <v>12822.3</v>
      </c>
      <c r="K153" s="75">
        <f t="shared" si="8"/>
        <v>8.0718843872096963E-3</v>
      </c>
      <c r="L153" s="75"/>
    </row>
    <row r="154" spans="1:12" x14ac:dyDescent="0.25">
      <c r="A154" s="50" t="str">
        <f t="shared" si="7"/>
        <v>2002</v>
      </c>
      <c r="B154" t="s">
        <v>17</v>
      </c>
      <c r="C154">
        <f>SUMIF('C&amp;I'!B:B, FI_Q_DL_2!$B154, 'C&amp;I'!D:D)</f>
        <v>2696.9</v>
      </c>
      <c r="D154">
        <f>(SUMIF('M&amp;M'!B:B, FI_Q_DL_2!B154, 'M&amp;M'!I:I))/3</f>
        <v>630.91172212037998</v>
      </c>
      <c r="E154">
        <f>((SUMIF(Transfers!B:B, FI_Q_DL_2!B154, Transfers!J:J))/realGDP!D151)/3</f>
        <v>864.45245511496876</v>
      </c>
      <c r="F154" s="4">
        <f>VLOOKUP($B154, Taxes!$B:$O, MATCH("SUM_REAL", Taxes!$B$1:$O$1, 0), FALSE)</f>
        <v>2166.2641888029493</v>
      </c>
      <c r="G154" s="4">
        <f>SUMIF(Grants!B:B, FI_Q_DL_2!B154, Grants!G:G)</f>
        <v>386.14542866808995</v>
      </c>
      <c r="I154" s="52">
        <f>SUM(SUMPRODUCT(C146:C154,MPCs!$B$4:$B$12),SUMPRODUCT(D146:D154,MPCs!$C$4:$C$12),SUMPRODUCT(E146:E154,MPCs!$D$4:$D$12),SUMPRODUCT(F146:F154,MPCs!$E$4:$E$12), SUMPRODUCT(G146:G154,MPCs!$F$4:$F$12))</f>
        <v>2943.5720233315992</v>
      </c>
      <c r="J154" s="53">
        <f>VLOOKUP(B154, realGDP!B:F, MATCH($J$4, realGDP!$B$3:$F$3, 0), FALSE)</f>
        <v>12893</v>
      </c>
      <c r="K154" s="75">
        <f t="shared" si="8"/>
        <v>5.519872942516965E-3</v>
      </c>
      <c r="L154" s="75"/>
    </row>
    <row r="155" spans="1:12" x14ac:dyDescent="0.25">
      <c r="A155" s="50" t="str">
        <f t="shared" si="7"/>
        <v>2002</v>
      </c>
      <c r="B155" t="s">
        <v>18</v>
      </c>
      <c r="C155">
        <f>SUMIF('C&amp;I'!B:B, FI_Q_DL_2!$B155, 'C&amp;I'!D:D)</f>
        <v>2717.8</v>
      </c>
      <c r="D155">
        <f>(SUMIF('M&amp;M'!B:B, FI_Q_DL_2!B155, 'M&amp;M'!I:I))/3</f>
        <v>638.1802923948494</v>
      </c>
      <c r="E155">
        <f>((SUMIF(Transfers!B:B, FI_Q_DL_2!B155, Transfers!J:J))/realGDP!D152)/3</f>
        <v>862.36182207209822</v>
      </c>
      <c r="F155" s="4">
        <f>VLOOKUP($B155, Taxes!$B:$O, MATCH("SUM_REAL", Taxes!$B$1:$O$1, 0), FALSE)</f>
        <v>2162.2500029018815</v>
      </c>
      <c r="G155" s="4">
        <f>SUMIF(Grants!B:B, FI_Q_DL_2!B155, Grants!G:G)</f>
        <v>389.31643277501126</v>
      </c>
      <c r="I155" s="52">
        <f>SUM(SUMPRODUCT(C147:C155,MPCs!$B$4:$B$12),SUMPRODUCT(D147:D155,MPCs!$C$4:$C$12),SUMPRODUCT(E147:E155,MPCs!$D$4:$D$12),SUMPRODUCT(F147:F155,MPCs!$E$4:$E$12), SUMPRODUCT(G147:G155,MPCs!$F$4:$F$12))</f>
        <v>3006.2109142272066</v>
      </c>
      <c r="J155" s="53">
        <f>VLOOKUP(B155, realGDP!B:F, MATCH($J$4, realGDP!$B$3:$F$3, 0), FALSE)</f>
        <v>12955.8</v>
      </c>
      <c r="K155" s="75">
        <f t="shared" si="8"/>
        <v>4.8348145923530275E-3</v>
      </c>
      <c r="L155" s="75"/>
    </row>
    <row r="156" spans="1:12" x14ac:dyDescent="0.25">
      <c r="A156" s="50" t="str">
        <f t="shared" si="7"/>
        <v>2002</v>
      </c>
      <c r="B156" t="s">
        <v>19</v>
      </c>
      <c r="C156">
        <f>SUMIF('C&amp;I'!B:B, FI_Q_DL_2!$B156, 'C&amp;I'!D:D)</f>
        <v>2737.1</v>
      </c>
      <c r="D156">
        <f>(SUMIF('M&amp;M'!B:B, FI_Q_DL_2!B156, 'M&amp;M'!I:I))/3</f>
        <v>648.5615261369976</v>
      </c>
      <c r="E156">
        <f>((SUMIF(Transfers!B:B, FI_Q_DL_2!B156, Transfers!J:J))/realGDP!D153)/3</f>
        <v>862.05634833516262</v>
      </c>
      <c r="F156" s="4">
        <f>VLOOKUP($B156, Taxes!$B:$O, MATCH("SUM_REAL", Taxes!$B$1:$O$1, 0), FALSE)</f>
        <v>2147.6688427985441</v>
      </c>
      <c r="G156" s="4">
        <f>SUMIF(Grants!B:B, FI_Q_DL_2!B156, Grants!G:G)</f>
        <v>414.92864983534571</v>
      </c>
      <c r="I156" s="52">
        <f>SUM(SUMPRODUCT(C148:C156,MPCs!$B$4:$B$12),SUMPRODUCT(D148:D156,MPCs!$C$4:$C$12),SUMPRODUCT(E148:E156,MPCs!$D$4:$D$12),SUMPRODUCT(F148:F156,MPCs!$E$4:$E$12), SUMPRODUCT(G148:G156,MPCs!$F$4:$F$12))</f>
        <v>3071.5923650654418</v>
      </c>
      <c r="J156" s="53">
        <f>VLOOKUP(B156, realGDP!B:F, MATCH($J$4, realGDP!$B$3:$F$3, 0), FALSE)</f>
        <v>12964</v>
      </c>
      <c r="K156" s="75">
        <f t="shared" si="8"/>
        <v>5.0433084571301443E-3</v>
      </c>
      <c r="L156" s="75"/>
    </row>
    <row r="157" spans="1:12" x14ac:dyDescent="0.25">
      <c r="A157" s="50" t="str">
        <f t="shared" si="7"/>
        <v>2003</v>
      </c>
      <c r="B157" t="s">
        <v>20</v>
      </c>
      <c r="C157">
        <f>SUMIF('C&amp;I'!B:B, FI_Q_DL_2!$B157, 'C&amp;I'!D:D)</f>
        <v>2728.3</v>
      </c>
      <c r="D157">
        <f>(SUMIF('M&amp;M'!B:B, FI_Q_DL_2!B157, 'M&amp;M'!I:I))/3</f>
        <v>648.44002026287978</v>
      </c>
      <c r="E157">
        <f>((SUMIF(Transfers!B:B, FI_Q_DL_2!B157, Transfers!J:J))/realGDP!D154)/3</f>
        <v>872.34384322364474</v>
      </c>
      <c r="F157" s="4">
        <f>VLOOKUP($B157, Taxes!$B:$O, MATCH("SUM_REAL", Taxes!$B$1:$O$1, 0), FALSE)</f>
        <v>2116.4348983432001</v>
      </c>
      <c r="G157" s="4">
        <f>SUMIF(Grants!B:B, FI_Q_DL_2!B157, Grants!G:G)</f>
        <v>406.85667079719116</v>
      </c>
      <c r="I157" s="52">
        <f>SUM(SUMPRODUCT(C149:C157,MPCs!$B$4:$B$12),SUMPRODUCT(D149:D157,MPCs!$C$4:$C$12),SUMPRODUCT(E149:E157,MPCs!$D$4:$D$12),SUMPRODUCT(F149:F157,MPCs!$E$4:$E$12), SUMPRODUCT(G149:G157,MPCs!$F$4:$F$12))</f>
        <v>3102.7442777507331</v>
      </c>
      <c r="J157" s="53">
        <f>VLOOKUP(B157, realGDP!B:F, MATCH($J$4, realGDP!$B$3:$F$3, 0), FALSE)</f>
        <v>13031.2</v>
      </c>
      <c r="K157" s="75">
        <f t="shared" si="8"/>
        <v>2.3905636230962101E-3</v>
      </c>
      <c r="L157" s="75"/>
    </row>
    <row r="158" spans="1:12" x14ac:dyDescent="0.25">
      <c r="A158" s="50" t="str">
        <f t="shared" si="7"/>
        <v>2003</v>
      </c>
      <c r="B158" t="s">
        <v>21</v>
      </c>
      <c r="C158">
        <f>SUMIF('C&amp;I'!B:B, FI_Q_DL_2!$B158, 'C&amp;I'!D:D)</f>
        <v>2771.2</v>
      </c>
      <c r="D158">
        <f>(SUMIF('M&amp;M'!B:B, FI_Q_DL_2!B158, 'M&amp;M'!I:I))/3</f>
        <v>646.1302759707205</v>
      </c>
      <c r="E158">
        <f>((SUMIF(Transfers!B:B, FI_Q_DL_2!B158, Transfers!J:J))/realGDP!D155)/3</f>
        <v>887.75779252788573</v>
      </c>
      <c r="F158" s="4">
        <f>VLOOKUP($B158, Taxes!$B:$O, MATCH("SUM_REAL", Taxes!$B$1:$O$1, 0), FALSE)</f>
        <v>2123.6716304983324</v>
      </c>
      <c r="G158" s="4">
        <f>SUMIF(Grants!B:B, FI_Q_DL_2!B158, Grants!G:G)</f>
        <v>451.10109937980769</v>
      </c>
      <c r="I158" s="52">
        <f>SUM(SUMPRODUCT(C150:C158,MPCs!$B$4:$B$12),SUMPRODUCT(D150:D158,MPCs!$C$4:$C$12),SUMPRODUCT(E150:E158,MPCs!$D$4:$D$12),SUMPRODUCT(F150:F158,MPCs!$E$4:$E$12), SUMPRODUCT(G150:G158,MPCs!$F$4:$F$12))</f>
        <v>3187.0597160317593</v>
      </c>
      <c r="J158" s="53">
        <f>VLOOKUP(B158, realGDP!B:F, MATCH($J$4, realGDP!$B$3:$F$3, 0), FALSE)</f>
        <v>13152.1</v>
      </c>
      <c r="K158" s="75">
        <f t="shared" si="8"/>
        <v>6.4107966241912862E-3</v>
      </c>
      <c r="L158" s="75"/>
    </row>
    <row r="159" spans="1:12" x14ac:dyDescent="0.25">
      <c r="A159" s="50" t="str">
        <f t="shared" si="7"/>
        <v>2003</v>
      </c>
      <c r="B159" t="s">
        <v>22</v>
      </c>
      <c r="C159">
        <f>SUMIF('C&amp;I'!B:B, FI_Q_DL_2!$B159, 'C&amp;I'!D:D)</f>
        <v>2771.2</v>
      </c>
      <c r="D159">
        <f>(SUMIF('M&amp;M'!B:B, FI_Q_DL_2!B159, 'M&amp;M'!I:I))/3</f>
        <v>661.19538425633061</v>
      </c>
      <c r="E159">
        <f>((SUMIF(Transfers!B:B, FI_Q_DL_2!B159, Transfers!J:J))/realGDP!D156)/3</f>
        <v>889.84853318748765</v>
      </c>
      <c r="F159" s="4">
        <f>VLOOKUP($B159, Taxes!$B:$O, MATCH("SUM_REAL", Taxes!$B$1:$O$1, 0), FALSE)</f>
        <v>2050.0432979353723</v>
      </c>
      <c r="G159" s="4">
        <f>SUMIF(Grants!B:B, FI_Q_DL_2!B159, Grants!G:G)</f>
        <v>448.47545690716009</v>
      </c>
      <c r="I159" s="52">
        <f>SUM(SUMPRODUCT(C151:C159,MPCs!$B$4:$B$12),SUMPRODUCT(D151:D159,MPCs!$C$4:$C$12),SUMPRODUCT(E151:E159,MPCs!$D$4:$D$12),SUMPRODUCT(F151:F159,MPCs!$E$4:$E$12), SUMPRODUCT(G151:G159,MPCs!$F$4:$F$12))</f>
        <v>3259.2037904071817</v>
      </c>
      <c r="J159" s="53">
        <f>VLOOKUP(B159, realGDP!B:F, MATCH($J$4, realGDP!$B$3:$F$3, 0), FALSE)</f>
        <v>13372.4</v>
      </c>
      <c r="K159" s="75">
        <f t="shared" si="8"/>
        <v>5.394998233333015E-3</v>
      </c>
      <c r="L159" s="75"/>
    </row>
    <row r="160" spans="1:12" x14ac:dyDescent="0.25">
      <c r="A160" s="50" t="str">
        <f t="shared" si="7"/>
        <v>2003</v>
      </c>
      <c r="B160" t="s">
        <v>23</v>
      </c>
      <c r="C160">
        <f>SUMIF('C&amp;I'!B:B, FI_Q_DL_2!$B160, 'C&amp;I'!D:D)</f>
        <v>2786.3</v>
      </c>
      <c r="D160">
        <f>(SUMIF('M&amp;M'!B:B, FI_Q_DL_2!B160, 'M&amp;M'!I:I))/3</f>
        <v>655.38160877147538</v>
      </c>
      <c r="E160">
        <f>((SUMIF(Transfers!B:B, FI_Q_DL_2!B160, Transfers!J:J))/realGDP!D157)/3</f>
        <v>891.7108304300624</v>
      </c>
      <c r="F160" s="4">
        <f>VLOOKUP($B160, Taxes!$B:$O, MATCH("SUM_REAL", Taxes!$B$1:$O$1, 0), FALSE)</f>
        <v>2135.6347666224083</v>
      </c>
      <c r="G160" s="4">
        <f>SUMIF(Grants!B:B, FI_Q_DL_2!B160, Grants!G:G)</f>
        <v>450.9810597033557</v>
      </c>
      <c r="I160" s="52">
        <f>SUM(SUMPRODUCT(C152:C160,MPCs!$B$4:$B$12),SUMPRODUCT(D152:D160,MPCs!$C$4:$C$12),SUMPRODUCT(E152:E160,MPCs!$D$4:$D$12),SUMPRODUCT(F152:F160,MPCs!$E$4:$E$12), SUMPRODUCT(G152:G160,MPCs!$F$4:$F$12))</f>
        <v>3275.9875396616867</v>
      </c>
      <c r="J160" s="53">
        <f>VLOOKUP(B160, realGDP!B:F, MATCH($J$4, realGDP!$B$3:$F$3, 0), FALSE)</f>
        <v>13528.7</v>
      </c>
      <c r="K160" s="75">
        <f t="shared" si="8"/>
        <v>1.2406032548955171E-3</v>
      </c>
      <c r="L160" s="75"/>
    </row>
    <row r="161" spans="1:12" x14ac:dyDescent="0.25">
      <c r="A161" s="50" t="str">
        <f t="shared" si="7"/>
        <v>2004</v>
      </c>
      <c r="B161" t="s">
        <v>24</v>
      </c>
      <c r="C161">
        <f>SUMIF('C&amp;I'!B:B, FI_Q_DL_2!$B161, 'C&amp;I'!D:D)</f>
        <v>2793.9</v>
      </c>
      <c r="D161">
        <f>(SUMIF('M&amp;M'!B:B, FI_Q_DL_2!B161, 'M&amp;M'!I:I))/3</f>
        <v>677.88322835741008</v>
      </c>
      <c r="E161">
        <f>((SUMIF(Transfers!B:B, FI_Q_DL_2!B161, Transfers!J:J))/realGDP!D158)/3</f>
        <v>901.06730036452643</v>
      </c>
      <c r="F161" s="4">
        <f>VLOOKUP($B161, Taxes!$B:$O, MATCH("SUM_REAL", Taxes!$B$1:$O$1, 0), FALSE)</f>
        <v>2126.0037616425088</v>
      </c>
      <c r="G161" s="4">
        <f>SUMIF(Grants!B:B, FI_Q_DL_2!B161, Grants!G:G)</f>
        <v>439.57157820049332</v>
      </c>
      <c r="I161" s="52">
        <f>SUM(SUMPRODUCT(C153:C161,MPCs!$B$4:$B$12),SUMPRODUCT(D153:D161,MPCs!$C$4:$C$12),SUMPRODUCT(E153:E161,MPCs!$D$4:$D$12),SUMPRODUCT(F153:F161,MPCs!$E$4:$E$12), SUMPRODUCT(G153:G161,MPCs!$F$4:$F$12))</f>
        <v>3337.2420695292658</v>
      </c>
      <c r="J161" s="53">
        <f>VLOOKUP(B161, realGDP!B:F, MATCH($J$4, realGDP!$B$3:$F$3, 0), FALSE)</f>
        <v>13606.5</v>
      </c>
      <c r="K161" s="75">
        <f t="shared" si="8"/>
        <v>4.5018579258133311E-3</v>
      </c>
      <c r="L161" s="75"/>
    </row>
    <row r="162" spans="1:12" x14ac:dyDescent="0.25">
      <c r="A162" s="50" t="str">
        <f t="shared" si="7"/>
        <v>2004</v>
      </c>
      <c r="B162" t="s">
        <v>25</v>
      </c>
      <c r="C162">
        <f>SUMIF('C&amp;I'!B:B, FI_Q_DL_2!$B162, 'C&amp;I'!D:D)</f>
        <v>2809.9</v>
      </c>
      <c r="D162">
        <f>(SUMIF('M&amp;M'!B:B, FI_Q_DL_2!B162, 'M&amp;M'!I:I))/3</f>
        <v>692.3414639160319</v>
      </c>
      <c r="E162">
        <f>((SUMIF(Transfers!B:B, FI_Q_DL_2!B162, Transfers!J:J))/realGDP!D159)/3</f>
        <v>897.72409550970178</v>
      </c>
      <c r="F162" s="4">
        <f>VLOOKUP($B162, Taxes!$B:$O, MATCH("SUM_REAL", Taxes!$B$1:$O$1, 0), FALSE)</f>
        <v>2145.053961863222</v>
      </c>
      <c r="G162" s="4">
        <f>SUMIF(Grants!B:B, FI_Q_DL_2!B162, Grants!G:G)</f>
        <v>440.41827433875744</v>
      </c>
      <c r="I162" s="52">
        <f>SUM(SUMPRODUCT(C154:C162,MPCs!$B$4:$B$12),SUMPRODUCT(D154:D162,MPCs!$C$4:$C$12),SUMPRODUCT(E154:E162,MPCs!$D$4:$D$12),SUMPRODUCT(F154:F162,MPCs!$E$4:$E$12), SUMPRODUCT(G154:G162,MPCs!$F$4:$F$12))</f>
        <v>3378.1182330337951</v>
      </c>
      <c r="J162" s="53">
        <f>VLOOKUP(B162, realGDP!B:F, MATCH($J$4, realGDP!$B$3:$F$3, 0), FALSE)</f>
        <v>13706.2</v>
      </c>
      <c r="K162" s="75">
        <f t="shared" si="8"/>
        <v>2.9823119102690282E-3</v>
      </c>
      <c r="L162" s="75"/>
    </row>
    <row r="163" spans="1:12" x14ac:dyDescent="0.25">
      <c r="A163" s="50" t="str">
        <f t="shared" si="7"/>
        <v>2004</v>
      </c>
      <c r="B163" t="s">
        <v>26</v>
      </c>
      <c r="C163">
        <f>SUMIF('C&amp;I'!B:B, FI_Q_DL_2!$B163, 'C&amp;I'!D:D)</f>
        <v>2820.7</v>
      </c>
      <c r="D163">
        <f>(SUMIF('M&amp;M'!B:B, FI_Q_DL_2!B163, 'M&amp;M'!I:I))/3</f>
        <v>691.80016839509153</v>
      </c>
      <c r="E163">
        <f>((SUMIF(Transfers!B:B, FI_Q_DL_2!B163, Transfers!J:J))/realGDP!D160)/3</f>
        <v>897.68536535646115</v>
      </c>
      <c r="F163" s="4">
        <f>VLOOKUP($B163, Taxes!$B:$O, MATCH("SUM_REAL", Taxes!$B$1:$O$1, 0), FALSE)</f>
        <v>2194.5849780396952</v>
      </c>
      <c r="G163" s="4">
        <f>SUMIF(Grants!B:B, FI_Q_DL_2!B163, Grants!G:G)</f>
        <v>441.98587869016512</v>
      </c>
      <c r="I163" s="52">
        <f>SUM(SUMPRODUCT(C155:C163,MPCs!$B$4:$B$12),SUMPRODUCT(D155:D163,MPCs!$C$4:$C$12),SUMPRODUCT(E155:E163,MPCs!$D$4:$D$12),SUMPRODUCT(F155:F163,MPCs!$E$4:$E$12), SUMPRODUCT(G155:G163,MPCs!$F$4:$F$12))</f>
        <v>3385.1977694251427</v>
      </c>
      <c r="J163" s="53">
        <f>VLOOKUP(B163, realGDP!B:F, MATCH($J$4, realGDP!$B$3:$F$3, 0), FALSE)</f>
        <v>13830.8</v>
      </c>
      <c r="K163" s="75">
        <f t="shared" si="8"/>
        <v>5.118674546192248E-4</v>
      </c>
      <c r="L163" s="75"/>
    </row>
    <row r="164" spans="1:12" x14ac:dyDescent="0.25">
      <c r="A164" s="50" t="str">
        <f t="shared" si="7"/>
        <v>2004</v>
      </c>
      <c r="B164" t="s">
        <v>27</v>
      </c>
      <c r="C164">
        <f>SUMIF('C&amp;I'!B:B, FI_Q_DL_2!$B164, 'C&amp;I'!D:D)</f>
        <v>2808.2</v>
      </c>
      <c r="D164">
        <f>(SUMIF('M&amp;M'!B:B, FI_Q_DL_2!B164, 'M&amp;M'!I:I))/3</f>
        <v>702.31842817640165</v>
      </c>
      <c r="E164">
        <f>((SUMIF(Transfers!B:B, FI_Q_DL_2!B164, Transfers!J:J))/realGDP!D161)/3</f>
        <v>896.61132255869961</v>
      </c>
      <c r="F164" s="4">
        <f>VLOOKUP($B164, Taxes!$B:$O, MATCH("SUM_REAL", Taxes!$B$1:$O$1, 0), FALSE)</f>
        <v>2213.4701307297701</v>
      </c>
      <c r="G164" s="4">
        <f>SUMIF(Grants!B:B, FI_Q_DL_2!B164, Grants!G:G)</f>
        <v>444.70185890010487</v>
      </c>
      <c r="I164" s="52">
        <f>SUM(SUMPRODUCT(C156:C164,MPCs!$B$4:$B$12),SUMPRODUCT(D156:D164,MPCs!$C$4:$C$12),SUMPRODUCT(E156:E164,MPCs!$D$4:$D$12),SUMPRODUCT(F156:F164,MPCs!$E$4:$E$12), SUMPRODUCT(G156:G164,MPCs!$F$4:$F$12))</f>
        <v>3384.3073929788793</v>
      </c>
      <c r="J164" s="53">
        <f>VLOOKUP(B164, realGDP!B:F, MATCH($J$4, realGDP!$B$3:$F$3, 0), FALSE)</f>
        <v>13950.4</v>
      </c>
      <c r="K164" s="75">
        <f t="shared" si="8"/>
        <v>-6.3824438457923591E-5</v>
      </c>
      <c r="L164" s="75"/>
    </row>
    <row r="165" spans="1:12" x14ac:dyDescent="0.25">
      <c r="A165" s="50" t="str">
        <f t="shared" si="7"/>
        <v>2005</v>
      </c>
      <c r="B165" t="s">
        <v>28</v>
      </c>
      <c r="C165">
        <f>SUMIF('C&amp;I'!B:B, FI_Q_DL_2!$B165, 'C&amp;I'!D:D)</f>
        <v>2814.1</v>
      </c>
      <c r="D165">
        <f>(SUMIF('M&amp;M'!B:B, FI_Q_DL_2!B165, 'M&amp;M'!I:I))/3</f>
        <v>711.99554133814911</v>
      </c>
      <c r="E165">
        <f>((SUMIF(Transfers!B:B, FI_Q_DL_2!B165, Transfers!J:J))/realGDP!D162)/3</f>
        <v>918.08064622341237</v>
      </c>
      <c r="F165" s="4">
        <f>VLOOKUP($B165, Taxes!$B:$O, MATCH("SUM_REAL", Taxes!$B$1:$O$1, 0), FALSE)</f>
        <v>2307.548785038523</v>
      </c>
      <c r="G165" s="4">
        <f>SUMIF(Grants!B:B, FI_Q_DL_2!B165, Grants!G:G)</f>
        <v>456.57088921570778</v>
      </c>
      <c r="I165" s="52">
        <f>SUM(SUMPRODUCT(C157:C165,MPCs!$B$4:$B$12),SUMPRODUCT(D157:D165,MPCs!$C$4:$C$12),SUMPRODUCT(E157:E165,MPCs!$D$4:$D$12),SUMPRODUCT(F157:F165,MPCs!$E$4:$E$12), SUMPRODUCT(G157:G165,MPCs!$F$4:$F$12))</f>
        <v>3385.6710566880902</v>
      </c>
      <c r="J165" s="53">
        <f>VLOOKUP(B165, realGDP!B:F, MATCH($J$4, realGDP!$B$3:$F$3, 0), FALSE)</f>
        <v>14099.1</v>
      </c>
      <c r="K165" s="75">
        <f t="shared" si="8"/>
        <v>9.6719911853300461E-5</v>
      </c>
      <c r="L165" s="75"/>
    </row>
    <row r="166" spans="1:12" x14ac:dyDescent="0.25">
      <c r="A166" s="50" t="str">
        <f t="shared" si="7"/>
        <v>2005</v>
      </c>
      <c r="B166" t="s">
        <v>29</v>
      </c>
      <c r="C166">
        <f>SUMIF('C&amp;I'!B:B, FI_Q_DL_2!$B166, 'C&amp;I'!D:D)</f>
        <v>2818.9</v>
      </c>
      <c r="D166">
        <f>(SUMIF('M&amp;M'!B:B, FI_Q_DL_2!B166, 'M&amp;M'!I:I))/3</f>
        <v>724.41000903829354</v>
      </c>
      <c r="E166">
        <f>((SUMIF(Transfers!B:B, FI_Q_DL_2!B166, Transfers!J:J))/realGDP!D163)/3</f>
        <v>917.86596889082728</v>
      </c>
      <c r="F166" s="4">
        <f>VLOOKUP($B166, Taxes!$B:$O, MATCH("SUM_REAL", Taxes!$B$1:$O$1, 0), FALSE)</f>
        <v>2328.8268643698211</v>
      </c>
      <c r="G166" s="4">
        <f>SUMIF(Grants!B:B, FI_Q_DL_2!B166, Grants!G:G)</f>
        <v>447.99389446140424</v>
      </c>
      <c r="I166" s="52">
        <f>SUM(SUMPRODUCT(C158:C166,MPCs!$B$4:$B$12),SUMPRODUCT(D158:D166,MPCs!$C$4:$C$12),SUMPRODUCT(E158:E166,MPCs!$D$4:$D$12),SUMPRODUCT(F158:F166,MPCs!$E$4:$E$12), SUMPRODUCT(G158:G166,MPCs!$F$4:$F$12))</f>
        <v>3397.8851886711482</v>
      </c>
      <c r="J166" s="53">
        <f>VLOOKUP(B166, realGDP!B:F, MATCH($J$4, realGDP!$B$3:$F$3, 0), FALSE)</f>
        <v>14172.7</v>
      </c>
      <c r="K166" s="75">
        <f t="shared" si="8"/>
        <v>8.6180699394314384E-4</v>
      </c>
      <c r="L166" s="75"/>
    </row>
    <row r="167" spans="1:12" x14ac:dyDescent="0.25">
      <c r="A167" s="50" t="str">
        <f t="shared" si="7"/>
        <v>2005</v>
      </c>
      <c r="B167" t="s">
        <v>30</v>
      </c>
      <c r="C167">
        <f>SUMIF('C&amp;I'!B:B, FI_Q_DL_2!$B167, 'C&amp;I'!D:D)</f>
        <v>2841</v>
      </c>
      <c r="D167">
        <f>(SUMIF('M&amp;M'!B:B, FI_Q_DL_2!B167, 'M&amp;M'!I:I))/3</f>
        <v>714.27552523741542</v>
      </c>
      <c r="E167">
        <f>((SUMIF(Transfers!B:B, FI_Q_DL_2!B167, Transfers!J:J))/realGDP!D164)/3</f>
        <v>927.82319234447004</v>
      </c>
      <c r="F167" s="4">
        <f>VLOOKUP($B167, Taxes!$B:$O, MATCH("SUM_REAL", Taxes!$B$1:$O$1, 0), FALSE)</f>
        <v>2348.7479239911136</v>
      </c>
      <c r="G167" s="4">
        <f>SUMIF(Grants!B:B, FI_Q_DL_2!B167, Grants!G:G)</f>
        <v>512.36977762439881</v>
      </c>
      <c r="I167" s="52">
        <f>SUM(SUMPRODUCT(C159:C167,MPCs!$B$4:$B$12),SUMPRODUCT(D159:D167,MPCs!$C$4:$C$12),SUMPRODUCT(E159:E167,MPCs!$D$4:$D$12),SUMPRODUCT(F159:F167,MPCs!$E$4:$E$12), SUMPRODUCT(G159:G167,MPCs!$F$4:$F$12))</f>
        <v>3406.2639997683136</v>
      </c>
      <c r="J167" s="53">
        <f>VLOOKUP(B167, realGDP!B:F, MATCH($J$4, realGDP!$B$3:$F$3, 0), FALSE)</f>
        <v>14291.8</v>
      </c>
      <c r="K167" s="75">
        <f t="shared" si="8"/>
        <v>5.8626702704805923E-4</v>
      </c>
      <c r="L167" s="75"/>
    </row>
    <row r="168" spans="1:12" x14ac:dyDescent="0.25">
      <c r="A168" s="50" t="str">
        <f t="shared" si="7"/>
        <v>2005</v>
      </c>
      <c r="B168" t="s">
        <v>31</v>
      </c>
      <c r="C168">
        <f>SUMIF('C&amp;I'!B:B, FI_Q_DL_2!$B168, 'C&amp;I'!D:D)</f>
        <v>2830.7</v>
      </c>
      <c r="D168">
        <f>(SUMIF('M&amp;M'!B:B, FI_Q_DL_2!B168, 'M&amp;M'!I:I))/3</f>
        <v>719.70192759635938</v>
      </c>
      <c r="E168">
        <f>((SUMIF(Transfers!B:B, FI_Q_DL_2!B168, Transfers!J:J))/realGDP!D165)/3</f>
        <v>920.57954885930747</v>
      </c>
      <c r="F168" s="4">
        <f>VLOOKUP($B168, Taxes!$B:$O, MATCH("SUM_REAL", Taxes!$B$1:$O$1, 0), FALSE)</f>
        <v>2371.6988400462269</v>
      </c>
      <c r="G168" s="4">
        <f>SUMIF(Grants!B:B, FI_Q_DL_2!B168, Grants!G:G)</f>
        <v>441.61708684672351</v>
      </c>
      <c r="I168" s="52">
        <f>SUM(SUMPRODUCT(C160:C168,MPCs!$B$4:$B$12),SUMPRODUCT(D160:D168,MPCs!$C$4:$C$12),SUMPRODUCT(E160:E168,MPCs!$D$4:$D$12),SUMPRODUCT(F160:F168,MPCs!$E$4:$E$12), SUMPRODUCT(G160:G168,MPCs!$F$4:$F$12))</f>
        <v>3379.1673744939999</v>
      </c>
      <c r="J168" s="53">
        <f>VLOOKUP(B168, realGDP!B:F, MATCH($J$4, realGDP!$B$3:$F$3, 0), FALSE)</f>
        <v>14373.4</v>
      </c>
      <c r="K168" s="75">
        <f t="shared" si="8"/>
        <v>-1.8851924578953997E-3</v>
      </c>
      <c r="L168" s="75"/>
    </row>
    <row r="169" spans="1:12" x14ac:dyDescent="0.25">
      <c r="A169" s="50" t="str">
        <f t="shared" si="7"/>
        <v>2006</v>
      </c>
      <c r="B169" t="s">
        <v>32</v>
      </c>
      <c r="C169">
        <f>SUMIF('C&amp;I'!B:B, FI_Q_DL_2!$B169, 'C&amp;I'!D:D)</f>
        <v>2853.5</v>
      </c>
      <c r="D169">
        <f>(SUMIF('M&amp;M'!B:B, FI_Q_DL_2!B169, 'M&amp;M'!I:I))/3</f>
        <v>754.32166987157723</v>
      </c>
      <c r="E169">
        <f>((SUMIF(Transfers!B:B, FI_Q_DL_2!B169, Transfers!J:J))/realGDP!D166)/3</f>
        <v>938.80811631250981</v>
      </c>
      <c r="F169" s="4">
        <f>VLOOKUP($B169, Taxes!$B:$O, MATCH("SUM_REAL", Taxes!$B$1:$O$1, 0), FALSE)</f>
        <v>2461.3090483037754</v>
      </c>
      <c r="G169" s="4">
        <f>SUMIF(Grants!B:B, FI_Q_DL_2!B169, Grants!G:G)</f>
        <v>440.53895723491502</v>
      </c>
      <c r="I169" s="52">
        <f>SUM(SUMPRODUCT(C161:C169,MPCs!$B$4:$B$12),SUMPRODUCT(D161:D169,MPCs!$C$4:$C$12),SUMPRODUCT(E161:E169,MPCs!$D$4:$D$12),SUMPRODUCT(F161:F169,MPCs!$E$4:$E$12), SUMPRODUCT(G161:G169,MPCs!$F$4:$F$12))</f>
        <v>3406.1775266107516</v>
      </c>
      <c r="J169" s="53">
        <f>VLOOKUP(B169, realGDP!B:F, MATCH($J$4, realGDP!$B$3:$F$3, 0), FALSE)</f>
        <v>14546.1</v>
      </c>
      <c r="K169" s="75">
        <f t="shared" si="8"/>
        <v>1.8568655596174692E-3</v>
      </c>
      <c r="L169" s="75"/>
    </row>
    <row r="170" spans="1:12" x14ac:dyDescent="0.25">
      <c r="A170" s="50" t="str">
        <f t="shared" si="7"/>
        <v>2006</v>
      </c>
      <c r="B170" t="s">
        <v>33</v>
      </c>
      <c r="C170">
        <f>SUMIF('C&amp;I'!B:B, FI_Q_DL_2!$B170, 'C&amp;I'!D:D)</f>
        <v>2864.1</v>
      </c>
      <c r="D170">
        <f>(SUMIF('M&amp;M'!B:B, FI_Q_DL_2!B170, 'M&amp;M'!I:I))/3</f>
        <v>758.36656109771047</v>
      </c>
      <c r="E170">
        <f>((SUMIF(Transfers!B:B, FI_Q_DL_2!B170, Transfers!J:J))/realGDP!D167)/3</f>
        <v>939.1988781898832</v>
      </c>
      <c r="F170" s="4">
        <f>VLOOKUP($B170, Taxes!$B:$O, MATCH("SUM_REAL", Taxes!$B$1:$O$1, 0), FALSE)</f>
        <v>2477.2484647337988</v>
      </c>
      <c r="G170" s="4">
        <f>SUMIF(Grants!B:B, FI_Q_DL_2!B170, Grants!G:G)</f>
        <v>437.16771131710516</v>
      </c>
      <c r="I170" s="52">
        <f>SUM(SUMPRODUCT(C162:C170,MPCs!$B$4:$B$12),SUMPRODUCT(D162:D170,MPCs!$C$4:$C$12),SUMPRODUCT(E162:E170,MPCs!$D$4:$D$12),SUMPRODUCT(F162:F170,MPCs!$E$4:$E$12), SUMPRODUCT(G162:G170,MPCs!$F$4:$F$12))</f>
        <v>3402.6007656310148</v>
      </c>
      <c r="J170" s="53">
        <f>VLOOKUP(B170, realGDP!B:F, MATCH($J$4, realGDP!$B$3:$F$3, 0), FALSE)</f>
        <v>14589.6</v>
      </c>
      <c r="K170" s="75">
        <f t="shared" si="8"/>
        <v>-2.4515826203163341E-4</v>
      </c>
      <c r="L170" s="75"/>
    </row>
    <row r="171" spans="1:12" x14ac:dyDescent="0.25">
      <c r="A171" s="50" t="str">
        <f t="shared" si="7"/>
        <v>2006</v>
      </c>
      <c r="B171" t="s">
        <v>34</v>
      </c>
      <c r="C171">
        <f>SUMIF('C&amp;I'!B:B, FI_Q_DL_2!$B171, 'C&amp;I'!D:D)</f>
        <v>2870.4</v>
      </c>
      <c r="D171">
        <f>(SUMIF('M&amp;M'!B:B, FI_Q_DL_2!B171, 'M&amp;M'!I:I))/3</f>
        <v>773.77250129091726</v>
      </c>
      <c r="E171">
        <f>((SUMIF(Transfers!B:B, FI_Q_DL_2!B171, Transfers!J:J))/realGDP!D168)/3</f>
        <v>936.72382791455891</v>
      </c>
      <c r="F171" s="4">
        <f>VLOOKUP($B171, Taxes!$B:$O, MATCH("SUM_REAL", Taxes!$B$1:$O$1, 0), FALSE)</f>
        <v>2474.3404067753922</v>
      </c>
      <c r="G171" s="4">
        <f>SUMIF(Grants!B:B, FI_Q_DL_2!B171, Grants!G:G)</f>
        <v>437.41997775119108</v>
      </c>
      <c r="I171" s="52">
        <f>SUM(SUMPRODUCT(C163:C171,MPCs!$B$4:$B$12),SUMPRODUCT(D163:D171,MPCs!$C$4:$C$12),SUMPRODUCT(E163:E171,MPCs!$D$4:$D$12),SUMPRODUCT(F163:F171,MPCs!$E$4:$E$12), SUMPRODUCT(G163:G171,MPCs!$F$4:$F$12))</f>
        <v>3408.5492635856767</v>
      </c>
      <c r="J171" s="53">
        <f>VLOOKUP(B171, realGDP!B:F, MATCH($J$4, realGDP!$B$3:$F$3, 0), FALSE)</f>
        <v>14602.6</v>
      </c>
      <c r="K171" s="75">
        <f t="shared" si="8"/>
        <v>4.0735882340555031E-4</v>
      </c>
      <c r="L171" s="75"/>
    </row>
    <row r="172" spans="1:12" x14ac:dyDescent="0.25">
      <c r="A172" s="50" t="str">
        <f t="shared" si="7"/>
        <v>2006</v>
      </c>
      <c r="B172" t="s">
        <v>35</v>
      </c>
      <c r="C172">
        <f>SUMIF('C&amp;I'!B:B, FI_Q_DL_2!$B172, 'C&amp;I'!D:D)</f>
        <v>2889.1</v>
      </c>
      <c r="D172">
        <f>(SUMIF('M&amp;M'!B:B, FI_Q_DL_2!B172, 'M&amp;M'!I:I))/3</f>
        <v>769.04877300603766</v>
      </c>
      <c r="E172">
        <f>((SUMIF(Transfers!B:B, FI_Q_DL_2!B172, Transfers!J:J))/realGDP!D169)/3</f>
        <v>942.96447369343241</v>
      </c>
      <c r="F172" s="4">
        <f>VLOOKUP($B172, Taxes!$B:$O, MATCH("SUM_REAL", Taxes!$B$1:$O$1, 0), FALSE)</f>
        <v>2535.1653665818631</v>
      </c>
      <c r="G172" s="4">
        <f>SUMIF(Grants!B:B, FI_Q_DL_2!B172, Grants!G:G)</f>
        <v>423.98183385546986</v>
      </c>
      <c r="I172" s="52">
        <f>SUM(SUMPRODUCT(C164:C172,MPCs!$B$4:$B$12),SUMPRODUCT(D164:D172,MPCs!$C$4:$C$12),SUMPRODUCT(E164:E172,MPCs!$D$4:$D$12),SUMPRODUCT(F164:F172,MPCs!$E$4:$E$12), SUMPRODUCT(G164:G172,MPCs!$F$4:$F$12))</f>
        <v>3393.2865600733157</v>
      </c>
      <c r="J172" s="53">
        <f>VLOOKUP(B172, realGDP!B:F, MATCH($J$4, realGDP!$B$3:$F$3, 0), FALSE)</f>
        <v>14716.9</v>
      </c>
      <c r="K172" s="75">
        <f t="shared" si="8"/>
        <v>-1.0370868533700023E-3</v>
      </c>
      <c r="L172" s="75"/>
    </row>
    <row r="173" spans="1:12" x14ac:dyDescent="0.25">
      <c r="A173" s="50" t="str">
        <f t="shared" si="7"/>
        <v>2007</v>
      </c>
      <c r="B173" t="s">
        <v>36</v>
      </c>
      <c r="C173">
        <f>SUMIF('C&amp;I'!B:B, FI_Q_DL_2!$B173, 'C&amp;I'!D:D)</f>
        <v>2882.7</v>
      </c>
      <c r="D173">
        <f>(SUMIF('M&amp;M'!B:B, FI_Q_DL_2!B173, 'M&amp;M'!I:I))/3</f>
        <v>799.4167146155047</v>
      </c>
      <c r="E173">
        <f>((SUMIF(Transfers!B:B, FI_Q_DL_2!B173, Transfers!J:J))/realGDP!D170)/3</f>
        <v>963.53081687637166</v>
      </c>
      <c r="F173" s="4">
        <f>VLOOKUP($B173, Taxes!$B:$O, MATCH("SUM_REAL", Taxes!$B$1:$O$1, 0), FALSE)</f>
        <v>2603.3247229397552</v>
      </c>
      <c r="G173" s="4">
        <f>SUMIF(Grants!B:B, FI_Q_DL_2!B173, Grants!G:G)</f>
        <v>451.42071494042165</v>
      </c>
      <c r="I173" s="52">
        <f>SUM(SUMPRODUCT(C165:C173,MPCs!$B$4:$B$12),SUMPRODUCT(D165:D173,MPCs!$C$4:$C$12),SUMPRODUCT(E165:E173,MPCs!$D$4:$D$12),SUMPRODUCT(F165:F173,MPCs!$E$4:$E$12), SUMPRODUCT(G165:G173,MPCs!$F$4:$F$12))</f>
        <v>3393.7458376926111</v>
      </c>
      <c r="J173" s="53">
        <f>VLOOKUP(B173, realGDP!B:F, MATCH($J$4, realGDP!$B$3:$F$3, 0), FALSE)</f>
        <v>14726</v>
      </c>
      <c r="K173" s="75">
        <f t="shared" si="8"/>
        <v>3.118821263719511E-5</v>
      </c>
      <c r="L173" s="75"/>
    </row>
    <row r="174" spans="1:12" x14ac:dyDescent="0.25">
      <c r="A174" s="50" t="str">
        <f t="shared" si="7"/>
        <v>2007</v>
      </c>
      <c r="B174" t="s">
        <v>37</v>
      </c>
      <c r="C174">
        <f>SUMIF('C&amp;I'!B:B, FI_Q_DL_2!$B174, 'C&amp;I'!D:D)</f>
        <v>2907</v>
      </c>
      <c r="D174">
        <f>(SUMIF('M&amp;M'!B:B, FI_Q_DL_2!B174, 'M&amp;M'!I:I))/3</f>
        <v>783.3179756050414</v>
      </c>
      <c r="E174">
        <f>((SUMIF(Transfers!B:B, FI_Q_DL_2!B174, Transfers!J:J))/realGDP!D171)/3</f>
        <v>965.54408517703314</v>
      </c>
      <c r="F174" s="4">
        <f>VLOOKUP($B174, Taxes!$B:$O, MATCH("SUM_REAL", Taxes!$B$1:$O$1, 0), FALSE)</f>
        <v>2610.3894761860479</v>
      </c>
      <c r="G174" s="4">
        <f>SUMIF(Grants!B:B, FI_Q_DL_2!B174, Grants!G:G)</f>
        <v>456.54173254384062</v>
      </c>
      <c r="I174" s="52">
        <f>SUM(SUMPRODUCT(C166:C174,MPCs!$B$4:$B$12),SUMPRODUCT(D166:D174,MPCs!$C$4:$C$12),SUMPRODUCT(E166:E174,MPCs!$D$4:$D$12),SUMPRODUCT(F166:F174,MPCs!$E$4:$E$12), SUMPRODUCT(G166:G174,MPCs!$F$4:$F$12))</f>
        <v>3390.4746634260055</v>
      </c>
      <c r="J174" s="53">
        <f>VLOOKUP(B174, realGDP!B:F, MATCH($J$4, realGDP!$B$3:$F$3, 0), FALSE)</f>
        <v>14838.7</v>
      </c>
      <c r="K174" s="75">
        <f t="shared" si="8"/>
        <v>-2.2044884434658106E-4</v>
      </c>
      <c r="L174" s="75"/>
    </row>
    <row r="175" spans="1:12" x14ac:dyDescent="0.25">
      <c r="A175" s="50" t="str">
        <f t="shared" si="7"/>
        <v>2007</v>
      </c>
      <c r="B175" t="s">
        <v>38</v>
      </c>
      <c r="C175">
        <f>SUMIF('C&amp;I'!B:B, FI_Q_DL_2!$B175, 'C&amp;I'!D:D)</f>
        <v>2928</v>
      </c>
      <c r="D175">
        <f>(SUMIF('M&amp;M'!B:B, FI_Q_DL_2!B175, 'M&amp;M'!I:I))/3</f>
        <v>792.36159350717026</v>
      </c>
      <c r="E175">
        <f>((SUMIF(Transfers!B:B, FI_Q_DL_2!B175, Transfers!J:J))/realGDP!D172)/3</f>
        <v>968.53303739934302</v>
      </c>
      <c r="F175" s="4">
        <f>VLOOKUP($B175, Taxes!$B:$O, MATCH("SUM_REAL", Taxes!$B$1:$O$1, 0), FALSE)</f>
        <v>2610.7954253537337</v>
      </c>
      <c r="G175" s="4">
        <f>SUMIF(Grants!B:B, FI_Q_DL_2!B175, Grants!G:G)</f>
        <v>455.40952948550648</v>
      </c>
      <c r="I175" s="52">
        <f>SUM(SUMPRODUCT(C167:C175,MPCs!$B$4:$B$12),SUMPRODUCT(D167:D175,MPCs!$C$4:$C$12),SUMPRODUCT(E167:E175,MPCs!$D$4:$D$12),SUMPRODUCT(F167:F175,MPCs!$E$4:$E$12), SUMPRODUCT(G167:G175,MPCs!$F$4:$F$12))</f>
        <v>3410.6358234559893</v>
      </c>
      <c r="J175" s="53">
        <f>VLOOKUP(B175, realGDP!B:F, MATCH($J$4, realGDP!$B$3:$F$3, 0), FALSE)</f>
        <v>14938.5</v>
      </c>
      <c r="K175" s="75">
        <f t="shared" si="8"/>
        <v>1.3496107393636493E-3</v>
      </c>
      <c r="L175" s="75"/>
    </row>
    <row r="176" spans="1:12" x14ac:dyDescent="0.25">
      <c r="A176" s="50" t="str">
        <f t="shared" si="7"/>
        <v>2007</v>
      </c>
      <c r="B176" t="s">
        <v>39</v>
      </c>
      <c r="C176">
        <f>SUMIF('C&amp;I'!B:B, FI_Q_DL_2!$B176, 'C&amp;I'!D:D)</f>
        <v>2939.8</v>
      </c>
      <c r="D176">
        <f>(SUMIF('M&amp;M'!B:B, FI_Q_DL_2!B176, 'M&amp;M'!I:I))/3</f>
        <v>803.41045950295063</v>
      </c>
      <c r="E176">
        <f>((SUMIF(Transfers!B:B, FI_Q_DL_2!B176, Transfers!J:J))/realGDP!D173)/3</f>
        <v>970.30058869808192</v>
      </c>
      <c r="F176" s="4">
        <f>VLOOKUP($B176, Taxes!$B:$O, MATCH("SUM_REAL", Taxes!$B$1:$O$1, 0), FALSE)</f>
        <v>2618.2143729144623</v>
      </c>
      <c r="G176" s="4">
        <f>SUMIF(Grants!B:B, FI_Q_DL_2!B176, Grants!G:G)</f>
        <v>442.64263042239764</v>
      </c>
      <c r="I176" s="52">
        <f>SUM(SUMPRODUCT(C168:C176,MPCs!$B$4:$B$12),SUMPRODUCT(D168:D176,MPCs!$C$4:$C$12),SUMPRODUCT(E168:E176,MPCs!$D$4:$D$12),SUMPRODUCT(F168:F176,MPCs!$E$4:$E$12), SUMPRODUCT(G168:G176,MPCs!$F$4:$F$12))</f>
        <v>3411.8288035538048</v>
      </c>
      <c r="J176" s="53">
        <f>VLOOKUP(B176, realGDP!B:F, MATCH($J$4, realGDP!$B$3:$F$3, 0), FALSE)</f>
        <v>14991.8</v>
      </c>
      <c r="K176" s="75">
        <f t="shared" si="8"/>
        <v>7.9575507798630398E-5</v>
      </c>
      <c r="L176" s="75"/>
    </row>
    <row r="177" spans="1:12" x14ac:dyDescent="0.25">
      <c r="A177" s="50" t="str">
        <f t="shared" si="7"/>
        <v>2008</v>
      </c>
      <c r="B177" t="s">
        <v>40</v>
      </c>
      <c r="C177">
        <f>SUMIF('C&amp;I'!B:B, FI_Q_DL_2!$B177, 'C&amp;I'!D:D)</f>
        <v>2952</v>
      </c>
      <c r="D177">
        <f>(SUMIF('M&amp;M'!B:B, FI_Q_DL_2!B177, 'M&amp;M'!I:I))/3</f>
        <v>810.25225316152557</v>
      </c>
      <c r="E177">
        <f>((SUMIF(Transfers!B:B, FI_Q_DL_2!B177, Transfers!J:J))/realGDP!D174)/3</f>
        <v>989.14991409367997</v>
      </c>
      <c r="F177" s="4">
        <f>VLOOKUP($B177, Taxes!$B:$O, MATCH("SUM_REAL", Taxes!$B$1:$O$1, 0), FALSE)</f>
        <v>2625.6064717215227</v>
      </c>
      <c r="G177" s="4">
        <f>SUMIF(Grants!B:B, FI_Q_DL_2!B177, Grants!G:G)</f>
        <v>442.81261662917723</v>
      </c>
      <c r="I177" s="52">
        <f>SUM(SUMPRODUCT(C169:C177,MPCs!$B$4:$B$12),SUMPRODUCT(D169:D177,MPCs!$C$4:$C$12),SUMPRODUCT(E169:E177,MPCs!$D$4:$D$12),SUMPRODUCT(F169:F177,MPCs!$E$4:$E$12), SUMPRODUCT(G169:G177,MPCs!$F$4:$F$12))</f>
        <v>3424.9937711798802</v>
      </c>
      <c r="J177" s="53">
        <f>VLOOKUP(B177, realGDP!B:F, MATCH($J$4, realGDP!$B$3:$F$3, 0), FALSE)</f>
        <v>14889.5</v>
      </c>
      <c r="K177" s="75">
        <f t="shared" si="8"/>
        <v>8.8417795265626083E-4</v>
      </c>
      <c r="L177" s="75"/>
    </row>
    <row r="178" spans="1:12" x14ac:dyDescent="0.25">
      <c r="A178" s="50" t="str">
        <f t="shared" si="7"/>
        <v>2008</v>
      </c>
      <c r="B178" t="s">
        <v>41</v>
      </c>
      <c r="C178">
        <f>SUMIF('C&amp;I'!B:B, FI_Q_DL_2!$B178, 'C&amp;I'!D:D)</f>
        <v>2975</v>
      </c>
      <c r="D178">
        <f>(SUMIF('M&amp;M'!B:B, FI_Q_DL_2!B178, 'M&amp;M'!I:I))/3</f>
        <v>821.36460132471484</v>
      </c>
      <c r="E178">
        <f>((SUMIF(Transfers!B:B, FI_Q_DL_2!B178, Transfers!J:J))/realGDP!D175)/3</f>
        <v>1104.7446020543637</v>
      </c>
      <c r="F178" s="4">
        <f>VLOOKUP($B178, Taxes!$B:$O, MATCH("SUM_REAL", Taxes!$B$1:$O$1, 0), FALSE)</f>
        <v>2407.4388332651206</v>
      </c>
      <c r="G178" s="4">
        <f>SUMIF(Grants!B:B, FI_Q_DL_2!B178, Grants!G:G)</f>
        <v>444.91250486638648</v>
      </c>
      <c r="I178" s="52">
        <f>SUM(SUMPRODUCT(C170:C178,MPCs!$B$4:$B$12),SUMPRODUCT(D170:D178,MPCs!$C$4:$C$12),SUMPRODUCT(E170:E178,MPCs!$D$4:$D$12),SUMPRODUCT(F170:F178,MPCs!$E$4:$E$12), SUMPRODUCT(G170:G178,MPCs!$F$4:$F$12))</f>
        <v>3551.9089135081745</v>
      </c>
      <c r="J178" s="53">
        <f>VLOOKUP(B178, realGDP!B:F, MATCH($J$4, realGDP!$B$3:$F$3, 0), FALSE)</f>
        <v>14963.4</v>
      </c>
      <c r="K178" s="75">
        <f t="shared" si="8"/>
        <v>8.4817048483830024E-3</v>
      </c>
      <c r="L178" s="75"/>
    </row>
    <row r="179" spans="1:12" x14ac:dyDescent="0.25">
      <c r="A179" s="50" t="str">
        <f t="shared" si="7"/>
        <v>2008</v>
      </c>
      <c r="B179" t="s">
        <v>42</v>
      </c>
      <c r="C179">
        <f>SUMIF('C&amp;I'!B:B, FI_Q_DL_2!$B179, 'C&amp;I'!D:D)</f>
        <v>3016.2</v>
      </c>
      <c r="D179">
        <f>(SUMIF('M&amp;M'!B:B, FI_Q_DL_2!B179, 'M&amp;M'!I:I))/3</f>
        <v>827.44908269268751</v>
      </c>
      <c r="E179">
        <f>((SUMIF(Transfers!B:B, FI_Q_DL_2!B179, Transfers!J:J))/realGDP!D176)/3</f>
        <v>1022.2964448880235</v>
      </c>
      <c r="F179" s="4">
        <f>VLOOKUP($B179, Taxes!$B:$O, MATCH("SUM_REAL", Taxes!$B$1:$O$1, 0), FALSE)</f>
        <v>2491.0817514353189</v>
      </c>
      <c r="G179" s="4">
        <f>SUMIF(Grants!B:B, FI_Q_DL_2!B179, Grants!G:G)</f>
        <v>452.08850064725237</v>
      </c>
      <c r="I179" s="52">
        <f>SUM(SUMPRODUCT(C171:C179,MPCs!$B$4:$B$12),SUMPRODUCT(D171:D179,MPCs!$C$4:$C$12),SUMPRODUCT(E171:E179,MPCs!$D$4:$D$12),SUMPRODUCT(F171:F179,MPCs!$E$4:$E$12), SUMPRODUCT(G171:G179,MPCs!$F$4:$F$12))</f>
        <v>3589.0789395169677</v>
      </c>
      <c r="J179" s="53">
        <f>VLOOKUP(B179, realGDP!B:F, MATCH($J$4, realGDP!$B$3:$F$3, 0), FALSE)</f>
        <v>14891.6</v>
      </c>
      <c r="K179" s="75">
        <f t="shared" si="8"/>
        <v>2.4960397814065131E-3</v>
      </c>
      <c r="L179" s="75"/>
    </row>
    <row r="180" spans="1:12" x14ac:dyDescent="0.25">
      <c r="A180" s="50" t="str">
        <f t="shared" si="7"/>
        <v>2008</v>
      </c>
      <c r="B180" t="s">
        <v>43</v>
      </c>
      <c r="C180">
        <f>SUMIF('C&amp;I'!B:B, FI_Q_DL_2!$B180, 'C&amp;I'!D:D)</f>
        <v>3035.9</v>
      </c>
      <c r="D180">
        <f>(SUMIF('M&amp;M'!B:B, FI_Q_DL_2!B180, 'M&amp;M'!I:I))/3</f>
        <v>832.94025861370437</v>
      </c>
      <c r="E180">
        <f>((SUMIF(Transfers!B:B, FI_Q_DL_2!B180, Transfers!J:J))/realGDP!D177)/3</f>
        <v>1065.1722040649918</v>
      </c>
      <c r="F180" s="4">
        <f>VLOOKUP($B180, Taxes!$B:$O, MATCH("SUM_REAL", Taxes!$B$1:$O$1, 0), FALSE)</f>
        <v>2514.9880696970308</v>
      </c>
      <c r="G180" s="4">
        <f>SUMIF(Grants!B:B, FI_Q_DL_2!B180, Grants!G:G)</f>
        <v>727.04669861448087</v>
      </c>
      <c r="I180" s="52">
        <f>SUM(SUMPRODUCT(C172:C180,MPCs!$B$4:$B$12),SUMPRODUCT(D172:D180,MPCs!$C$4:$C$12),SUMPRODUCT(E172:E180,MPCs!$D$4:$D$12),SUMPRODUCT(F172:F180,MPCs!$E$4:$E$12), SUMPRODUCT(G172:G180,MPCs!$F$4:$F$12))</f>
        <v>3653.428135520357</v>
      </c>
      <c r="J180" s="53">
        <f>VLOOKUP(B180, realGDP!B:F, MATCH($J$4, realGDP!$B$3:$F$3, 0), FALSE)</f>
        <v>14577</v>
      </c>
      <c r="K180" s="75">
        <f t="shared" si="8"/>
        <v>4.4144334227474349E-3</v>
      </c>
      <c r="L180" s="75"/>
    </row>
    <row r="181" spans="1:12" x14ac:dyDescent="0.25">
      <c r="A181" s="50" t="str">
        <f t="shared" si="7"/>
        <v>2009</v>
      </c>
      <c r="B181" t="s">
        <v>44</v>
      </c>
      <c r="C181">
        <f>SUMIF('C&amp;I'!B:B, FI_Q_DL_2!$B181, 'C&amp;I'!D:D)</f>
        <v>3040.5</v>
      </c>
      <c r="D181">
        <f>(SUMIF('M&amp;M'!B:B, FI_Q_DL_2!B181, 'M&amp;M'!I:I))/3</f>
        <v>851.47087153486927</v>
      </c>
      <c r="E181">
        <f>((SUMIF(Transfers!B:B, FI_Q_DL_2!B181, Transfers!J:J))/realGDP!D178)/3</f>
        <v>1161.5346870735953</v>
      </c>
      <c r="F181" s="4">
        <f>VLOOKUP($B181, Taxes!$B:$O, MATCH("SUM_REAL", Taxes!$B$1:$O$1, 0), FALSE)</f>
        <v>2263.5155572583735</v>
      </c>
      <c r="G181" s="4">
        <f>SUMIF(Grants!B:B, FI_Q_DL_2!B181, Grants!G:G)</f>
        <v>719.88868947994592</v>
      </c>
      <c r="I181" s="52">
        <f>SUM(SUMPRODUCT(C173:C181,MPCs!$B$4:$B$12),SUMPRODUCT(D173:D181,MPCs!$C$4:$C$12),SUMPRODUCT(E173:E181,MPCs!$D$4:$D$12),SUMPRODUCT(F173:F181,MPCs!$E$4:$E$12), SUMPRODUCT(G173:G181,MPCs!$F$4:$F$12))</f>
        <v>3822.6721714537198</v>
      </c>
      <c r="J181" s="53">
        <f>VLOOKUP(B181, realGDP!B:F, MATCH($J$4, realGDP!$B$3:$F$3, 0), FALSE)</f>
        <v>14375</v>
      </c>
      <c r="K181" s="75">
        <f t="shared" si="8"/>
        <v>1.1773498151886103E-2</v>
      </c>
      <c r="L181" s="75"/>
    </row>
    <row r="182" spans="1:12" x14ac:dyDescent="0.25">
      <c r="A182" s="50" t="str">
        <f t="shared" si="7"/>
        <v>2009</v>
      </c>
      <c r="B182" t="s">
        <v>45</v>
      </c>
      <c r="C182">
        <f>SUMIF('C&amp;I'!B:B, FI_Q_DL_2!$B182, 'C&amp;I'!D:D)</f>
        <v>3096</v>
      </c>
      <c r="D182">
        <f>(SUMIF('M&amp;M'!B:B, FI_Q_DL_2!B182, 'M&amp;M'!I:I))/3</f>
        <v>864.38436159784453</v>
      </c>
      <c r="E182">
        <f>((SUMIF(Transfers!B:B, FI_Q_DL_2!B182, Transfers!J:J))/realGDP!D179)/3</f>
        <v>1275.8048434478283</v>
      </c>
      <c r="F182" s="4">
        <f>VLOOKUP($B182, Taxes!$B:$O, MATCH("SUM_REAL", Taxes!$B$1:$O$1, 0), FALSE)</f>
        <v>2188.083432035814</v>
      </c>
      <c r="G182" s="4">
        <f>SUMIF(Grants!B:B, FI_Q_DL_2!B182, Grants!G:G)</f>
        <v>692.79103848392992</v>
      </c>
      <c r="I182" s="52">
        <f>SUM(SUMPRODUCT(C174:C182,MPCs!$B$4:$B$12),SUMPRODUCT(D174:D182,MPCs!$C$4:$C$12),SUMPRODUCT(E174:E182,MPCs!$D$4:$D$12),SUMPRODUCT(F174:F182,MPCs!$E$4:$E$12), SUMPRODUCT(G174:G182,MPCs!$F$4:$F$12))</f>
        <v>4031.9634625073163</v>
      </c>
      <c r="J182" s="53">
        <f>VLOOKUP(B182, realGDP!B:F, MATCH($J$4, realGDP!$B$3:$F$3, 0), FALSE)</f>
        <v>14355.6</v>
      </c>
      <c r="K182" s="75">
        <f t="shared" si="8"/>
        <v>1.4579069565437636E-2</v>
      </c>
      <c r="L182" s="75"/>
    </row>
    <row r="183" spans="1:12" x14ac:dyDescent="0.25">
      <c r="A183" s="50" t="str">
        <f t="shared" si="7"/>
        <v>2009</v>
      </c>
      <c r="B183" t="s">
        <v>46</v>
      </c>
      <c r="C183">
        <f>SUMIF('C&amp;I'!B:B, FI_Q_DL_2!$B183, 'C&amp;I'!D:D)</f>
        <v>3113</v>
      </c>
      <c r="D183">
        <f>(SUMIF('M&amp;M'!B:B, FI_Q_DL_2!B183, 'M&amp;M'!I:I))/3</f>
        <v>874.08966031974978</v>
      </c>
      <c r="E183">
        <f>((SUMIF(Transfers!B:B, FI_Q_DL_2!B183, Transfers!J:J))/realGDP!D180)/3</f>
        <v>1252.4313486878198</v>
      </c>
      <c r="F183" s="4">
        <f>VLOOKUP($B183, Taxes!$B:$O, MATCH("SUM_REAL", Taxes!$B$1:$O$1, 0), FALSE)</f>
        <v>2172.9025565319744</v>
      </c>
      <c r="G183" s="4">
        <f>SUMIF(Grants!B:B, FI_Q_DL_2!B183, Grants!G:G)</f>
        <v>600.58053125592244</v>
      </c>
      <c r="I183" s="52">
        <f>SUM(SUMPRODUCT(C175:C183,MPCs!$B$4:$B$12),SUMPRODUCT(D175:D183,MPCs!$C$4:$C$12),SUMPRODUCT(E175:E183,MPCs!$D$4:$D$12),SUMPRODUCT(F175:F183,MPCs!$E$4:$E$12), SUMPRODUCT(G175:G183,MPCs!$F$4:$F$12))</f>
        <v>4140.9638327213725</v>
      </c>
      <c r="J183" s="53">
        <f>VLOOKUP(B183, realGDP!B:F, MATCH($J$4, realGDP!$B$3:$F$3, 0), FALSE)</f>
        <v>14402.5</v>
      </c>
      <c r="K183" s="75">
        <f t="shared" si="8"/>
        <v>7.5681562377404024E-3</v>
      </c>
      <c r="L183" s="75"/>
    </row>
    <row r="184" spans="1:12" x14ac:dyDescent="0.25">
      <c r="A184" s="50" t="str">
        <f t="shared" si="7"/>
        <v>2009</v>
      </c>
      <c r="B184" t="s">
        <v>47</v>
      </c>
      <c r="C184">
        <f>SUMIF('C&amp;I'!B:B, FI_Q_DL_2!$B184, 'C&amp;I'!D:D)</f>
        <v>3106.8</v>
      </c>
      <c r="D184">
        <f>(SUMIF('M&amp;M'!B:B, FI_Q_DL_2!B184, 'M&amp;M'!I:I))/3</f>
        <v>865.32801732451833</v>
      </c>
      <c r="E184">
        <f>((SUMIF(Transfers!B:B, FI_Q_DL_2!B184, Transfers!J:J))/realGDP!D181)/3</f>
        <v>1260.1714617843647</v>
      </c>
      <c r="F184" s="4">
        <f>VLOOKUP($B184, Taxes!$B:$O, MATCH("SUM_REAL", Taxes!$B$1:$O$1, 0), FALSE)</f>
        <v>2167.6111595466432</v>
      </c>
      <c r="G184" s="4">
        <f>SUMIF(Grants!B:B, FI_Q_DL_2!B184, Grants!G:G)</f>
        <v>647.53903463580878</v>
      </c>
      <c r="I184" s="52">
        <f>SUM(SUMPRODUCT(C176:C184,MPCs!$B$4:$B$12),SUMPRODUCT(D176:D184,MPCs!$C$4:$C$12),SUMPRODUCT(E176:E184,MPCs!$D$4:$D$12),SUMPRODUCT(F176:F184,MPCs!$E$4:$E$12), SUMPRODUCT(G176:G184,MPCs!$F$4:$F$12))</f>
        <v>4193.5239973396074</v>
      </c>
      <c r="J184" s="53">
        <f>VLOOKUP(B184, realGDP!B:F, MATCH($J$4, realGDP!$B$3:$F$3, 0), FALSE)</f>
        <v>14541.9</v>
      </c>
      <c r="K184" s="75">
        <f t="shared" si="8"/>
        <v>3.6143945851804045E-3</v>
      </c>
      <c r="L184" s="75"/>
    </row>
    <row r="185" spans="1:12" x14ac:dyDescent="0.25">
      <c r="A185" s="50" t="str">
        <f t="shared" si="7"/>
        <v>2010</v>
      </c>
      <c r="B185" t="s">
        <v>48</v>
      </c>
      <c r="C185">
        <f>SUMIF('C&amp;I'!B:B, FI_Q_DL_2!$B185, 'C&amp;I'!D:D)</f>
        <v>3084.3</v>
      </c>
      <c r="D185">
        <f>(SUMIF('M&amp;M'!B:B, FI_Q_DL_2!B185, 'M&amp;M'!I:I))/3</f>
        <v>871.56297626358264</v>
      </c>
      <c r="E185">
        <f>((SUMIF(Transfers!B:B, FI_Q_DL_2!B185, Transfers!J:J))/realGDP!D182)/3</f>
        <v>1309.1888084729644</v>
      </c>
      <c r="F185" s="4">
        <f>VLOOKUP($B185, Taxes!$B:$O, MATCH("SUM_REAL", Taxes!$B$1:$O$1, 0), FALSE)</f>
        <v>2178.6352550874321</v>
      </c>
      <c r="G185" s="4">
        <f>SUMIF(Grants!B:B, FI_Q_DL_2!B185, Grants!G:G)</f>
        <v>635.07736055845749</v>
      </c>
      <c r="I185" s="52">
        <f>SUM(SUMPRODUCT(C177:C185,MPCs!$B$4:$B$12),SUMPRODUCT(D177:D185,MPCs!$C$4:$C$12),SUMPRODUCT(E177:E185,MPCs!$D$4:$D$12),SUMPRODUCT(F177:F185,MPCs!$E$4:$E$12), SUMPRODUCT(G177:G185,MPCs!$F$4:$F$12))</f>
        <v>4256.3511031243916</v>
      </c>
      <c r="J185" s="53">
        <f>VLOOKUP(B185, realGDP!B:F, MATCH($J$4, realGDP!$B$3:$F$3, 0), FALSE)</f>
        <v>14604.8</v>
      </c>
      <c r="K185" s="75">
        <f t="shared" si="8"/>
        <v>4.3018121292167089E-3</v>
      </c>
      <c r="L185" s="75"/>
    </row>
    <row r="186" spans="1:12" x14ac:dyDescent="0.25">
      <c r="A186" s="50" t="str">
        <f t="shared" si="7"/>
        <v>2010</v>
      </c>
      <c r="B186" t="s">
        <v>49</v>
      </c>
      <c r="C186">
        <f>SUMIF('C&amp;I'!B:B, FI_Q_DL_2!$B186, 'C&amp;I'!D:D)</f>
        <v>3106.2</v>
      </c>
      <c r="D186">
        <f>(SUMIF('M&amp;M'!B:B, FI_Q_DL_2!B186, 'M&amp;M'!I:I))/3</f>
        <v>875.74933089215892</v>
      </c>
      <c r="E186">
        <f>((SUMIF(Transfers!B:B, FI_Q_DL_2!B186, Transfers!J:J))/realGDP!D183)/3</f>
        <v>1304.8238044046432</v>
      </c>
      <c r="F186" s="4">
        <f>VLOOKUP($B186, Taxes!$B:$O, MATCH("SUM_REAL", Taxes!$B$1:$O$1, 0), FALSE)</f>
        <v>2210.014498042271</v>
      </c>
      <c r="G186" s="4">
        <f>SUMIF(Grants!B:B, FI_Q_DL_2!B186, Grants!G:G)</f>
        <v>664.14841261231049</v>
      </c>
      <c r="I186" s="52">
        <f>SUM(SUMPRODUCT(C178:C186,MPCs!$B$4:$B$12),SUMPRODUCT(D178:D186,MPCs!$C$4:$C$12),SUMPRODUCT(E178:E186,MPCs!$D$4:$D$12),SUMPRODUCT(F178:F186,MPCs!$E$4:$E$12), SUMPRODUCT(G178:G186,MPCs!$F$4:$F$12))</f>
        <v>4352.636378777549</v>
      </c>
      <c r="J186" s="53">
        <f>VLOOKUP(B186, realGDP!B:F, MATCH($J$4, realGDP!$B$3:$F$3, 0), FALSE)</f>
        <v>14745.9</v>
      </c>
      <c r="K186" s="75">
        <f t="shared" si="8"/>
        <v>6.5296303144031526E-3</v>
      </c>
      <c r="L186" s="75"/>
    </row>
    <row r="187" spans="1:12" x14ac:dyDescent="0.25">
      <c r="A187" s="50" t="str">
        <f t="shared" si="7"/>
        <v>2010</v>
      </c>
      <c r="B187" t="s">
        <v>50</v>
      </c>
      <c r="C187">
        <f>SUMIF('C&amp;I'!B:B, FI_Q_DL_2!$B187, 'C&amp;I'!D:D)</f>
        <v>3103.5</v>
      </c>
      <c r="D187">
        <f>(SUMIF('M&amp;M'!B:B, FI_Q_DL_2!B187, 'M&amp;M'!I:I))/3</f>
        <v>897.15441430387943</v>
      </c>
      <c r="E187">
        <f>((SUMIF(Transfers!B:B, FI_Q_DL_2!B187, Transfers!J:J))/realGDP!D184)/3</f>
        <v>1301.0728368717612</v>
      </c>
      <c r="F187" s="4">
        <f>VLOOKUP($B187, Taxes!$B:$O, MATCH("SUM_REAL", Taxes!$B$1:$O$1, 0), FALSE)</f>
        <v>2248.4340121738965</v>
      </c>
      <c r="G187" s="4">
        <f>SUMIF(Grants!B:B, FI_Q_DL_2!B187, Grants!G:G)</f>
        <v>628.36183414787649</v>
      </c>
      <c r="I187" s="52">
        <f>SUM(SUMPRODUCT(C179:C187,MPCs!$B$4:$B$12),SUMPRODUCT(D179:D187,MPCs!$C$4:$C$12),SUMPRODUCT(E179:E187,MPCs!$D$4:$D$12),SUMPRODUCT(F179:F187,MPCs!$E$4:$E$12), SUMPRODUCT(G179:G187,MPCs!$F$4:$F$12))</f>
        <v>4405.3429651716233</v>
      </c>
      <c r="J187" s="53">
        <f>VLOOKUP(B187, realGDP!B:F, MATCH($J$4, realGDP!$B$3:$F$3, 0), FALSE)</f>
        <v>14845.5</v>
      </c>
      <c r="K187" s="75">
        <f t="shared" si="8"/>
        <v>3.5503409379323224E-3</v>
      </c>
      <c r="L187" s="75"/>
    </row>
    <row r="188" spans="1:12" x14ac:dyDescent="0.25">
      <c r="A188" s="50" t="str">
        <f t="shared" si="7"/>
        <v>2010</v>
      </c>
      <c r="B188" t="s">
        <v>51</v>
      </c>
      <c r="C188">
        <f>SUMIF('C&amp;I'!B:B, FI_Q_DL_2!$B188, 'C&amp;I'!D:D)</f>
        <v>3071.5</v>
      </c>
      <c r="D188">
        <f>(SUMIF('M&amp;M'!B:B, FI_Q_DL_2!B188, 'M&amp;M'!I:I))/3</f>
        <v>907.80411069999411</v>
      </c>
      <c r="E188">
        <f>((SUMIF(Transfers!B:B, FI_Q_DL_2!B188, Transfers!J:J))/realGDP!D185)/3</f>
        <v>1293.1245292615886</v>
      </c>
      <c r="F188" s="4">
        <f>VLOOKUP($B188, Taxes!$B:$O, MATCH("SUM_REAL", Taxes!$B$1:$O$1, 0), FALSE)</f>
        <v>2272.7495035849488</v>
      </c>
      <c r="G188" s="4">
        <f>SUMIF(Grants!B:B, FI_Q_DL_2!B188, Grants!G:G)</f>
        <v>617.41316404683425</v>
      </c>
      <c r="I188" s="52">
        <f>SUM(SUMPRODUCT(C180:C188,MPCs!$B$4:$B$12),SUMPRODUCT(D180:D188,MPCs!$C$4:$C$12),SUMPRODUCT(E180:E188,MPCs!$D$4:$D$12),SUMPRODUCT(F180:F188,MPCs!$E$4:$E$12), SUMPRODUCT(G180:G188,MPCs!$F$4:$F$12))</f>
        <v>4420.2967210272473</v>
      </c>
      <c r="J188" s="53">
        <f>VLOOKUP(B188, realGDP!B:F, MATCH($J$4, realGDP!$B$3:$F$3, 0), FALSE)</f>
        <v>14939</v>
      </c>
      <c r="K188" s="75">
        <f t="shared" si="8"/>
        <v>1.0009877405197114E-3</v>
      </c>
      <c r="L188" s="75"/>
    </row>
    <row r="189" spans="1:12" x14ac:dyDescent="0.25">
      <c r="A189" s="50" t="str">
        <f t="shared" si="7"/>
        <v>2011</v>
      </c>
      <c r="B189" t="s">
        <v>52</v>
      </c>
      <c r="C189">
        <f>SUMIF('C&amp;I'!B:B, FI_Q_DL_2!$B189, 'C&amp;I'!D:D)</f>
        <v>3012.2</v>
      </c>
      <c r="D189">
        <f>(SUMIF('M&amp;M'!B:B, FI_Q_DL_2!B189, 'M&amp;M'!I:I))/3</f>
        <v>914.99533898366224</v>
      </c>
      <c r="E189">
        <f>((SUMIF(Transfers!B:B, FI_Q_DL_2!B189, Transfers!J:J))/realGDP!D186)/3</f>
        <v>1276.3230710977778</v>
      </c>
      <c r="F189" s="4">
        <f>VLOOKUP($B189, Taxes!$B:$O, MATCH("SUM_REAL", Taxes!$B$1:$O$1, 0), FALSE)</f>
        <v>2306.0418062311287</v>
      </c>
      <c r="G189" s="4">
        <f>SUMIF(Grants!B:B, FI_Q_DL_2!B189, Grants!G:G)</f>
        <v>577.67551141273213</v>
      </c>
      <c r="I189" s="52">
        <f>SUM(SUMPRODUCT(C181:C189,MPCs!$B$4:$B$12),SUMPRODUCT(D181:D189,MPCs!$C$4:$C$12),SUMPRODUCT(E181:E189,MPCs!$D$4:$D$12),SUMPRODUCT(F181:F189,MPCs!$E$4:$E$12), SUMPRODUCT(G181:G189,MPCs!$F$4:$F$12))</f>
        <v>4356.0468300880448</v>
      </c>
      <c r="J189" s="53">
        <f>VLOOKUP(B189, realGDP!B:F, MATCH($J$4, realGDP!$B$3:$F$3, 0), FALSE)</f>
        <v>14881.3</v>
      </c>
      <c r="K189" s="75">
        <f t="shared" si="8"/>
        <v>-4.3174918145056206E-3</v>
      </c>
      <c r="L189" s="75"/>
    </row>
    <row r="190" spans="1:12" x14ac:dyDescent="0.25">
      <c r="A190" s="50" t="str">
        <f t="shared" si="7"/>
        <v>2011</v>
      </c>
      <c r="B190" t="s">
        <v>53</v>
      </c>
      <c r="C190">
        <f>SUMIF('C&amp;I'!B:B, FI_Q_DL_2!$B190, 'C&amp;I'!D:D)</f>
        <v>3009</v>
      </c>
      <c r="D190">
        <f>(SUMIF('M&amp;M'!B:B, FI_Q_DL_2!B190, 'M&amp;M'!I:I))/3</f>
        <v>904.37900950849178</v>
      </c>
      <c r="E190">
        <f>((SUMIF(Transfers!B:B, FI_Q_DL_2!B190, Transfers!J:J))/realGDP!D187)/3</f>
        <v>1264.4694559516602</v>
      </c>
      <c r="F190" s="4">
        <f>VLOOKUP($B190, Taxes!$B:$O, MATCH("SUM_REAL", Taxes!$B$1:$O$1, 0), FALSE)</f>
        <v>2303.0343806768487</v>
      </c>
      <c r="G190" s="4">
        <f>SUMIF(Grants!B:B, FI_Q_DL_2!B190, Grants!G:G)</f>
        <v>602.74314933535811</v>
      </c>
      <c r="I190" s="52">
        <f>SUM(SUMPRODUCT(C182:C190,MPCs!$B$4:$B$12),SUMPRODUCT(D182:D190,MPCs!$C$4:$C$12),SUMPRODUCT(E182:E190,MPCs!$D$4:$D$12),SUMPRODUCT(F182:F190,MPCs!$E$4:$E$12), SUMPRODUCT(G182:G190,MPCs!$F$4:$F$12))</f>
        <v>4322.6614924546848</v>
      </c>
      <c r="J190" s="53">
        <f>VLOOKUP(B190, realGDP!B:F, MATCH($J$4, realGDP!$B$3:$F$3, 0), FALSE)</f>
        <v>14989.6</v>
      </c>
      <c r="K190" s="75">
        <f t="shared" si="8"/>
        <v>-2.2272333907082239E-3</v>
      </c>
      <c r="L190" s="75"/>
    </row>
    <row r="191" spans="1:12" x14ac:dyDescent="0.25">
      <c r="A191" s="50" t="str">
        <f t="shared" si="7"/>
        <v>2011</v>
      </c>
      <c r="B191" t="s">
        <v>54</v>
      </c>
      <c r="C191">
        <f>SUMIF('C&amp;I'!B:B, FI_Q_DL_2!$B191, 'C&amp;I'!D:D)</f>
        <v>2990</v>
      </c>
      <c r="D191">
        <f>(SUMIF('M&amp;M'!B:B, FI_Q_DL_2!B191, 'M&amp;M'!I:I))/3</f>
        <v>892.80590983469972</v>
      </c>
      <c r="E191">
        <f>((SUMIF(Transfers!B:B, FI_Q_DL_2!B191, Transfers!J:J))/realGDP!D188)/3</f>
        <v>1257.509266075805</v>
      </c>
      <c r="F191" s="4">
        <f>VLOOKUP($B191, Taxes!$B:$O, MATCH("SUM_REAL", Taxes!$B$1:$O$1, 0), FALSE)</f>
        <v>2325.5858422647784</v>
      </c>
      <c r="G191" s="4">
        <f>SUMIF(Grants!B:B, FI_Q_DL_2!B191, Grants!G:G)</f>
        <v>548.98511372654002</v>
      </c>
      <c r="I191" s="52">
        <f>SUM(SUMPRODUCT(C183:C191,MPCs!$B$4:$B$12),SUMPRODUCT(D183:D191,MPCs!$C$4:$C$12),SUMPRODUCT(E183:E191,MPCs!$D$4:$D$12),SUMPRODUCT(F183:F191,MPCs!$E$4:$E$12), SUMPRODUCT(G183:G191,MPCs!$F$4:$F$12))</f>
        <v>4255.269616332519</v>
      </c>
      <c r="J191" s="53">
        <f>VLOOKUP(B191, realGDP!B:F, MATCH($J$4, realGDP!$B$3:$F$3, 0), FALSE)</f>
        <v>15021.1</v>
      </c>
      <c r="K191" s="75">
        <f t="shared" si="8"/>
        <v>-4.4864807585440307E-3</v>
      </c>
      <c r="L191" s="75"/>
    </row>
    <row r="192" spans="1:12" x14ac:dyDescent="0.25">
      <c r="A192" s="50" t="str">
        <f t="shared" si="7"/>
        <v>2011</v>
      </c>
      <c r="B192" t="s">
        <v>55</v>
      </c>
      <c r="C192">
        <f>SUMIF('C&amp;I'!B:B, FI_Q_DL_2!$B192, 'C&amp;I'!D:D)</f>
        <v>2978.3</v>
      </c>
      <c r="D192">
        <f>(SUMIF('M&amp;M'!B:B, FI_Q_DL_2!B192, 'M&amp;M'!I:I))/3</f>
        <v>896.09838810702001</v>
      </c>
      <c r="E192">
        <f>((SUMIF(Transfers!B:B, FI_Q_DL_2!B192, Transfers!J:J))/realGDP!D189)/3</f>
        <v>1256.2646492749207</v>
      </c>
      <c r="F192" s="4">
        <f>VLOOKUP($B192, Taxes!$B:$O, MATCH("SUM_REAL", Taxes!$B$1:$O$1, 0), FALSE)</f>
        <v>2314.9189168588146</v>
      </c>
      <c r="G192" s="4">
        <f>SUMIF(Grants!B:B, FI_Q_DL_2!B192, Grants!G:G)</f>
        <v>559.76904167540067</v>
      </c>
      <c r="I192" s="52">
        <f>SUM(SUMPRODUCT(C184:C192,MPCs!$B$4:$B$12),SUMPRODUCT(D184:D192,MPCs!$C$4:$C$12),SUMPRODUCT(E184:E192,MPCs!$D$4:$D$12),SUMPRODUCT(F184:F192,MPCs!$E$4:$E$12), SUMPRODUCT(G184:G192,MPCs!$F$4:$F$12))</f>
        <v>4233.4710732865124</v>
      </c>
      <c r="J192" s="53">
        <f>VLOOKUP(B192, realGDP!B:F, MATCH($J$4, realGDP!$B$3:$F$3, 0), FALSE)</f>
        <v>15190.3</v>
      </c>
      <c r="K192" s="75">
        <f t="shared" si="8"/>
        <v>-1.4350304500902991E-3</v>
      </c>
      <c r="L192" s="75"/>
    </row>
    <row r="193" spans="1:12" x14ac:dyDescent="0.25">
      <c r="A193" s="50" t="str">
        <f t="shared" si="7"/>
        <v>2012</v>
      </c>
      <c r="B193" t="s">
        <v>56</v>
      </c>
      <c r="C193">
        <f>SUMIF('C&amp;I'!B:B, FI_Q_DL_2!$B193, 'C&amp;I'!D:D)</f>
        <v>2957.8</v>
      </c>
      <c r="D193">
        <f>(SUMIF('M&amp;M'!B:B, FI_Q_DL_2!B193, 'M&amp;M'!I:I))/3</f>
        <v>898.58609960998854</v>
      </c>
      <c r="E193">
        <f>((SUMIF(Transfers!B:B, FI_Q_DL_2!B193, Transfers!J:J))/realGDP!D190)/3</f>
        <v>1264.3906939126259</v>
      </c>
      <c r="F193" s="4">
        <f>VLOOKUP($B193, Taxes!$B:$O, MATCH("SUM_REAL", Taxes!$B$1:$O$1, 0), FALSE)</f>
        <v>2371.2893809000266</v>
      </c>
      <c r="G193" s="4">
        <f>SUMIF(Grants!B:B, FI_Q_DL_2!B193, Grants!G:G)</f>
        <v>509.81916063236906</v>
      </c>
      <c r="I193" s="52">
        <f>SUM(SUMPRODUCT(C185:C193,MPCs!$B$4:$B$12),SUMPRODUCT(D185:D193,MPCs!$C$4:$C$12),SUMPRODUCT(E185:E193,MPCs!$D$4:$D$12),SUMPRODUCT(F185:F193,MPCs!$E$4:$E$12), SUMPRODUCT(G185:G193,MPCs!$F$4:$F$12))</f>
        <v>4178.1727897600449</v>
      </c>
      <c r="J193" s="53">
        <f>VLOOKUP(B193, realGDP!B:F, MATCH($J$4, realGDP!$B$3:$F$3, 0), FALSE)</f>
        <v>15275</v>
      </c>
      <c r="K193" s="75">
        <f t="shared" si="8"/>
        <v>-3.6201822275919774E-3</v>
      </c>
      <c r="L193" s="75"/>
    </row>
    <row r="194" spans="1:12" x14ac:dyDescent="0.25">
      <c r="A194" s="50" t="str">
        <f t="shared" si="7"/>
        <v>2012</v>
      </c>
      <c r="B194" t="s">
        <v>57</v>
      </c>
      <c r="C194">
        <f>SUMIF('C&amp;I'!B:B, FI_Q_DL_2!$B194, 'C&amp;I'!D:D)</f>
        <v>2954.9</v>
      </c>
      <c r="D194">
        <f>(SUMIF('M&amp;M'!B:B, FI_Q_DL_2!B194, 'M&amp;M'!I:I))/3</f>
        <v>917.52373210855058</v>
      </c>
      <c r="E194">
        <f>((SUMIF(Transfers!B:B, FI_Q_DL_2!B194, Transfers!J:J))/realGDP!D191)/3</f>
        <v>1258.4783389068373</v>
      </c>
      <c r="F194" s="4">
        <f>VLOOKUP($B194, Taxes!$B:$O, MATCH("SUM_REAL", Taxes!$B$1:$O$1, 0), FALSE)</f>
        <v>2379.3194656993328</v>
      </c>
      <c r="G194" s="4">
        <f>SUMIF(Grants!B:B, FI_Q_DL_2!B194, Grants!G:G)</f>
        <v>499.34818341551886</v>
      </c>
      <c r="I194" s="52">
        <f>SUM(SUMPRODUCT(C186:C194,MPCs!$B$4:$B$12),SUMPRODUCT(D186:D194,MPCs!$C$4:$C$12),SUMPRODUCT(E186:E194,MPCs!$D$4:$D$12),SUMPRODUCT(F186:F194,MPCs!$E$4:$E$12), SUMPRODUCT(G186:G194,MPCs!$F$4:$F$12))</f>
        <v>4161.8723969595867</v>
      </c>
      <c r="J194" s="53">
        <f>VLOOKUP(B194, realGDP!B:F, MATCH($J$4, realGDP!$B$3:$F$3, 0), FALSE)</f>
        <v>15336.7</v>
      </c>
      <c r="K194" s="75">
        <f t="shared" si="8"/>
        <v>-1.0628357339230873E-3</v>
      </c>
      <c r="L194" s="75"/>
    </row>
    <row r="195" spans="1:12" x14ac:dyDescent="0.25">
      <c r="A195" s="50" t="str">
        <f t="shared" si="7"/>
        <v>2012</v>
      </c>
      <c r="B195" t="s">
        <v>58</v>
      </c>
      <c r="C195">
        <f>SUMIF('C&amp;I'!B:B, FI_Q_DL_2!$B195, 'C&amp;I'!D:D)</f>
        <v>2974.4</v>
      </c>
      <c r="D195">
        <f>(SUMIF('M&amp;M'!B:B, FI_Q_DL_2!B195, 'M&amp;M'!I:I))/3</f>
        <v>917.31015754795635</v>
      </c>
      <c r="E195">
        <f>((SUMIF(Transfers!B:B, FI_Q_DL_2!B195, Transfers!J:J))/realGDP!D192)/3</f>
        <v>1256.5676729251804</v>
      </c>
      <c r="F195" s="4">
        <f>VLOOKUP($B195, Taxes!$B:$O, MATCH("SUM_REAL", Taxes!$B$1:$O$1, 0), FALSE)</f>
        <v>2398.3540799608295</v>
      </c>
      <c r="G195" s="4">
        <f>SUMIF(Grants!B:B, FI_Q_DL_2!B195, Grants!G:G)</f>
        <v>503.47451083783739</v>
      </c>
      <c r="I195" s="52">
        <f>SUM(SUMPRODUCT(C187:C195,MPCs!$B$4:$B$12),SUMPRODUCT(D187:D195,MPCs!$C$4:$C$12),SUMPRODUCT(E187:E195,MPCs!$D$4:$D$12),SUMPRODUCT(F187:F195,MPCs!$E$4:$E$12), SUMPRODUCT(G187:G195,MPCs!$F$4:$F$12))</f>
        <v>4143.3557309965317</v>
      </c>
      <c r="J195" s="53">
        <f>VLOOKUP(B195, realGDP!B:F, MATCH($J$4, realGDP!$B$3:$F$3, 0), FALSE)</f>
        <v>15431.3</v>
      </c>
      <c r="K195" s="75">
        <f t="shared" si="8"/>
        <v>-1.1999420634071626E-3</v>
      </c>
      <c r="L195" s="75"/>
    </row>
    <row r="196" spans="1:12" x14ac:dyDescent="0.25">
      <c r="A196" s="50" t="str">
        <f t="shared" si="7"/>
        <v>2012</v>
      </c>
      <c r="B196" t="s">
        <v>59</v>
      </c>
      <c r="C196">
        <f>SUMIF('C&amp;I'!B:B, FI_Q_DL_2!$B196, 'C&amp;I'!D:D)</f>
        <v>2928.7</v>
      </c>
      <c r="D196">
        <f>(SUMIF('M&amp;M'!B:B, FI_Q_DL_2!B196, 'M&amp;M'!I:I))/3</f>
        <v>926.42454075879766</v>
      </c>
      <c r="E196">
        <f>((SUMIF(Transfers!B:B, FI_Q_DL_2!B196, Transfers!J:J))/realGDP!D193)/3</f>
        <v>1256.019173861552</v>
      </c>
      <c r="F196" s="4">
        <f>VLOOKUP($B196, Taxes!$B:$O, MATCH("SUM_REAL", Taxes!$B$1:$O$1, 0), FALSE)</f>
        <v>2465.4786122074006</v>
      </c>
      <c r="G196" s="4">
        <f>SUMIF(Grants!B:B, FI_Q_DL_2!B196, Grants!G:G)</f>
        <v>535.56195100915886</v>
      </c>
      <c r="I196" s="52">
        <f>SUM(SUMPRODUCT(C188:C196,MPCs!$B$4:$B$12),SUMPRODUCT(D188:D196,MPCs!$C$4:$C$12),SUMPRODUCT(E188:E196,MPCs!$D$4:$D$12),SUMPRODUCT(F188:F196,MPCs!$E$4:$E$12), SUMPRODUCT(G188:G196,MPCs!$F$4:$F$12))</f>
        <v>4066.8448115549836</v>
      </c>
      <c r="J196" s="53">
        <f>VLOOKUP(B196, realGDP!B:F, MATCH($J$4, realGDP!$B$3:$F$3, 0), FALSE)</f>
        <v>15433.7</v>
      </c>
      <c r="K196" s="75">
        <f t="shared" si="8"/>
        <v>-4.9573932006938149E-3</v>
      </c>
      <c r="L196" s="75"/>
    </row>
    <row r="197" spans="1:12" x14ac:dyDescent="0.25">
      <c r="A197" s="50" t="str">
        <f t="shared" si="7"/>
        <v>2013</v>
      </c>
      <c r="B197" t="s">
        <v>60</v>
      </c>
      <c r="C197">
        <f>SUMIF('C&amp;I'!B:B, FI_Q_DL_2!$B197, 'C&amp;I'!D:D)</f>
        <v>2899.8</v>
      </c>
      <c r="D197">
        <f>(SUMIF('M&amp;M'!B:B, FI_Q_DL_2!B197, 'M&amp;M'!I:I))/3</f>
        <v>929.88644815980388</v>
      </c>
      <c r="E197">
        <f>((SUMIF(Transfers!B:B, FI_Q_DL_2!B197, Transfers!J:J))/realGDP!D194)/3</f>
        <v>1265.3694751704084</v>
      </c>
      <c r="F197" s="4">
        <f>VLOOKUP($B197, Taxes!$B:$O, MATCH("SUM_REAL", Taxes!$B$1:$O$1, 0), FALSE)</f>
        <v>2640.1368876754341</v>
      </c>
      <c r="G197" s="4">
        <f>SUMIF(Grants!B:B, FI_Q_DL_2!B197, Grants!G:G)</f>
        <v>487.33508494703085</v>
      </c>
      <c r="I197" s="52">
        <f>SUM(SUMPRODUCT(C189:C197,MPCs!$B$4:$B$12),SUMPRODUCT(D189:D197,MPCs!$C$4:$C$12),SUMPRODUCT(E189:E197,MPCs!$D$4:$D$12),SUMPRODUCT(F189:F197,MPCs!$E$4:$E$12), SUMPRODUCT(G189:G197,MPCs!$F$4:$F$12))</f>
        <v>3971.6591116472464</v>
      </c>
      <c r="J197" s="53">
        <f>VLOOKUP(B197, realGDP!B:F, MATCH($J$4, realGDP!$B$3:$F$3, 0), FALSE)</f>
        <v>15538.4</v>
      </c>
      <c r="K197" s="75">
        <f t="shared" si="8"/>
        <v>-6.1258366310390526E-3</v>
      </c>
      <c r="L197" s="75"/>
    </row>
    <row r="198" spans="1:12" x14ac:dyDescent="0.25">
      <c r="A198" s="50" t="str">
        <f t="shared" si="7"/>
        <v>2013</v>
      </c>
      <c r="B198" t="s">
        <v>61</v>
      </c>
      <c r="C198">
        <f>SUMIF('C&amp;I'!B:B, FI_Q_DL_2!$B198, 'C&amp;I'!D:D)</f>
        <v>2901.2</v>
      </c>
      <c r="D198">
        <f>(SUMIF('M&amp;M'!B:B, FI_Q_DL_2!B198, 'M&amp;M'!I:I))/3</f>
        <v>935.13856553439689</v>
      </c>
      <c r="E198">
        <f>((SUMIF(Transfers!B:B, FI_Q_DL_2!B198, Transfers!J:J))/realGDP!D195)/3</f>
        <v>1267.3403566447498</v>
      </c>
      <c r="F198" s="4">
        <f>VLOOKUP($B198, Taxes!$B:$O, MATCH("SUM_REAL", Taxes!$B$1:$O$1, 0), FALSE)</f>
        <v>2670.2592647937831</v>
      </c>
      <c r="G198" s="4">
        <f>SUMIF(Grants!B:B, FI_Q_DL_2!B198, Grants!G:G)</f>
        <v>493.77988643156004</v>
      </c>
      <c r="I198" s="52">
        <f>SUM(SUMPRODUCT(C190:C198,MPCs!$B$4:$B$12),SUMPRODUCT(D190:D198,MPCs!$C$4:$C$12),SUMPRODUCT(E190:E198,MPCs!$D$4:$D$12),SUMPRODUCT(F190:F198,MPCs!$E$4:$E$12), SUMPRODUCT(G190:G198,MPCs!$F$4:$F$12))</f>
        <v>3942.3215118674652</v>
      </c>
      <c r="J198" s="53">
        <f>VLOOKUP(B198, realGDP!B:F, MATCH($J$4, realGDP!$B$3:$F$3, 0), FALSE)</f>
        <v>15606.6</v>
      </c>
      <c r="K198" s="75">
        <f t="shared" si="8"/>
        <v>-1.8798200620110182E-3</v>
      </c>
      <c r="L198" s="75"/>
    </row>
    <row r="199" spans="1:12" x14ac:dyDescent="0.25">
      <c r="A199" s="50" t="str">
        <f t="shared" si="7"/>
        <v>2013</v>
      </c>
      <c r="B199" t="s">
        <v>62</v>
      </c>
      <c r="C199">
        <f>SUMIF('C&amp;I'!B:B, FI_Q_DL_2!$B199, 'C&amp;I'!D:D)</f>
        <v>2902.4</v>
      </c>
      <c r="D199">
        <f>(SUMIF('M&amp;M'!B:B, FI_Q_DL_2!B199, 'M&amp;M'!I:I))/3</f>
        <v>948.29890027749627</v>
      </c>
      <c r="E199">
        <f>((SUMIF(Transfers!B:B, FI_Q_DL_2!B199, Transfers!J:J))/realGDP!D196)/3</f>
        <v>1265.8463312778442</v>
      </c>
      <c r="F199" s="4">
        <f>VLOOKUP($B199, Taxes!$B:$O, MATCH("SUM_REAL", Taxes!$B$1:$O$1, 0), FALSE)</f>
        <v>2665.8109880297998</v>
      </c>
      <c r="G199" s="4">
        <f>SUMIF(Grants!B:B, FI_Q_DL_2!B199, Grants!G:G)</f>
        <v>506.33853251113777</v>
      </c>
      <c r="I199" s="52">
        <f>SUM(SUMPRODUCT(C191:C199,MPCs!$B$4:$B$12),SUMPRODUCT(D191:D199,MPCs!$C$4:$C$12),SUMPRODUCT(E191:E199,MPCs!$D$4:$D$12),SUMPRODUCT(F191:F199,MPCs!$E$4:$E$12), SUMPRODUCT(G191:G199,MPCs!$F$4:$F$12))</f>
        <v>3924.8747231702973</v>
      </c>
      <c r="J199" s="53">
        <f>VLOOKUP(B199, realGDP!B:F, MATCH($J$4, realGDP!$B$3:$F$3, 0), FALSE)</f>
        <v>15779.9</v>
      </c>
      <c r="K199" s="75">
        <f t="shared" si="8"/>
        <v>-1.1056336667005433E-3</v>
      </c>
      <c r="L199" s="75"/>
    </row>
    <row r="200" spans="1:12" x14ac:dyDescent="0.25">
      <c r="A200" s="50" t="str">
        <f t="shared" si="7"/>
        <v>2013</v>
      </c>
      <c r="B200" t="s">
        <v>63</v>
      </c>
      <c r="C200">
        <f>SUMIF('C&amp;I'!B:B, FI_Q_DL_2!$B200, 'C&amp;I'!D:D)</f>
        <v>2874.5</v>
      </c>
      <c r="D200">
        <f>(SUMIF('M&amp;M'!B:B, FI_Q_DL_2!B200, 'M&amp;M'!I:I))/3</f>
        <v>946.57625224474816</v>
      </c>
      <c r="E200">
        <f>((SUMIF(Transfers!B:B, FI_Q_DL_2!B200, Transfers!J:J))/realGDP!D197)/3</f>
        <v>1265.1185517115543</v>
      </c>
      <c r="F200" s="4">
        <f>VLOOKUP($B200, Taxes!$B:$O, MATCH("SUM_REAL", Taxes!$B$1:$O$1, 0), FALSE)</f>
        <v>2693.4602503084789</v>
      </c>
      <c r="G200" s="4">
        <f>SUMIF(Grants!B:B, FI_Q_DL_2!B200, Grants!G:G)</f>
        <v>484.93788675814329</v>
      </c>
      <c r="I200" s="52">
        <f>SUM(SUMPRODUCT(C192:C200,MPCs!$B$4:$B$12),SUMPRODUCT(D192:D200,MPCs!$C$4:$C$12),SUMPRODUCT(E192:E200,MPCs!$D$4:$D$12),SUMPRODUCT(F192:F200,MPCs!$E$4:$E$12), SUMPRODUCT(G192:G200,MPCs!$F$4:$F$12))</f>
        <v>3860.4195530975107</v>
      </c>
      <c r="J200" s="53">
        <f>VLOOKUP(B200, realGDP!B:F, MATCH($J$4, realGDP!$B$3:$F$3, 0), FALSE)</f>
        <v>15916.2</v>
      </c>
      <c r="K200" s="75">
        <f t="shared" si="8"/>
        <v>-4.0496582144473291E-3</v>
      </c>
      <c r="L200" s="75"/>
    </row>
    <row r="201" spans="1:12" x14ac:dyDescent="0.25">
      <c r="A201" s="50" t="str">
        <f t="shared" si="7"/>
        <v>2014</v>
      </c>
      <c r="B201" t="s">
        <v>64</v>
      </c>
      <c r="C201">
        <f>SUMIF('C&amp;I'!B:B, FI_Q_DL_2!$B201, 'C&amp;I'!D:D)</f>
        <v>2868.5</v>
      </c>
      <c r="D201">
        <f>(SUMIF('M&amp;M'!B:B, FI_Q_DL_2!B201, 'M&amp;M'!I:I))/3</f>
        <v>967.74897743948293</v>
      </c>
      <c r="E201">
        <f>((SUMIF(Transfers!B:B, FI_Q_DL_2!B201, Transfers!J:J))/realGDP!D198)/3</f>
        <v>1273.7510748661614</v>
      </c>
      <c r="F201" s="4">
        <f>VLOOKUP($B201, Taxes!$B:$O, MATCH("SUM_REAL", Taxes!$B$1:$O$1, 0), FALSE)</f>
        <v>2735.3841317392948</v>
      </c>
      <c r="G201" s="4">
        <f>SUMIF(Grants!B:B, FI_Q_DL_2!B201, Grants!G:G)</f>
        <v>507.33682838201435</v>
      </c>
      <c r="I201" s="52">
        <f>SUM(SUMPRODUCT(C193:C201,MPCs!$B$4:$B$12),SUMPRODUCT(D193:D201,MPCs!$C$4:$C$12),SUMPRODUCT(E193:E201,MPCs!$D$4:$D$12),SUMPRODUCT(F193:F201,MPCs!$E$4:$E$12), SUMPRODUCT(G193:G201,MPCs!$F$4:$F$12))</f>
        <v>3839.9229739412494</v>
      </c>
      <c r="J201" s="53">
        <f>VLOOKUP(B201, realGDP!B:F, MATCH($J$4, realGDP!$B$3:$F$3, 0), FALSE)</f>
        <v>15831.7</v>
      </c>
      <c r="K201" s="75">
        <f t="shared" si="8"/>
        <v>-1.2946543426329013E-3</v>
      </c>
      <c r="L201" s="75"/>
    </row>
    <row r="202" spans="1:12" x14ac:dyDescent="0.25">
      <c r="A202" s="50" t="str">
        <f t="shared" ref="A202" si="9">RIGHT(B202, 4)</f>
        <v>2014</v>
      </c>
      <c r="B202" t="s">
        <v>65</v>
      </c>
      <c r="C202">
        <f>SUMIF('C&amp;I'!B:B, FI_Q_DL_2!$B202, 'C&amp;I'!D:D)</f>
        <v>2880</v>
      </c>
      <c r="D202">
        <f>(SUMIF('M&amp;M'!B:B, FI_Q_DL_2!B202, 'M&amp;M'!I:I))/3</f>
        <v>973.39646514540584</v>
      </c>
      <c r="E202">
        <f>((SUMIF(Transfers!B:B, FI_Q_DL_2!B202, Transfers!J:J))/realGDP!D199)/3</f>
        <v>1286.5394928368958</v>
      </c>
      <c r="F202" s="4">
        <f>VLOOKUP($B202, Taxes!$B:$O, MATCH("SUM_REAL", Taxes!$B$1:$O$1, 0), FALSE)</f>
        <v>2750.0804412778671</v>
      </c>
      <c r="G202" s="4">
        <f>SUMIF(Grants!B:B, FI_Q_DL_2!B202, Grants!G:G)</f>
        <v>537.62353481958178</v>
      </c>
      <c r="I202" s="52">
        <f>SUM(SUMPRODUCT(C194:C202,MPCs!$B$4:$B$12),SUMPRODUCT(D194:D202,MPCs!$C$4:$C$12),SUMPRODUCT(E194:E202,MPCs!$D$4:$D$12),SUMPRODUCT(F194:F202,MPCs!$E$4:$E$12), SUMPRODUCT(G194:G202,MPCs!$F$4:$F$12))</f>
        <v>3842.602219288689</v>
      </c>
      <c r="J202" s="53">
        <f>VLOOKUP(B202, realGDP!B:F, MATCH($J$4, realGDP!$B$3:$F$3, 0), FALSE)</f>
        <v>15985.7</v>
      </c>
      <c r="K202" s="75">
        <f t="shared" ref="K202" si="10">(I202-I201)/J202</f>
        <v>1.6760262906469648E-4</v>
      </c>
      <c r="L202" s="7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8" tint="0.39997558519241921"/>
  </sheetPr>
  <dimension ref="A1:T202"/>
  <sheetViews>
    <sheetView topLeftCell="D82" zoomScale="70" zoomScaleNormal="70" workbookViewId="0">
      <selection activeCell="Y196" sqref="X196:Y196"/>
    </sheetView>
  </sheetViews>
  <sheetFormatPr defaultRowHeight="15" x14ac:dyDescent="0.25"/>
  <cols>
    <col min="1" max="1" width="12.5703125" style="50" bestFit="1" customWidth="1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9" width="9.140625" style="53"/>
    <col min="10" max="10" width="13.28515625" style="54" customWidth="1"/>
    <col min="11" max="13" width="9.140625" style="50"/>
    <col min="14" max="15" width="11.42578125" style="50" customWidth="1"/>
    <col min="16" max="16384" width="9.140625" style="50"/>
  </cols>
  <sheetData>
    <row r="1" spans="1:20" x14ac:dyDescent="0.25">
      <c r="A1" s="50" t="s">
        <v>1000</v>
      </c>
      <c r="B1" s="68" t="s">
        <v>1001</v>
      </c>
    </row>
    <row r="2" spans="1:20" x14ac:dyDescent="0.25">
      <c r="B2" s="68"/>
    </row>
    <row r="3" spans="1:20" x14ac:dyDescent="0.25">
      <c r="B3" s="68"/>
    </row>
    <row r="4" spans="1:20" x14ac:dyDescent="0.25">
      <c r="H4" s="52" t="s">
        <v>326</v>
      </c>
      <c r="I4" s="53" t="s">
        <v>328</v>
      </c>
      <c r="J4" s="54" t="s">
        <v>359</v>
      </c>
      <c r="N4" s="54" t="s">
        <v>968</v>
      </c>
      <c r="O4" s="54" t="s">
        <v>991</v>
      </c>
      <c r="P4" s="54" t="s">
        <v>966</v>
      </c>
      <c r="Q4" s="50" t="s">
        <v>985</v>
      </c>
      <c r="R4" s="50" t="s">
        <v>1016</v>
      </c>
    </row>
    <row r="5" spans="1:20" ht="23.25" x14ac:dyDescent="0.35">
      <c r="B5" s="69" t="s">
        <v>340</v>
      </c>
    </row>
    <row r="7" spans="1:20" x14ac:dyDescent="0.25">
      <c r="C7" t="s">
        <v>317</v>
      </c>
      <c r="D7" t="s">
        <v>318</v>
      </c>
      <c r="E7" t="s">
        <v>319</v>
      </c>
      <c r="F7" t="s">
        <v>321</v>
      </c>
    </row>
    <row r="8" spans="1:20" x14ac:dyDescent="0.25">
      <c r="A8" s="50" t="s">
        <v>325</v>
      </c>
      <c r="B8" t="s">
        <v>983</v>
      </c>
      <c r="C8" t="s">
        <v>314</v>
      </c>
      <c r="D8" s="48" t="s">
        <v>315</v>
      </c>
      <c r="E8" t="s">
        <v>320</v>
      </c>
      <c r="F8" t="s">
        <v>322</v>
      </c>
    </row>
    <row r="9" spans="1:20" x14ac:dyDescent="0.25">
      <c r="A9" s="50" t="str">
        <f>RIGHT(B9, 4)</f>
        <v>1966</v>
      </c>
      <c r="B9" t="s">
        <v>377</v>
      </c>
      <c r="C9">
        <f>SUMIF('C&amp;I'!B:B, FI_Q_DL!$B9, 'C&amp;I'!D:D)</f>
        <v>1289</v>
      </c>
      <c r="D9" t="e">
        <f>(SUMIF('M&amp;M'!B:B, FI_Q_DL!B9, 'M&amp;M'!I:I))/3</f>
        <v>#N/A</v>
      </c>
      <c r="E9">
        <f>((SUMIF(Transfers!B:B, FI_Q_DL!B9, Transfers!J:J))/realGDP!D6)/3</f>
        <v>180.46596877092804</v>
      </c>
      <c r="F9" s="4">
        <f>VLOOKUP($B9, Taxes!$B:$O, MATCH("SUM_REAL", Taxes!$B$1:$O$1, 0), FALSE)</f>
        <v>490.11314370307707</v>
      </c>
      <c r="H9" s="52" t="e">
        <f>SUM(SUMPRODUCT(C1:C9,MPCs!$B$4:$B$12),SUMPRODUCT(D1:D9,MPCs!$C$4:$C$12),SUMPRODUCT(E1:E9,MPCs!$D$4:$D$12),SUMPRODUCT(F1:F9,MPCs!$E$4:$E$12))</f>
        <v>#N/A</v>
      </c>
      <c r="I9" s="53">
        <f>VLOOKUP(B9, realGDP!B:F, MATCH($I$4, realGDP!$B$3:$F$3, 0), FALSE)</f>
        <v>4201.8999999999996</v>
      </c>
      <c r="J9" s="75" t="e">
        <f t="shared" ref="J9:J72" si="0">(H9-H8)/I9</f>
        <v>#N/A</v>
      </c>
      <c r="K9" s="75"/>
      <c r="M9" s="89" t="s">
        <v>934</v>
      </c>
      <c r="N9" s="50" t="e">
        <f>SUMIF(A:A, M9,H:H )/4</f>
        <v>#N/A</v>
      </c>
      <c r="P9" s="50">
        <f>VLOOKUP(M9, realGDP!$L:$O, MATCH(FI_Q_DL!$P$4, realGDP!$L$3:$O$3, 0), FALSE)</f>
        <v>4238.8999999999996</v>
      </c>
      <c r="R9" s="88">
        <f>VLOOKUP(M9, 'Federal Reserve FI Data'!A5:E54, 4, FALSE)/100</f>
        <v>0</v>
      </c>
    </row>
    <row r="10" spans="1:20" x14ac:dyDescent="0.25">
      <c r="A10" s="50" t="str">
        <f t="shared" ref="A10:A73" si="1">RIGHT(B10, 4)</f>
        <v>1966</v>
      </c>
      <c r="B10" t="s">
        <v>378</v>
      </c>
      <c r="C10">
        <f>SUMIF('C&amp;I'!B:B, FI_Q_DL!$B10, 'C&amp;I'!D:D)</f>
        <v>1313.4</v>
      </c>
      <c r="D10" t="e">
        <f>(SUMIF('M&amp;M'!B:B, FI_Q_DL!B10, 'M&amp;M'!I:I))/3</f>
        <v>#N/A</v>
      </c>
      <c r="E10">
        <f>((SUMIF(Transfers!B:B, FI_Q_DL!B10, Transfers!J:J))/realGDP!D7)/3</f>
        <v>177.94091941968182</v>
      </c>
      <c r="F10" s="4">
        <f>VLOOKUP($B10, Taxes!$B:$O, MATCH("SUM_REAL", Taxes!$B$1:$O$1, 0), FALSE)</f>
        <v>509.7011012060828</v>
      </c>
      <c r="H10" s="52" t="e">
        <f>SUM(SUMPRODUCT(C2:C10,MPCs!$B$4:$B$12),SUMPRODUCT(D2:D10,MPCs!$C$4:$C$12),SUMPRODUCT(E2:E10,MPCs!$D$4:$D$12),SUMPRODUCT(F2:F10,MPCs!$E$4:$E$12))</f>
        <v>#N/A</v>
      </c>
      <c r="I10" s="53">
        <f>VLOOKUP(B10, realGDP!B:F, MATCH($I$4, realGDP!$B$3:$F$3, 0), FALSE)</f>
        <v>4219.1000000000004</v>
      </c>
      <c r="J10" s="75" t="e">
        <f t="shared" si="0"/>
        <v>#N/A</v>
      </c>
      <c r="K10" s="75"/>
      <c r="M10" s="50" t="s">
        <v>935</v>
      </c>
      <c r="N10" s="50" t="e">
        <f t="shared" ref="N10:N57" si="2">SUMIF(A:A, M10,H:H )/4</f>
        <v>#N/A</v>
      </c>
      <c r="O10" s="50" t="e">
        <f>N10-N9</f>
        <v>#N/A</v>
      </c>
      <c r="P10" s="50">
        <f>VLOOKUP(M10, realGDP!$L:$O, MATCH(FI_Q_DL!$P$4, realGDP!$L$3:$O$3, 0), FALSE)</f>
        <v>4355.2</v>
      </c>
      <c r="R10" s="88">
        <f>VLOOKUP(M10, 'Federal Reserve FI Data'!A6:E55, 4, FALSE)/100</f>
        <v>0</v>
      </c>
    </row>
    <row r="11" spans="1:20" x14ac:dyDescent="0.25">
      <c r="A11" s="50" t="str">
        <f t="shared" si="1"/>
        <v>1966</v>
      </c>
      <c r="B11" t="s">
        <v>379</v>
      </c>
      <c r="C11">
        <f>SUMIF('C&amp;I'!B:B, FI_Q_DL!$B11, 'C&amp;I'!D:D)</f>
        <v>1349.1</v>
      </c>
      <c r="D11">
        <f>(SUMIF('M&amp;M'!B:B, FI_Q_DL!B11, 'M&amp;M'!I:I))/3</f>
        <v>38.443436425759863</v>
      </c>
      <c r="E11">
        <f>((SUMIF(Transfers!B:B, FI_Q_DL!B11, Transfers!J:J))/realGDP!D8)/3</f>
        <v>179.36441854010548</v>
      </c>
      <c r="F11" s="4">
        <f>VLOOKUP($B11, Taxes!$B:$O, MATCH("SUM_REAL", Taxes!$B$1:$O$1, 0), FALSE)</f>
        <v>524.04246461282276</v>
      </c>
      <c r="H11" s="52" t="e">
        <f>SUM(SUMPRODUCT(C3:C11,MPCs!$B$4:$B$12),SUMPRODUCT(D3:D11,MPCs!$C$4:$C$12),SUMPRODUCT(E3:E11,MPCs!$D$4:$D$12),SUMPRODUCT(F3:F11,MPCs!$E$4:$E$12))</f>
        <v>#N/A</v>
      </c>
      <c r="I11" s="53">
        <f>VLOOKUP(B11, realGDP!B:F, MATCH($I$4, realGDP!$B$3:$F$3, 0), FALSE)</f>
        <v>4249.2</v>
      </c>
      <c r="J11" s="75" t="e">
        <f t="shared" si="0"/>
        <v>#N/A</v>
      </c>
      <c r="K11" s="75"/>
      <c r="M11" s="50" t="s">
        <v>936</v>
      </c>
      <c r="N11" s="50" t="e">
        <f t="shared" si="2"/>
        <v>#N/A</v>
      </c>
      <c r="O11" s="50" t="e">
        <f t="shared" ref="O11:O57" si="3">N11-N10</f>
        <v>#N/A</v>
      </c>
      <c r="P11" s="50">
        <f>VLOOKUP(M11, realGDP!$L:$O, MATCH(FI_Q_DL!$P$4, realGDP!$L$3:$O$3, 0), FALSE)</f>
        <v>4569</v>
      </c>
      <c r="R11" s="88">
        <f>VLOOKUP(M11, 'Federal Reserve FI Data'!A7:E56, 4, FALSE)/100</f>
        <v>2.0000000000000001E-4</v>
      </c>
    </row>
    <row r="12" spans="1:20" x14ac:dyDescent="0.25">
      <c r="A12" s="50" t="str">
        <f t="shared" si="1"/>
        <v>1966</v>
      </c>
      <c r="B12" t="s">
        <v>380</v>
      </c>
      <c r="C12">
        <f>SUMIF('C&amp;I'!B:B, FI_Q_DL!$B12, 'C&amp;I'!D:D)</f>
        <v>1372.4</v>
      </c>
      <c r="D12">
        <f>(SUMIF('M&amp;M'!B:B, FI_Q_DL!B12, 'M&amp;M'!I:I))/3</f>
        <v>61.800878822450819</v>
      </c>
      <c r="E12">
        <f>((SUMIF(Transfers!B:B, FI_Q_DL!B12, Transfers!J:J))/realGDP!D9)/3</f>
        <v>185.5485558883266</v>
      </c>
      <c r="F12" s="4">
        <f>VLOOKUP($B12, Taxes!$B:$O, MATCH("SUM_REAL", Taxes!$B$1:$O$1, 0), FALSE)</f>
        <v>535.99091190746663</v>
      </c>
      <c r="H12" s="52" t="e">
        <f>SUM(SUMPRODUCT(C4:C12,MPCs!$B$4:$B$12),SUMPRODUCT(D4:D12,MPCs!$C$4:$C$12),SUMPRODUCT(E4:E12,MPCs!$D$4:$D$12),SUMPRODUCT(F4:F12,MPCs!$E$4:$E$12))</f>
        <v>#N/A</v>
      </c>
      <c r="I12" s="53">
        <f>VLOOKUP(B12, realGDP!B:F, MATCH($I$4, realGDP!$B$3:$F$3, 0), FALSE)</f>
        <v>4285.6000000000004</v>
      </c>
      <c r="J12" s="75" t="e">
        <f t="shared" si="0"/>
        <v>#N/A</v>
      </c>
      <c r="K12" s="75"/>
      <c r="M12" s="50" t="s">
        <v>937</v>
      </c>
      <c r="N12" s="50">
        <f t="shared" si="2"/>
        <v>1365.9774822582408</v>
      </c>
      <c r="O12" s="50" t="e">
        <f t="shared" si="3"/>
        <v>#N/A</v>
      </c>
      <c r="P12" s="50">
        <f>VLOOKUP(M12, realGDP!$L:$O, MATCH(FI_Q_DL!$P$4, realGDP!$L$3:$O$3, 0), FALSE)</f>
        <v>4712.5</v>
      </c>
      <c r="R12" s="88">
        <f>VLOOKUP(M12, 'Federal Reserve FI Data'!A8:E57, 4, FALSE)/100</f>
        <v>-7.7000000000000002E-3</v>
      </c>
      <c r="T12" s="50">
        <v>100</v>
      </c>
    </row>
    <row r="13" spans="1:20" x14ac:dyDescent="0.25">
      <c r="A13" s="50" t="str">
        <f t="shared" si="1"/>
        <v>1967</v>
      </c>
      <c r="B13" t="s">
        <v>381</v>
      </c>
      <c r="C13">
        <f>SUMIF('C&amp;I'!B:B, FI_Q_DL!$B13, 'C&amp;I'!D:D)</f>
        <v>1429.8</v>
      </c>
      <c r="D13">
        <f>(SUMIF('M&amp;M'!B:B, FI_Q_DL!B13, 'M&amp;M'!I:I))/3</f>
        <v>72.465640595528839</v>
      </c>
      <c r="E13">
        <f>((SUMIF(Transfers!B:B, FI_Q_DL!B13, Transfers!J:J))/realGDP!D10)/3</f>
        <v>195.12948566132937</v>
      </c>
      <c r="F13" s="4">
        <f>VLOOKUP($B13, Taxes!$B:$O, MATCH("SUM_REAL", Taxes!$B$1:$O$1, 0), FALSE)</f>
        <v>544.71502857437065</v>
      </c>
      <c r="H13" s="52" t="e">
        <f>SUM(SUMPRODUCT(C5:C13,MPCs!$B$4:$B$12),SUMPRODUCT(D5:D13,MPCs!$C$4:$C$12),SUMPRODUCT(E5:E13,MPCs!$D$4:$D$12),SUMPRODUCT(F5:F13,MPCs!$E$4:$E$12))</f>
        <v>#N/A</v>
      </c>
      <c r="I13" s="53">
        <f>VLOOKUP(B13, realGDP!B:F, MATCH($I$4, realGDP!$B$3:$F$3, 0), FALSE)</f>
        <v>4324.8999999999996</v>
      </c>
      <c r="J13" s="75" t="e">
        <f t="shared" si="0"/>
        <v>#N/A</v>
      </c>
      <c r="K13" s="75"/>
      <c r="M13" s="50" t="s">
        <v>938</v>
      </c>
      <c r="N13" s="50">
        <f t="shared" si="2"/>
        <v>1349.3260679837304</v>
      </c>
      <c r="O13" s="50">
        <f t="shared" si="3"/>
        <v>-16.651414274510444</v>
      </c>
      <c r="P13" s="50">
        <f>VLOOKUP(M13, realGDP!$L:$O, MATCH(FI_Q_DL!$P$4, realGDP!$L$3:$O$3, 0), FALSE)</f>
        <v>4722</v>
      </c>
      <c r="Q13" s="88">
        <f>(N13-N12)/P13</f>
        <v>-3.5263477921453714E-3</v>
      </c>
      <c r="R13" s="88">
        <f>VLOOKUP(M13, 'Federal Reserve FI Data'!A9:E58, 4, FALSE)/100</f>
        <v>-1E-4</v>
      </c>
    </row>
    <row r="14" spans="1:20" x14ac:dyDescent="0.25">
      <c r="A14" s="50" t="str">
        <f t="shared" si="1"/>
        <v>1967</v>
      </c>
      <c r="B14" t="s">
        <v>382</v>
      </c>
      <c r="C14">
        <f>SUMIF('C&amp;I'!B:B, FI_Q_DL!$B14, 'C&amp;I'!D:D)</f>
        <v>1424.2</v>
      </c>
      <c r="D14">
        <f>(SUMIF('M&amp;M'!B:B, FI_Q_DL!B14, 'M&amp;M'!I:I))/3</f>
        <v>83.359308641609175</v>
      </c>
      <c r="E14">
        <f>((SUMIF(Transfers!B:B, FI_Q_DL!B14, Transfers!J:J))/realGDP!D11)/3</f>
        <v>194.21953469304094</v>
      </c>
      <c r="F14" s="4">
        <f>VLOOKUP($B14, Taxes!$B:$O, MATCH("SUM_REAL", Taxes!$B$1:$O$1, 0), FALSE)</f>
        <v>546.27446961156113</v>
      </c>
      <c r="H14" s="52" t="e">
        <f>SUM(SUMPRODUCT(C6:C14,MPCs!$B$4:$B$12),SUMPRODUCT(D6:D14,MPCs!$C$4:$C$12),SUMPRODUCT(E6:E14,MPCs!$D$4:$D$12),SUMPRODUCT(F6:F14,MPCs!$E$4:$E$12))</f>
        <v>#N/A</v>
      </c>
      <c r="I14" s="53">
        <f>VLOOKUP(B14, realGDP!B:F, MATCH($I$4, realGDP!$B$3:$F$3, 0), FALSE)</f>
        <v>4328.7</v>
      </c>
      <c r="J14" s="75" t="e">
        <f t="shared" si="0"/>
        <v>#N/A</v>
      </c>
      <c r="K14" s="75"/>
      <c r="M14" s="50" t="s">
        <v>939</v>
      </c>
      <c r="N14" s="50">
        <f t="shared" si="2"/>
        <v>1376.9484398546847</v>
      </c>
      <c r="O14" s="50">
        <f t="shared" si="3"/>
        <v>27.622371870954339</v>
      </c>
      <c r="P14" s="50">
        <f>VLOOKUP(M14, realGDP!$L:$O, MATCH(FI_Q_DL!$P$4, realGDP!$L$3:$O$3, 0), FALSE)</f>
        <v>4877.6000000000004</v>
      </c>
      <c r="Q14" s="88">
        <f t="shared" ref="Q14:Q57" si="4">(N14-N13)/P14</f>
        <v>5.6631072394116647E-3</v>
      </c>
      <c r="R14" s="88">
        <f>VLOOKUP(M14, 'Federal Reserve FI Data'!A10:E59, 4, FALSE)/100</f>
        <v>-2E-3</v>
      </c>
    </row>
    <row r="15" spans="1:20" x14ac:dyDescent="0.25">
      <c r="A15" s="50" t="str">
        <f t="shared" si="1"/>
        <v>1967</v>
      </c>
      <c r="B15" t="s">
        <v>383</v>
      </c>
      <c r="C15">
        <f>SUMIF('C&amp;I'!B:B, FI_Q_DL!$B15, 'C&amp;I'!D:D)</f>
        <v>1440.2</v>
      </c>
      <c r="D15">
        <f>(SUMIF('M&amp;M'!B:B, FI_Q_DL!B15, 'M&amp;M'!I:I))/3</f>
        <v>92.918851554503576</v>
      </c>
      <c r="E15">
        <f>((SUMIF(Transfers!B:B, FI_Q_DL!B15, Transfers!J:J))/realGDP!D12)/3</f>
        <v>195.32175620324293</v>
      </c>
      <c r="F15" s="4">
        <f>VLOOKUP($B15, Taxes!$B:$O, MATCH("SUM_REAL", Taxes!$B$1:$O$1, 0), FALSE)</f>
        <v>559.05351883822482</v>
      </c>
      <c r="H15" s="52" t="e">
        <f>SUM(SUMPRODUCT(C7:C15,MPCs!$B$4:$B$12),SUMPRODUCT(D7:D15,MPCs!$C$4:$C$12),SUMPRODUCT(E7:E15,MPCs!$D$4:$D$12),SUMPRODUCT(F7:F15,MPCs!$E$4:$E$12))</f>
        <v>#N/A</v>
      </c>
      <c r="I15" s="53">
        <f>VLOOKUP(B15, realGDP!B:F, MATCH($I$4, realGDP!$B$3:$F$3, 0), FALSE)</f>
        <v>4366.1000000000004</v>
      </c>
      <c r="J15" s="75" t="e">
        <f t="shared" si="0"/>
        <v>#N/A</v>
      </c>
      <c r="K15" s="75"/>
      <c r="M15" s="50" t="s">
        <v>940</v>
      </c>
      <c r="N15" s="50">
        <f t="shared" si="2"/>
        <v>1381.8468185768293</v>
      </c>
      <c r="O15" s="50">
        <f t="shared" si="3"/>
        <v>4.8983787221445709</v>
      </c>
      <c r="P15" s="50">
        <f>VLOOKUP(M15, realGDP!$L:$O, MATCH(FI_Q_DL!$P$4, realGDP!$L$3:$O$3, 0), FALSE)</f>
        <v>5134.3</v>
      </c>
      <c r="Q15" s="88">
        <f t="shared" si="4"/>
        <v>9.5404996243783396E-4</v>
      </c>
      <c r="R15" s="88">
        <f>VLOOKUP(M15, 'Federal Reserve FI Data'!A11:E60, 4, FALSE)/100</f>
        <v>5.5000000000000005E-3</v>
      </c>
    </row>
    <row r="16" spans="1:20" x14ac:dyDescent="0.25">
      <c r="A16" s="50" t="str">
        <f t="shared" si="1"/>
        <v>1967</v>
      </c>
      <c r="B16" t="s">
        <v>384</v>
      </c>
      <c r="C16">
        <f>SUMIF('C&amp;I'!B:B, FI_Q_DL!$B16, 'C&amp;I'!D:D)</f>
        <v>1451.4</v>
      </c>
      <c r="D16">
        <f>(SUMIF('M&amp;M'!B:B, FI_Q_DL!B16, 'M&amp;M'!I:I))/3</f>
        <v>98.779975436661118</v>
      </c>
      <c r="E16">
        <f>((SUMIF(Transfers!B:B, FI_Q_DL!B16, Transfers!J:J))/realGDP!D13)/3</f>
        <v>196.6904977679321</v>
      </c>
      <c r="F16" s="4">
        <f>VLOOKUP($B16, Taxes!$B:$O, MATCH("SUM_REAL", Taxes!$B$1:$O$1, 0), FALSE)</f>
        <v>568.9255865471755</v>
      </c>
      <c r="H16" s="52" t="e">
        <f>SUM(SUMPRODUCT(C8:C16,MPCs!$B$4:$B$12),SUMPRODUCT(D8:D16,MPCs!$C$4:$C$12),SUMPRODUCT(E8:E16,MPCs!$D$4:$D$12),SUMPRODUCT(F8:F16,MPCs!$E$4:$E$12))</f>
        <v>#N/A</v>
      </c>
      <c r="I16" s="53">
        <f>VLOOKUP(B16, realGDP!B:F, MATCH($I$4, realGDP!$B$3:$F$3, 0), FALSE)</f>
        <v>4401.2</v>
      </c>
      <c r="J16" s="75" t="e">
        <f t="shared" si="0"/>
        <v>#N/A</v>
      </c>
      <c r="K16" s="75"/>
      <c r="M16" s="50" t="s">
        <v>941</v>
      </c>
      <c r="N16" s="50">
        <f t="shared" si="2"/>
        <v>1379.1816314281114</v>
      </c>
      <c r="O16" s="50">
        <f t="shared" si="3"/>
        <v>-2.6651871487179051</v>
      </c>
      <c r="P16" s="50">
        <f>VLOOKUP(M16, realGDP!$L:$O, MATCH(FI_Q_DL!$P$4, realGDP!$L$3:$O$3, 0), FALSE)</f>
        <v>5424.1</v>
      </c>
      <c r="Q16" s="88">
        <f t="shared" si="4"/>
        <v>-4.9136025307754377E-4</v>
      </c>
      <c r="R16" s="88">
        <f>VLOOKUP(M16, 'Federal Reserve FI Data'!A12:E61, 4, FALSE)/100</f>
        <v>-1.6000000000000001E-3</v>
      </c>
    </row>
    <row r="17" spans="1:18" x14ac:dyDescent="0.25">
      <c r="A17" s="50" t="str">
        <f t="shared" si="1"/>
        <v>1968</v>
      </c>
      <c r="B17" t="s">
        <v>385</v>
      </c>
      <c r="C17">
        <f>SUMIF('C&amp;I'!B:B, FI_Q_DL!$B17, 'C&amp;I'!D:D)</f>
        <v>1477.2</v>
      </c>
      <c r="D17">
        <f>(SUMIF('M&amp;M'!B:B, FI_Q_DL!B17, 'M&amp;M'!I:I))/3</f>
        <v>103.63926266888704</v>
      </c>
      <c r="E17">
        <f>((SUMIF(Transfers!B:B, FI_Q_DL!B17, Transfers!J:J))/realGDP!D14)/3</f>
        <v>203.11228472256821</v>
      </c>
      <c r="F17" s="4">
        <f>VLOOKUP($B17, Taxes!$B:$O, MATCH("SUM_REAL", Taxes!$B$1:$O$1, 0), FALSE)</f>
        <v>584.42529021971984</v>
      </c>
      <c r="H17" s="52" t="e">
        <f>SUM(SUMPRODUCT(C9:C17,MPCs!$B$4:$B$12),SUMPRODUCT(D9:D17,MPCs!$C$4:$C$12),SUMPRODUCT(E9:E17,MPCs!$D$4:$D$12),SUMPRODUCT(F9:F17,MPCs!$E$4:$E$12))</f>
        <v>#N/A</v>
      </c>
      <c r="I17" s="53">
        <f>VLOOKUP(B17, realGDP!B:F, MATCH($I$4, realGDP!$B$3:$F$3, 0), FALSE)</f>
        <v>4490.6000000000004</v>
      </c>
      <c r="J17" s="75" t="e">
        <f t="shared" si="0"/>
        <v>#N/A</v>
      </c>
      <c r="K17" s="75"/>
      <c r="M17" s="50" t="s">
        <v>942</v>
      </c>
      <c r="N17" s="50">
        <f t="shared" si="2"/>
        <v>1412.3924569365104</v>
      </c>
      <c r="O17" s="50">
        <f t="shared" si="3"/>
        <v>33.210825508399012</v>
      </c>
      <c r="P17" s="50">
        <f>VLOOKUP(M17, realGDP!$L:$O, MATCH(FI_Q_DL!$P$4, realGDP!$L$3:$O$3, 0), FALSE)</f>
        <v>5396</v>
      </c>
      <c r="Q17" s="88">
        <f t="shared" si="4"/>
        <v>6.1547119177907733E-3</v>
      </c>
      <c r="R17" s="88">
        <f>VLOOKUP(M17, 'Federal Reserve FI Data'!A13:E62, 4, FALSE)/100</f>
        <v>0</v>
      </c>
    </row>
    <row r="18" spans="1:18" x14ac:dyDescent="0.25">
      <c r="A18" s="50" t="str">
        <f t="shared" si="1"/>
        <v>1968</v>
      </c>
      <c r="B18" t="s">
        <v>386</v>
      </c>
      <c r="C18">
        <f>SUMIF('C&amp;I'!B:B, FI_Q_DL!$B18, 'C&amp;I'!D:D)</f>
        <v>1485</v>
      </c>
      <c r="D18">
        <f>(SUMIF('M&amp;M'!B:B, FI_Q_DL!B18, 'M&amp;M'!I:I))/3</f>
        <v>109.60650621653623</v>
      </c>
      <c r="E18">
        <f>((SUMIF(Transfers!B:B, FI_Q_DL!B18, Transfers!J:J))/realGDP!D15)/3</f>
        <v>213.39909576654338</v>
      </c>
      <c r="F18" s="4">
        <f>VLOOKUP($B18, Taxes!$B:$O, MATCH("SUM_REAL", Taxes!$B$1:$O$1, 0), FALSE)</f>
        <v>598.27373612823692</v>
      </c>
      <c r="H18" s="52" t="e">
        <f>SUM(SUMPRODUCT(C10:C18,MPCs!$B$4:$B$12),SUMPRODUCT(D10:D18,MPCs!$C$4:$C$12),SUMPRODUCT(E10:E18,MPCs!$D$4:$D$12),SUMPRODUCT(F10:F18,MPCs!$E$4:$E$12))</f>
        <v>#N/A</v>
      </c>
      <c r="I18" s="53">
        <f>VLOOKUP(B18, realGDP!B:F, MATCH($I$4, realGDP!$B$3:$F$3, 0), FALSE)</f>
        <v>4566.3999999999996</v>
      </c>
      <c r="J18" s="75" t="e">
        <f t="shared" si="0"/>
        <v>#N/A</v>
      </c>
      <c r="K18" s="75"/>
      <c r="M18" s="50" t="s">
        <v>943</v>
      </c>
      <c r="N18" s="50">
        <f t="shared" si="2"/>
        <v>1523.3740862462996</v>
      </c>
      <c r="O18" s="50">
        <f t="shared" si="3"/>
        <v>110.98162930978924</v>
      </c>
      <c r="P18" s="50">
        <f>VLOOKUP(M18, realGDP!$L:$O, MATCH(FI_Q_DL!$P$4, realGDP!$L$3:$O$3, 0), FALSE)</f>
        <v>5385.4</v>
      </c>
      <c r="Q18" s="88">
        <f t="shared" si="4"/>
        <v>2.060787115344993E-2</v>
      </c>
      <c r="R18" s="88">
        <f>VLOOKUP(M18, 'Federal Reserve FI Data'!A14:E63, 4, FALSE)/100</f>
        <v>5.7999999999999996E-3</v>
      </c>
    </row>
    <row r="19" spans="1:18" x14ac:dyDescent="0.25">
      <c r="A19" s="50" t="str">
        <f t="shared" si="1"/>
        <v>1968</v>
      </c>
      <c r="B19" t="s">
        <v>387</v>
      </c>
      <c r="C19">
        <f>SUMIF('C&amp;I'!B:B, FI_Q_DL!$B19, 'C&amp;I'!D:D)</f>
        <v>1489.7</v>
      </c>
      <c r="D19">
        <f>(SUMIF('M&amp;M'!B:B, FI_Q_DL!B19, 'M&amp;M'!I:I))/3</f>
        <v>109.88370142300444</v>
      </c>
      <c r="E19">
        <f>((SUMIF(Transfers!B:B, FI_Q_DL!B19, Transfers!J:J))/realGDP!D16)/3</f>
        <v>216.90667968432186</v>
      </c>
      <c r="F19" s="4">
        <f>VLOOKUP($B19, Taxes!$B:$O, MATCH("SUM_REAL", Taxes!$B$1:$O$1, 0), FALSE)</f>
        <v>644.8620942152794</v>
      </c>
      <c r="H19" s="52">
        <f>SUM(SUMPRODUCT(C11:C19,MPCs!$B$4:$B$12),SUMPRODUCT(D11:D19,MPCs!$C$4:$C$12),SUMPRODUCT(E11:E19,MPCs!$D$4:$D$12),SUMPRODUCT(F11:F19,MPCs!$E$4:$E$12))</f>
        <v>1393.6056542748606</v>
      </c>
      <c r="I19" s="53">
        <f>VLOOKUP(B19, realGDP!B:F, MATCH($I$4, realGDP!$B$3:$F$3, 0), FALSE)</f>
        <v>4599.3</v>
      </c>
      <c r="J19" s="75" t="e">
        <f t="shared" si="0"/>
        <v>#N/A</v>
      </c>
      <c r="K19" s="75"/>
      <c r="M19" s="50" t="s">
        <v>944</v>
      </c>
      <c r="N19" s="50">
        <f t="shared" si="2"/>
        <v>1556.9215288698147</v>
      </c>
      <c r="O19" s="50">
        <f t="shared" si="3"/>
        <v>33.547442623515053</v>
      </c>
      <c r="P19" s="50">
        <f>VLOOKUP(M19, realGDP!$L:$O, MATCH(FI_Q_DL!$P$4, realGDP!$L$3:$O$3, 0), FALSE)</f>
        <v>5675.4</v>
      </c>
      <c r="Q19" s="88">
        <f t="shared" si="4"/>
        <v>5.9110269978354044E-3</v>
      </c>
      <c r="R19" s="88">
        <f>VLOOKUP(M19, 'Federal Reserve FI Data'!A15:E64, 4, FALSE)/100</f>
        <v>3.5999999999999999E-3</v>
      </c>
    </row>
    <row r="20" spans="1:18" x14ac:dyDescent="0.25">
      <c r="A20" s="50" t="str">
        <f t="shared" si="1"/>
        <v>1968</v>
      </c>
      <c r="B20" t="s">
        <v>388</v>
      </c>
      <c r="C20">
        <f>SUMIF('C&amp;I'!B:B, FI_Q_DL!$B20, 'C&amp;I'!D:D)</f>
        <v>1491</v>
      </c>
      <c r="D20">
        <f>(SUMIF('M&amp;M'!B:B, FI_Q_DL!B20, 'M&amp;M'!I:I))/3</f>
        <v>113.52203084607977</v>
      </c>
      <c r="E20">
        <f>((SUMIF(Transfers!B:B, FI_Q_DL!B20, Transfers!J:J))/realGDP!D17)/3</f>
        <v>217.73765268189061</v>
      </c>
      <c r="F20" s="4">
        <f>VLOOKUP($B20, Taxes!$B:$O, MATCH("SUM_REAL", Taxes!$B$1:$O$1, 0), FALSE)</f>
        <v>660.45478684883881</v>
      </c>
      <c r="H20" s="52">
        <f>SUM(SUMPRODUCT(C12:C20,MPCs!$B$4:$B$12),SUMPRODUCT(D12:D20,MPCs!$C$4:$C$12),SUMPRODUCT(E12:E20,MPCs!$D$4:$D$12),SUMPRODUCT(F12:F20,MPCs!$E$4:$E$12))</f>
        <v>1391.0027637555006</v>
      </c>
      <c r="I20" s="53">
        <f>VLOOKUP(B20, realGDP!B:F, MATCH($I$4, realGDP!$B$3:$F$3, 0), FALSE)</f>
        <v>4619.8</v>
      </c>
      <c r="J20" s="75">
        <f t="shared" si="0"/>
        <v>-5.6342060681415136E-4</v>
      </c>
      <c r="K20" s="75"/>
      <c r="M20" s="50" t="s">
        <v>945</v>
      </c>
      <c r="N20" s="50">
        <f t="shared" si="2"/>
        <v>1560.9892934050342</v>
      </c>
      <c r="O20" s="50">
        <f t="shared" si="3"/>
        <v>4.0677645352195668</v>
      </c>
      <c r="P20" s="50">
        <f>VLOOKUP(M20, realGDP!$L:$O, MATCH(FI_Q_DL!$P$4, realGDP!$L$3:$O$3, 0), FALSE)</f>
        <v>5937</v>
      </c>
      <c r="Q20" s="88">
        <f t="shared" si="4"/>
        <v>6.8515488213231716E-4</v>
      </c>
      <c r="R20" s="88">
        <f>VLOOKUP(M20, 'Federal Reserve FI Data'!A16:E65, 4, FALSE)/100</f>
        <v>2.2000000000000001E-3</v>
      </c>
    </row>
    <row r="21" spans="1:18" x14ac:dyDescent="0.25">
      <c r="A21" s="50" t="str">
        <f t="shared" si="1"/>
        <v>1969</v>
      </c>
      <c r="B21" t="s">
        <v>389</v>
      </c>
      <c r="C21">
        <f>SUMIF('C&amp;I'!B:B, FI_Q_DL!$B21, 'C&amp;I'!D:D)</f>
        <v>1494.7</v>
      </c>
      <c r="D21">
        <f>(SUMIF('M&amp;M'!B:B, FI_Q_DL!B21, 'M&amp;M'!I:I))/3</f>
        <v>115.09727521720033</v>
      </c>
      <c r="E21">
        <f>((SUMIF(Transfers!B:B, FI_Q_DL!B21, Transfers!J:J))/realGDP!D18)/3</f>
        <v>221.51041417666647</v>
      </c>
      <c r="F21" s="4">
        <f>VLOOKUP($B21, Taxes!$B:$O, MATCH("SUM_REAL", Taxes!$B$1:$O$1, 0), FALSE)</f>
        <v>701.82148491657495</v>
      </c>
      <c r="H21" s="52">
        <f>SUM(SUMPRODUCT(C13:C21,MPCs!$B$4:$B$12),SUMPRODUCT(D13:D21,MPCs!$C$4:$C$12),SUMPRODUCT(E13:E21,MPCs!$D$4:$D$12),SUMPRODUCT(F13:F21,MPCs!$E$4:$E$12))</f>
        <v>1381.9706223407647</v>
      </c>
      <c r="I21" s="53">
        <f>VLOOKUP(B21, realGDP!B:F, MATCH($I$4, realGDP!$B$3:$F$3, 0), FALSE)</f>
        <v>4691.6000000000004</v>
      </c>
      <c r="J21" s="75">
        <f t="shared" si="0"/>
        <v>-1.9251729505362478E-3</v>
      </c>
      <c r="K21" s="75"/>
      <c r="M21" s="50" t="s">
        <v>946</v>
      </c>
      <c r="N21" s="50">
        <f t="shared" si="2"/>
        <v>1562.9161963216475</v>
      </c>
      <c r="O21" s="50">
        <f t="shared" si="3"/>
        <v>1.9269029166132441</v>
      </c>
      <c r="P21" s="50">
        <f>VLOOKUP(M21, realGDP!$L:$O, MATCH(FI_Q_DL!$P$4, realGDP!$L$3:$O$3, 0), FALSE)</f>
        <v>6267.2</v>
      </c>
      <c r="Q21" s="88">
        <f t="shared" si="4"/>
        <v>3.0745834130285358E-4</v>
      </c>
      <c r="R21" s="88">
        <f>VLOOKUP(M21, 'Federal Reserve FI Data'!A17:E66, 4, FALSE)/100</f>
        <v>4.0999999999999995E-3</v>
      </c>
    </row>
    <row r="22" spans="1:18" x14ac:dyDescent="0.25">
      <c r="A22" s="50" t="str">
        <f t="shared" si="1"/>
        <v>1969</v>
      </c>
      <c r="B22" t="s">
        <v>390</v>
      </c>
      <c r="C22">
        <f>SUMIF('C&amp;I'!B:B, FI_Q_DL!$B22, 'C&amp;I'!D:D)</f>
        <v>1490</v>
      </c>
      <c r="D22">
        <f>(SUMIF('M&amp;M'!B:B, FI_Q_DL!B22, 'M&amp;M'!I:I))/3</f>
        <v>114.52616700361165</v>
      </c>
      <c r="E22">
        <f>((SUMIF(Transfers!B:B, FI_Q_DL!B22, Transfers!J:J))/realGDP!D19)/3</f>
        <v>222.63129739765256</v>
      </c>
      <c r="F22" s="4">
        <f>VLOOKUP($B22, Taxes!$B:$O, MATCH("SUM_REAL", Taxes!$B$1:$O$1, 0), FALSE)</f>
        <v>711.31879543094499</v>
      </c>
      <c r="H22" s="52">
        <f>SUM(SUMPRODUCT(C14:C22,MPCs!$B$4:$B$12),SUMPRODUCT(D14:D22,MPCs!$C$4:$C$12),SUMPRODUCT(E14:E22,MPCs!$D$4:$D$12),SUMPRODUCT(F14:F22,MPCs!$E$4:$E$12))</f>
        <v>1367.6483611997248</v>
      </c>
      <c r="I22" s="53">
        <f>VLOOKUP(B22, realGDP!B:F, MATCH($I$4, realGDP!$B$3:$F$3, 0), FALSE)</f>
        <v>4706.7</v>
      </c>
      <c r="J22" s="75">
        <f t="shared" si="0"/>
        <v>-3.042951779599277E-3</v>
      </c>
      <c r="K22" s="75"/>
      <c r="M22" s="50" t="s">
        <v>947</v>
      </c>
      <c r="N22" s="50">
        <f t="shared" si="2"/>
        <v>1553.8430961789145</v>
      </c>
      <c r="O22" s="50">
        <f t="shared" si="3"/>
        <v>-9.0731001427329829</v>
      </c>
      <c r="P22" s="50">
        <f>VLOOKUP(M22, realGDP!$L:$O, MATCH(FI_Q_DL!$P$4, realGDP!$L$3:$O$3, 0), FALSE)</f>
        <v>6466.2</v>
      </c>
      <c r="Q22" s="88">
        <f t="shared" si="4"/>
        <v>-1.4031579819264767E-3</v>
      </c>
      <c r="R22" s="88">
        <f>VLOOKUP(M22, 'Federal Reserve FI Data'!A18:E67, 4, FALSE)/100</f>
        <v>1.9E-3</v>
      </c>
    </row>
    <row r="23" spans="1:18" x14ac:dyDescent="0.25">
      <c r="A23" s="50" t="str">
        <f t="shared" si="1"/>
        <v>1969</v>
      </c>
      <c r="B23" t="s">
        <v>391</v>
      </c>
      <c r="C23">
        <f>SUMIF('C&amp;I'!B:B, FI_Q_DL!$B23, 'C&amp;I'!D:D)</f>
        <v>1493.5</v>
      </c>
      <c r="D23">
        <f>(SUMIF('M&amp;M'!B:B, FI_Q_DL!B23, 'M&amp;M'!I:I))/3</f>
        <v>116.77250461670239</v>
      </c>
      <c r="E23">
        <f>((SUMIF(Transfers!B:B, FI_Q_DL!B23, Transfers!J:J))/realGDP!D20)/3</f>
        <v>224.43967795082222</v>
      </c>
      <c r="F23" s="4">
        <f>VLOOKUP($B23, Taxes!$B:$O, MATCH("SUM_REAL", Taxes!$B$1:$O$1, 0), FALSE)</f>
        <v>699.43112934813007</v>
      </c>
      <c r="H23" s="52">
        <f>SUM(SUMPRODUCT(C15:C23,MPCs!$B$4:$B$12),SUMPRODUCT(D15:D23,MPCs!$C$4:$C$12),SUMPRODUCT(E15:E23,MPCs!$D$4:$D$12),SUMPRODUCT(F15:F23,MPCs!$E$4:$E$12))</f>
        <v>1369.311800038214</v>
      </c>
      <c r="I23" s="53">
        <f>VLOOKUP(B23, realGDP!B:F, MATCH($I$4, realGDP!$B$3:$F$3, 0), FALSE)</f>
        <v>4736.1000000000004</v>
      </c>
      <c r="J23" s="75">
        <f t="shared" si="0"/>
        <v>3.5122544677881125E-4</v>
      </c>
      <c r="K23" s="75"/>
      <c r="M23" s="50" t="s">
        <v>948</v>
      </c>
      <c r="N23" s="50">
        <f t="shared" si="2"/>
        <v>1591.80644723915</v>
      </c>
      <c r="O23" s="50">
        <f t="shared" si="3"/>
        <v>37.963351060235482</v>
      </c>
      <c r="P23" s="50">
        <f>VLOOKUP(M23, realGDP!$L:$O, MATCH(FI_Q_DL!$P$4, realGDP!$L$3:$O$3, 0), FALSE)</f>
        <v>6450.4</v>
      </c>
      <c r="Q23" s="88">
        <f t="shared" si="4"/>
        <v>5.8854258744008873E-3</v>
      </c>
      <c r="R23" s="88">
        <f>VLOOKUP(M23, 'Federal Reserve FI Data'!A19:E68, 4, FALSE)/100</f>
        <v>-4.0000000000000002E-4</v>
      </c>
    </row>
    <row r="24" spans="1:18" x14ac:dyDescent="0.25">
      <c r="A24" s="50" t="str">
        <f t="shared" si="1"/>
        <v>1969</v>
      </c>
      <c r="B24" t="s">
        <v>392</v>
      </c>
      <c r="C24">
        <f>SUMIF('C&amp;I'!B:B, FI_Q_DL!$B24, 'C&amp;I'!D:D)</f>
        <v>1473.9</v>
      </c>
      <c r="D24">
        <f>(SUMIF('M&amp;M'!B:B, FI_Q_DL!B24, 'M&amp;M'!I:I))/3</f>
        <v>117.91338153837928</v>
      </c>
      <c r="E24">
        <f>((SUMIF(Transfers!B:B, FI_Q_DL!B24, Transfers!J:J))/realGDP!D21)/3</f>
        <v>227.08765460551589</v>
      </c>
      <c r="F24" s="4">
        <f>VLOOKUP($B24, Taxes!$B:$O, MATCH("SUM_REAL", Taxes!$B$1:$O$1, 0), FALSE)</f>
        <v>702.0050702926942</v>
      </c>
      <c r="H24" s="52">
        <f>SUM(SUMPRODUCT(C16:C24,MPCs!$B$4:$B$12),SUMPRODUCT(D16:D24,MPCs!$C$4:$C$12),SUMPRODUCT(E16:E24,MPCs!$D$4:$D$12),SUMPRODUCT(F16:F24,MPCs!$E$4:$E$12))</f>
        <v>1344.9791454542606</v>
      </c>
      <c r="I24" s="53">
        <f>VLOOKUP(B24, realGDP!B:F, MATCH($I$4, realGDP!$B$3:$F$3, 0), FALSE)</f>
        <v>4715.5</v>
      </c>
      <c r="J24" s="75">
        <f t="shared" si="0"/>
        <v>-5.1601430567179297E-3</v>
      </c>
      <c r="K24" s="75"/>
      <c r="M24" s="50" t="s">
        <v>949</v>
      </c>
      <c r="N24" s="50">
        <f t="shared" si="2"/>
        <v>1611.343568504697</v>
      </c>
      <c r="O24" s="50">
        <f t="shared" si="3"/>
        <v>19.537121265547057</v>
      </c>
      <c r="P24" s="50">
        <f>VLOOKUP(M24, realGDP!$L:$O, MATCH(FI_Q_DL!$P$4, realGDP!$L$3:$O$3, 0), FALSE)</f>
        <v>6617.7</v>
      </c>
      <c r="Q24" s="88">
        <f t="shared" si="4"/>
        <v>2.9522524843294587E-3</v>
      </c>
      <c r="R24" s="88">
        <f>VLOOKUP(M24, 'Federal Reserve FI Data'!A20:E69, 4, FALSE)/100</f>
        <v>-3.0999999999999999E-3</v>
      </c>
    </row>
    <row r="25" spans="1:18" x14ac:dyDescent="0.25">
      <c r="A25" s="50" t="str">
        <f t="shared" si="1"/>
        <v>1970</v>
      </c>
      <c r="B25" t="s">
        <v>393</v>
      </c>
      <c r="C25">
        <f>SUMIF('C&amp;I'!B:B, FI_Q_DL!$B25, 'C&amp;I'!D:D)</f>
        <v>1466.9</v>
      </c>
      <c r="D25">
        <f>(SUMIF('M&amp;M'!B:B, FI_Q_DL!B25, 'M&amp;M'!I:I))/3</f>
        <v>118.31691017287044</v>
      </c>
      <c r="E25">
        <f>((SUMIF(Transfers!B:B, FI_Q_DL!B25, Transfers!J:J))/realGDP!D22)/3</f>
        <v>232.37800154918668</v>
      </c>
      <c r="F25" s="4">
        <f>VLOOKUP($B25, Taxes!$B:$O, MATCH("SUM_REAL", Taxes!$B$1:$O$1, 0), FALSE)</f>
        <v>692.57757324463478</v>
      </c>
      <c r="H25" s="52">
        <f>SUM(SUMPRODUCT(C17:C25,MPCs!$B$4:$B$12),SUMPRODUCT(D17:D25,MPCs!$C$4:$C$12),SUMPRODUCT(E17:E25,MPCs!$D$4:$D$12),SUMPRODUCT(F17:F25,MPCs!$E$4:$E$12))</f>
        <v>1337.5056380334777</v>
      </c>
      <c r="I25" s="53">
        <f>VLOOKUP(B25, realGDP!B:F, MATCH($I$4, realGDP!$B$3:$F$3, 0), FALSE)</f>
        <v>4707.1000000000004</v>
      </c>
      <c r="J25" s="75">
        <f t="shared" si="0"/>
        <v>-1.5877095070814045E-3</v>
      </c>
      <c r="K25" s="75"/>
      <c r="M25" s="50" t="s">
        <v>950</v>
      </c>
      <c r="N25" s="50">
        <f t="shared" si="2"/>
        <v>1655.0063896508577</v>
      </c>
      <c r="O25" s="50">
        <f t="shared" si="3"/>
        <v>43.662821146160695</v>
      </c>
      <c r="P25" s="50">
        <f>VLOOKUP(M25, realGDP!$L:$O, MATCH(FI_Q_DL!$P$4, realGDP!$L$3:$O$3, 0), FALSE)</f>
        <v>6491.3</v>
      </c>
      <c r="Q25" s="88">
        <f t="shared" si="4"/>
        <v>6.726360073661777E-3</v>
      </c>
      <c r="R25" s="88">
        <f>VLOOKUP(M25, 'Federal Reserve FI Data'!A21:E70, 4, FALSE)/100</f>
        <v>7.6E-3</v>
      </c>
    </row>
    <row r="26" spans="1:18" x14ac:dyDescent="0.25">
      <c r="A26" s="50" t="str">
        <f t="shared" si="1"/>
        <v>1970</v>
      </c>
      <c r="B26" t="s">
        <v>394</v>
      </c>
      <c r="C26">
        <f>SUMIF('C&amp;I'!B:B, FI_Q_DL!$B26, 'C&amp;I'!D:D)</f>
        <v>1450.2</v>
      </c>
      <c r="D26">
        <f>(SUMIF('M&amp;M'!B:B, FI_Q_DL!B26, 'M&amp;M'!I:I))/3</f>
        <v>120.78015901913295</v>
      </c>
      <c r="E26">
        <f>((SUMIF(Transfers!B:B, FI_Q_DL!B26, Transfers!J:J))/realGDP!D23)/3</f>
        <v>273.24620700015021</v>
      </c>
      <c r="F26" s="4">
        <f>VLOOKUP($B26, Taxes!$B:$O, MATCH("SUM_REAL", Taxes!$B$1:$O$1, 0), FALSE)</f>
        <v>690.85173501577287</v>
      </c>
      <c r="H26" s="52">
        <f>SUM(SUMPRODUCT(C18:C26,MPCs!$B$4:$B$12),SUMPRODUCT(D18:D26,MPCs!$C$4:$C$12),SUMPRODUCT(E18:E26,MPCs!$D$4:$D$12),SUMPRODUCT(F18:F26,MPCs!$E$4:$E$12))</f>
        <v>1334.929130392389</v>
      </c>
      <c r="I26" s="53">
        <f>VLOOKUP(B26, realGDP!B:F, MATCH($I$4, realGDP!$B$3:$F$3, 0), FALSE)</f>
        <v>4715.3999999999996</v>
      </c>
      <c r="J26" s="75">
        <f t="shared" si="0"/>
        <v>-5.464027741206919E-4</v>
      </c>
      <c r="K26" s="75"/>
      <c r="M26" s="50" t="s">
        <v>951</v>
      </c>
      <c r="N26" s="50">
        <f t="shared" si="2"/>
        <v>1748.5084590983106</v>
      </c>
      <c r="O26" s="50">
        <f t="shared" si="3"/>
        <v>93.502069447452868</v>
      </c>
      <c r="P26" s="50">
        <f>VLOOKUP(M26, realGDP!$L:$O, MATCH(FI_Q_DL!$P$4, realGDP!$L$3:$O$3, 0), FALSE)</f>
        <v>6792</v>
      </c>
      <c r="Q26" s="88">
        <f t="shared" si="4"/>
        <v>1.3766500213111436E-2</v>
      </c>
      <c r="R26" s="88">
        <f>VLOOKUP(M26, 'Federal Reserve FI Data'!A22:E71, 4, FALSE)/100</f>
        <v>9.4999999999999998E-3</v>
      </c>
    </row>
    <row r="27" spans="1:18" x14ac:dyDescent="0.25">
      <c r="A27" s="50" t="str">
        <f t="shared" si="1"/>
        <v>1970</v>
      </c>
      <c r="B27" t="s">
        <v>395</v>
      </c>
      <c r="C27">
        <f>SUMIF('C&amp;I'!B:B, FI_Q_DL!$B27, 'C&amp;I'!D:D)</f>
        <v>1456.5</v>
      </c>
      <c r="D27">
        <f>(SUMIF('M&amp;M'!B:B, FI_Q_DL!B27, 'M&amp;M'!I:I))/3</f>
        <v>123.40902438540036</v>
      </c>
      <c r="E27">
        <f>((SUMIF(Transfers!B:B, FI_Q_DL!B27, Transfers!J:J))/realGDP!D24)/3</f>
        <v>270.01695974292602</v>
      </c>
      <c r="F27" s="4">
        <f>VLOOKUP($B27, Taxes!$B:$O, MATCH("SUM_REAL", Taxes!$B$1:$O$1, 0), FALSE)</f>
        <v>664.55413728465601</v>
      </c>
      <c r="H27" s="52">
        <f>SUM(SUMPRODUCT(C19:C27,MPCs!$B$4:$B$12),SUMPRODUCT(D19:D27,MPCs!$C$4:$C$12),SUMPRODUCT(E19:E27,MPCs!$D$4:$D$12),SUMPRODUCT(F19:F27,MPCs!$E$4:$E$12))</f>
        <v>1356.2134702050948</v>
      </c>
      <c r="I27" s="53">
        <f>VLOOKUP(B27, realGDP!B:F, MATCH($I$4, realGDP!$B$3:$F$3, 0), FALSE)</f>
        <v>4757.2</v>
      </c>
      <c r="J27" s="75">
        <f t="shared" si="0"/>
        <v>4.4741318028894868E-3</v>
      </c>
      <c r="K27" s="75"/>
      <c r="M27" s="50" t="s">
        <v>952</v>
      </c>
      <c r="N27" s="50">
        <f t="shared" si="2"/>
        <v>1796.5372816353665</v>
      </c>
      <c r="O27" s="50">
        <f t="shared" si="3"/>
        <v>48.02882253705593</v>
      </c>
      <c r="P27" s="50">
        <f>VLOOKUP(M27, realGDP!$L:$O, MATCH(FI_Q_DL!$P$4, realGDP!$L$3:$O$3, 0), FALSE)</f>
        <v>7285</v>
      </c>
      <c r="Q27" s="88">
        <f t="shared" si="4"/>
        <v>6.5928376852513286E-3</v>
      </c>
      <c r="R27" s="88">
        <f>VLOOKUP(M27, 'Federal Reserve FI Data'!A23:E72, 4, FALSE)/100</f>
        <v>4.0000000000000001E-3</v>
      </c>
    </row>
    <row r="28" spans="1:18" x14ac:dyDescent="0.25">
      <c r="A28" s="50" t="str">
        <f t="shared" si="1"/>
        <v>1970</v>
      </c>
      <c r="B28" t="s">
        <v>396</v>
      </c>
      <c r="C28">
        <f>SUMIF('C&amp;I'!B:B, FI_Q_DL!$B28, 'C&amp;I'!D:D)</f>
        <v>1457.2</v>
      </c>
      <c r="D28">
        <f>(SUMIF('M&amp;M'!B:B, FI_Q_DL!B28, 'M&amp;M'!I:I))/3</f>
        <v>126.11787158352359</v>
      </c>
      <c r="E28">
        <f>((SUMIF(Transfers!B:B, FI_Q_DL!B28, Transfers!J:J))/realGDP!D25)/3</f>
        <v>281.54740923510747</v>
      </c>
      <c r="F28" s="4">
        <f>VLOOKUP($B28, Taxes!$B:$O, MATCH("SUM_REAL", Taxes!$B$1:$O$1, 0), FALSE)</f>
        <v>658.7063799788508</v>
      </c>
      <c r="H28" s="52">
        <f>SUM(SUMPRODUCT(C20:C28,MPCs!$B$4:$B$12),SUMPRODUCT(D20:D28,MPCs!$C$4:$C$12),SUMPRODUCT(E20:E28,MPCs!$D$4:$D$12),SUMPRODUCT(F20:F28,MPCs!$E$4:$E$12))</f>
        <v>1368.6560333039606</v>
      </c>
      <c r="I28" s="53">
        <f>VLOOKUP(B28, realGDP!B:F, MATCH($I$4, realGDP!$B$3:$F$3, 0), FALSE)</f>
        <v>4708.3</v>
      </c>
      <c r="J28" s="75">
        <f t="shared" si="0"/>
        <v>2.6426869780739916E-3</v>
      </c>
      <c r="K28" s="75"/>
      <c r="M28" s="50" t="s">
        <v>953</v>
      </c>
      <c r="N28" s="50">
        <f t="shared" si="2"/>
        <v>1882.744628388833</v>
      </c>
      <c r="O28" s="50">
        <f t="shared" si="3"/>
        <v>86.207346753466481</v>
      </c>
      <c r="P28" s="50">
        <f>VLOOKUP(M28, realGDP!$L:$O, MATCH(FI_Q_DL!$P$4, realGDP!$L$3:$O$3, 0), FALSE)</f>
        <v>7593.8</v>
      </c>
      <c r="Q28" s="88">
        <f t="shared" si="4"/>
        <v>1.1352333055053659E-2</v>
      </c>
      <c r="R28" s="88">
        <f>VLOOKUP(M28, 'Federal Reserve FI Data'!A24:E73, 4, FALSE)/100</f>
        <v>4.0999999999999995E-3</v>
      </c>
    </row>
    <row r="29" spans="1:18" x14ac:dyDescent="0.25">
      <c r="A29" s="50" t="str">
        <f t="shared" si="1"/>
        <v>1971</v>
      </c>
      <c r="B29" t="s">
        <v>397</v>
      </c>
      <c r="C29">
        <f>SUMIF('C&amp;I'!B:B, FI_Q_DL!$B29, 'C&amp;I'!D:D)</f>
        <v>1436.1</v>
      </c>
      <c r="D29">
        <f>(SUMIF('M&amp;M'!B:B, FI_Q_DL!B29, 'M&amp;M'!I:I))/3</f>
        <v>129.85374131179242</v>
      </c>
      <c r="E29">
        <f>((SUMIF(Transfers!B:B, FI_Q_DL!B29, Transfers!J:J))/realGDP!D26)/3</f>
        <v>285.59789329725169</v>
      </c>
      <c r="F29" s="4">
        <f>VLOOKUP($B29, Taxes!$B:$O, MATCH("SUM_REAL", Taxes!$B$1:$O$1, 0), FALSE)</f>
        <v>656.88970363580802</v>
      </c>
      <c r="H29" s="52">
        <f>SUM(SUMPRODUCT(C21:C29,MPCs!$B$4:$B$12),SUMPRODUCT(D21:D29,MPCs!$C$4:$C$12),SUMPRODUCT(E21:E29,MPCs!$D$4:$D$12),SUMPRODUCT(F21:F29,MPCs!$E$4:$E$12))</f>
        <v>1358.9935247401686</v>
      </c>
      <c r="I29" s="53">
        <f>VLOOKUP(B29, realGDP!B:F, MATCH($I$4, realGDP!$B$3:$F$3, 0), FALSE)</f>
        <v>4834.3</v>
      </c>
      <c r="J29" s="75">
        <f t="shared" si="0"/>
        <v>-1.9987399548625482E-3</v>
      </c>
      <c r="K29" s="75"/>
      <c r="M29" s="50" t="s">
        <v>954</v>
      </c>
      <c r="N29" s="50">
        <f t="shared" si="2"/>
        <v>1961.392989487952</v>
      </c>
      <c r="O29" s="50">
        <f t="shared" si="3"/>
        <v>78.648361099119029</v>
      </c>
      <c r="P29" s="50">
        <f>VLOOKUP(M29, realGDP!$L:$O, MATCH(FI_Q_DL!$P$4, realGDP!$L$3:$O$3, 0), FALSE)</f>
        <v>7860.5</v>
      </c>
      <c r="Q29" s="88">
        <f t="shared" si="4"/>
        <v>1.0005516328365757E-2</v>
      </c>
      <c r="R29" s="88">
        <f>VLOOKUP(M29, 'Federal Reserve FI Data'!A25:E74, 4, FALSE)/100</f>
        <v>1E-4</v>
      </c>
    </row>
    <row r="30" spans="1:18" x14ac:dyDescent="0.25">
      <c r="A30" s="50" t="str">
        <f t="shared" si="1"/>
        <v>1971</v>
      </c>
      <c r="B30" t="s">
        <v>398</v>
      </c>
      <c r="C30">
        <f>SUMIF('C&amp;I'!B:B, FI_Q_DL!$B30, 'C&amp;I'!D:D)</f>
        <v>1432.8</v>
      </c>
      <c r="D30">
        <f>(SUMIF('M&amp;M'!B:B, FI_Q_DL!B30, 'M&amp;M'!I:I))/3</f>
        <v>133.73978166506757</v>
      </c>
      <c r="E30">
        <f>((SUMIF(Transfers!B:B, FI_Q_DL!B30, Transfers!J:J))/realGDP!D27)/3</f>
        <v>312.58990735945684</v>
      </c>
      <c r="F30" s="4">
        <f>VLOOKUP($B30, Taxes!$B:$O, MATCH("SUM_REAL", Taxes!$B$1:$O$1, 0), FALSE)</f>
        <v>662.43742447781801</v>
      </c>
      <c r="H30" s="52">
        <f>SUM(SUMPRODUCT(C22:C30,MPCs!$B$4:$B$12),SUMPRODUCT(D22:D30,MPCs!$C$4:$C$12),SUMPRODUCT(E22:E30,MPCs!$D$4:$D$12),SUMPRODUCT(F22:F30,MPCs!$E$4:$E$12))</f>
        <v>1374.9285757783875</v>
      </c>
      <c r="I30" s="53">
        <f>VLOOKUP(B30, realGDP!B:F, MATCH($I$4, realGDP!$B$3:$F$3, 0), FALSE)</f>
        <v>4861.8999999999996</v>
      </c>
      <c r="J30" s="75">
        <f t="shared" si="0"/>
        <v>3.2775357449184362E-3</v>
      </c>
      <c r="K30" s="75"/>
      <c r="M30" s="50" t="s">
        <v>955</v>
      </c>
      <c r="N30" s="50">
        <f t="shared" si="2"/>
        <v>1985.9055617511196</v>
      </c>
      <c r="O30" s="50">
        <f t="shared" si="3"/>
        <v>24.512572263167613</v>
      </c>
      <c r="P30" s="50">
        <f>VLOOKUP(M30, realGDP!$L:$O, MATCH(FI_Q_DL!$P$4, realGDP!$L$3:$O$3, 0), FALSE)</f>
        <v>8132.6</v>
      </c>
      <c r="Q30" s="88">
        <f t="shared" si="4"/>
        <v>3.0141126162810923E-3</v>
      </c>
      <c r="R30" s="88">
        <f>VLOOKUP(M30, 'Federal Reserve FI Data'!A26:E75, 4, FALSE)/100</f>
        <v>3.4000000000000002E-3</v>
      </c>
    </row>
    <row r="31" spans="1:18" x14ac:dyDescent="0.25">
      <c r="A31" s="50" t="str">
        <f t="shared" si="1"/>
        <v>1971</v>
      </c>
      <c r="B31" t="s">
        <v>399</v>
      </c>
      <c r="C31">
        <f>SUMIF('C&amp;I'!B:B, FI_Q_DL!$B31, 'C&amp;I'!D:D)</f>
        <v>1432.4</v>
      </c>
      <c r="D31">
        <f>(SUMIF('M&amp;M'!B:B, FI_Q_DL!B31, 'M&amp;M'!I:I))/3</f>
        <v>136.7546494825381</v>
      </c>
      <c r="E31">
        <f>((SUMIF(Transfers!B:B, FI_Q_DL!B31, Transfers!J:J))/realGDP!D28)/3</f>
        <v>306.99317634656751</v>
      </c>
      <c r="F31" s="4">
        <f>VLOOKUP($B31, Taxes!$B:$O, MATCH("SUM_REAL", Taxes!$B$1:$O$1, 0), FALSE)</f>
        <v>664.1309457669131</v>
      </c>
      <c r="H31" s="52">
        <f>SUM(SUMPRODUCT(C23:C31,MPCs!$B$4:$B$12),SUMPRODUCT(D23:D31,MPCs!$C$4:$C$12),SUMPRODUCT(E23:E31,MPCs!$D$4:$D$12),SUMPRODUCT(F23:F31,MPCs!$E$4:$E$12))</f>
        <v>1388.005534968036</v>
      </c>
      <c r="I31" s="53">
        <f>VLOOKUP(B31, realGDP!B:F, MATCH($I$4, realGDP!$B$3:$F$3, 0), FALSE)</f>
        <v>4900</v>
      </c>
      <c r="J31" s="75">
        <f t="shared" si="0"/>
        <v>2.6687671815609194E-3</v>
      </c>
      <c r="K31" s="75"/>
      <c r="M31" s="50" t="s">
        <v>956</v>
      </c>
      <c r="N31" s="50">
        <f t="shared" si="2"/>
        <v>1979.897082143036</v>
      </c>
      <c r="O31" s="50">
        <f t="shared" si="3"/>
        <v>-6.0084796080836895</v>
      </c>
      <c r="P31" s="50">
        <f>VLOOKUP(M31, realGDP!$L:$O, MATCH(FI_Q_DL!$P$4, realGDP!$L$3:$O$3, 0), FALSE)</f>
        <v>8474.5</v>
      </c>
      <c r="Q31" s="88">
        <f t="shared" si="4"/>
        <v>-7.0900697481664872E-4</v>
      </c>
      <c r="R31" s="88">
        <f>VLOOKUP(M31, 'Federal Reserve FI Data'!A27:E76, 4, FALSE)/100</f>
        <v>-1.5E-3</v>
      </c>
    </row>
    <row r="32" spans="1:18" x14ac:dyDescent="0.25">
      <c r="A32" s="50" t="str">
        <f t="shared" si="1"/>
        <v>1971</v>
      </c>
      <c r="B32" t="s">
        <v>400</v>
      </c>
      <c r="C32">
        <f>SUMIF('C&amp;I'!B:B, FI_Q_DL!$B32, 'C&amp;I'!D:D)</f>
        <v>1422.6</v>
      </c>
      <c r="D32">
        <f>(SUMIF('M&amp;M'!B:B, FI_Q_DL!B32, 'M&amp;M'!I:I))/3</f>
        <v>140.1135995822944</v>
      </c>
      <c r="E32">
        <f>((SUMIF(Transfers!B:B, FI_Q_DL!B32, Transfers!J:J))/realGDP!D29)/3</f>
        <v>309.63302752293572</v>
      </c>
      <c r="F32" s="4">
        <f>VLOOKUP($B32, Taxes!$B:$O, MATCH("SUM_REAL", Taxes!$B$1:$O$1, 0), FALSE)</f>
        <v>676.18076792388717</v>
      </c>
      <c r="H32" s="52">
        <f>SUM(SUMPRODUCT(C24:C32,MPCs!$B$4:$B$12),SUMPRODUCT(D24:D32,MPCs!$C$4:$C$12),SUMPRODUCT(E24:E32,MPCs!$D$4:$D$12),SUMPRODUCT(F24:F32,MPCs!$E$4:$E$12))</f>
        <v>1385.8661239321468</v>
      </c>
      <c r="I32" s="53">
        <f>VLOOKUP(B32, realGDP!B:F, MATCH($I$4, realGDP!$B$3:$F$3, 0), FALSE)</f>
        <v>4914.3</v>
      </c>
      <c r="J32" s="75">
        <f t="shared" si="0"/>
        <v>-4.3534400339605329E-4</v>
      </c>
      <c r="K32" s="75"/>
      <c r="M32" s="50" t="s">
        <v>957</v>
      </c>
      <c r="N32" s="50">
        <f t="shared" si="2"/>
        <v>2021.1924622454876</v>
      </c>
      <c r="O32" s="50">
        <f t="shared" si="3"/>
        <v>41.295380102451645</v>
      </c>
      <c r="P32" s="50">
        <f>VLOOKUP(M32, realGDP!$L:$O, MATCH(FI_Q_DL!$P$4, realGDP!$L$3:$O$3, 0), FALSE)</f>
        <v>8786.4</v>
      </c>
      <c r="Q32" s="88">
        <f t="shared" si="4"/>
        <v>4.6999203430815404E-3</v>
      </c>
      <c r="R32" s="88">
        <f>VLOOKUP(M32, 'Federal Reserve FI Data'!A28:E77, 4, FALSE)/100</f>
        <v>-2.3E-3</v>
      </c>
    </row>
    <row r="33" spans="1:18" x14ac:dyDescent="0.25">
      <c r="A33" s="50" t="str">
        <f t="shared" si="1"/>
        <v>1972</v>
      </c>
      <c r="B33" t="s">
        <v>401</v>
      </c>
      <c r="C33">
        <f>SUMIF('C&amp;I'!B:B, FI_Q_DL!$B33, 'C&amp;I'!D:D)</f>
        <v>1429.3</v>
      </c>
      <c r="D33">
        <f>(SUMIF('M&amp;M'!B:B, FI_Q_DL!B33, 'M&amp;M'!I:I))/3</f>
        <v>144.81488451597542</v>
      </c>
      <c r="E33">
        <f>((SUMIF(Transfers!B:B, FI_Q_DL!B33, Transfers!J:J))/realGDP!D30)/3</f>
        <v>316.07262945527901</v>
      </c>
      <c r="F33" s="4">
        <f>VLOOKUP($B33, Taxes!$B:$O, MATCH("SUM_REAL", Taxes!$B$1:$O$1, 0), FALSE)</f>
        <v>756.55682582380621</v>
      </c>
      <c r="H33" s="52">
        <f>SUM(SUMPRODUCT(C25:C33,MPCs!$B$4:$B$12),SUMPRODUCT(D25:D33,MPCs!$C$4:$C$12),SUMPRODUCT(E25:E33,MPCs!$D$4:$D$12),SUMPRODUCT(F25:F33,MPCs!$E$4:$E$12))</f>
        <v>1384.9776062097162</v>
      </c>
      <c r="I33" s="53">
        <f>VLOOKUP(B33, realGDP!B:F, MATCH($I$4, realGDP!$B$3:$F$3, 0), FALSE)</f>
        <v>5002.3999999999996</v>
      </c>
      <c r="J33" s="75">
        <f t="shared" si="0"/>
        <v>-1.7761828770802141E-4</v>
      </c>
      <c r="K33" s="75"/>
      <c r="M33" s="50" t="s">
        <v>958</v>
      </c>
      <c r="N33" s="50">
        <f t="shared" si="2"/>
        <v>2098.211980651231</v>
      </c>
      <c r="O33" s="50">
        <f t="shared" si="3"/>
        <v>77.019518405743383</v>
      </c>
      <c r="P33" s="50">
        <f>VLOOKUP(M33, realGDP!$L:$O, MATCH(FI_Q_DL!$P$4, realGDP!$L$3:$O$3, 0), FALSE)</f>
        <v>8955</v>
      </c>
      <c r="Q33" s="88">
        <f t="shared" si="4"/>
        <v>8.6007279068390161E-3</v>
      </c>
      <c r="R33" s="88">
        <f>VLOOKUP(M33, 'Federal Reserve FI Data'!A29:E78, 4, FALSE)/100</f>
        <v>-2.7000000000000001E-3</v>
      </c>
    </row>
    <row r="34" spans="1:18" x14ac:dyDescent="0.25">
      <c r="A34" s="50" t="str">
        <f t="shared" si="1"/>
        <v>1972</v>
      </c>
      <c r="B34" t="s">
        <v>402</v>
      </c>
      <c r="C34">
        <f>SUMIF('C&amp;I'!B:B, FI_Q_DL!$B34, 'C&amp;I'!D:D)</f>
        <v>1438</v>
      </c>
      <c r="D34">
        <f>(SUMIF('M&amp;M'!B:B, FI_Q_DL!B34, 'M&amp;M'!I:I))/3</f>
        <v>146.9808421837287</v>
      </c>
      <c r="E34">
        <f>((SUMIF(Transfers!B:B, FI_Q_DL!B34, Transfers!J:J))/realGDP!D31)/3</f>
        <v>314.24989552862525</v>
      </c>
      <c r="F34" s="4">
        <f>VLOOKUP($B34, Taxes!$B:$O, MATCH("SUM_REAL", Taxes!$B$1:$O$1, 0), FALSE)</f>
        <v>770.58086084412878</v>
      </c>
      <c r="H34" s="52">
        <f>SUM(SUMPRODUCT(C26:C34,MPCs!$B$4:$B$12),SUMPRODUCT(D26:D34,MPCs!$C$4:$C$12),SUMPRODUCT(E26:E34,MPCs!$D$4:$D$12),SUMPRODUCT(F26:F34,MPCs!$E$4:$E$12))</f>
        <v>1393.1267755012436</v>
      </c>
      <c r="I34" s="53">
        <f>VLOOKUP(B34, realGDP!B:F, MATCH($I$4, realGDP!$B$3:$F$3, 0), FALSE)</f>
        <v>5118.3</v>
      </c>
      <c r="J34" s="75">
        <f t="shared" si="0"/>
        <v>1.5921632752139215E-3</v>
      </c>
      <c r="K34" s="75"/>
      <c r="M34" s="50" t="s">
        <v>959</v>
      </c>
      <c r="N34" s="50">
        <f t="shared" si="2"/>
        <v>2187.622354336816</v>
      </c>
      <c r="O34" s="50">
        <f t="shared" si="3"/>
        <v>89.410373685585</v>
      </c>
      <c r="P34" s="50">
        <f>VLOOKUP(M34, realGDP!$L:$O, MATCH(FI_Q_DL!$P$4, realGDP!$L$3:$O$3, 0), FALSE)</f>
        <v>8948.4</v>
      </c>
      <c r="Q34" s="88">
        <f t="shared" si="4"/>
        <v>9.9917721252497666E-3</v>
      </c>
      <c r="R34" s="88">
        <f>VLOOKUP(M34, 'Federal Reserve FI Data'!A30:E79, 4, FALSE)/100</f>
        <v>-4.6999999999999993E-3</v>
      </c>
    </row>
    <row r="35" spans="1:18" x14ac:dyDescent="0.25">
      <c r="A35" s="50" t="str">
        <f t="shared" si="1"/>
        <v>1972</v>
      </c>
      <c r="B35" t="s">
        <v>403</v>
      </c>
      <c r="C35">
        <f>SUMIF('C&amp;I'!B:B, FI_Q_DL!$B35, 'C&amp;I'!D:D)</f>
        <v>1409.3</v>
      </c>
      <c r="D35">
        <f>(SUMIF('M&amp;M'!B:B, FI_Q_DL!B35, 'M&amp;M'!I:I))/3</f>
        <v>152.64858793403587</v>
      </c>
      <c r="E35">
        <f>((SUMIF(Transfers!B:B, FI_Q_DL!B35, Transfers!J:J))/realGDP!D32)/3</f>
        <v>311.91748477693551</v>
      </c>
      <c r="F35" s="4">
        <f>VLOOKUP($B35, Taxes!$B:$O, MATCH("SUM_REAL", Taxes!$B$1:$O$1, 0), FALSE)</f>
        <v>770.4734683733069</v>
      </c>
      <c r="H35" s="52">
        <f>SUM(SUMPRODUCT(C27:C35,MPCs!$B$4:$B$12),SUMPRODUCT(D27:D35,MPCs!$C$4:$C$12),SUMPRODUCT(E27:E35,MPCs!$D$4:$D$12),SUMPRODUCT(F27:F35,MPCs!$E$4:$E$12))</f>
        <v>1366.1892754803741</v>
      </c>
      <c r="I35" s="53">
        <f>VLOOKUP(B35, realGDP!B:F, MATCH($I$4, realGDP!$B$3:$F$3, 0), FALSE)</f>
        <v>5165.3999999999996</v>
      </c>
      <c r="J35" s="75">
        <f t="shared" si="0"/>
        <v>-5.2149881946934396E-3</v>
      </c>
      <c r="K35" s="75"/>
      <c r="M35" s="50" t="s">
        <v>960</v>
      </c>
      <c r="N35" s="50">
        <f t="shared" si="2"/>
        <v>2269.7063858041702</v>
      </c>
      <c r="O35" s="50">
        <f t="shared" si="3"/>
        <v>82.08403146735418</v>
      </c>
      <c r="P35" s="50">
        <f>VLOOKUP(M35, realGDP!$L:$O, MATCH(FI_Q_DL!$P$4, realGDP!$L$3:$O$3, 0), FALSE)</f>
        <v>9266.6</v>
      </c>
      <c r="Q35" s="88">
        <f t="shared" si="4"/>
        <v>8.8580527342665243E-3</v>
      </c>
      <c r="R35" s="88">
        <f>VLOOKUP(M35, 'Federal Reserve FI Data'!A31:E80, 4, FALSE)/100</f>
        <v>-3.0999999999999999E-3</v>
      </c>
    </row>
    <row r="36" spans="1:18" x14ac:dyDescent="0.25">
      <c r="A36" s="50" t="str">
        <f t="shared" si="1"/>
        <v>1972</v>
      </c>
      <c r="B36" t="s">
        <v>404</v>
      </c>
      <c r="C36">
        <f>SUMIF('C&amp;I'!B:B, FI_Q_DL!$B36, 'C&amp;I'!D:D)</f>
        <v>1420.1</v>
      </c>
      <c r="D36">
        <f>(SUMIF('M&amp;M'!B:B, FI_Q_DL!B36, 'M&amp;M'!I:I))/3</f>
        <v>152.24424976377455</v>
      </c>
      <c r="E36">
        <f>((SUMIF(Transfers!B:B, FI_Q_DL!B36, Transfers!J:J))/realGDP!D33)/3</f>
        <v>351.01414739033379</v>
      </c>
      <c r="F36" s="4">
        <f>VLOOKUP($B36, Taxes!$B:$O, MATCH("SUM_REAL", Taxes!$B$1:$O$1, 0), FALSE)</f>
        <v>779.81839845515424</v>
      </c>
      <c r="H36" s="52">
        <f>SUM(SUMPRODUCT(C28:C36,MPCs!$B$4:$B$12),SUMPRODUCT(D28:D36,MPCs!$C$4:$C$12),SUMPRODUCT(E28:E36,MPCs!$D$4:$D$12),SUMPRODUCT(F28:F36,MPCs!$E$4:$E$12))</f>
        <v>1383.0936171159826</v>
      </c>
      <c r="I36" s="53">
        <f>VLOOKUP(B36, realGDP!B:F, MATCH($I$4, realGDP!$B$3:$F$3, 0), FALSE)</f>
        <v>5251.2</v>
      </c>
      <c r="J36" s="75">
        <f t="shared" si="0"/>
        <v>3.2191387941058213E-3</v>
      </c>
      <c r="K36" s="75"/>
      <c r="M36" s="50" t="s">
        <v>961</v>
      </c>
      <c r="N36" s="50">
        <f t="shared" si="2"/>
        <v>2278.2788179327313</v>
      </c>
      <c r="O36" s="50">
        <f t="shared" si="3"/>
        <v>8.572432128561104</v>
      </c>
      <c r="P36" s="50">
        <f>VLOOKUP(M36, realGDP!$L:$O, MATCH(FI_Q_DL!$P$4, realGDP!$L$3:$O$3, 0), FALSE)</f>
        <v>9521</v>
      </c>
      <c r="Q36" s="88">
        <f t="shared" si="4"/>
        <v>9.003709829388829E-4</v>
      </c>
      <c r="R36" s="88">
        <f>VLOOKUP(M36, 'Federal Reserve FI Data'!A32:E81, 4, FALSE)/100</f>
        <v>-5.6000000000000008E-3</v>
      </c>
    </row>
    <row r="37" spans="1:18" x14ac:dyDescent="0.25">
      <c r="A37" s="50" t="str">
        <f t="shared" si="1"/>
        <v>1973</v>
      </c>
      <c r="B37" t="s">
        <v>405</v>
      </c>
      <c r="C37">
        <f>SUMIF('C&amp;I'!B:B, FI_Q_DL!$B37, 'C&amp;I'!D:D)</f>
        <v>1431.6</v>
      </c>
      <c r="D37">
        <f>(SUMIF('M&amp;M'!B:B, FI_Q_DL!B37, 'M&amp;M'!I:I))/3</f>
        <v>158.67131082181928</v>
      </c>
      <c r="E37">
        <f>((SUMIF(Transfers!B:B, FI_Q_DL!B37, Transfers!J:J))/realGDP!D34)/3</f>
        <v>352.47953453758197</v>
      </c>
      <c r="F37" s="4">
        <f>VLOOKUP($B37, Taxes!$B:$O, MATCH("SUM_REAL", Taxes!$B$1:$O$1, 0), FALSE)</f>
        <v>821.18936472498467</v>
      </c>
      <c r="H37" s="52">
        <f>SUM(SUMPRODUCT(C29:C37,MPCs!$B$4:$B$12),SUMPRODUCT(D29:D37,MPCs!$C$4:$C$12),SUMPRODUCT(E29:E37,MPCs!$D$4:$D$12),SUMPRODUCT(F29:F37,MPCs!$E$4:$E$12))</f>
        <v>1395.1543955502657</v>
      </c>
      <c r="I37" s="53">
        <f>VLOOKUP(B37, realGDP!B:F, MATCH($I$4, realGDP!$B$3:$F$3, 0), FALSE)</f>
        <v>5380.5</v>
      </c>
      <c r="J37" s="75">
        <f t="shared" si="0"/>
        <v>2.2415720535792333E-3</v>
      </c>
      <c r="K37" s="75"/>
      <c r="M37" s="50" t="s">
        <v>962</v>
      </c>
      <c r="N37" s="50">
        <f t="shared" si="2"/>
        <v>2271.0451151529105</v>
      </c>
      <c r="O37" s="50">
        <f t="shared" si="3"/>
        <v>-7.23370277982076</v>
      </c>
      <c r="P37" s="50">
        <f>VLOOKUP(M37, realGDP!$L:$O, MATCH(FI_Q_DL!$P$4, realGDP!$L$3:$O$3, 0), FALSE)</f>
        <v>9905.4</v>
      </c>
      <c r="Q37" s="88">
        <f t="shared" si="4"/>
        <v>-7.3027871462240401E-4</v>
      </c>
      <c r="R37" s="88">
        <f>VLOOKUP(M37, 'Federal Reserve FI Data'!A33:E82, 4, FALSE)/100</f>
        <v>-6.5000000000000006E-3</v>
      </c>
    </row>
    <row r="38" spans="1:18" x14ac:dyDescent="0.25">
      <c r="A38" s="50" t="str">
        <f t="shared" si="1"/>
        <v>1973</v>
      </c>
      <c r="B38" t="s">
        <v>406</v>
      </c>
      <c r="C38">
        <f>SUMIF('C&amp;I'!B:B, FI_Q_DL!$B38, 'C&amp;I'!D:D)</f>
        <v>1424.5</v>
      </c>
      <c r="D38">
        <f>(SUMIF('M&amp;M'!B:B, FI_Q_DL!B38, 'M&amp;M'!I:I))/3</f>
        <v>165.01670313160443</v>
      </c>
      <c r="E38">
        <f>((SUMIF(Transfers!B:B, FI_Q_DL!B38, Transfers!J:J))/realGDP!D35)/3</f>
        <v>350.32523562989519</v>
      </c>
      <c r="F38" s="4">
        <f>VLOOKUP($B38, Taxes!$B:$O, MATCH("SUM_REAL", Taxes!$B$1:$O$1, 0), FALSE)</f>
        <v>821.58502588610111</v>
      </c>
      <c r="H38" s="52">
        <f>SUM(SUMPRODUCT(C30:C38,MPCs!$B$4:$B$12),SUMPRODUCT(D30:D38,MPCs!$C$4:$C$12),SUMPRODUCT(E30:E38,MPCs!$D$4:$D$12),SUMPRODUCT(F30:F38,MPCs!$E$4:$E$12))</f>
        <v>1389.4737915517476</v>
      </c>
      <c r="I38" s="53">
        <f>VLOOKUP(B38, realGDP!B:F, MATCH($I$4, realGDP!$B$3:$F$3, 0), FALSE)</f>
        <v>5441.5</v>
      </c>
      <c r="J38" s="75">
        <f t="shared" si="0"/>
        <v>-1.0439408248677953E-3</v>
      </c>
      <c r="K38" s="75"/>
      <c r="M38" s="50" t="s">
        <v>963</v>
      </c>
      <c r="N38" s="50">
        <f t="shared" si="2"/>
        <v>2267.8463136393411</v>
      </c>
      <c r="O38" s="50">
        <f t="shared" si="3"/>
        <v>-3.1988015135693786</v>
      </c>
      <c r="P38" s="50">
        <f>VLOOKUP(M38, realGDP!$L:$O, MATCH(FI_Q_DL!$P$4, realGDP!$L$3:$O$3, 0), FALSE)</f>
        <v>10174.799999999999</v>
      </c>
      <c r="Q38" s="88">
        <f t="shared" si="4"/>
        <v>-3.1438470668409982E-4</v>
      </c>
      <c r="R38" s="88">
        <f>VLOOKUP(M38, 'Federal Reserve FI Data'!A34:E83, 4, FALSE)/100</f>
        <v>-3.5999999999999999E-3</v>
      </c>
    </row>
    <row r="39" spans="1:18" x14ac:dyDescent="0.25">
      <c r="A39" s="50" t="str">
        <f t="shared" si="1"/>
        <v>1973</v>
      </c>
      <c r="B39" t="s">
        <v>407</v>
      </c>
      <c r="C39">
        <f>SUMIF('C&amp;I'!B:B, FI_Q_DL!$B39, 'C&amp;I'!D:D)</f>
        <v>1406.4</v>
      </c>
      <c r="D39">
        <f>(SUMIF('M&amp;M'!B:B, FI_Q_DL!B39, 'M&amp;M'!I:I))/3</f>
        <v>167.70952241995565</v>
      </c>
      <c r="E39">
        <f>((SUMIF(Transfers!B:B, FI_Q_DL!B39, Transfers!J:J))/realGDP!D36)/3</f>
        <v>348.33848279818011</v>
      </c>
      <c r="F39" s="4">
        <f>VLOOKUP($B39, Taxes!$B:$O, MATCH("SUM_REAL", Taxes!$B$1:$O$1, 0), FALSE)</f>
        <v>831.0845164065862</v>
      </c>
      <c r="H39" s="52">
        <f>SUM(SUMPRODUCT(C31:C39,MPCs!$B$4:$B$12),SUMPRODUCT(D31:D39,MPCs!$C$4:$C$12),SUMPRODUCT(E31:E39,MPCs!$D$4:$D$12),SUMPRODUCT(F31:F39,MPCs!$E$4:$E$12))</f>
        <v>1363.9178886371872</v>
      </c>
      <c r="I39" s="53">
        <f>VLOOKUP(B39, realGDP!B:F, MATCH($I$4, realGDP!$B$3:$F$3, 0), FALSE)</f>
        <v>5411.9</v>
      </c>
      <c r="J39" s="75">
        <f t="shared" si="0"/>
        <v>-4.722168353916447E-3</v>
      </c>
      <c r="K39" s="75"/>
      <c r="M39" s="50" t="s">
        <v>921</v>
      </c>
      <c r="N39" s="50">
        <f t="shared" si="2"/>
        <v>2259.0430639322567</v>
      </c>
      <c r="O39" s="50">
        <f t="shared" si="3"/>
        <v>-8.8032497070844329</v>
      </c>
      <c r="P39" s="50">
        <f>VLOOKUP(M39, realGDP!$L:$O, MATCH(FI_Q_DL!$P$4, realGDP!$L$3:$O$3, 0), FALSE)</f>
        <v>10561</v>
      </c>
      <c r="Q39" s="88">
        <f t="shared" si="4"/>
        <v>-8.3356213493839914E-4</v>
      </c>
      <c r="R39" s="88">
        <f>VLOOKUP(M39, 'Federal Reserve FI Data'!A35:E84, 4, FALSE)/100</f>
        <v>-1.8E-3</v>
      </c>
    </row>
    <row r="40" spans="1:18" x14ac:dyDescent="0.25">
      <c r="A40" s="50" t="str">
        <f t="shared" si="1"/>
        <v>1973</v>
      </c>
      <c r="B40" t="s">
        <v>408</v>
      </c>
      <c r="C40">
        <f>SUMIF('C&amp;I'!B:B, FI_Q_DL!$B40, 'C&amp;I'!D:D)</f>
        <v>1415.8</v>
      </c>
      <c r="D40">
        <f>(SUMIF('M&amp;M'!B:B, FI_Q_DL!B40, 'M&amp;M'!I:I))/3</f>
        <v>172.69352134322853</v>
      </c>
      <c r="E40">
        <f>((SUMIF(Transfers!B:B, FI_Q_DL!B40, Transfers!J:J))/realGDP!D37)/3</f>
        <v>349.12240361768994</v>
      </c>
      <c r="F40" s="4">
        <f>VLOOKUP($B40, Taxes!$B:$O, MATCH("SUM_REAL", Taxes!$B$1:$O$1, 0), FALSE)</f>
        <v>843.10569479573849</v>
      </c>
      <c r="H40" s="52">
        <f>SUM(SUMPRODUCT(C32:C40,MPCs!$B$4:$B$12),SUMPRODUCT(D32:D40,MPCs!$C$4:$C$12),SUMPRODUCT(E32:E40,MPCs!$D$4:$D$12),SUMPRODUCT(F32:F40,MPCs!$E$4:$E$12))</f>
        <v>1368.1804499732452</v>
      </c>
      <c r="I40" s="53">
        <f>VLOOKUP(B40, realGDP!B:F, MATCH($I$4, realGDP!$B$3:$F$3, 0), FALSE)</f>
        <v>5462.4</v>
      </c>
      <c r="J40" s="75">
        <f t="shared" si="0"/>
        <v>7.8034588020981074E-4</v>
      </c>
      <c r="K40" s="75"/>
      <c r="M40" s="50" t="s">
        <v>922</v>
      </c>
      <c r="N40" s="50">
        <f t="shared" si="2"/>
        <v>2241.8989762891315</v>
      </c>
      <c r="O40" s="50">
        <f t="shared" si="3"/>
        <v>-17.144087643125204</v>
      </c>
      <c r="P40" s="50">
        <f>VLOOKUP(M40, realGDP!$L:$O, MATCH(FI_Q_DL!$P$4, realGDP!$L$3:$O$3, 0), FALSE)</f>
        <v>11034.9</v>
      </c>
      <c r="Q40" s="88">
        <f t="shared" si="4"/>
        <v>-1.5536241962433011E-3</v>
      </c>
      <c r="R40" s="88">
        <f>VLOOKUP(M40, 'Federal Reserve FI Data'!A36:E85, 4, FALSE)/100</f>
        <v>-8.9999999999999998E-4</v>
      </c>
    </row>
    <row r="41" spans="1:18" x14ac:dyDescent="0.25">
      <c r="A41" s="50" t="str">
        <f t="shared" si="1"/>
        <v>1974</v>
      </c>
      <c r="B41" t="s">
        <v>409</v>
      </c>
      <c r="C41">
        <f>SUMIF('C&amp;I'!B:B, FI_Q_DL!$B41, 'C&amp;I'!D:D)</f>
        <v>1442.4</v>
      </c>
      <c r="D41">
        <f>(SUMIF('M&amp;M'!B:B, FI_Q_DL!B41, 'M&amp;M'!I:I))/3</f>
        <v>175.46672775322386</v>
      </c>
      <c r="E41">
        <f>((SUMIF(Transfers!B:B, FI_Q_DL!B41, Transfers!J:J))/realGDP!D38)/3</f>
        <v>356.0352313608733</v>
      </c>
      <c r="F41" s="4">
        <f>VLOOKUP($B41, Taxes!$B:$O, MATCH("SUM_REAL", Taxes!$B$1:$O$1, 0), FALSE)</f>
        <v>850.01860811313747</v>
      </c>
      <c r="H41" s="52">
        <f>SUM(SUMPRODUCT(C33:C41,MPCs!$B$4:$B$12),SUMPRODUCT(D33:D41,MPCs!$C$4:$C$12),SUMPRODUCT(E33:E41,MPCs!$D$4:$D$12),SUMPRODUCT(F33:F41,MPCs!$E$4:$E$12))</f>
        <v>1391.2042644832422</v>
      </c>
      <c r="I41" s="53">
        <f>VLOOKUP(B41, realGDP!B:F, MATCH($I$4, realGDP!$B$3:$F$3, 0), FALSE)</f>
        <v>5417</v>
      </c>
      <c r="J41" s="75">
        <f t="shared" si="0"/>
        <v>4.2502888148416114E-3</v>
      </c>
      <c r="K41" s="75"/>
      <c r="M41" s="50" t="s">
        <v>923</v>
      </c>
      <c r="N41" s="50">
        <f t="shared" si="2"/>
        <v>2200.0709305145838</v>
      </c>
      <c r="O41" s="50">
        <f t="shared" si="3"/>
        <v>-41.828045774547718</v>
      </c>
      <c r="P41" s="50">
        <f>VLOOKUP(M41, realGDP!$L:$O, MATCH(FI_Q_DL!$P$4, realGDP!$L$3:$O$3, 0), FALSE)</f>
        <v>11525.9</v>
      </c>
      <c r="Q41" s="88">
        <f t="shared" si="4"/>
        <v>-3.6290481241853319E-3</v>
      </c>
      <c r="R41" s="88">
        <f>VLOOKUP(M41, 'Federal Reserve FI Data'!A37:E86, 4, FALSE)/100</f>
        <v>-4.0000000000000002E-4</v>
      </c>
    </row>
    <row r="42" spans="1:18" x14ac:dyDescent="0.25">
      <c r="A42" s="50" t="str">
        <f t="shared" si="1"/>
        <v>1974</v>
      </c>
      <c r="B42" t="s">
        <v>410</v>
      </c>
      <c r="C42">
        <f>SUMIF('C&amp;I'!B:B, FI_Q_DL!$B42, 'C&amp;I'!D:D)</f>
        <v>1451.6</v>
      </c>
      <c r="D42">
        <f>(SUMIF('M&amp;M'!B:B, FI_Q_DL!B42, 'M&amp;M'!I:I))/3</f>
        <v>182.81461554576413</v>
      </c>
      <c r="E42">
        <f>((SUMIF(Transfers!B:B, FI_Q_DL!B42, Transfers!J:J))/realGDP!D39)/3</f>
        <v>368.54740448530032</v>
      </c>
      <c r="F42" s="4">
        <f>VLOOKUP($B42, Taxes!$B:$O, MATCH("SUM_REAL", Taxes!$B$1:$O$1, 0), FALSE)</f>
        <v>854.83695848865409</v>
      </c>
      <c r="H42" s="52">
        <f>SUM(SUMPRODUCT(C34:C42,MPCs!$B$4:$B$12),SUMPRODUCT(D34:D42,MPCs!$C$4:$C$12),SUMPRODUCT(E34:E42,MPCs!$D$4:$D$12),SUMPRODUCT(F34:F42,MPCs!$E$4:$E$12))</f>
        <v>1408.9716257492983</v>
      </c>
      <c r="I42" s="53">
        <f>VLOOKUP(B42, realGDP!B:F, MATCH($I$4, realGDP!$B$3:$F$3, 0), FALSE)</f>
        <v>5431.3</v>
      </c>
      <c r="J42" s="75">
        <f t="shared" si="0"/>
        <v>3.2712907160451481E-3</v>
      </c>
      <c r="K42" s="75"/>
      <c r="M42" s="50" t="s">
        <v>924</v>
      </c>
      <c r="N42" s="50">
        <f t="shared" si="2"/>
        <v>2210.4176930671074</v>
      </c>
      <c r="O42" s="50">
        <f t="shared" si="3"/>
        <v>10.346762552523614</v>
      </c>
      <c r="P42" s="50">
        <f>VLOOKUP(M42, realGDP!$L:$O, MATCH(FI_Q_DL!$P$4, realGDP!$L$3:$O$3, 0), FALSE)</f>
        <v>12065.9</v>
      </c>
      <c r="Q42" s="88">
        <f t="shared" si="4"/>
        <v>8.5752099325567212E-4</v>
      </c>
      <c r="R42" s="88">
        <f>VLOOKUP(M42, 'Federal Reserve FI Data'!A38:E87, 4, FALSE)/100</f>
        <v>3.0000000000000001E-3</v>
      </c>
    </row>
    <row r="43" spans="1:18" x14ac:dyDescent="0.25">
      <c r="A43" s="50" t="str">
        <f t="shared" si="1"/>
        <v>1974</v>
      </c>
      <c r="B43" t="s">
        <v>411</v>
      </c>
      <c r="C43">
        <f>SUMIF('C&amp;I'!B:B, FI_Q_DL!$B43, 'C&amp;I'!D:D)</f>
        <v>1453.5</v>
      </c>
      <c r="D43">
        <f>(SUMIF('M&amp;M'!B:B, FI_Q_DL!B43, 'M&amp;M'!I:I))/3</f>
        <v>183.77331103942677</v>
      </c>
      <c r="E43">
        <f>((SUMIF(Transfers!B:B, FI_Q_DL!B43, Transfers!J:J))/realGDP!D40)/3</f>
        <v>380.25091626726817</v>
      </c>
      <c r="F43" s="4">
        <f>VLOOKUP($B43, Taxes!$B:$O, MATCH("SUM_REAL", Taxes!$B$1:$O$1, 0), FALSE)</f>
        <v>859.52917958838452</v>
      </c>
      <c r="H43" s="52">
        <f>SUM(SUMPRODUCT(C35:C43,MPCs!$B$4:$B$12),SUMPRODUCT(D35:D43,MPCs!$C$4:$C$12),SUMPRODUCT(E35:E43,MPCs!$D$4:$D$12),SUMPRODUCT(F35:F43,MPCs!$E$4:$E$12))</f>
        <v>1415.7671657317323</v>
      </c>
      <c r="I43" s="53">
        <f>VLOOKUP(B43, realGDP!B:F, MATCH($I$4, realGDP!$B$3:$F$3, 0), FALSE)</f>
        <v>5378.7</v>
      </c>
      <c r="J43" s="75">
        <f t="shared" si="0"/>
        <v>1.2634168074877002E-3</v>
      </c>
      <c r="K43" s="75"/>
      <c r="M43" s="50" t="s">
        <v>292</v>
      </c>
      <c r="N43" s="50">
        <f t="shared" si="2"/>
        <v>2187.5384695470211</v>
      </c>
      <c r="O43" s="50">
        <f t="shared" si="3"/>
        <v>-22.879223520086271</v>
      </c>
      <c r="P43" s="50">
        <f>VLOOKUP(M43, realGDP!$L:$O, MATCH(FI_Q_DL!$P$4, realGDP!$L$3:$O$3, 0), FALSE)</f>
        <v>12559.7</v>
      </c>
      <c r="Q43" s="88">
        <f t="shared" si="4"/>
        <v>-1.8216377397617992E-3</v>
      </c>
      <c r="R43" s="88">
        <f>VLOOKUP(M43, 'Federal Reserve FI Data'!A39:E88, 4, FALSE)/100</f>
        <v>7.000000000000001E-4</v>
      </c>
    </row>
    <row r="44" spans="1:18" x14ac:dyDescent="0.25">
      <c r="A44" s="50" t="str">
        <f t="shared" si="1"/>
        <v>1974</v>
      </c>
      <c r="B44" t="s">
        <v>412</v>
      </c>
      <c r="C44">
        <f>SUMIF('C&amp;I'!B:B, FI_Q_DL!$B44, 'C&amp;I'!D:D)</f>
        <v>1459.9</v>
      </c>
      <c r="D44">
        <f>(SUMIF('M&amp;M'!B:B, FI_Q_DL!B44, 'M&amp;M'!I:I))/3</f>
        <v>187.74264529310139</v>
      </c>
      <c r="E44">
        <f>((SUMIF(Transfers!B:B, FI_Q_DL!B44, Transfers!J:J))/realGDP!D41)/3</f>
        <v>389.41398865784498</v>
      </c>
      <c r="F44" s="4">
        <f>VLOOKUP($B44, Taxes!$B:$O, MATCH("SUM_REAL", Taxes!$B$1:$O$1, 0), FALSE)</f>
        <v>848.59941570716614</v>
      </c>
      <c r="H44" s="52">
        <f>SUM(SUMPRODUCT(C36:C44,MPCs!$B$4:$B$12),SUMPRODUCT(D36:D44,MPCs!$C$4:$C$12),SUMPRODUCT(E36:E44,MPCs!$D$4:$D$12),SUMPRODUCT(F36:F44,MPCs!$E$4:$E$12))</f>
        <v>1433.6267717817682</v>
      </c>
      <c r="I44" s="53">
        <f>VLOOKUP(B44, realGDP!B:F, MATCH($I$4, realGDP!$B$3:$F$3, 0), FALSE)</f>
        <v>5357.2</v>
      </c>
      <c r="J44" s="75">
        <f t="shared" si="0"/>
        <v>3.3337575692592839E-3</v>
      </c>
      <c r="K44" s="75"/>
      <c r="M44" s="50" t="s">
        <v>293</v>
      </c>
      <c r="N44" s="50">
        <f t="shared" si="2"/>
        <v>2305.7844673116824</v>
      </c>
      <c r="O44" s="50">
        <f t="shared" si="3"/>
        <v>118.2459977646613</v>
      </c>
      <c r="P44" s="50">
        <f>VLOOKUP(M44, realGDP!$L:$O, MATCH(FI_Q_DL!$P$4, realGDP!$L$3:$O$3, 0), FALSE)</f>
        <v>12682.2</v>
      </c>
      <c r="Q44" s="88">
        <f t="shared" si="4"/>
        <v>9.3237764555567093E-3</v>
      </c>
      <c r="R44" s="88">
        <f>VLOOKUP(M44, 'Federal Reserve FI Data'!A40:E89, 4, FALSE)/100</f>
        <v>4.7999999999999996E-3</v>
      </c>
    </row>
    <row r="45" spans="1:18" x14ac:dyDescent="0.25">
      <c r="A45" s="50" t="str">
        <f t="shared" si="1"/>
        <v>1975</v>
      </c>
      <c r="B45" t="s">
        <v>413</v>
      </c>
      <c r="C45">
        <f>SUMIF('C&amp;I'!B:B, FI_Q_DL!$B45, 'C&amp;I'!D:D)</f>
        <v>1476.1</v>
      </c>
      <c r="D45">
        <f>(SUMIF('M&amp;M'!B:B, FI_Q_DL!B45, 'M&amp;M'!I:I))/3</f>
        <v>197.46839427205637</v>
      </c>
      <c r="E45">
        <f>((SUMIF(Transfers!B:B, FI_Q_DL!B45, Transfers!J:J))/realGDP!D42)/3</f>
        <v>411.5920515502176</v>
      </c>
      <c r="F45" s="4">
        <f>VLOOKUP($B45, Taxes!$B:$O, MATCH("SUM_REAL", Taxes!$B$1:$O$1, 0), FALSE)</f>
        <v>838.36577713302518</v>
      </c>
      <c r="H45" s="52">
        <f>SUM(SUMPRODUCT(C37:C45,MPCs!$B$4:$B$12),SUMPRODUCT(D37:D45,MPCs!$C$4:$C$12),SUMPRODUCT(E37:E45,MPCs!$D$4:$D$12),SUMPRODUCT(F37:F45,MPCs!$E$4:$E$12))</f>
        <v>1470.5968346915718</v>
      </c>
      <c r="I45" s="53">
        <f>VLOOKUP(B45, realGDP!B:F, MATCH($I$4, realGDP!$B$3:$F$3, 0), FALSE)</f>
        <v>5292.4</v>
      </c>
      <c r="J45" s="75">
        <f t="shared" si="0"/>
        <v>6.9855005120179076E-3</v>
      </c>
      <c r="K45" s="75"/>
      <c r="M45" s="50" t="s">
        <v>294</v>
      </c>
      <c r="N45" s="50">
        <f t="shared" si="2"/>
        <v>2570.7348286933639</v>
      </c>
      <c r="O45" s="50">
        <f t="shared" si="3"/>
        <v>264.95036138168143</v>
      </c>
      <c r="P45" s="50">
        <f>VLOOKUP(M45, realGDP!$L:$O, MATCH(FI_Q_DL!$P$4, realGDP!$L$3:$O$3, 0), FALSE)</f>
        <v>12908.8</v>
      </c>
      <c r="Q45" s="88">
        <f t="shared" si="4"/>
        <v>2.0524786299398971E-2</v>
      </c>
      <c r="R45" s="88">
        <f>VLOOKUP(M45, 'Federal Reserve FI Data'!A41:E90, 4, FALSE)/100</f>
        <v>9.4999999999999998E-3</v>
      </c>
    </row>
    <row r="46" spans="1:18" x14ac:dyDescent="0.25">
      <c r="A46" s="50" t="str">
        <f t="shared" si="1"/>
        <v>1975</v>
      </c>
      <c r="B46" t="s">
        <v>414</v>
      </c>
      <c r="C46">
        <f>SUMIF('C&amp;I'!B:B, FI_Q_DL!$B46, 'C&amp;I'!D:D)</f>
        <v>1466.2</v>
      </c>
      <c r="D46">
        <f>(SUMIF('M&amp;M'!B:B, FI_Q_DL!B46, 'M&amp;M'!I:I))/3</f>
        <v>202.04099254571497</v>
      </c>
      <c r="E46">
        <f>((SUMIF(Transfers!B:B, FI_Q_DL!B46, Transfers!J:J))/realGDP!D43)/3</f>
        <v>452.17700452177002</v>
      </c>
      <c r="F46" s="4">
        <f>VLOOKUP($B46, Taxes!$B:$O, MATCH("SUM_REAL", Taxes!$B$1:$O$1, 0), FALSE)</f>
        <v>706.92930706929292</v>
      </c>
      <c r="H46" s="52">
        <f>SUM(SUMPRODUCT(C38:C46,MPCs!$B$4:$B$12),SUMPRODUCT(D38:D46,MPCs!$C$4:$C$12),SUMPRODUCT(E38:E46,MPCs!$D$4:$D$12),SUMPRODUCT(F38:F46,MPCs!$E$4:$E$12))</f>
        <v>1519.3712546260672</v>
      </c>
      <c r="I46" s="53">
        <f>VLOOKUP(B46, realGDP!B:F, MATCH($I$4, realGDP!$B$3:$F$3, 0), FALSE)</f>
        <v>5333.2</v>
      </c>
      <c r="J46" s="75">
        <f t="shared" si="0"/>
        <v>9.1454323735272302E-3</v>
      </c>
      <c r="K46" s="75"/>
      <c r="M46" s="50" t="s">
        <v>295</v>
      </c>
      <c r="N46" s="50">
        <f t="shared" si="2"/>
        <v>2761.9303176706871</v>
      </c>
      <c r="O46" s="50">
        <f t="shared" si="3"/>
        <v>191.19548897732329</v>
      </c>
      <c r="P46" s="50">
        <f>VLOOKUP(M46, realGDP!$L:$O, MATCH(FI_Q_DL!$P$4, realGDP!$L$3:$O$3, 0), FALSE)</f>
        <v>13271.1</v>
      </c>
      <c r="Q46" s="88">
        <f t="shared" si="4"/>
        <v>1.4406905906618387E-2</v>
      </c>
      <c r="R46" s="88">
        <f>VLOOKUP(M46, 'Federal Reserve FI Data'!A42:E91, 4, FALSE)/100</f>
        <v>9.0000000000000011E-3</v>
      </c>
    </row>
    <row r="47" spans="1:18" x14ac:dyDescent="0.25">
      <c r="A47" s="50" t="str">
        <f t="shared" si="1"/>
        <v>1975</v>
      </c>
      <c r="B47" t="s">
        <v>415</v>
      </c>
      <c r="C47">
        <f>SUMIF('C&amp;I'!B:B, FI_Q_DL!$B47, 'C&amp;I'!D:D)</f>
        <v>1489.5</v>
      </c>
      <c r="D47">
        <f>(SUMIF('M&amp;M'!B:B, FI_Q_DL!B47, 'M&amp;M'!I:I))/3</f>
        <v>202.28535797325048</v>
      </c>
      <c r="E47">
        <f>((SUMIF(Transfers!B:B, FI_Q_DL!B47, Transfers!J:J))/realGDP!D44)/3</f>
        <v>451.40252148497137</v>
      </c>
      <c r="F47" s="4">
        <f>VLOOKUP($B47, Taxes!$B:$O, MATCH("SUM_REAL", Taxes!$B$1:$O$1, 0), FALSE)</f>
        <v>803.886925795053</v>
      </c>
      <c r="H47" s="52">
        <f>SUM(SUMPRODUCT(C39:C47,MPCs!$B$4:$B$12),SUMPRODUCT(D39:D47,MPCs!$C$4:$C$12),SUMPRODUCT(E39:E47,MPCs!$D$4:$D$12),SUMPRODUCT(F39:F47,MPCs!$E$4:$E$12))</f>
        <v>1539.8873074440849</v>
      </c>
      <c r="I47" s="53">
        <f>VLOOKUP(B47, realGDP!B:F, MATCH($I$4, realGDP!$B$3:$F$3, 0), FALSE)</f>
        <v>5421.4</v>
      </c>
      <c r="J47" s="75">
        <f t="shared" si="0"/>
        <v>3.7842721101593079E-3</v>
      </c>
      <c r="K47" s="75"/>
      <c r="M47" s="50" t="s">
        <v>296</v>
      </c>
      <c r="N47" s="50">
        <f t="shared" si="2"/>
        <v>2889.4512810863162</v>
      </c>
      <c r="O47" s="50">
        <f t="shared" si="3"/>
        <v>127.52096341562901</v>
      </c>
      <c r="P47" s="50">
        <f>VLOOKUP(M47, realGDP!$L:$O, MATCH(FI_Q_DL!$P$4, realGDP!$L$3:$O$3, 0), FALSE)</f>
        <v>13773.5</v>
      </c>
      <c r="Q47" s="88">
        <f t="shared" si="4"/>
        <v>9.258428388980942E-3</v>
      </c>
      <c r="R47" s="88">
        <f>VLOOKUP(M47, 'Federal Reserve FI Data'!A43:E92, 4, FALSE)/100</f>
        <v>7.1999999999999998E-3</v>
      </c>
    </row>
    <row r="48" spans="1:18" x14ac:dyDescent="0.25">
      <c r="A48" s="50" t="str">
        <f t="shared" si="1"/>
        <v>1975</v>
      </c>
      <c r="B48" t="s">
        <v>416</v>
      </c>
      <c r="C48">
        <f>SUMIF('C&amp;I'!B:B, FI_Q_DL!$B48, 'C&amp;I'!D:D)</f>
        <v>1503.4</v>
      </c>
      <c r="D48">
        <f>(SUMIF('M&amp;M'!B:B, FI_Q_DL!B48, 'M&amp;M'!I:I))/3</f>
        <v>207.72397079561111</v>
      </c>
      <c r="E48">
        <f>((SUMIF(Transfers!B:B, FI_Q_DL!B48, Transfers!J:J))/realGDP!D45)/3</f>
        <v>447.27612060366187</v>
      </c>
      <c r="F48" s="4">
        <f>VLOOKUP($B48, Taxes!$B:$O, MATCH("SUM_REAL", Taxes!$B$1:$O$1, 0), FALSE)</f>
        <v>816.03758406538611</v>
      </c>
      <c r="H48" s="52">
        <f>SUM(SUMPRODUCT(C40:C48,MPCs!$B$4:$B$12),SUMPRODUCT(D40:D48,MPCs!$C$4:$C$12),SUMPRODUCT(E40:E48,MPCs!$D$4:$D$12),SUMPRODUCT(F40:F48,MPCs!$E$4:$E$12))</f>
        <v>1563.640948223474</v>
      </c>
      <c r="I48" s="53">
        <f>VLOOKUP(B48, realGDP!B:F, MATCH($I$4, realGDP!$B$3:$F$3, 0), FALSE)</f>
        <v>5494.4</v>
      </c>
      <c r="J48" s="75">
        <f t="shared" si="0"/>
        <v>4.3232456281648802E-3</v>
      </c>
      <c r="K48" s="75"/>
      <c r="M48" s="50" t="s">
        <v>297</v>
      </c>
      <c r="N48" s="50">
        <f t="shared" si="2"/>
        <v>2887.1924760943766</v>
      </c>
      <c r="O48" s="50">
        <f t="shared" si="3"/>
        <v>-2.2588049919395417</v>
      </c>
      <c r="P48" s="50">
        <f>VLOOKUP(M48, realGDP!$L:$O, MATCH(FI_Q_DL!$P$4, realGDP!$L$3:$O$3, 0), FALSE)</f>
        <v>14234.2</v>
      </c>
      <c r="Q48" s="88">
        <f t="shared" si="4"/>
        <v>-1.5868858045689548E-4</v>
      </c>
      <c r="R48" s="88">
        <f>VLOOKUP(M48, 'Federal Reserve FI Data'!A44:E93, 4, FALSE)/100</f>
        <v>2.3E-3</v>
      </c>
    </row>
    <row r="49" spans="1:18" x14ac:dyDescent="0.25">
      <c r="A49" s="50" t="str">
        <f t="shared" si="1"/>
        <v>1976</v>
      </c>
      <c r="B49" t="s">
        <v>417</v>
      </c>
      <c r="C49">
        <f>SUMIF('C&amp;I'!B:B, FI_Q_DL!$B49, 'C&amp;I'!D:D)</f>
        <v>1506.5</v>
      </c>
      <c r="D49">
        <f>(SUMIF('M&amp;M'!B:B, FI_Q_DL!B49, 'M&amp;M'!I:I))/3</f>
        <v>211.41557611516305</v>
      </c>
      <c r="E49">
        <f>((SUMIF(Transfers!B:B, FI_Q_DL!B49, Transfers!J:J))/realGDP!D46)/3</f>
        <v>450.63967920565204</v>
      </c>
      <c r="F49" s="4">
        <f>VLOOKUP($B49, Taxes!$B:$O, MATCH("SUM_REAL", Taxes!$B$1:$O$1, 0), FALSE)</f>
        <v>841.7669149003882</v>
      </c>
      <c r="H49" s="52">
        <f>SUM(SUMPRODUCT(C41:C49,MPCs!$B$4:$B$12),SUMPRODUCT(D41:D49,MPCs!$C$4:$C$12),SUMPRODUCT(E41:E49,MPCs!$D$4:$D$12),SUMPRODUCT(F41:F49,MPCs!$E$4:$E$12))</f>
        <v>1571.0094693579163</v>
      </c>
      <c r="I49" s="53">
        <f>VLOOKUP(B49, realGDP!B:F, MATCH($I$4, realGDP!$B$3:$F$3, 0), FALSE)</f>
        <v>5618.5</v>
      </c>
      <c r="J49" s="75">
        <f t="shared" si="0"/>
        <v>1.3114747947748134E-3</v>
      </c>
      <c r="K49" s="75"/>
      <c r="M49" s="50" t="s">
        <v>298</v>
      </c>
      <c r="N49" s="50">
        <f t="shared" si="2"/>
        <v>2895.4078869942305</v>
      </c>
      <c r="O49" s="50">
        <f t="shared" si="3"/>
        <v>8.2154108998538504</v>
      </c>
      <c r="P49" s="50">
        <f>VLOOKUP(M49, realGDP!$L:$O, MATCH(FI_Q_DL!$P$4, realGDP!$L$3:$O$3, 0), FALSE)</f>
        <v>14613.8</v>
      </c>
      <c r="Q49" s="88">
        <f t="shared" si="4"/>
        <v>5.6216801241660967E-4</v>
      </c>
      <c r="R49" s="88">
        <f>VLOOKUP(M49, 'Federal Reserve FI Data'!A45:E94, 4, FALSE)/100</f>
        <v>3.3E-3</v>
      </c>
    </row>
    <row r="50" spans="1:18" x14ac:dyDescent="0.25">
      <c r="A50" s="50" t="str">
        <f t="shared" si="1"/>
        <v>1976</v>
      </c>
      <c r="B50" t="s">
        <v>418</v>
      </c>
      <c r="C50">
        <f>SUMIF('C&amp;I'!B:B, FI_Q_DL!$B50, 'C&amp;I'!D:D)</f>
        <v>1491.4</v>
      </c>
      <c r="D50">
        <f>(SUMIF('M&amp;M'!B:B, FI_Q_DL!B50, 'M&amp;M'!I:I))/3</f>
        <v>210.28781698144908</v>
      </c>
      <c r="E50">
        <f>((SUMIF(Transfers!B:B, FI_Q_DL!B50, Transfers!J:J))/realGDP!D47)/3</f>
        <v>440.0471291211681</v>
      </c>
      <c r="F50" s="4">
        <f>VLOOKUP($B50, Taxes!$B:$O, MATCH("SUM_REAL", Taxes!$B$1:$O$1, 0), FALSE)</f>
        <v>861.89484314839365</v>
      </c>
      <c r="H50" s="52">
        <f>SUM(SUMPRODUCT(C42:C50,MPCs!$B$4:$B$12),SUMPRODUCT(D42:D50,MPCs!$C$4:$C$12),SUMPRODUCT(E42:E50,MPCs!$D$4:$D$12),SUMPRODUCT(F42:F50,MPCs!$E$4:$E$12))</f>
        <v>1551.7198593699086</v>
      </c>
      <c r="I50" s="53">
        <f>VLOOKUP(B50, realGDP!B:F, MATCH($I$4, realGDP!$B$3:$F$3, 0), FALSE)</f>
        <v>5661</v>
      </c>
      <c r="J50" s="75">
        <f t="shared" si="0"/>
        <v>-3.4074562776908088E-3</v>
      </c>
      <c r="K50" s="75"/>
      <c r="M50" s="50" t="s">
        <v>299</v>
      </c>
      <c r="N50" s="50">
        <f t="shared" si="2"/>
        <v>2897.2544062252296</v>
      </c>
      <c r="O50" s="50">
        <f t="shared" si="3"/>
        <v>1.8465192309990925</v>
      </c>
      <c r="P50" s="50">
        <f>VLOOKUP(M50, realGDP!$L:$O, MATCH(FI_Q_DL!$P$4, realGDP!$L$3:$O$3, 0), FALSE)</f>
        <v>14873.7</v>
      </c>
      <c r="Q50" s="88">
        <f t="shared" si="4"/>
        <v>1.2414659640836459E-4</v>
      </c>
      <c r="R50" s="88">
        <f>VLOOKUP(M50, 'Federal Reserve FI Data'!A46:E95, 4, FALSE)/100</f>
        <v>1.6000000000000001E-3</v>
      </c>
    </row>
    <row r="51" spans="1:18" x14ac:dyDescent="0.25">
      <c r="A51" s="50" t="str">
        <f t="shared" si="1"/>
        <v>1976</v>
      </c>
      <c r="B51" t="s">
        <v>419</v>
      </c>
      <c r="C51">
        <f>SUMIF('C&amp;I'!B:B, FI_Q_DL!$B51, 'C&amp;I'!D:D)</f>
        <v>1483.9</v>
      </c>
      <c r="D51">
        <f>(SUMIF('M&amp;M'!B:B, FI_Q_DL!B51, 'M&amp;M'!I:I))/3</f>
        <v>217.40429115322738</v>
      </c>
      <c r="E51">
        <f>((SUMIF(Transfers!B:B, FI_Q_DL!B51, Transfers!J:J))/realGDP!D48)/3</f>
        <v>449.52902042465877</v>
      </c>
      <c r="F51" s="4">
        <f>VLOOKUP($B51, Taxes!$B:$O, MATCH("SUM_REAL", Taxes!$B$1:$O$1, 0), FALSE)</f>
        <v>875.74222028787267</v>
      </c>
      <c r="H51" s="52">
        <f>SUM(SUMPRODUCT(C43:C51,MPCs!$B$4:$B$12),SUMPRODUCT(D43:D51,MPCs!$C$4:$C$12),SUMPRODUCT(E43:E51,MPCs!$D$4:$D$12),SUMPRODUCT(F43:F51,MPCs!$E$4:$E$12))</f>
        <v>1552.2296204648942</v>
      </c>
      <c r="I51" s="53">
        <f>VLOOKUP(B51, realGDP!B:F, MATCH($I$4, realGDP!$B$3:$F$3, 0), FALSE)</f>
        <v>5689.8</v>
      </c>
      <c r="J51" s="75">
        <f t="shared" si="0"/>
        <v>8.9592093744174863E-5</v>
      </c>
      <c r="K51" s="75"/>
      <c r="M51" s="50" t="s">
        <v>300</v>
      </c>
      <c r="N51" s="50">
        <f t="shared" si="2"/>
        <v>3045.9670724582793</v>
      </c>
      <c r="O51" s="50">
        <f t="shared" si="3"/>
        <v>148.71266623304973</v>
      </c>
      <c r="P51" s="50">
        <f>VLOOKUP(M51, realGDP!$L:$O, MATCH(FI_Q_DL!$P$4, realGDP!$L$3:$O$3, 0), FALSE)</f>
        <v>14830.4</v>
      </c>
      <c r="Q51" s="88">
        <f t="shared" si="4"/>
        <v>1.0027555981837964E-2</v>
      </c>
      <c r="R51" s="88">
        <f>VLOOKUP(M51, 'Federal Reserve FI Data'!A47:E96, 4, FALSE)/100</f>
        <v>8.3999999999999995E-3</v>
      </c>
    </row>
    <row r="52" spans="1:18" x14ac:dyDescent="0.25">
      <c r="A52" s="50" t="str">
        <f t="shared" si="1"/>
        <v>1976</v>
      </c>
      <c r="B52" t="s">
        <v>420</v>
      </c>
      <c r="C52">
        <f>SUMIF('C&amp;I'!B:B, FI_Q_DL!$B52, 'C&amp;I'!D:D)</f>
        <v>1484.4</v>
      </c>
      <c r="D52">
        <f>(SUMIF('M&amp;M'!B:B, FI_Q_DL!B52, 'M&amp;M'!I:I))/3</f>
        <v>218.49889350709418</v>
      </c>
      <c r="E52">
        <f>((SUMIF(Transfers!B:B, FI_Q_DL!B52, Transfers!J:J))/realGDP!D49)/3</f>
        <v>448.15098189237443</v>
      </c>
      <c r="F52" s="4">
        <f>VLOOKUP($B52, Taxes!$B:$O, MATCH("SUM_REAL", Taxes!$B$1:$O$1, 0), FALSE)</f>
        <v>887.52869166029086</v>
      </c>
      <c r="H52" s="52">
        <f>SUM(SUMPRODUCT(C44:C52,MPCs!$B$4:$B$12),SUMPRODUCT(D44:D52,MPCs!$C$4:$C$12),SUMPRODUCT(E44:E52,MPCs!$D$4:$D$12),SUMPRODUCT(F44:F52,MPCs!$E$4:$E$12))</f>
        <v>1552.7271662865401</v>
      </c>
      <c r="I52" s="53">
        <f>VLOOKUP(B52, realGDP!B:F, MATCH($I$4, realGDP!$B$3:$F$3, 0), FALSE)</f>
        <v>5732.5</v>
      </c>
      <c r="J52" s="75">
        <f t="shared" si="0"/>
        <v>8.6793863348603905E-5</v>
      </c>
      <c r="K52" s="75"/>
      <c r="M52" s="50" t="s">
        <v>301</v>
      </c>
      <c r="N52" s="50">
        <f t="shared" si="2"/>
        <v>3435.5504740141719</v>
      </c>
      <c r="O52" s="50">
        <f t="shared" si="3"/>
        <v>389.58340155589258</v>
      </c>
      <c r="P52" s="50">
        <f>VLOOKUP(M52, realGDP!$L:$O, MATCH(FI_Q_DL!$P$4, realGDP!$L$3:$O$3, 0), FALSE)</f>
        <v>14418.7</v>
      </c>
      <c r="Q52" s="88">
        <f t="shared" si="4"/>
        <v>2.7019315302759094E-2</v>
      </c>
      <c r="R52" s="88">
        <f>VLOOKUP(M52, 'Federal Reserve FI Data'!A48:E97, 4, FALSE)/100</f>
        <v>1.0200000000000001E-2</v>
      </c>
    </row>
    <row r="53" spans="1:18" x14ac:dyDescent="0.25">
      <c r="A53" s="50" t="str">
        <f t="shared" si="1"/>
        <v>1977</v>
      </c>
      <c r="B53" t="s">
        <v>421</v>
      </c>
      <c r="C53">
        <f>SUMIF('C&amp;I'!B:B, FI_Q_DL!$B53, 'C&amp;I'!D:D)</f>
        <v>1497.3</v>
      </c>
      <c r="D53">
        <f>(SUMIF('M&amp;M'!B:B, FI_Q_DL!B53, 'M&amp;M'!I:I))/3</f>
        <v>220.82915015613312</v>
      </c>
      <c r="E53">
        <f>((SUMIF(Transfers!B:B, FI_Q_DL!B53, Transfers!J:J))/realGDP!D50)/3</f>
        <v>445.11248058519959</v>
      </c>
      <c r="F53" s="4">
        <f>VLOOKUP($B53, Taxes!$B:$O, MATCH("SUM_REAL", Taxes!$B$1:$O$1, 0), FALSE)</f>
        <v>906.95926649631747</v>
      </c>
      <c r="H53" s="52">
        <f>SUM(SUMPRODUCT(C45:C53,MPCs!$B$4:$B$12),SUMPRODUCT(D45:D53,MPCs!$C$4:$C$12),SUMPRODUCT(E45:E53,MPCs!$D$4:$D$12),SUMPRODUCT(F45:F53,MPCs!$E$4:$E$12))</f>
        <v>1562.388758833197</v>
      </c>
      <c r="I53" s="53">
        <f>VLOOKUP(B53, realGDP!B:F, MATCH($I$4, realGDP!$B$3:$F$3, 0), FALSE)</f>
        <v>5799.2</v>
      </c>
      <c r="J53" s="75">
        <f t="shared" si="0"/>
        <v>1.6660216144738841E-3</v>
      </c>
      <c r="K53" s="75"/>
      <c r="M53" s="50" t="s">
        <v>925</v>
      </c>
      <c r="N53" s="50">
        <f t="shared" si="2"/>
        <v>3650.9324604440339</v>
      </c>
      <c r="O53" s="50">
        <f t="shared" si="3"/>
        <v>215.38198642986208</v>
      </c>
      <c r="P53" s="50">
        <f>VLOOKUP(M53, realGDP!$L:$O, MATCH(FI_Q_DL!$P$4, realGDP!$L$3:$O$3, 0), FALSE)</f>
        <v>14783.8</v>
      </c>
      <c r="Q53" s="88">
        <f t="shared" si="4"/>
        <v>1.4568783832970014E-2</v>
      </c>
      <c r="R53" s="88">
        <f>VLOOKUP(M53, 'Federal Reserve FI Data'!A49:E98, 4, FALSE)/100</f>
        <v>0</v>
      </c>
    </row>
    <row r="54" spans="1:18" x14ac:dyDescent="0.25">
      <c r="A54" s="50" t="str">
        <f t="shared" si="1"/>
        <v>1977</v>
      </c>
      <c r="B54" t="s">
        <v>422</v>
      </c>
      <c r="C54">
        <f>SUMIF('C&amp;I'!B:B, FI_Q_DL!$B54, 'C&amp;I'!D:D)</f>
        <v>1512</v>
      </c>
      <c r="D54">
        <f>(SUMIF('M&amp;M'!B:B, FI_Q_DL!B54, 'M&amp;M'!I:I))/3</f>
        <v>228.01990447608787</v>
      </c>
      <c r="E54">
        <f>((SUMIF(Transfers!B:B, FI_Q_DL!B54, Transfers!J:J))/realGDP!D51)/3</f>
        <v>434.17863687415024</v>
      </c>
      <c r="F54" s="4">
        <f>VLOOKUP($B54, Taxes!$B:$O, MATCH("SUM_REAL", Taxes!$B$1:$O$1, 0), FALSE)</f>
        <v>920.6715138617958</v>
      </c>
      <c r="H54" s="52">
        <f>SUM(SUMPRODUCT(C46:C54,MPCs!$B$4:$B$12),SUMPRODUCT(D46:D54,MPCs!$C$4:$C$12),SUMPRODUCT(E46:E54,MPCs!$D$4:$D$12),SUMPRODUCT(F46:F54,MPCs!$E$4:$E$12))</f>
        <v>1573.6851339841405</v>
      </c>
      <c r="I54" s="53">
        <f>VLOOKUP(B54, realGDP!B:F, MATCH($I$4, realGDP!$B$3:$F$3, 0), FALSE)</f>
        <v>5913</v>
      </c>
      <c r="J54" s="75">
        <f t="shared" si="0"/>
        <v>1.9104304331039243E-3</v>
      </c>
      <c r="K54" s="75"/>
      <c r="M54" s="50" t="s">
        <v>926</v>
      </c>
      <c r="N54" s="50">
        <f t="shared" si="2"/>
        <v>3590.173429696496</v>
      </c>
      <c r="O54" s="50">
        <f t="shared" si="3"/>
        <v>-60.759030747537963</v>
      </c>
      <c r="P54" s="50">
        <f>VLOOKUP(M54, realGDP!$L:$O, MATCH(FI_Q_DL!$P$4, realGDP!$L$3:$O$3, 0), FALSE)</f>
        <v>15020.6</v>
      </c>
      <c r="Q54" s="88">
        <f t="shared" si="4"/>
        <v>-4.0450468521588991E-3</v>
      </c>
      <c r="R54" s="88">
        <f>VLOOKUP(M54, 'Federal Reserve FI Data'!A50:E99, 4, FALSE)/100</f>
        <v>0</v>
      </c>
    </row>
    <row r="55" spans="1:18" x14ac:dyDescent="0.25">
      <c r="A55" s="50" t="str">
        <f t="shared" si="1"/>
        <v>1977</v>
      </c>
      <c r="B55" t="s">
        <v>423</v>
      </c>
      <c r="C55">
        <f>SUMIF('C&amp;I'!B:B, FI_Q_DL!$B55, 'C&amp;I'!D:D)</f>
        <v>1515.4</v>
      </c>
      <c r="D55">
        <f>(SUMIF('M&amp;M'!B:B, FI_Q_DL!B55, 'M&amp;M'!I:I))/3</f>
        <v>224.56948276404185</v>
      </c>
      <c r="E55">
        <f>((SUMIF(Transfers!B:B, FI_Q_DL!B55, Transfers!J:J))/realGDP!D52)/3</f>
        <v>442.76216819527349</v>
      </c>
      <c r="F55" s="4">
        <f>VLOOKUP($B55, Taxes!$B:$O, MATCH("SUM_REAL", Taxes!$B$1:$O$1, 0), FALSE)</f>
        <v>922.40500800698794</v>
      </c>
      <c r="H55" s="52">
        <f>SUM(SUMPRODUCT(C47:C55,MPCs!$B$4:$B$12),SUMPRODUCT(D47:D55,MPCs!$C$4:$C$12),SUMPRODUCT(E47:E55,MPCs!$D$4:$D$12),SUMPRODUCT(F47:F55,MPCs!$E$4:$E$12))</f>
        <v>1561.4908061790009</v>
      </c>
      <c r="I55" s="53">
        <f>VLOOKUP(B55, realGDP!B:F, MATCH($I$4, realGDP!$B$3:$F$3, 0), FALSE)</f>
        <v>6017.6</v>
      </c>
      <c r="J55" s="75">
        <f t="shared" si="0"/>
        <v>-2.0264437325743924E-3</v>
      </c>
      <c r="K55" s="75"/>
      <c r="M55" s="50" t="s">
        <v>927</v>
      </c>
      <c r="N55" s="50">
        <f t="shared" si="2"/>
        <v>3495.2290643654419</v>
      </c>
      <c r="O55" s="50">
        <f t="shared" si="3"/>
        <v>-94.944365331054087</v>
      </c>
      <c r="P55" s="50">
        <f>VLOOKUP(M55, realGDP!$L:$O, MATCH(FI_Q_DL!$P$4, realGDP!$L$3:$O$3, 0), FALSE)</f>
        <v>15369.2</v>
      </c>
      <c r="Q55" s="88">
        <f t="shared" si="4"/>
        <v>-6.177573675341207E-3</v>
      </c>
      <c r="R55" s="88">
        <f>VLOOKUP(M55, 'Federal Reserve FI Data'!A51:E100, 4, FALSE)/100</f>
        <v>0</v>
      </c>
    </row>
    <row r="56" spans="1:18" x14ac:dyDescent="0.25">
      <c r="A56" s="50" t="str">
        <f t="shared" si="1"/>
        <v>1977</v>
      </c>
      <c r="B56" t="s">
        <v>424</v>
      </c>
      <c r="C56">
        <f>SUMIF('C&amp;I'!B:B, FI_Q_DL!$B56, 'C&amp;I'!D:D)</f>
        <v>1512.1</v>
      </c>
      <c r="D56">
        <f>(SUMIF('M&amp;M'!B:B, FI_Q_DL!B56, 'M&amp;M'!I:I))/3</f>
        <v>224.35405598398845</v>
      </c>
      <c r="E56">
        <f>((SUMIF(Transfers!B:B, FI_Q_DL!B56, Transfers!J:J))/realGDP!D53)/3</f>
        <v>442.35847973360887</v>
      </c>
      <c r="F56" s="4">
        <f>VLOOKUP($B56, Taxes!$B:$O, MATCH("SUM_REAL", Taxes!$B$1:$O$1, 0), FALSE)</f>
        <v>944.99942588127215</v>
      </c>
      <c r="H56" s="52">
        <f>SUM(SUMPRODUCT(C48:C56,MPCs!$B$4:$B$12),SUMPRODUCT(D48:D56,MPCs!$C$4:$C$12),SUMPRODUCT(E48:E56,MPCs!$D$4:$D$12),SUMPRODUCT(F48:F56,MPCs!$E$4:$E$12))</f>
        <v>1546.3924746237981</v>
      </c>
      <c r="I56" s="53">
        <f>VLOOKUP(B56, realGDP!B:F, MATCH($I$4, realGDP!$B$3:$F$3, 0), FALSE)</f>
        <v>6018.2</v>
      </c>
      <c r="J56" s="75">
        <f t="shared" si="0"/>
        <v>-2.5087786306873779E-3</v>
      </c>
      <c r="K56" s="75"/>
      <c r="M56" s="50" t="s">
        <v>928</v>
      </c>
      <c r="N56" s="50">
        <f t="shared" si="2"/>
        <v>3337.6217408078974</v>
      </c>
      <c r="O56" s="50">
        <f t="shared" si="3"/>
        <v>-157.60732355754453</v>
      </c>
      <c r="P56" s="50">
        <f>VLOOKUP(M56, realGDP!$L:$O, MATCH(FI_Q_DL!$P$4, realGDP!$L$3:$O$3, 0), FALSE)</f>
        <v>15710.3</v>
      </c>
      <c r="Q56" s="88">
        <f t="shared" si="4"/>
        <v>-1.0032101459395718E-2</v>
      </c>
      <c r="R56" s="88">
        <f>VLOOKUP(M56, 'Federal Reserve FI Data'!A52:E101, 4, FALSE)/100</f>
        <v>0</v>
      </c>
    </row>
    <row r="57" spans="1:18" x14ac:dyDescent="0.25">
      <c r="A57" s="50" t="str">
        <f t="shared" si="1"/>
        <v>1978</v>
      </c>
      <c r="B57" t="s">
        <v>425</v>
      </c>
      <c r="C57">
        <f>SUMIF('C&amp;I'!B:B, FI_Q_DL!$B57, 'C&amp;I'!D:D)</f>
        <v>1513.9</v>
      </c>
      <c r="D57">
        <f>(SUMIF('M&amp;M'!B:B, FI_Q_DL!B57, 'M&amp;M'!I:I))/3</f>
        <v>229.18247067874302</v>
      </c>
      <c r="E57">
        <f>((SUMIF(Transfers!B:B, FI_Q_DL!B57, Transfers!J:J))/realGDP!D54)/3</f>
        <v>440.02070685679331</v>
      </c>
      <c r="F57" s="4">
        <f>VLOOKUP($B57, Taxes!$B:$O, MATCH("SUM_REAL", Taxes!$B$1:$O$1, 0), FALSE)</f>
        <v>966.82196809261632</v>
      </c>
      <c r="H57" s="52">
        <f>SUM(SUMPRODUCT(C49:C57,MPCs!$B$4:$B$12),SUMPRODUCT(D49:D57,MPCs!$C$4:$C$12),SUMPRODUCT(E49:E57,MPCs!$D$4:$D$12),SUMPRODUCT(F49:F57,MPCs!$E$4:$E$12))</f>
        <v>1539.7089259423235</v>
      </c>
      <c r="I57" s="53">
        <f>VLOOKUP(B57, realGDP!B:F, MATCH($I$4, realGDP!$B$3:$F$3, 0), FALSE)</f>
        <v>6039.2</v>
      </c>
      <c r="J57" s="75">
        <f t="shared" si="0"/>
        <v>-1.1066943769828083E-3</v>
      </c>
      <c r="K57" s="75"/>
      <c r="M57" s="50" t="s">
        <v>984</v>
      </c>
      <c r="N57" s="50">
        <f t="shared" si="2"/>
        <v>1636.7666600563361</v>
      </c>
      <c r="O57" s="50">
        <f t="shared" si="3"/>
        <v>-1700.8550807515612</v>
      </c>
      <c r="P57" s="50" t="e">
        <f>VLOOKUP(M57, realGDP!$L:$O, MATCH(FI_Q_DL!$P$4, realGDP!$L$3:$O$3, 0), FALSE)</f>
        <v>#N/A</v>
      </c>
      <c r="Q57" s="88" t="e">
        <f t="shared" si="4"/>
        <v>#N/A</v>
      </c>
      <c r="R57" s="88">
        <f>VLOOKUP(M57, 'Federal Reserve FI Data'!A53:E102, 4, FALSE)/100</f>
        <v>0</v>
      </c>
    </row>
    <row r="58" spans="1:18" x14ac:dyDescent="0.25">
      <c r="A58" s="50" t="str">
        <f t="shared" si="1"/>
        <v>1978</v>
      </c>
      <c r="B58" t="s">
        <v>426</v>
      </c>
      <c r="C58">
        <f>SUMIF('C&amp;I'!B:B, FI_Q_DL!$B58, 'C&amp;I'!D:D)</f>
        <v>1554.1</v>
      </c>
      <c r="D58">
        <f>(SUMIF('M&amp;M'!B:B, FI_Q_DL!B58, 'M&amp;M'!I:I))/3</f>
        <v>235.91084808516214</v>
      </c>
      <c r="E58">
        <f>((SUMIF(Transfers!B:B, FI_Q_DL!B58, Transfers!J:J))/realGDP!D55)/3</f>
        <v>429.10499377507261</v>
      </c>
      <c r="F58" s="4">
        <f>VLOOKUP($B58, Taxes!$B:$O, MATCH("SUM_REAL", Taxes!$B$1:$O$1, 0), FALSE)</f>
        <v>989.34845760132794</v>
      </c>
      <c r="H58" s="52">
        <f>SUM(SUMPRODUCT(C50:C58,MPCs!$B$4:$B$12),SUMPRODUCT(D50:D58,MPCs!$C$4:$C$12),SUMPRODUCT(E50:E58,MPCs!$D$4:$D$12),SUMPRODUCT(F50:F58,MPCs!$E$4:$E$12))</f>
        <v>1569.1208083531387</v>
      </c>
      <c r="I58" s="53">
        <f>VLOOKUP(B58, realGDP!B:F, MATCH($I$4, realGDP!$B$3:$F$3, 0), FALSE)</f>
        <v>6274</v>
      </c>
      <c r="J58" s="75">
        <f t="shared" si="0"/>
        <v>4.6878996510703258E-3</v>
      </c>
      <c r="K58" s="75"/>
    </row>
    <row r="59" spans="1:18" x14ac:dyDescent="0.25">
      <c r="A59" s="50" t="str">
        <f t="shared" si="1"/>
        <v>1978</v>
      </c>
      <c r="B59" t="s">
        <v>427</v>
      </c>
      <c r="C59">
        <f>SUMIF('C&amp;I'!B:B, FI_Q_DL!$B59, 'C&amp;I'!D:D)</f>
        <v>1566.4</v>
      </c>
      <c r="D59">
        <f>(SUMIF('M&amp;M'!B:B, FI_Q_DL!B59, 'M&amp;M'!I:I))/3</f>
        <v>237.23629628827112</v>
      </c>
      <c r="E59">
        <f>((SUMIF(Transfers!B:B, FI_Q_DL!B59, Transfers!J:J))/realGDP!D56)/3</f>
        <v>440.44479486691506</v>
      </c>
      <c r="F59" s="4">
        <f>VLOOKUP($B59, Taxes!$B:$O, MATCH("SUM_REAL", Taxes!$B$1:$O$1, 0), FALSE)</f>
        <v>1015.469943720943</v>
      </c>
      <c r="H59" s="52">
        <f>SUM(SUMPRODUCT(C51:C59,MPCs!$B$4:$B$12),SUMPRODUCT(D51:D59,MPCs!$C$4:$C$12),SUMPRODUCT(E51:E59,MPCs!$D$4:$D$12),SUMPRODUCT(F51:F59,MPCs!$E$4:$E$12))</f>
        <v>1570.1411047473025</v>
      </c>
      <c r="I59" s="53">
        <f>VLOOKUP(B59, realGDP!B:F, MATCH($I$4, realGDP!$B$3:$F$3, 0), FALSE)</f>
        <v>6335.3</v>
      </c>
      <c r="J59" s="75">
        <f t="shared" si="0"/>
        <v>1.6104942057420786E-4</v>
      </c>
      <c r="K59" s="75"/>
    </row>
    <row r="60" spans="1:18" x14ac:dyDescent="0.25">
      <c r="A60" s="50" t="str">
        <f t="shared" si="1"/>
        <v>1978</v>
      </c>
      <c r="B60" t="s">
        <v>428</v>
      </c>
      <c r="C60">
        <f>SUMIF('C&amp;I'!B:B, FI_Q_DL!$B60, 'C&amp;I'!D:D)</f>
        <v>1580.6</v>
      </c>
      <c r="D60">
        <f>(SUMIF('M&amp;M'!B:B, FI_Q_DL!B60, 'M&amp;M'!I:I))/3</f>
        <v>238.85783210890267</v>
      </c>
      <c r="E60">
        <f>((SUMIF(Transfers!B:B, FI_Q_DL!B60, Transfers!J:J))/realGDP!D57)/3</f>
        <v>435.55602992057351</v>
      </c>
      <c r="F60" s="4">
        <f>VLOOKUP($B60, Taxes!$B:$O, MATCH("SUM_REAL", Taxes!$B$1:$O$1, 0), FALSE)</f>
        <v>1035.034821357099</v>
      </c>
      <c r="H60" s="52">
        <f>SUM(SUMPRODUCT(C52:C60,MPCs!$B$4:$B$12),SUMPRODUCT(D52:D60,MPCs!$C$4:$C$12),SUMPRODUCT(E52:E60,MPCs!$D$4:$D$12),SUMPRODUCT(F52:F60,MPCs!$E$4:$E$12))</f>
        <v>1572.6939462438254</v>
      </c>
      <c r="I60" s="53">
        <f>VLOOKUP(B60, realGDP!B:F, MATCH($I$4, realGDP!$B$3:$F$3, 0), FALSE)</f>
        <v>6420.3</v>
      </c>
      <c r="J60" s="75">
        <f t="shared" si="0"/>
        <v>3.9762028199973325E-4</v>
      </c>
      <c r="K60" s="75"/>
    </row>
    <row r="61" spans="1:18" x14ac:dyDescent="0.25">
      <c r="A61" s="50" t="str">
        <f t="shared" si="1"/>
        <v>1979</v>
      </c>
      <c r="B61" t="s">
        <v>429</v>
      </c>
      <c r="C61">
        <f>SUMIF('C&amp;I'!B:B, FI_Q_DL!$B61, 'C&amp;I'!D:D)</f>
        <v>1566.9</v>
      </c>
      <c r="D61">
        <f>(SUMIF('M&amp;M'!B:B, FI_Q_DL!B61, 'M&amp;M'!I:I))/3</f>
        <v>240.59531461764288</v>
      </c>
      <c r="E61">
        <f>((SUMIF(Transfers!B:B, FI_Q_DL!B61, Transfers!J:J))/realGDP!D58)/3</f>
        <v>436.42998699178474</v>
      </c>
      <c r="F61" s="4">
        <f>VLOOKUP($B61, Taxes!$B:$O, MATCH("SUM_REAL", Taxes!$B$1:$O$1, 0), FALSE)</f>
        <v>1066.499044027134</v>
      </c>
      <c r="H61" s="52">
        <f>SUM(SUMPRODUCT(C53:C61,MPCs!$B$4:$B$12),SUMPRODUCT(D53:D61,MPCs!$C$4:$C$12),SUMPRODUCT(E53:E61,MPCs!$D$4:$D$12),SUMPRODUCT(F53:F61,MPCs!$E$4:$E$12))</f>
        <v>1543.6291429083735</v>
      </c>
      <c r="I61" s="53">
        <f>VLOOKUP(B61, realGDP!B:F, MATCH($I$4, realGDP!$B$3:$F$3, 0), FALSE)</f>
        <v>6433</v>
      </c>
      <c r="J61" s="75">
        <f t="shared" si="0"/>
        <v>-4.5180791754161152E-3</v>
      </c>
      <c r="K61" s="75"/>
    </row>
    <row r="62" spans="1:18" x14ac:dyDescent="0.25">
      <c r="A62" s="50" t="str">
        <f t="shared" si="1"/>
        <v>1979</v>
      </c>
      <c r="B62" t="s">
        <v>430</v>
      </c>
      <c r="C62">
        <f>SUMIF('C&amp;I'!B:B, FI_Q_DL!$B62, 'C&amp;I'!D:D)</f>
        <v>1583</v>
      </c>
      <c r="D62">
        <f>(SUMIF('M&amp;M'!B:B, FI_Q_DL!B62, 'M&amp;M'!I:I))/3</f>
        <v>246.3275605430928</v>
      </c>
      <c r="E62">
        <f>((SUMIF(Transfers!B:B, FI_Q_DL!B62, Transfers!J:J))/realGDP!D59)/3</f>
        <v>430.96561453605972</v>
      </c>
      <c r="F62" s="4">
        <f>VLOOKUP($B62, Taxes!$B:$O, MATCH("SUM_REAL", Taxes!$B$1:$O$1, 0), FALSE)</f>
        <v>1065.4734587731375</v>
      </c>
      <c r="H62" s="52">
        <f>SUM(SUMPRODUCT(C54:C62,MPCs!$B$4:$B$12),SUMPRODUCT(D54:D62,MPCs!$C$4:$C$12),SUMPRODUCT(E54:E62,MPCs!$D$4:$D$12),SUMPRODUCT(F54:F62,MPCs!$E$4:$E$12))</f>
        <v>1554.1094982170737</v>
      </c>
      <c r="I62" s="53">
        <f>VLOOKUP(B62, realGDP!B:F, MATCH($I$4, realGDP!$B$3:$F$3, 0), FALSE)</f>
        <v>6440.8</v>
      </c>
      <c r="J62" s="75">
        <f t="shared" si="0"/>
        <v>1.6271822302664505E-3</v>
      </c>
      <c r="K62" s="75"/>
    </row>
    <row r="63" spans="1:18" x14ac:dyDescent="0.25">
      <c r="A63" s="50" t="str">
        <f t="shared" si="1"/>
        <v>1979</v>
      </c>
      <c r="B63" t="s">
        <v>431</v>
      </c>
      <c r="C63">
        <f>SUMIF('C&amp;I'!B:B, FI_Q_DL!$B63, 'C&amp;I'!D:D)</f>
        <v>1585.1</v>
      </c>
      <c r="D63">
        <f>(SUMIF('M&amp;M'!B:B, FI_Q_DL!B63, 'M&amp;M'!I:I))/3</f>
        <v>248.75372705366408</v>
      </c>
      <c r="E63">
        <f>((SUMIF(Transfers!B:B, FI_Q_DL!B63, Transfers!J:J))/realGDP!D60)/3</f>
        <v>454.71131678028223</v>
      </c>
      <c r="F63" s="4">
        <f>VLOOKUP($B63, Taxes!$B:$O, MATCH("SUM_REAL", Taxes!$B$1:$O$1, 0), FALSE)</f>
        <v>1080.0119420809076</v>
      </c>
      <c r="H63" s="52">
        <f>SUM(SUMPRODUCT(C55:C63,MPCs!$B$4:$B$12),SUMPRODUCT(D55:D63,MPCs!$C$4:$C$12),SUMPRODUCT(E55:E63,MPCs!$D$4:$D$12),SUMPRODUCT(F55:F63,MPCs!$E$4:$E$12))</f>
        <v>1553.8755997793191</v>
      </c>
      <c r="I63" s="53">
        <f>VLOOKUP(B63, realGDP!B:F, MATCH($I$4, realGDP!$B$3:$F$3, 0), FALSE)</f>
        <v>6487.1</v>
      </c>
      <c r="J63" s="75">
        <f t="shared" si="0"/>
        <v>-3.6055932196903545E-5</v>
      </c>
      <c r="K63" s="75"/>
    </row>
    <row r="64" spans="1:18" x14ac:dyDescent="0.25">
      <c r="A64" s="50" t="str">
        <f t="shared" si="1"/>
        <v>1979</v>
      </c>
      <c r="B64" t="s">
        <v>432</v>
      </c>
      <c r="C64">
        <f>SUMIF('C&amp;I'!B:B, FI_Q_DL!$B64, 'C&amp;I'!D:D)</f>
        <v>1595.4</v>
      </c>
      <c r="D64">
        <f>(SUMIF('M&amp;M'!B:B, FI_Q_DL!B64, 'M&amp;M'!I:I))/3</f>
        <v>254.79963835840218</v>
      </c>
      <c r="E64">
        <f>((SUMIF(Transfers!B:B, FI_Q_DL!B64, Transfers!J:J))/realGDP!D61)/3</f>
        <v>452.08308028665124</v>
      </c>
      <c r="F64" s="4">
        <f>VLOOKUP($B64, Taxes!$B:$O, MATCH("SUM_REAL", Taxes!$B$1:$O$1, 0), FALSE)</f>
        <v>1087.3314709097533</v>
      </c>
      <c r="H64" s="52">
        <f>SUM(SUMPRODUCT(C56:C64,MPCs!$B$4:$B$12),SUMPRODUCT(D56:D64,MPCs!$C$4:$C$12),SUMPRODUCT(E56:E64,MPCs!$D$4:$D$12),SUMPRODUCT(F56:F64,MPCs!$E$4:$E$12))</f>
        <v>1563.7581438108919</v>
      </c>
      <c r="I64" s="53">
        <f>VLOOKUP(B64, realGDP!B:F, MATCH($I$4, realGDP!$B$3:$F$3, 0), FALSE)</f>
        <v>6503.9</v>
      </c>
      <c r="J64" s="75">
        <f t="shared" si="0"/>
        <v>1.519479701651733E-3</v>
      </c>
      <c r="K64" s="75"/>
    </row>
    <row r="65" spans="1:11" x14ac:dyDescent="0.25">
      <c r="A65" s="50" t="str">
        <f t="shared" si="1"/>
        <v>1980</v>
      </c>
      <c r="B65" t="s">
        <v>433</v>
      </c>
      <c r="C65">
        <f>SUMIF('C&amp;I'!B:B, FI_Q_DL!$B65, 'C&amp;I'!D:D)</f>
        <v>1620.2</v>
      </c>
      <c r="D65">
        <f>(SUMIF('M&amp;M'!B:B, FI_Q_DL!B65, 'M&amp;M'!I:I))/3</f>
        <v>258.28136913918581</v>
      </c>
      <c r="E65">
        <f>((SUMIF(Transfers!B:B, FI_Q_DL!B65, Transfers!J:J))/realGDP!D62)/3</f>
        <v>456.46807239335186</v>
      </c>
      <c r="F65" s="4">
        <f>VLOOKUP($B65, Taxes!$B:$O, MATCH("SUM_REAL", Taxes!$B$1:$O$1, 0), FALSE)</f>
        <v>1068.2107646587101</v>
      </c>
      <c r="H65" s="52">
        <f>SUM(SUMPRODUCT(C57:C65,MPCs!$B$4:$B$12),SUMPRODUCT(D57:D65,MPCs!$C$4:$C$12),SUMPRODUCT(E57:E65,MPCs!$D$4:$D$12),SUMPRODUCT(F57:F65,MPCs!$E$4:$E$12))</f>
        <v>1591.6674487096066</v>
      </c>
      <c r="I65" s="53">
        <f>VLOOKUP(B65, realGDP!B:F, MATCH($I$4, realGDP!$B$3:$F$3, 0), FALSE)</f>
        <v>6524.9</v>
      </c>
      <c r="J65" s="75">
        <f t="shared" si="0"/>
        <v>4.2773536603955171E-3</v>
      </c>
      <c r="K65" s="75"/>
    </row>
    <row r="66" spans="1:11" x14ac:dyDescent="0.25">
      <c r="A66" s="50" t="str">
        <f t="shared" si="1"/>
        <v>1980</v>
      </c>
      <c r="B66" t="s">
        <v>434</v>
      </c>
      <c r="C66">
        <f>SUMIF('C&amp;I'!B:B, FI_Q_DL!$B66, 'C&amp;I'!D:D)</f>
        <v>1625.9</v>
      </c>
      <c r="D66">
        <f>(SUMIF('M&amp;M'!B:B, FI_Q_DL!B66, 'M&amp;M'!I:I))/3</f>
        <v>253.21094199305335</v>
      </c>
      <c r="E66">
        <f>((SUMIF(Transfers!B:B, FI_Q_DL!B66, Transfers!J:J))/realGDP!D63)/3</f>
        <v>455.93031733241241</v>
      </c>
      <c r="F66" s="4">
        <f>VLOOKUP($B66, Taxes!$B:$O, MATCH("SUM_REAL", Taxes!$B$1:$O$1, 0), FALSE)</f>
        <v>1060.20490387936</v>
      </c>
      <c r="H66" s="52">
        <f>SUM(SUMPRODUCT(C58:C66,MPCs!$B$4:$B$12),SUMPRODUCT(D58:D66,MPCs!$C$4:$C$12),SUMPRODUCT(E58:E66,MPCs!$D$4:$D$12),SUMPRODUCT(F58:F66,MPCs!$E$4:$E$12))</f>
        <v>1590.2770280991485</v>
      </c>
      <c r="I66" s="53">
        <f>VLOOKUP(B66, realGDP!B:F, MATCH($I$4, realGDP!$B$3:$F$3, 0), FALSE)</f>
        <v>6392.6</v>
      </c>
      <c r="J66" s="75">
        <f t="shared" si="0"/>
        <v>-2.1750471020524082E-4</v>
      </c>
      <c r="K66" s="75"/>
    </row>
    <row r="67" spans="1:11" x14ac:dyDescent="0.25">
      <c r="A67" s="50" t="str">
        <f t="shared" si="1"/>
        <v>1980</v>
      </c>
      <c r="B67" t="s">
        <v>435</v>
      </c>
      <c r="C67">
        <f>SUMIF('C&amp;I'!B:B, FI_Q_DL!$B67, 'C&amp;I'!D:D)</f>
        <v>1601.9</v>
      </c>
      <c r="D67">
        <f>(SUMIF('M&amp;M'!B:B, FI_Q_DL!B67, 'M&amp;M'!I:I))/3</f>
        <v>261.8210035226731</v>
      </c>
      <c r="E67">
        <f>((SUMIF(Transfers!B:B, FI_Q_DL!B67, Transfers!J:J))/realGDP!D64)/3</f>
        <v>508.22290715201694</v>
      </c>
      <c r="F67" s="4">
        <f>VLOOKUP($B67, Taxes!$B:$O, MATCH("SUM_REAL", Taxes!$B$1:$O$1, 0), FALSE)</f>
        <v>1066.6156718936309</v>
      </c>
      <c r="H67" s="52">
        <f>SUM(SUMPRODUCT(C59:C67,MPCs!$B$4:$B$12),SUMPRODUCT(D59:D67,MPCs!$C$4:$C$12),SUMPRODUCT(E59:E67,MPCs!$D$4:$D$12),SUMPRODUCT(F59:F67,MPCs!$E$4:$E$12))</f>
        <v>1589.559887920652</v>
      </c>
      <c r="I67" s="53">
        <f>VLOOKUP(B67, realGDP!B:F, MATCH($I$4, realGDP!$B$3:$F$3, 0), FALSE)</f>
        <v>6382.9</v>
      </c>
      <c r="J67" s="75">
        <f t="shared" si="0"/>
        <v>-1.1235334698906342E-4</v>
      </c>
      <c r="K67" s="75"/>
    </row>
    <row r="68" spans="1:11" x14ac:dyDescent="0.25">
      <c r="A68" s="50" t="str">
        <f t="shared" si="1"/>
        <v>1980</v>
      </c>
      <c r="B68" t="s">
        <v>436</v>
      </c>
      <c r="C68">
        <f>SUMIF('C&amp;I'!B:B, FI_Q_DL!$B68, 'C&amp;I'!D:D)</f>
        <v>1601.8</v>
      </c>
      <c r="D68">
        <f>(SUMIF('M&amp;M'!B:B, FI_Q_DL!B68, 'M&amp;M'!I:I))/3</f>
        <v>267.16122962043278</v>
      </c>
      <c r="E68">
        <f>((SUMIF(Transfers!B:B, FI_Q_DL!B68, Transfers!J:J))/realGDP!D65)/3</f>
        <v>495.31253430522315</v>
      </c>
      <c r="F68" s="4">
        <f>VLOOKUP($B68, Taxes!$B:$O, MATCH("SUM_REAL", Taxes!$B$1:$O$1, 0), FALSE)</f>
        <v>1089.8632182141525</v>
      </c>
      <c r="H68" s="52">
        <f>SUM(SUMPRODUCT(C60:C68,MPCs!$B$4:$B$12),SUMPRODUCT(D60:D68,MPCs!$C$4:$C$12),SUMPRODUCT(E60:E68,MPCs!$D$4:$D$12),SUMPRODUCT(F60:F68,MPCs!$E$4:$E$12))</f>
        <v>1595.7214242271932</v>
      </c>
      <c r="I68" s="53">
        <f>VLOOKUP(B68, realGDP!B:F, MATCH($I$4, realGDP!$B$3:$F$3, 0), FALSE)</f>
        <v>6501.2</v>
      </c>
      <c r="J68" s="75">
        <f t="shared" si="0"/>
        <v>9.4775369263230878E-4</v>
      </c>
      <c r="K68" s="75"/>
    </row>
    <row r="69" spans="1:11" x14ac:dyDescent="0.25">
      <c r="A69" s="50" t="str">
        <f t="shared" si="1"/>
        <v>1981</v>
      </c>
      <c r="B69" t="s">
        <v>437</v>
      </c>
      <c r="C69">
        <f>SUMIF('C&amp;I'!B:B, FI_Q_DL!$B69, 'C&amp;I'!D:D)</f>
        <v>1622.8</v>
      </c>
      <c r="D69">
        <f>(SUMIF('M&amp;M'!B:B, FI_Q_DL!B69, 'M&amp;M'!I:I))/3</f>
        <v>270.37310237560359</v>
      </c>
      <c r="E69">
        <f>((SUMIF(Transfers!B:B, FI_Q_DL!B69, Transfers!J:J))/realGDP!D66)/3</f>
        <v>489.26977325477588</v>
      </c>
      <c r="F69" s="4">
        <f>VLOOKUP($B69, Taxes!$B:$O, MATCH("SUM_REAL", Taxes!$B$1:$O$1, 0), FALSE)</f>
        <v>1132.7262988752011</v>
      </c>
      <c r="H69" s="52">
        <f>SUM(SUMPRODUCT(C61:C69,MPCs!$B$4:$B$12),SUMPRODUCT(D61:D69,MPCs!$C$4:$C$12),SUMPRODUCT(E61:E69,MPCs!$D$4:$D$12),SUMPRODUCT(F61:F69,MPCs!$E$4:$E$12))</f>
        <v>1607.2830079861142</v>
      </c>
      <c r="I69" s="53">
        <f>VLOOKUP(B69, realGDP!B:F, MATCH($I$4, realGDP!$B$3:$F$3, 0), FALSE)</f>
        <v>6635.7</v>
      </c>
      <c r="J69" s="75">
        <f t="shared" si="0"/>
        <v>1.7423306898926958E-3</v>
      </c>
      <c r="K69" s="75"/>
    </row>
    <row r="70" spans="1:11" x14ac:dyDescent="0.25">
      <c r="A70" s="50" t="str">
        <f t="shared" si="1"/>
        <v>1981</v>
      </c>
      <c r="B70" t="s">
        <v>438</v>
      </c>
      <c r="C70">
        <f>SUMIF('C&amp;I'!B:B, FI_Q_DL!$B70, 'C&amp;I'!D:D)</f>
        <v>1627.9</v>
      </c>
      <c r="D70">
        <f>(SUMIF('M&amp;M'!B:B, FI_Q_DL!B70, 'M&amp;M'!I:I))/3</f>
        <v>278.45985449436091</v>
      </c>
      <c r="E70">
        <f>((SUMIF(Transfers!B:B, FI_Q_DL!B70, Transfers!J:J))/realGDP!D67)/3</f>
        <v>479.76285806605694</v>
      </c>
      <c r="F70" s="4">
        <f>VLOOKUP($B70, Taxes!$B:$O, MATCH("SUM_REAL", Taxes!$B$1:$O$1, 0), FALSE)</f>
        <v>1144.8982172208875</v>
      </c>
      <c r="H70" s="52">
        <f>SUM(SUMPRODUCT(C62:C70,MPCs!$B$4:$B$12),SUMPRODUCT(D62:D70,MPCs!$C$4:$C$12),SUMPRODUCT(E62:E70,MPCs!$D$4:$D$12),SUMPRODUCT(F62:F70,MPCs!$E$4:$E$12))</f>
        <v>1611.121967641061</v>
      </c>
      <c r="I70" s="53">
        <f>VLOOKUP(B70, realGDP!B:F, MATCH($I$4, realGDP!$B$3:$F$3, 0), FALSE)</f>
        <v>6587.3</v>
      </c>
      <c r="J70" s="75">
        <f t="shared" si="0"/>
        <v>5.8278196756589924E-4</v>
      </c>
      <c r="K70" s="75"/>
    </row>
    <row r="71" spans="1:11" x14ac:dyDescent="0.25">
      <c r="A71" s="50" t="str">
        <f t="shared" si="1"/>
        <v>1981</v>
      </c>
      <c r="B71" t="s">
        <v>439</v>
      </c>
      <c r="C71">
        <f>SUMIF('C&amp;I'!B:B, FI_Q_DL!$B71, 'C&amp;I'!D:D)</f>
        <v>1621.6</v>
      </c>
      <c r="D71">
        <f>(SUMIF('M&amp;M'!B:B, FI_Q_DL!B71, 'M&amp;M'!I:I))/3</f>
        <v>277.36692466420823</v>
      </c>
      <c r="E71">
        <f>((SUMIF(Transfers!B:B, FI_Q_DL!B71, Transfers!J:J))/realGDP!D68)/3</f>
        <v>505.00024189145284</v>
      </c>
      <c r="F71" s="4">
        <f>VLOOKUP($B71, Taxes!$B:$O, MATCH("SUM_REAL", Taxes!$B$1:$O$1, 0), FALSE)</f>
        <v>1163.5670004768717</v>
      </c>
      <c r="H71" s="52">
        <f>SUM(SUMPRODUCT(C63:C71,MPCs!$B$4:$B$12),SUMPRODUCT(D63:D71,MPCs!$C$4:$C$12),SUMPRODUCT(E63:E71,MPCs!$D$4:$D$12),SUMPRODUCT(F63:F71,MPCs!$E$4:$E$12))</f>
        <v>1603.3931549740248</v>
      </c>
      <c r="I71" s="53">
        <f>VLOOKUP(B71, realGDP!B:F, MATCH($I$4, realGDP!$B$3:$F$3, 0), FALSE)</f>
        <v>6662.9</v>
      </c>
      <c r="J71" s="75">
        <f t="shared" si="0"/>
        <v>-1.1599772872227122E-3</v>
      </c>
      <c r="K71" s="75"/>
    </row>
    <row r="72" spans="1:11" x14ac:dyDescent="0.25">
      <c r="A72" s="50" t="str">
        <f t="shared" si="1"/>
        <v>1981</v>
      </c>
      <c r="B72" t="s">
        <v>440</v>
      </c>
      <c r="C72">
        <f>SUMIF('C&amp;I'!B:B, FI_Q_DL!$B72, 'C&amp;I'!D:D)</f>
        <v>1639.9</v>
      </c>
      <c r="D72">
        <f>(SUMIF('M&amp;M'!B:B, FI_Q_DL!B72, 'M&amp;M'!I:I))/3</f>
        <v>274.03894248606395</v>
      </c>
      <c r="E72">
        <f>((SUMIF(Transfers!B:B, FI_Q_DL!B72, Transfers!J:J))/realGDP!D69)/3</f>
        <v>498.73376358140678</v>
      </c>
      <c r="F72" s="4">
        <f>VLOOKUP($B72, Taxes!$B:$O, MATCH("SUM_REAL", Taxes!$B$1:$O$1, 0), FALSE)</f>
        <v>1141.4508618576913</v>
      </c>
      <c r="H72" s="52">
        <f>SUM(SUMPRODUCT(C64:C72,MPCs!$B$4:$B$12),SUMPRODUCT(D64:D72,MPCs!$C$4:$C$12),SUMPRODUCT(E64:E72,MPCs!$D$4:$D$12),SUMPRODUCT(F64:F72,MPCs!$E$4:$E$12))</f>
        <v>1623.5761434175884</v>
      </c>
      <c r="I72" s="53">
        <f>VLOOKUP(B72, realGDP!B:F, MATCH($I$4, realGDP!$B$3:$F$3, 0), FALSE)</f>
        <v>6585.1</v>
      </c>
      <c r="J72" s="75">
        <f t="shared" si="0"/>
        <v>3.0649479041417052E-3</v>
      </c>
      <c r="K72" s="75"/>
    </row>
    <row r="73" spans="1:11" x14ac:dyDescent="0.25">
      <c r="A73" s="50" t="str">
        <f t="shared" si="1"/>
        <v>1982</v>
      </c>
      <c r="B73" t="s">
        <v>441</v>
      </c>
      <c r="C73">
        <f>SUMIF('C&amp;I'!B:B, FI_Q_DL!$B73, 'C&amp;I'!D:D)</f>
        <v>1638.2</v>
      </c>
      <c r="D73">
        <f>(SUMIF('M&amp;M'!B:B, FI_Q_DL!B73, 'M&amp;M'!I:I))/3</f>
        <v>276.67926927552395</v>
      </c>
      <c r="E73">
        <f>((SUMIF(Transfers!B:B, FI_Q_DL!B73, Transfers!J:J))/realGDP!D70)/3</f>
        <v>497.27062493277396</v>
      </c>
      <c r="F73" s="4">
        <f>VLOOKUP($B73, Taxes!$B:$O, MATCH("SUM_REAL", Taxes!$B$1:$O$1, 0), FALSE)</f>
        <v>1143.5140367860597</v>
      </c>
      <c r="H73" s="52">
        <f>SUM(SUMPRODUCT(C65:C73,MPCs!$B$4:$B$12),SUMPRODUCT(D65:D73,MPCs!$C$4:$C$12),SUMPRODUCT(E65:E73,MPCs!$D$4:$D$12),SUMPRODUCT(F65:F73,MPCs!$E$4:$E$12))</f>
        <v>1622.3753641948956</v>
      </c>
      <c r="I73" s="53">
        <f>VLOOKUP(B73, realGDP!B:F, MATCH($I$4, realGDP!$B$3:$F$3, 0), FALSE)</f>
        <v>6475</v>
      </c>
      <c r="J73" s="75">
        <f t="shared" ref="J73:J136" si="5">(H73-H72)/I73</f>
        <v>-1.8544852860119613E-4</v>
      </c>
      <c r="K73" s="75"/>
    </row>
    <row r="74" spans="1:11" x14ac:dyDescent="0.25">
      <c r="A74" s="50" t="str">
        <f t="shared" ref="A74:A137" si="6">RIGHT(B74, 4)</f>
        <v>1982</v>
      </c>
      <c r="B74" t="s">
        <v>442</v>
      </c>
      <c r="C74">
        <f>SUMIF('C&amp;I'!B:B, FI_Q_DL!$B74, 'C&amp;I'!D:D)</f>
        <v>1648.9</v>
      </c>
      <c r="D74">
        <f>(SUMIF('M&amp;M'!B:B, FI_Q_DL!B74, 'M&amp;M'!I:I))/3</f>
        <v>282.72643579501641</v>
      </c>
      <c r="E74">
        <f>((SUMIF(Transfers!B:B, FI_Q_DL!B74, Transfers!J:J))/realGDP!D71)/3</f>
        <v>504.16866442917262</v>
      </c>
      <c r="F74" s="4">
        <f>VLOOKUP($B74, Taxes!$B:$O, MATCH("SUM_REAL", Taxes!$B$1:$O$1, 0), FALSE)</f>
        <v>1149.9120984497363</v>
      </c>
      <c r="H74" s="52">
        <f>SUM(SUMPRODUCT(C66:C74,MPCs!$B$4:$B$12),SUMPRODUCT(D66:D74,MPCs!$C$4:$C$12),SUMPRODUCT(E66:E74,MPCs!$D$4:$D$12),SUMPRODUCT(F66:F74,MPCs!$E$4:$E$12))</f>
        <v>1637.0698333118642</v>
      </c>
      <c r="I74" s="53">
        <f>VLOOKUP(B74, realGDP!B:F, MATCH($I$4, realGDP!$B$3:$F$3, 0), FALSE)</f>
        <v>6510.2</v>
      </c>
      <c r="J74" s="75">
        <f t="shared" si="5"/>
        <v>2.2571455741710773E-3</v>
      </c>
      <c r="K74" s="75"/>
    </row>
    <row r="75" spans="1:11" x14ac:dyDescent="0.25">
      <c r="A75" s="50" t="str">
        <f t="shared" si="6"/>
        <v>1982</v>
      </c>
      <c r="B75" t="s">
        <v>443</v>
      </c>
      <c r="C75">
        <f>SUMIF('C&amp;I'!B:B, FI_Q_DL!$B75, 'C&amp;I'!D:D)</f>
        <v>1659.3</v>
      </c>
      <c r="D75">
        <f>(SUMIF('M&amp;M'!B:B, FI_Q_DL!B75, 'M&amp;M'!I:I))/3</f>
        <v>283.50677379952748</v>
      </c>
      <c r="E75">
        <f>((SUMIF(Transfers!B:B, FI_Q_DL!B75, Transfers!J:J))/realGDP!D72)/3</f>
        <v>523.96593434691101</v>
      </c>
      <c r="F75" s="4">
        <f>VLOOKUP($B75, Taxes!$B:$O, MATCH("SUM_REAL", Taxes!$B$1:$O$1, 0), FALSE)</f>
        <v>1116.5745530358161</v>
      </c>
      <c r="H75" s="52">
        <f>SUM(SUMPRODUCT(C67:C75,MPCs!$B$4:$B$12),SUMPRODUCT(D67:D75,MPCs!$C$4:$C$12),SUMPRODUCT(E67:E75,MPCs!$D$4:$D$12),SUMPRODUCT(F67:F75,MPCs!$E$4:$E$12))</f>
        <v>1662.5747527384854</v>
      </c>
      <c r="I75" s="53">
        <f>VLOOKUP(B75, realGDP!B:F, MATCH($I$4, realGDP!$B$3:$F$3, 0), FALSE)</f>
        <v>6486.8</v>
      </c>
      <c r="J75" s="75">
        <f t="shared" si="5"/>
        <v>3.9318183737160383E-3</v>
      </c>
      <c r="K75" s="75"/>
    </row>
    <row r="76" spans="1:11" x14ac:dyDescent="0.25">
      <c r="A76" s="50" t="str">
        <f t="shared" si="6"/>
        <v>1982</v>
      </c>
      <c r="B76" t="s">
        <v>444</v>
      </c>
      <c r="C76">
        <f>SUMIF('C&amp;I'!B:B, FI_Q_DL!$B76, 'C&amp;I'!D:D)</f>
        <v>1685.8</v>
      </c>
      <c r="D76">
        <f>(SUMIF('M&amp;M'!B:B, FI_Q_DL!B76, 'M&amp;M'!I:I))/3</f>
        <v>282.61288851214073</v>
      </c>
      <c r="E76">
        <f>((SUMIF(Transfers!B:B, FI_Q_DL!B76, Transfers!J:J))/realGDP!D73)/3</f>
        <v>544.93227251800988</v>
      </c>
      <c r="F76" s="4">
        <f>VLOOKUP($B76, Taxes!$B:$O, MATCH("SUM_REAL", Taxes!$B$1:$O$1, 0), FALSE)</f>
        <v>1118.1356624584203</v>
      </c>
      <c r="H76" s="52">
        <f>SUM(SUMPRODUCT(C68:C76,MPCs!$B$4:$B$12),SUMPRODUCT(D68:D76,MPCs!$C$4:$C$12),SUMPRODUCT(E68:E76,MPCs!$D$4:$D$12),SUMPRODUCT(F68:F76,MPCs!$E$4:$E$12))</f>
        <v>1698.005608358186</v>
      </c>
      <c r="I76" s="53">
        <f>VLOOKUP(B76, realGDP!B:F, MATCH($I$4, realGDP!$B$3:$F$3, 0), FALSE)</f>
        <v>6493.1</v>
      </c>
      <c r="J76" s="75">
        <f t="shared" si="5"/>
        <v>5.4566933544378873E-3</v>
      </c>
      <c r="K76" s="75"/>
    </row>
    <row r="77" spans="1:11" x14ac:dyDescent="0.25">
      <c r="A77" s="50" t="str">
        <f t="shared" si="6"/>
        <v>1983</v>
      </c>
      <c r="B77" t="s">
        <v>445</v>
      </c>
      <c r="C77">
        <f>SUMIF('C&amp;I'!B:B, FI_Q_DL!$B77, 'C&amp;I'!D:D)</f>
        <v>1701.9</v>
      </c>
      <c r="D77">
        <f>(SUMIF('M&amp;M'!B:B, FI_Q_DL!B77, 'M&amp;M'!I:I))/3</f>
        <v>288.95979074471217</v>
      </c>
      <c r="E77">
        <f>((SUMIF(Transfers!B:B, FI_Q_DL!B77, Transfers!J:J))/realGDP!D74)/3</f>
        <v>538.1549341047895</v>
      </c>
      <c r="F77" s="4">
        <f>VLOOKUP($B77, Taxes!$B:$O, MATCH("SUM_REAL", Taxes!$B$1:$O$1, 0), FALSE)</f>
        <v>1117.8399228543876</v>
      </c>
      <c r="H77" s="52">
        <f>SUM(SUMPRODUCT(C69:C77,MPCs!$B$4:$B$12),SUMPRODUCT(D69:D77,MPCs!$C$4:$C$12),SUMPRODUCT(E69:E77,MPCs!$D$4:$D$12),SUMPRODUCT(F69:F77,MPCs!$E$4:$E$12))</f>
        <v>1724.8591862558558</v>
      </c>
      <c r="I77" s="53">
        <f>VLOOKUP(B77, realGDP!B:F, MATCH($I$4, realGDP!$B$3:$F$3, 0), FALSE)</f>
        <v>6578.2</v>
      </c>
      <c r="J77" s="75">
        <f t="shared" si="5"/>
        <v>4.0822075792268046E-3</v>
      </c>
      <c r="K77" s="75"/>
    </row>
    <row r="78" spans="1:11" x14ac:dyDescent="0.25">
      <c r="A78" s="50" t="str">
        <f t="shared" si="6"/>
        <v>1983</v>
      </c>
      <c r="B78" t="s">
        <v>446</v>
      </c>
      <c r="C78">
        <f>SUMIF('C&amp;I'!B:B, FI_Q_DL!$B78, 'C&amp;I'!D:D)</f>
        <v>1719.1</v>
      </c>
      <c r="D78">
        <f>(SUMIF('M&amp;M'!B:B, FI_Q_DL!B78, 'M&amp;M'!I:I))/3</f>
        <v>290.68687537456975</v>
      </c>
      <c r="E78">
        <f>((SUMIF(Transfers!B:B, FI_Q_DL!B78, Transfers!J:J))/realGDP!D75)/3</f>
        <v>540.62834428986378</v>
      </c>
      <c r="F78" s="4">
        <f>VLOOKUP($B78, Taxes!$B:$O, MATCH("SUM_REAL", Taxes!$B$1:$O$1, 0), FALSE)</f>
        <v>1131.1343831218469</v>
      </c>
      <c r="H78" s="52">
        <f>SUM(SUMPRODUCT(C70:C78,MPCs!$B$4:$B$12),SUMPRODUCT(D70:D78,MPCs!$C$4:$C$12),SUMPRODUCT(E70:E78,MPCs!$D$4:$D$12),SUMPRODUCT(F70:F78,MPCs!$E$4:$E$12))</f>
        <v>1744.4458848431098</v>
      </c>
      <c r="I78" s="53">
        <f>VLOOKUP(B78, realGDP!B:F, MATCH($I$4, realGDP!$B$3:$F$3, 0), FALSE)</f>
        <v>6728.3</v>
      </c>
      <c r="J78" s="75">
        <f t="shared" si="5"/>
        <v>2.9110917449064366E-3</v>
      </c>
      <c r="K78" s="75"/>
    </row>
    <row r="79" spans="1:11" x14ac:dyDescent="0.25">
      <c r="A79" s="50" t="str">
        <f t="shared" si="6"/>
        <v>1983</v>
      </c>
      <c r="B79" t="s">
        <v>447</v>
      </c>
      <c r="C79">
        <f>SUMIF('C&amp;I'!B:B, FI_Q_DL!$B79, 'C&amp;I'!D:D)</f>
        <v>1747.3</v>
      </c>
      <c r="D79">
        <f>(SUMIF('M&amp;M'!B:B, FI_Q_DL!B79, 'M&amp;M'!I:I))/3</f>
        <v>291.91472815834589</v>
      </c>
      <c r="E79">
        <f>((SUMIF(Transfers!B:B, FI_Q_DL!B79, Transfers!J:J))/realGDP!D76)/3</f>
        <v>519.38335408100397</v>
      </c>
      <c r="F79" s="4">
        <f>VLOOKUP($B79, Taxes!$B:$O, MATCH("SUM_REAL", Taxes!$B$1:$O$1, 0), FALSE)</f>
        <v>1097.1745444943228</v>
      </c>
      <c r="H79" s="52">
        <f>SUM(SUMPRODUCT(C71:C79,MPCs!$B$4:$B$12),SUMPRODUCT(D71:D79,MPCs!$C$4:$C$12),SUMPRODUCT(E71:E79,MPCs!$D$4:$D$12),SUMPRODUCT(F71:F79,MPCs!$E$4:$E$12))</f>
        <v>1778.9390283798041</v>
      </c>
      <c r="I79" s="53">
        <f>VLOOKUP(B79, realGDP!B:F, MATCH($I$4, realGDP!$B$3:$F$3, 0), FALSE)</f>
        <v>6860</v>
      </c>
      <c r="J79" s="75">
        <f t="shared" si="5"/>
        <v>5.028155034503547E-3</v>
      </c>
      <c r="K79" s="75"/>
    </row>
    <row r="80" spans="1:11" x14ac:dyDescent="0.25">
      <c r="A80" s="50" t="str">
        <f t="shared" si="6"/>
        <v>1983</v>
      </c>
      <c r="B80" t="s">
        <v>448</v>
      </c>
      <c r="C80">
        <f>SUMIF('C&amp;I'!B:B, FI_Q_DL!$B80, 'C&amp;I'!D:D)</f>
        <v>1718</v>
      </c>
      <c r="D80">
        <f>(SUMIF('M&amp;M'!B:B, FI_Q_DL!B80, 'M&amp;M'!I:I))/3</f>
        <v>294.10773456793885</v>
      </c>
      <c r="E80">
        <f>((SUMIF(Transfers!B:B, FI_Q_DL!B80, Transfers!J:J))/realGDP!D77)/3</f>
        <v>516.82249411353234</v>
      </c>
      <c r="F80" s="4">
        <f>VLOOKUP($B80, Taxes!$B:$O, MATCH("SUM_REAL", Taxes!$B$1:$O$1, 0), FALSE)</f>
        <v>1119.5218377021231</v>
      </c>
      <c r="H80" s="52">
        <f>SUM(SUMPRODUCT(C72:C80,MPCs!$B$4:$B$12),SUMPRODUCT(D72:D80,MPCs!$C$4:$C$12),SUMPRODUCT(E72:E80,MPCs!$D$4:$D$12),SUMPRODUCT(F72:F80,MPCs!$E$4:$E$12))</f>
        <v>1745.7897369144732</v>
      </c>
      <c r="I80" s="53">
        <f>VLOOKUP(B80, realGDP!B:F, MATCH($I$4, realGDP!$B$3:$F$3, 0), FALSE)</f>
        <v>7001.5</v>
      </c>
      <c r="J80" s="75">
        <f t="shared" si="5"/>
        <v>-4.7345985096523407E-3</v>
      </c>
      <c r="K80" s="75"/>
    </row>
    <row r="81" spans="1:11" x14ac:dyDescent="0.25">
      <c r="A81" s="50" t="str">
        <f t="shared" si="6"/>
        <v>1984</v>
      </c>
      <c r="B81" t="s">
        <v>449</v>
      </c>
      <c r="C81">
        <f>SUMIF('C&amp;I'!B:B, FI_Q_DL!$B81, 'C&amp;I'!D:D)</f>
        <v>1738.1</v>
      </c>
      <c r="D81">
        <f>(SUMIF('M&amp;M'!B:B, FI_Q_DL!B81, 'M&amp;M'!I:I))/3</f>
        <v>297.0647353074624</v>
      </c>
      <c r="E81">
        <f>((SUMIF(Transfers!B:B, FI_Q_DL!B81, Transfers!J:J))/realGDP!D78)/3</f>
        <v>514.63137342131938</v>
      </c>
      <c r="F81" s="4">
        <f>VLOOKUP($B81, Taxes!$B:$O, MATCH("SUM_REAL", Taxes!$B$1:$O$1, 0), FALSE)</f>
        <v>1152.591384295989</v>
      </c>
      <c r="H81" s="52">
        <f>SUM(SUMPRODUCT(C73:C81,MPCs!$B$4:$B$12),SUMPRODUCT(D73:D81,MPCs!$C$4:$C$12),SUMPRODUCT(E73:E81,MPCs!$D$4:$D$12),SUMPRODUCT(F73:F81,MPCs!$E$4:$E$12))</f>
        <v>1760.2094521470399</v>
      </c>
      <c r="I81" s="53">
        <f>VLOOKUP(B81, realGDP!B:F, MATCH($I$4, realGDP!$B$3:$F$3, 0), FALSE)</f>
        <v>7140.6</v>
      </c>
      <c r="J81" s="75">
        <f t="shared" si="5"/>
        <v>2.0193982624102541E-3</v>
      </c>
      <c r="K81" s="75"/>
    </row>
    <row r="82" spans="1:11" x14ac:dyDescent="0.25">
      <c r="A82" s="50" t="str">
        <f t="shared" si="6"/>
        <v>1984</v>
      </c>
      <c r="B82" t="s">
        <v>450</v>
      </c>
      <c r="C82">
        <f>SUMIF('C&amp;I'!B:B, FI_Q_DL!$B82, 'C&amp;I'!D:D)</f>
        <v>1777.1</v>
      </c>
      <c r="D82">
        <f>(SUMIF('M&amp;M'!B:B, FI_Q_DL!B82, 'M&amp;M'!I:I))/3</f>
        <v>298.80795916237724</v>
      </c>
      <c r="E82">
        <f>((SUMIF(Transfers!B:B, FI_Q_DL!B82, Transfers!J:J))/realGDP!D79)/3</f>
        <v>510.64116214463178</v>
      </c>
      <c r="F82" s="4">
        <f>VLOOKUP($B82, Taxes!$B:$O, MATCH("SUM_REAL", Taxes!$B$1:$O$1, 0), FALSE)</f>
        <v>1167.8966112273745</v>
      </c>
      <c r="H82" s="52">
        <f>SUM(SUMPRODUCT(C74:C82,MPCs!$B$4:$B$12),SUMPRODUCT(D74:D82,MPCs!$C$4:$C$12),SUMPRODUCT(E74:E82,MPCs!$D$4:$D$12),SUMPRODUCT(F74:F82,MPCs!$E$4:$E$12))</f>
        <v>1795.2331410160068</v>
      </c>
      <c r="I82" s="53">
        <f>VLOOKUP(B82, realGDP!B:F, MATCH($I$4, realGDP!$B$3:$F$3, 0), FALSE)</f>
        <v>7266</v>
      </c>
      <c r="J82" s="75">
        <f t="shared" si="5"/>
        <v>4.82021591920822E-3</v>
      </c>
      <c r="K82" s="75"/>
    </row>
    <row r="83" spans="1:11" x14ac:dyDescent="0.25">
      <c r="A83" s="50" t="str">
        <f t="shared" si="6"/>
        <v>1984</v>
      </c>
      <c r="B83" t="s">
        <v>451</v>
      </c>
      <c r="C83">
        <f>SUMIF('C&amp;I'!B:B, FI_Q_DL!$B83, 'C&amp;I'!D:D)</f>
        <v>1791.8</v>
      </c>
      <c r="D83">
        <f>(SUMIF('M&amp;M'!B:B, FI_Q_DL!B83, 'M&amp;M'!I:I))/3</f>
        <v>300.76194907612609</v>
      </c>
      <c r="E83">
        <f>((SUMIF(Transfers!B:B, FI_Q_DL!B83, Transfers!J:J))/realGDP!D80)/3</f>
        <v>505.49210339362816</v>
      </c>
      <c r="F83" s="4">
        <f>VLOOKUP($B83, Taxes!$B:$O, MATCH("SUM_REAL", Taxes!$B$1:$O$1, 0), FALSE)</f>
        <v>1191.6862487931946</v>
      </c>
      <c r="H83" s="52">
        <f>SUM(SUMPRODUCT(C75:C83,MPCs!$B$4:$B$12),SUMPRODUCT(D75:D83,MPCs!$C$4:$C$12),SUMPRODUCT(E75:E83,MPCs!$D$4:$D$12),SUMPRODUCT(F75:F83,MPCs!$E$4:$E$12))</f>
        <v>1802.153785048662</v>
      </c>
      <c r="I83" s="53">
        <f>VLOOKUP(B83, realGDP!B:F, MATCH($I$4, realGDP!$B$3:$F$3, 0), FALSE)</f>
        <v>7337.5</v>
      </c>
      <c r="J83" s="75">
        <f t="shared" si="5"/>
        <v>9.4318828383716771E-4</v>
      </c>
      <c r="K83" s="75"/>
    </row>
    <row r="84" spans="1:11" x14ac:dyDescent="0.25">
      <c r="A84" s="50" t="str">
        <f t="shared" si="6"/>
        <v>1984</v>
      </c>
      <c r="B84" t="s">
        <v>452</v>
      </c>
      <c r="C84">
        <f>SUMIF('C&amp;I'!B:B, FI_Q_DL!$B84, 'C&amp;I'!D:D)</f>
        <v>1826</v>
      </c>
      <c r="D84">
        <f>(SUMIF('M&amp;M'!B:B, FI_Q_DL!B84, 'M&amp;M'!I:I))/3</f>
        <v>302.09910982132175</v>
      </c>
      <c r="E84">
        <f>((SUMIF(Transfers!B:B, FI_Q_DL!B84, Transfers!J:J))/realGDP!D81)/3</f>
        <v>512.37953861100561</v>
      </c>
      <c r="F84" s="4">
        <f>VLOOKUP($B84, Taxes!$B:$O, MATCH("SUM_REAL", Taxes!$B$1:$O$1, 0), FALSE)</f>
        <v>1211.8249787287969</v>
      </c>
      <c r="H84" s="52">
        <f>SUM(SUMPRODUCT(C76:C84,MPCs!$B$4:$B$12),SUMPRODUCT(D76:D84,MPCs!$C$4:$C$12),SUMPRODUCT(E76:E84,MPCs!$D$4:$D$12),SUMPRODUCT(F76:F84,MPCs!$E$4:$E$12))</f>
        <v>1828.5527483297576</v>
      </c>
      <c r="I84" s="53">
        <f>VLOOKUP(B84, realGDP!B:F, MATCH($I$4, realGDP!$B$3:$F$3, 0), FALSE)</f>
        <v>7396</v>
      </c>
      <c r="J84" s="75">
        <f t="shared" si="5"/>
        <v>3.5693568525007537E-3</v>
      </c>
      <c r="K84" s="75"/>
    </row>
    <row r="85" spans="1:11" x14ac:dyDescent="0.25">
      <c r="A85" s="50" t="str">
        <f t="shared" si="6"/>
        <v>1985</v>
      </c>
      <c r="B85" t="s">
        <v>453</v>
      </c>
      <c r="C85">
        <f>SUMIF('C&amp;I'!B:B, FI_Q_DL!$B85, 'C&amp;I'!D:D)</f>
        <v>1848</v>
      </c>
      <c r="D85">
        <f>(SUMIF('M&amp;M'!B:B, FI_Q_DL!B85, 'M&amp;M'!I:I))/3</f>
        <v>302.73370272796018</v>
      </c>
      <c r="E85">
        <f>((SUMIF(Transfers!B:B, FI_Q_DL!B85, Transfers!J:J))/realGDP!D82)/3</f>
        <v>521.2880143112701</v>
      </c>
      <c r="F85" s="4">
        <f>VLOOKUP($B85, Taxes!$B:$O, MATCH("SUM_REAL", Taxes!$B$1:$O$1, 0), FALSE)</f>
        <v>1285.3309481216459</v>
      </c>
      <c r="H85" s="52">
        <f>SUM(SUMPRODUCT(C77:C85,MPCs!$B$4:$B$12),SUMPRODUCT(D77:D85,MPCs!$C$4:$C$12),SUMPRODUCT(E77:E85,MPCs!$D$4:$D$12),SUMPRODUCT(F77:F85,MPCs!$E$4:$E$12))</f>
        <v>1829.590242637988</v>
      </c>
      <c r="I85" s="53">
        <f>VLOOKUP(B85, realGDP!B:F, MATCH($I$4, realGDP!$B$3:$F$3, 0), FALSE)</f>
        <v>7469.5</v>
      </c>
      <c r="J85" s="75">
        <f t="shared" si="5"/>
        <v>1.3889742395480382E-4</v>
      </c>
      <c r="K85" s="75"/>
    </row>
    <row r="86" spans="1:11" x14ac:dyDescent="0.25">
      <c r="A86" s="50" t="str">
        <f t="shared" si="6"/>
        <v>1985</v>
      </c>
      <c r="B86" t="s">
        <v>454</v>
      </c>
      <c r="C86">
        <f>SUMIF('C&amp;I'!B:B, FI_Q_DL!$B86, 'C&amp;I'!D:D)</f>
        <v>1891</v>
      </c>
      <c r="D86">
        <f>(SUMIF('M&amp;M'!B:B, FI_Q_DL!B86, 'M&amp;M'!I:I))/3</f>
        <v>303.6851736197147</v>
      </c>
      <c r="E86">
        <f>((SUMIF(Transfers!B:B, FI_Q_DL!B86, Transfers!J:J))/realGDP!D83)/3</f>
        <v>517.52378587098565</v>
      </c>
      <c r="F86" s="4">
        <f>VLOOKUP($B86, Taxes!$B:$O, MATCH("SUM_REAL", Taxes!$B$1:$O$1, 0), FALSE)</f>
        <v>1203.8104699224778</v>
      </c>
      <c r="H86" s="52">
        <f>SUM(SUMPRODUCT(C78:C86,MPCs!$B$4:$B$12),SUMPRODUCT(D78:D86,MPCs!$C$4:$C$12),SUMPRODUCT(E78:E86,MPCs!$D$4:$D$12),SUMPRODUCT(F78:F86,MPCs!$E$4:$E$12))</f>
        <v>1883.8544316691227</v>
      </c>
      <c r="I86" s="53">
        <f>VLOOKUP(B86, realGDP!B:F, MATCH($I$4, realGDP!$B$3:$F$3, 0), FALSE)</f>
        <v>7537.9</v>
      </c>
      <c r="J86" s="75">
        <f t="shared" si="5"/>
        <v>7.1988470304905506E-3</v>
      </c>
      <c r="K86" s="75"/>
    </row>
    <row r="87" spans="1:11" x14ac:dyDescent="0.25">
      <c r="A87" s="50" t="str">
        <f t="shared" si="6"/>
        <v>1985</v>
      </c>
      <c r="B87" t="s">
        <v>455</v>
      </c>
      <c r="C87">
        <f>SUMIF('C&amp;I'!B:B, FI_Q_DL!$B87, 'C&amp;I'!D:D)</f>
        <v>1935.4</v>
      </c>
      <c r="D87">
        <f>(SUMIF('M&amp;M'!B:B, FI_Q_DL!B87, 'M&amp;M'!I:I))/3</f>
        <v>305.84297922932598</v>
      </c>
      <c r="E87">
        <f>((SUMIF(Transfers!B:B, FI_Q_DL!B87, Transfers!J:J))/realGDP!D84)/3</f>
        <v>518.71406781649659</v>
      </c>
      <c r="F87" s="4">
        <f>VLOOKUP($B87, Taxes!$B:$O, MATCH("SUM_REAL", Taxes!$B$1:$O$1, 0), FALSE)</f>
        <v>1259.9436818021823</v>
      </c>
      <c r="H87" s="52">
        <f>SUM(SUMPRODUCT(C79:C87,MPCs!$B$4:$B$12),SUMPRODUCT(D79:D87,MPCs!$C$4:$C$12),SUMPRODUCT(E79:E87,MPCs!$D$4:$D$12),SUMPRODUCT(F79:F87,MPCs!$E$4:$E$12))</f>
        <v>1911.1868879694528</v>
      </c>
      <c r="I87" s="53">
        <f>VLOOKUP(B87, realGDP!B:F, MATCH($I$4, realGDP!$B$3:$F$3, 0), FALSE)</f>
        <v>7655.2</v>
      </c>
      <c r="J87" s="75">
        <f t="shared" si="5"/>
        <v>3.5704431367345104E-3</v>
      </c>
      <c r="K87" s="75"/>
    </row>
    <row r="88" spans="1:11" x14ac:dyDescent="0.25">
      <c r="A88" s="50" t="str">
        <f t="shared" si="6"/>
        <v>1985</v>
      </c>
      <c r="B88" t="s">
        <v>456</v>
      </c>
      <c r="C88">
        <f>SUMIF('C&amp;I'!B:B, FI_Q_DL!$B88, 'C&amp;I'!D:D)</f>
        <v>1941.8</v>
      </c>
      <c r="D88">
        <f>(SUMIF('M&amp;M'!B:B, FI_Q_DL!B88, 'M&amp;M'!I:I))/3</f>
        <v>308.3007523666293</v>
      </c>
      <c r="E88">
        <f>((SUMIF(Transfers!B:B, FI_Q_DL!B88, Transfers!J:J))/realGDP!D85)/3</f>
        <v>515.86816055187523</v>
      </c>
      <c r="F88" s="4">
        <f>VLOOKUP($B88, Taxes!$B:$O, MATCH("SUM_REAL", Taxes!$B$1:$O$1, 0), FALSE)</f>
        <v>1274.580063274545</v>
      </c>
      <c r="H88" s="52">
        <f>SUM(SUMPRODUCT(C80:C88,MPCs!$B$4:$B$12),SUMPRODUCT(D80:D88,MPCs!$C$4:$C$12),SUMPRODUCT(E80:E88,MPCs!$D$4:$D$12),SUMPRODUCT(F80:F88,MPCs!$E$4:$E$12))</f>
        <v>1906.3469512787692</v>
      </c>
      <c r="I88" s="53">
        <f>VLOOKUP(B88, realGDP!B:F, MATCH($I$4, realGDP!$B$3:$F$3, 0), FALSE)</f>
        <v>7712.6</v>
      </c>
      <c r="J88" s="75">
        <f t="shared" si="5"/>
        <v>-6.2753632895308248E-4</v>
      </c>
      <c r="K88" s="75"/>
    </row>
    <row r="89" spans="1:11" x14ac:dyDescent="0.25">
      <c r="A89" s="50" t="str">
        <f t="shared" si="6"/>
        <v>1986</v>
      </c>
      <c r="B89" t="s">
        <v>457</v>
      </c>
      <c r="C89">
        <f>SUMIF('C&amp;I'!B:B, FI_Q_DL!$B89, 'C&amp;I'!D:D)</f>
        <v>1958</v>
      </c>
      <c r="D89">
        <f>(SUMIF('M&amp;M'!B:B, FI_Q_DL!B89, 'M&amp;M'!I:I))/3</f>
        <v>309.94170897018029</v>
      </c>
      <c r="E89">
        <f>((SUMIF(Transfers!B:B, FI_Q_DL!B89, Transfers!J:J))/realGDP!D86)/3</f>
        <v>527.81682604143168</v>
      </c>
      <c r="F89" s="4">
        <f>VLOOKUP($B89, Taxes!$B:$O, MATCH("SUM_REAL", Taxes!$B$1:$O$1, 0), FALSE)</f>
        <v>1278.0062824317524</v>
      </c>
      <c r="H89" s="52">
        <f>SUM(SUMPRODUCT(C81:C89,MPCs!$B$4:$B$12),SUMPRODUCT(D81:D89,MPCs!$C$4:$C$12),SUMPRODUCT(E81:E89,MPCs!$D$4:$D$12),SUMPRODUCT(F81:F89,MPCs!$E$4:$E$12))</f>
        <v>1918.3741525571968</v>
      </c>
      <c r="I89" s="53">
        <f>VLOOKUP(B89, realGDP!B:F, MATCH($I$4, realGDP!$B$3:$F$3, 0), FALSE)</f>
        <v>7784.1</v>
      </c>
      <c r="J89" s="75">
        <f t="shared" si="5"/>
        <v>1.5450985057267484E-3</v>
      </c>
      <c r="K89" s="75"/>
    </row>
    <row r="90" spans="1:11" x14ac:dyDescent="0.25">
      <c r="A90" s="50" t="str">
        <f t="shared" si="6"/>
        <v>1986</v>
      </c>
      <c r="B90" t="s">
        <v>458</v>
      </c>
      <c r="C90">
        <f>SUMIF('C&amp;I'!B:B, FI_Q_DL!$B90, 'C&amp;I'!D:D)</f>
        <v>1997.8</v>
      </c>
      <c r="D90">
        <f>(SUMIF('M&amp;M'!B:B, FI_Q_DL!B90, 'M&amp;M'!I:I))/3</f>
        <v>311.97799156107038</v>
      </c>
      <c r="E90">
        <f>((SUMIF(Transfers!B:B, FI_Q_DL!B90, Transfers!J:J))/realGDP!D87)/3</f>
        <v>534.2322149439068</v>
      </c>
      <c r="F90" s="4">
        <f>VLOOKUP($B90, Taxes!$B:$O, MATCH("SUM_REAL", Taxes!$B$1:$O$1, 0), FALSE)</f>
        <v>1290.4627039424531</v>
      </c>
      <c r="H90" s="52">
        <f>SUM(SUMPRODUCT(C82:C90,MPCs!$B$4:$B$12),SUMPRODUCT(D82:D90,MPCs!$C$4:$C$12),SUMPRODUCT(E82:E90,MPCs!$D$4:$D$12),SUMPRODUCT(F82:F90,MPCs!$E$4:$E$12))</f>
        <v>1955.3158683081463</v>
      </c>
      <c r="I90" s="53">
        <f>VLOOKUP(B90, realGDP!B:F, MATCH($I$4, realGDP!$B$3:$F$3, 0), FALSE)</f>
        <v>7819.8</v>
      </c>
      <c r="J90" s="75">
        <f t="shared" si="5"/>
        <v>4.7241253933539822E-3</v>
      </c>
      <c r="K90" s="75"/>
    </row>
    <row r="91" spans="1:11" x14ac:dyDescent="0.25">
      <c r="A91" s="50" t="str">
        <f t="shared" si="6"/>
        <v>1986</v>
      </c>
      <c r="B91" t="s">
        <v>459</v>
      </c>
      <c r="C91">
        <f>SUMIF('C&amp;I'!B:B, FI_Q_DL!$B91, 'C&amp;I'!D:D)</f>
        <v>2043.4</v>
      </c>
      <c r="D91">
        <f>(SUMIF('M&amp;M'!B:B, FI_Q_DL!B91, 'M&amp;M'!I:I))/3</f>
        <v>314.25790518118794</v>
      </c>
      <c r="E91">
        <f>((SUMIF(Transfers!B:B, FI_Q_DL!B91, Transfers!J:J))/realGDP!D88)/3</f>
        <v>539.82413073793634</v>
      </c>
      <c r="F91" s="4">
        <f>VLOOKUP($B91, Taxes!$B:$O, MATCH("SUM_REAL", Taxes!$B$1:$O$1, 0), FALSE)</f>
        <v>1309.5114614666529</v>
      </c>
      <c r="H91" s="52">
        <f>SUM(SUMPRODUCT(C83:C91,MPCs!$B$4:$B$12),SUMPRODUCT(D83:D91,MPCs!$C$4:$C$12),SUMPRODUCT(E83:E91,MPCs!$D$4:$D$12),SUMPRODUCT(F83:F91,MPCs!$E$4:$E$12))</f>
        <v>1997.2712045760991</v>
      </c>
      <c r="I91" s="53">
        <f>VLOOKUP(B91, realGDP!B:F, MATCH($I$4, realGDP!$B$3:$F$3, 0), FALSE)</f>
        <v>7898.6</v>
      </c>
      <c r="J91" s="75">
        <f t="shared" si="5"/>
        <v>5.3117433808463291E-3</v>
      </c>
      <c r="K91" s="75"/>
    </row>
    <row r="92" spans="1:11" x14ac:dyDescent="0.25">
      <c r="A92" s="50" t="str">
        <f t="shared" si="6"/>
        <v>1986</v>
      </c>
      <c r="B92" t="s">
        <v>460</v>
      </c>
      <c r="C92">
        <f>SUMIF('C&amp;I'!B:B, FI_Q_DL!$B92, 'C&amp;I'!D:D)</f>
        <v>2031.5</v>
      </c>
      <c r="D92">
        <f>(SUMIF('M&amp;M'!B:B, FI_Q_DL!B92, 'M&amp;M'!I:I))/3</f>
        <v>315.88104974409907</v>
      </c>
      <c r="E92">
        <f>((SUMIF(Transfers!B:B, FI_Q_DL!B92, Transfers!J:J))/realGDP!D89)/3</f>
        <v>536.84355237833381</v>
      </c>
      <c r="F92" s="4">
        <f>VLOOKUP($B92, Taxes!$B:$O, MATCH("SUM_REAL", Taxes!$B$1:$O$1, 0), FALSE)</f>
        <v>1339.7030519659061</v>
      </c>
      <c r="H92" s="52">
        <f>SUM(SUMPRODUCT(C84:C92,MPCs!$B$4:$B$12),SUMPRODUCT(D84:D92,MPCs!$C$4:$C$12),SUMPRODUCT(E84:E92,MPCs!$D$4:$D$12),SUMPRODUCT(F84:F92,MPCs!$E$4:$E$12))</f>
        <v>1974.6107325103662</v>
      </c>
      <c r="I92" s="53">
        <f>VLOOKUP(B92, realGDP!B:F, MATCH($I$4, realGDP!$B$3:$F$3, 0), FALSE)</f>
        <v>7939.5</v>
      </c>
      <c r="J92" s="75">
        <f t="shared" si="5"/>
        <v>-2.8541434681948292E-3</v>
      </c>
      <c r="K92" s="75"/>
    </row>
    <row r="93" spans="1:11" x14ac:dyDescent="0.25">
      <c r="A93" s="50" t="str">
        <f t="shared" si="6"/>
        <v>1987</v>
      </c>
      <c r="B93" t="s">
        <v>461</v>
      </c>
      <c r="C93">
        <f>SUMIF('C&amp;I'!B:B, FI_Q_DL!$B93, 'C&amp;I'!D:D)</f>
        <v>2044.3</v>
      </c>
      <c r="D93">
        <f>(SUMIF('M&amp;M'!B:B, FI_Q_DL!B93, 'M&amp;M'!I:I))/3</f>
        <v>319.33002585460918</v>
      </c>
      <c r="E93">
        <f>((SUMIF(Transfers!B:B, FI_Q_DL!B93, Transfers!J:J))/realGDP!D90)/3</f>
        <v>536.2668752337878</v>
      </c>
      <c r="F93" s="4">
        <f>VLOOKUP($B93, Taxes!$B:$O, MATCH("SUM_REAL", Taxes!$B$1:$O$1, 0), FALSE)</f>
        <v>1327.5750671608803</v>
      </c>
      <c r="H93" s="52">
        <f>SUM(SUMPRODUCT(C85:C93,MPCs!$B$4:$B$12),SUMPRODUCT(D85:D93,MPCs!$C$4:$C$12),SUMPRODUCT(E85:E93,MPCs!$D$4:$D$12),SUMPRODUCT(F85:F93,MPCs!$E$4:$E$12))</f>
        <v>1987.4050512641961</v>
      </c>
      <c r="I93" s="53">
        <f>VLOOKUP(B93, realGDP!B:F, MATCH($I$4, realGDP!$B$3:$F$3, 0), FALSE)</f>
        <v>7995</v>
      </c>
      <c r="J93" s="75">
        <f t="shared" si="5"/>
        <v>1.6002900254946696E-3</v>
      </c>
      <c r="K93" s="75"/>
    </row>
    <row r="94" spans="1:11" x14ac:dyDescent="0.25">
      <c r="A94" s="50" t="str">
        <f t="shared" si="6"/>
        <v>1987</v>
      </c>
      <c r="B94" t="s">
        <v>462</v>
      </c>
      <c r="C94">
        <f>SUMIF('C&amp;I'!B:B, FI_Q_DL!$B94, 'C&amp;I'!D:D)</f>
        <v>2062.9</v>
      </c>
      <c r="D94">
        <f>(SUMIF('M&amp;M'!B:B, FI_Q_DL!B94, 'M&amp;M'!I:I))/3</f>
        <v>320.04657228651143</v>
      </c>
      <c r="E94">
        <f>((SUMIF(Transfers!B:B, FI_Q_DL!B94, Transfers!J:J))/realGDP!D91)/3</f>
        <v>536.71079372564861</v>
      </c>
      <c r="F94" s="4">
        <f>VLOOKUP($B94, Taxes!$B:$O, MATCH("SUM_REAL", Taxes!$B$1:$O$1, 0), FALSE)</f>
        <v>1424.3608313403174</v>
      </c>
      <c r="H94" s="52">
        <f>SUM(SUMPRODUCT(C86:C94,MPCs!$B$4:$B$12),SUMPRODUCT(D86:D94,MPCs!$C$4:$C$12),SUMPRODUCT(E86:E94,MPCs!$D$4:$D$12),SUMPRODUCT(F86:F94,MPCs!$E$4:$E$12))</f>
        <v>1980.5229508318025</v>
      </c>
      <c r="I94" s="53">
        <f>VLOOKUP(B94, realGDP!B:F, MATCH($I$4, realGDP!$B$3:$F$3, 0), FALSE)</f>
        <v>8084.7</v>
      </c>
      <c r="J94" s="75">
        <f t="shared" si="5"/>
        <v>-8.5124994525382508E-4</v>
      </c>
      <c r="K94" s="75"/>
    </row>
    <row r="95" spans="1:11" x14ac:dyDescent="0.25">
      <c r="A95" s="50" t="str">
        <f t="shared" si="6"/>
        <v>1987</v>
      </c>
      <c r="B95" t="s">
        <v>463</v>
      </c>
      <c r="C95">
        <f>SUMIF('C&amp;I'!B:B, FI_Q_DL!$B95, 'C&amp;I'!D:D)</f>
        <v>2067.6999999999998</v>
      </c>
      <c r="D95">
        <f>(SUMIF('M&amp;M'!B:B, FI_Q_DL!B95, 'M&amp;M'!I:I))/3</f>
        <v>320.53758603867396</v>
      </c>
      <c r="E95">
        <f>((SUMIF(Transfers!B:B, FI_Q_DL!B95, Transfers!J:J))/realGDP!D92)/3</f>
        <v>530.94391883999936</v>
      </c>
      <c r="F95" s="4">
        <f>VLOOKUP($B95, Taxes!$B:$O, MATCH("SUM_REAL", Taxes!$B$1:$O$1, 0), FALSE)</f>
        <v>1381.5888271512238</v>
      </c>
      <c r="H95" s="52">
        <f>SUM(SUMPRODUCT(C87:C95,MPCs!$B$4:$B$12),SUMPRODUCT(D87:D95,MPCs!$C$4:$C$12),SUMPRODUCT(E87:E95,MPCs!$D$4:$D$12),SUMPRODUCT(F87:F95,MPCs!$E$4:$E$12))</f>
        <v>1983.0167960951608</v>
      </c>
      <c r="I95" s="53">
        <f>VLOOKUP(B95, realGDP!B:F, MATCH($I$4, realGDP!$B$3:$F$3, 0), FALSE)</f>
        <v>8158</v>
      </c>
      <c r="J95" s="75">
        <f t="shared" si="5"/>
        <v>3.056932168862776E-4</v>
      </c>
      <c r="K95" s="75"/>
    </row>
    <row r="96" spans="1:11" x14ac:dyDescent="0.25">
      <c r="A96" s="50" t="str">
        <f t="shared" si="6"/>
        <v>1987</v>
      </c>
      <c r="B96" t="s">
        <v>464</v>
      </c>
      <c r="C96">
        <f>SUMIF('C&amp;I'!B:B, FI_Q_DL!$B96, 'C&amp;I'!D:D)</f>
        <v>2092.8000000000002</v>
      </c>
      <c r="D96">
        <f>(SUMIF('M&amp;M'!B:B, FI_Q_DL!B96, 'M&amp;M'!I:I))/3</f>
        <v>320.78641954804164</v>
      </c>
      <c r="E96">
        <f>((SUMIF(Transfers!B:B, FI_Q_DL!B96, Transfers!J:J))/realGDP!D93)/3</f>
        <v>528.4196481245624</v>
      </c>
      <c r="F96" s="4">
        <f>VLOOKUP($B96, Taxes!$B:$O, MATCH("SUM_REAL", Taxes!$B$1:$O$1, 0), FALSE)</f>
        <v>1410.7547513108489</v>
      </c>
      <c r="H96" s="52">
        <f>SUM(SUMPRODUCT(C88:C96,MPCs!$B$4:$B$12),SUMPRODUCT(D88:D96,MPCs!$C$4:$C$12),SUMPRODUCT(E88:E96,MPCs!$D$4:$D$12),SUMPRODUCT(F88:F96,MPCs!$E$4:$E$12))</f>
        <v>1992.6774488133185</v>
      </c>
      <c r="I96" s="53">
        <f>VLOOKUP(B96, realGDP!B:F, MATCH($I$4, realGDP!$B$3:$F$3, 0), FALSE)</f>
        <v>8292.7000000000007</v>
      </c>
      <c r="J96" s="75">
        <f t="shared" si="5"/>
        <v>1.1649586646276526E-3</v>
      </c>
      <c r="K96" s="75"/>
    </row>
    <row r="97" spans="1:11" x14ac:dyDescent="0.25">
      <c r="A97" s="50" t="str">
        <f t="shared" si="6"/>
        <v>1988</v>
      </c>
      <c r="B97" t="s">
        <v>465</v>
      </c>
      <c r="C97">
        <f>SUMIF('C&amp;I'!B:B, FI_Q_DL!$B97, 'C&amp;I'!D:D)</f>
        <v>2078.6</v>
      </c>
      <c r="D97">
        <f>(SUMIF('M&amp;M'!B:B, FI_Q_DL!B97, 'M&amp;M'!I:I))/3</f>
        <v>318.15266759700859</v>
      </c>
      <c r="E97">
        <f>((SUMIF(Transfers!B:B, FI_Q_DL!B97, Transfers!J:J))/realGDP!D94)/3</f>
        <v>549.90206698836835</v>
      </c>
      <c r="F97" s="4">
        <f>VLOOKUP($B97, Taxes!$B:$O, MATCH("SUM_REAL", Taxes!$B$1:$O$1, 0), FALSE)</f>
        <v>1426.4845878606834</v>
      </c>
      <c r="H97" s="52">
        <f>SUM(SUMPRODUCT(C89:C97,MPCs!$B$4:$B$12),SUMPRODUCT(D89:D97,MPCs!$C$4:$C$12),SUMPRODUCT(E89:E97,MPCs!$D$4:$D$12),SUMPRODUCT(F89:F97,MPCs!$E$4:$E$12))</f>
        <v>1971.4432935181658</v>
      </c>
      <c r="I97" s="53">
        <f>VLOOKUP(B97, realGDP!B:F, MATCH($I$4, realGDP!$B$3:$F$3, 0), FALSE)</f>
        <v>8339.2999999999993</v>
      </c>
      <c r="J97" s="75">
        <f t="shared" si="5"/>
        <v>-2.5462755021587822E-3</v>
      </c>
      <c r="K97" s="75"/>
    </row>
    <row r="98" spans="1:11" x14ac:dyDescent="0.25">
      <c r="A98" s="50" t="str">
        <f t="shared" si="6"/>
        <v>1988</v>
      </c>
      <c r="B98" t="s">
        <v>466</v>
      </c>
      <c r="C98">
        <f>SUMIF('C&amp;I'!B:B, FI_Q_DL!$B98, 'C&amp;I'!D:D)</f>
        <v>2086.1</v>
      </c>
      <c r="D98">
        <f>(SUMIF('M&amp;M'!B:B, FI_Q_DL!B98, 'M&amp;M'!I:I))/3</f>
        <v>317.93707156835131</v>
      </c>
      <c r="E98">
        <f>((SUMIF(Transfers!B:B, FI_Q_DL!B98, Transfers!J:J))/realGDP!D95)/3</f>
        <v>544.27290486317418</v>
      </c>
      <c r="F98" s="4">
        <f>VLOOKUP($B98, Taxes!$B:$O, MATCH("SUM_REAL", Taxes!$B$1:$O$1, 0), FALSE)</f>
        <v>1416.2567574148934</v>
      </c>
      <c r="H98" s="52">
        <f>SUM(SUMPRODUCT(C90:C98,MPCs!$B$4:$B$12),SUMPRODUCT(D90:D98,MPCs!$C$4:$C$12),SUMPRODUCT(E90:E98,MPCs!$D$4:$D$12),SUMPRODUCT(F90:F98,MPCs!$E$4:$E$12))</f>
        <v>1976.2972500110798</v>
      </c>
      <c r="I98" s="53">
        <f>VLOOKUP(B98, realGDP!B:F, MATCH($I$4, realGDP!$B$3:$F$3, 0), FALSE)</f>
        <v>8449.5</v>
      </c>
      <c r="J98" s="75">
        <f t="shared" si="5"/>
        <v>5.7446671316811575E-4</v>
      </c>
      <c r="K98" s="75"/>
    </row>
    <row r="99" spans="1:11" x14ac:dyDescent="0.25">
      <c r="A99" s="50" t="str">
        <f t="shared" si="6"/>
        <v>1988</v>
      </c>
      <c r="B99" t="s">
        <v>467</v>
      </c>
      <c r="C99">
        <f>SUMIF('C&amp;I'!B:B, FI_Q_DL!$B99, 'C&amp;I'!D:D)</f>
        <v>2087.5</v>
      </c>
      <c r="D99">
        <f>(SUMIF('M&amp;M'!B:B, FI_Q_DL!B99, 'M&amp;M'!I:I))/3</f>
        <v>319.62117807718954</v>
      </c>
      <c r="E99">
        <f>((SUMIF(Transfers!B:B, FI_Q_DL!B99, Transfers!J:J))/realGDP!D96)/3</f>
        <v>540.64167121032324</v>
      </c>
      <c r="F99" s="4">
        <f>VLOOKUP($B99, Taxes!$B:$O, MATCH("SUM_REAL", Taxes!$B$1:$O$1, 0), FALSE)</f>
        <v>1422.2714006222136</v>
      </c>
      <c r="H99" s="52">
        <f>SUM(SUMPRODUCT(C91:C99,MPCs!$B$4:$B$12),SUMPRODUCT(D91:D99,MPCs!$C$4:$C$12),SUMPRODUCT(E91:E99,MPCs!$D$4:$D$12),SUMPRODUCT(F91:F99,MPCs!$E$4:$E$12))</f>
        <v>1969.880567377543</v>
      </c>
      <c r="I99" s="53">
        <f>VLOOKUP(B99, realGDP!B:F, MATCH($I$4, realGDP!$B$3:$F$3, 0), FALSE)</f>
        <v>8498.2999999999993</v>
      </c>
      <c r="J99" s="75">
        <f t="shared" si="5"/>
        <v>-7.5505485020966147E-4</v>
      </c>
      <c r="K99" s="75"/>
    </row>
    <row r="100" spans="1:11" x14ac:dyDescent="0.25">
      <c r="A100" s="50" t="str">
        <f t="shared" si="6"/>
        <v>1988</v>
      </c>
      <c r="B100" t="s">
        <v>468</v>
      </c>
      <c r="C100">
        <f>SUMIF('C&amp;I'!B:B, FI_Q_DL!$B100, 'C&amp;I'!D:D)</f>
        <v>2126.8000000000002</v>
      </c>
      <c r="D100">
        <f>(SUMIF('M&amp;M'!B:B, FI_Q_DL!B100, 'M&amp;M'!I:I))/3</f>
        <v>323.04367959944045</v>
      </c>
      <c r="E100">
        <f>((SUMIF(Transfers!B:B, FI_Q_DL!B100, Transfers!J:J))/realGDP!D97)/3</f>
        <v>537.92293158471341</v>
      </c>
      <c r="F100" s="4">
        <f>VLOOKUP($B100, Taxes!$B:$O, MATCH("SUM_REAL", Taxes!$B$1:$O$1, 0), FALSE)</f>
        <v>1434.6728482288875</v>
      </c>
      <c r="H100" s="52">
        <f>SUM(SUMPRODUCT(C92:C100,MPCs!$B$4:$B$12),SUMPRODUCT(D92:D100,MPCs!$C$4:$C$12),SUMPRODUCT(E92:E100,MPCs!$D$4:$D$12),SUMPRODUCT(F92:F100,MPCs!$E$4:$E$12))</f>
        <v>2001.9672176653551</v>
      </c>
      <c r="I100" s="53">
        <f>VLOOKUP(B100, realGDP!B:F, MATCH($I$4, realGDP!$B$3:$F$3, 0), FALSE)</f>
        <v>8610.9</v>
      </c>
      <c r="J100" s="75">
        <f t="shared" si="5"/>
        <v>3.7262830003614101E-3</v>
      </c>
      <c r="K100" s="75"/>
    </row>
    <row r="101" spans="1:11" x14ac:dyDescent="0.25">
      <c r="A101" s="50" t="str">
        <f t="shared" si="6"/>
        <v>1989</v>
      </c>
      <c r="B101" t="s">
        <v>469</v>
      </c>
      <c r="C101">
        <f>SUMIF('C&amp;I'!B:B, FI_Q_DL!$B101, 'C&amp;I'!D:D)</f>
        <v>2117.1999999999998</v>
      </c>
      <c r="D101">
        <f>(SUMIF('M&amp;M'!B:B, FI_Q_DL!B101, 'M&amp;M'!I:I))/3</f>
        <v>329.21880517020259</v>
      </c>
      <c r="E101">
        <f>((SUMIF(Transfers!B:B, FI_Q_DL!B101, Transfers!J:J))/realGDP!D98)/3</f>
        <v>557.86713561211502</v>
      </c>
      <c r="F101" s="4">
        <f>VLOOKUP($B101, Taxes!$B:$O, MATCH("SUM_REAL", Taxes!$B$1:$O$1, 0), FALSE)</f>
        <v>1489.5821884469844</v>
      </c>
      <c r="H101" s="52">
        <f>SUM(SUMPRODUCT(C93:C101,MPCs!$B$4:$B$12),SUMPRODUCT(D93:D101,MPCs!$C$4:$C$12),SUMPRODUCT(E93:E101,MPCs!$D$4:$D$12),SUMPRODUCT(F93:F101,MPCs!$E$4:$E$12))</f>
        <v>1985.8448089198114</v>
      </c>
      <c r="I101" s="53">
        <f>VLOOKUP(B101, realGDP!B:F, MATCH($I$4, realGDP!$B$3:$F$3, 0), FALSE)</f>
        <v>8697.7000000000007</v>
      </c>
      <c r="J101" s="75">
        <f t="shared" si="5"/>
        <v>-1.8536404734060359E-3</v>
      </c>
      <c r="K101" s="75"/>
    </row>
    <row r="102" spans="1:11" x14ac:dyDescent="0.25">
      <c r="A102" s="50" t="str">
        <f t="shared" si="6"/>
        <v>1989</v>
      </c>
      <c r="B102" t="s">
        <v>470</v>
      </c>
      <c r="C102">
        <f>SUMIF('C&amp;I'!B:B, FI_Q_DL!$B102, 'C&amp;I'!D:D)</f>
        <v>2151.8000000000002</v>
      </c>
      <c r="D102">
        <f>(SUMIF('M&amp;M'!B:B, FI_Q_DL!B102, 'M&amp;M'!I:I))/3</f>
        <v>333.53049032221003</v>
      </c>
      <c r="E102">
        <f>((SUMIF(Transfers!B:B, FI_Q_DL!B102, Transfers!J:J))/realGDP!D99)/3</f>
        <v>554.09216275682559</v>
      </c>
      <c r="F102" s="4">
        <f>VLOOKUP($B102, Taxes!$B:$O, MATCH("SUM_REAL", Taxes!$B$1:$O$1, 0), FALSE)</f>
        <v>1496.4826923672874</v>
      </c>
      <c r="H102" s="52">
        <f>SUM(SUMPRODUCT(C94:C102,MPCs!$B$4:$B$12),SUMPRODUCT(D94:D102,MPCs!$C$4:$C$12),SUMPRODUCT(E94:E102,MPCs!$D$4:$D$12),SUMPRODUCT(F94:F102,MPCs!$E$4:$E$12))</f>
        <v>2017.754413999842</v>
      </c>
      <c r="I102" s="53">
        <f>VLOOKUP(B102, realGDP!B:F, MATCH($I$4, realGDP!$B$3:$F$3, 0), FALSE)</f>
        <v>8766.1</v>
      </c>
      <c r="J102" s="75">
        <f t="shared" si="5"/>
        <v>3.6401141990201557E-3</v>
      </c>
      <c r="K102" s="75"/>
    </row>
    <row r="103" spans="1:11" x14ac:dyDescent="0.25">
      <c r="A103" s="50" t="str">
        <f t="shared" si="6"/>
        <v>1989</v>
      </c>
      <c r="B103" t="s">
        <v>471</v>
      </c>
      <c r="C103">
        <f>SUMIF('C&amp;I'!B:B, FI_Q_DL!$B103, 'C&amp;I'!D:D)</f>
        <v>2169.8000000000002</v>
      </c>
      <c r="D103">
        <f>(SUMIF('M&amp;M'!B:B, FI_Q_DL!B103, 'M&amp;M'!I:I))/3</f>
        <v>337.36575349443518</v>
      </c>
      <c r="E103">
        <f>((SUMIF(Transfers!B:B, FI_Q_DL!B103, Transfers!J:J))/realGDP!D100)/3</f>
        <v>556.8565823395885</v>
      </c>
      <c r="F103" s="4">
        <f>VLOOKUP($B103, Taxes!$B:$O, MATCH("SUM_REAL", Taxes!$B$1:$O$1, 0), FALSE)</f>
        <v>1501.7101654700641</v>
      </c>
      <c r="H103" s="52">
        <f>SUM(SUMPRODUCT(C95:C103,MPCs!$B$4:$B$12),SUMPRODUCT(D95:D103,MPCs!$C$4:$C$12),SUMPRODUCT(E95:E103,MPCs!$D$4:$D$12),SUMPRODUCT(F95:F103,MPCs!$E$4:$E$12))</f>
        <v>2036.0555657357963</v>
      </c>
      <c r="I103" s="53">
        <f>VLOOKUP(B103, realGDP!B:F, MATCH($I$4, realGDP!$B$3:$F$3, 0), FALSE)</f>
        <v>8831.5</v>
      </c>
      <c r="J103" s="75">
        <f t="shared" si="5"/>
        <v>2.0722585898153615E-3</v>
      </c>
      <c r="K103" s="75"/>
    </row>
    <row r="104" spans="1:11" x14ac:dyDescent="0.25">
      <c r="A104" s="50" t="str">
        <f t="shared" si="6"/>
        <v>1989</v>
      </c>
      <c r="B104" t="s">
        <v>472</v>
      </c>
      <c r="C104">
        <f>SUMIF('C&amp;I'!B:B, FI_Q_DL!$B104, 'C&amp;I'!D:D)</f>
        <v>2181.5</v>
      </c>
      <c r="D104">
        <f>(SUMIF('M&amp;M'!B:B, FI_Q_DL!B104, 'M&amp;M'!I:I))/3</f>
        <v>340.84755198124793</v>
      </c>
      <c r="E104">
        <f>((SUMIF(Transfers!B:B, FI_Q_DL!B104, Transfers!J:J))/realGDP!D101)/3</f>
        <v>561.49201253535125</v>
      </c>
      <c r="F104" s="4">
        <f>VLOOKUP($B104, Taxes!$B:$O, MATCH("SUM_REAL", Taxes!$B$1:$O$1, 0), FALSE)</f>
        <v>1511.8856531376596</v>
      </c>
      <c r="H104" s="52">
        <f>SUM(SUMPRODUCT(C96:C104,MPCs!$B$4:$B$12),SUMPRODUCT(D96:D104,MPCs!$C$4:$C$12),SUMPRODUCT(E96:E104,MPCs!$D$4:$D$12),SUMPRODUCT(F96:F104,MPCs!$E$4:$E$12))</f>
        <v>2045.1150603265005</v>
      </c>
      <c r="I104" s="53">
        <f>VLOOKUP(B104, realGDP!B:F, MATCH($I$4, realGDP!$B$3:$F$3, 0), FALSE)</f>
        <v>8850.2000000000007</v>
      </c>
      <c r="J104" s="75">
        <f t="shared" si="5"/>
        <v>1.023648571863253E-3</v>
      </c>
      <c r="K104" s="75"/>
    </row>
    <row r="105" spans="1:11" x14ac:dyDescent="0.25">
      <c r="A105" s="50" t="str">
        <f t="shared" si="6"/>
        <v>1990</v>
      </c>
      <c r="B105" t="s">
        <v>473</v>
      </c>
      <c r="C105">
        <f>SUMIF('C&amp;I'!B:B, FI_Q_DL!$B105, 'C&amp;I'!D:D)</f>
        <v>2215.8000000000002</v>
      </c>
      <c r="D105">
        <f>(SUMIF('M&amp;M'!B:B, FI_Q_DL!B105, 'M&amp;M'!I:I))/3</f>
        <v>343.0640054612652</v>
      </c>
      <c r="E105">
        <f>((SUMIF(Transfers!B:B, FI_Q_DL!B105, Transfers!J:J))/realGDP!D102)/3</f>
        <v>577.80323240239738</v>
      </c>
      <c r="F105" s="4">
        <f>VLOOKUP($B105, Taxes!$B:$O, MATCH("SUM_REAL", Taxes!$B$1:$O$1, 0), FALSE)</f>
        <v>1512.9090114395092</v>
      </c>
      <c r="H105" s="52">
        <f>SUM(SUMPRODUCT(C97:C105,MPCs!$B$4:$B$12),SUMPRODUCT(D97:D105,MPCs!$C$4:$C$12),SUMPRODUCT(E97:E105,MPCs!$D$4:$D$12),SUMPRODUCT(F97:F105,MPCs!$E$4:$E$12))</f>
        <v>2083.8508388068572</v>
      </c>
      <c r="I105" s="53">
        <f>VLOOKUP(B105, realGDP!B:F, MATCH($I$4, realGDP!$B$3:$F$3, 0), FALSE)</f>
        <v>8947.1</v>
      </c>
      <c r="J105" s="75">
        <f t="shared" si="5"/>
        <v>4.3294227716641877E-3</v>
      </c>
      <c r="K105" s="75"/>
    </row>
    <row r="106" spans="1:11" x14ac:dyDescent="0.25">
      <c r="A106" s="50" t="str">
        <f t="shared" si="6"/>
        <v>1990</v>
      </c>
      <c r="B106" t="s">
        <v>474</v>
      </c>
      <c r="C106">
        <f>SUMIF('C&amp;I'!B:B, FI_Q_DL!$B106, 'C&amp;I'!D:D)</f>
        <v>2221.1999999999998</v>
      </c>
      <c r="D106">
        <f>(SUMIF('M&amp;M'!B:B, FI_Q_DL!B106, 'M&amp;M'!I:I))/3</f>
        <v>347.61597678915388</v>
      </c>
      <c r="E106">
        <f>((SUMIF(Transfers!B:B, FI_Q_DL!B106, Transfers!J:J))/realGDP!D103)/3</f>
        <v>580.66700524801092</v>
      </c>
      <c r="F106" s="4">
        <f>VLOOKUP($B106, Taxes!$B:$O, MATCH("SUM_REAL", Taxes!$B$1:$O$1, 0), FALSE)</f>
        <v>1524.8110417351302</v>
      </c>
      <c r="H106" s="52">
        <f>SUM(SUMPRODUCT(C98:C106,MPCs!$B$4:$B$12),SUMPRODUCT(D98:D106,MPCs!$C$4:$C$12),SUMPRODUCT(E98:E106,MPCs!$D$4:$D$12),SUMPRODUCT(F98:F106,MPCs!$E$4:$E$12))</f>
        <v>2091.6151139996568</v>
      </c>
      <c r="I106" s="53">
        <f>VLOOKUP(B106, realGDP!B:F, MATCH($I$4, realGDP!$B$3:$F$3, 0), FALSE)</f>
        <v>8981.7000000000007</v>
      </c>
      <c r="J106" s="75">
        <f t="shared" si="5"/>
        <v>8.6445496874752953E-4</v>
      </c>
      <c r="K106" s="75"/>
    </row>
    <row r="107" spans="1:11" x14ac:dyDescent="0.25">
      <c r="A107" s="50" t="str">
        <f t="shared" si="6"/>
        <v>1990</v>
      </c>
      <c r="B107" t="s">
        <v>475</v>
      </c>
      <c r="C107">
        <f>SUMIF('C&amp;I'!B:B, FI_Q_DL!$B107, 'C&amp;I'!D:D)</f>
        <v>2219.9</v>
      </c>
      <c r="D107">
        <f>(SUMIF('M&amp;M'!B:B, FI_Q_DL!B107, 'M&amp;M'!I:I))/3</f>
        <v>353.07387019186837</v>
      </c>
      <c r="E107">
        <f>((SUMIF(Transfers!B:B, FI_Q_DL!B107, Transfers!J:J))/realGDP!D104)/3</f>
        <v>579.11792329896093</v>
      </c>
      <c r="F107" s="4">
        <f>VLOOKUP($B107, Taxes!$B:$O, MATCH("SUM_REAL", Taxes!$B$1:$O$1, 0), FALSE)</f>
        <v>1524.7761370174221</v>
      </c>
      <c r="H107" s="52">
        <f>SUM(SUMPRODUCT(C99:C107,MPCs!$B$4:$B$12),SUMPRODUCT(D99:D107,MPCs!$C$4:$C$12),SUMPRODUCT(E99:E107,MPCs!$D$4:$D$12),SUMPRODUCT(F99:F107,MPCs!$E$4:$E$12))</f>
        <v>2092.6675727324546</v>
      </c>
      <c r="I107" s="53">
        <f>VLOOKUP(B107, realGDP!B:F, MATCH($I$4, realGDP!$B$3:$F$3, 0), FALSE)</f>
        <v>8983.9</v>
      </c>
      <c r="J107" s="75">
        <f t="shared" si="5"/>
        <v>1.1714942650716632E-4</v>
      </c>
      <c r="K107" s="75"/>
    </row>
    <row r="108" spans="1:11" x14ac:dyDescent="0.25">
      <c r="A108" s="50" t="str">
        <f t="shared" si="6"/>
        <v>1990</v>
      </c>
      <c r="B108" t="s">
        <v>476</v>
      </c>
      <c r="C108">
        <f>SUMIF('C&amp;I'!B:B, FI_Q_DL!$B108, 'C&amp;I'!D:D)</f>
        <v>2240.1999999999998</v>
      </c>
      <c r="D108">
        <f>(SUMIF('M&amp;M'!B:B, FI_Q_DL!B108, 'M&amp;M'!I:I))/3</f>
        <v>361.05003502323603</v>
      </c>
      <c r="E108">
        <f>((SUMIF(Transfers!B:B, FI_Q_DL!B108, Transfers!J:J))/realGDP!D105)/3</f>
        <v>587.05612829324161</v>
      </c>
      <c r="F108" s="4">
        <f>VLOOKUP($B108, Taxes!$B:$O, MATCH("SUM_REAL", Taxes!$B$1:$O$1, 0), FALSE)</f>
        <v>1506.2030403634456</v>
      </c>
      <c r="H108" s="52">
        <f>SUM(SUMPRODUCT(C100:C108,MPCs!$B$4:$B$12),SUMPRODUCT(D100:D108,MPCs!$C$4:$C$12),SUMPRODUCT(E100:E108,MPCs!$D$4:$D$12),SUMPRODUCT(F100:F108,MPCs!$E$4:$E$12))</f>
        <v>2124.7143970659545</v>
      </c>
      <c r="I108" s="53">
        <f>VLOOKUP(B108, realGDP!B:F, MATCH($I$4, realGDP!$B$3:$F$3, 0), FALSE)</f>
        <v>8907.4</v>
      </c>
      <c r="J108" s="75">
        <f t="shared" si="5"/>
        <v>3.5977753703100679E-3</v>
      </c>
      <c r="K108" s="75"/>
    </row>
    <row r="109" spans="1:11" x14ac:dyDescent="0.25">
      <c r="A109" s="50" t="str">
        <f t="shared" si="6"/>
        <v>1991</v>
      </c>
      <c r="B109" t="s">
        <v>477</v>
      </c>
      <c r="C109">
        <f>SUMIF('C&amp;I'!B:B, FI_Q_DL!$B109, 'C&amp;I'!D:D)</f>
        <v>2251.1999999999998</v>
      </c>
      <c r="D109">
        <f>(SUMIF('M&amp;M'!B:B, FI_Q_DL!B109, 'M&amp;M'!I:I))/3</f>
        <v>363.61649461261396</v>
      </c>
      <c r="E109">
        <f>((SUMIF(Transfers!B:B, FI_Q_DL!B109, Transfers!J:J))/realGDP!D106)/3</f>
        <v>613.72242185386938</v>
      </c>
      <c r="F109" s="4">
        <f>VLOOKUP($B109, Taxes!$B:$O, MATCH("SUM_REAL", Taxes!$B$1:$O$1, 0), FALSE)</f>
        <v>1486.4669062246433</v>
      </c>
      <c r="H109" s="52">
        <f>SUM(SUMPRODUCT(C101:C109,MPCs!$B$4:$B$12),SUMPRODUCT(D101:D109,MPCs!$C$4:$C$12),SUMPRODUCT(E101:E109,MPCs!$D$4:$D$12),SUMPRODUCT(F101:F109,MPCs!$E$4:$E$12))</f>
        <v>2152.8935013174214</v>
      </c>
      <c r="I109" s="53">
        <f>VLOOKUP(B109, realGDP!B:F, MATCH($I$4, realGDP!$B$3:$F$3, 0), FALSE)</f>
        <v>8865.6</v>
      </c>
      <c r="J109" s="75">
        <f t="shared" si="5"/>
        <v>3.1784768376045529E-3</v>
      </c>
      <c r="K109" s="75"/>
    </row>
    <row r="110" spans="1:11" x14ac:dyDescent="0.25">
      <c r="A110" s="50" t="str">
        <f t="shared" si="6"/>
        <v>1991</v>
      </c>
      <c r="B110" t="s">
        <v>478</v>
      </c>
      <c r="C110">
        <f>SUMIF('C&amp;I'!B:B, FI_Q_DL!$B110, 'C&amp;I'!D:D)</f>
        <v>2259.1999999999998</v>
      </c>
      <c r="D110">
        <f>(SUMIF('M&amp;M'!B:B, FI_Q_DL!B110, 'M&amp;M'!I:I))/3</f>
        <v>379.98170888337637</v>
      </c>
      <c r="E110">
        <f>((SUMIF(Transfers!B:B, FI_Q_DL!B110, Transfers!J:J))/realGDP!D107)/3</f>
        <v>623.36052578478564</v>
      </c>
      <c r="F110" s="4">
        <f>VLOOKUP($B110, Taxes!$B:$O, MATCH("SUM_REAL", Taxes!$B$1:$O$1, 0), FALSE)</f>
        <v>1492.6061514513849</v>
      </c>
      <c r="H110" s="52">
        <f>SUM(SUMPRODUCT(C102:C110,MPCs!$B$4:$B$12),SUMPRODUCT(D102:D110,MPCs!$C$4:$C$12),SUMPRODUCT(E102:E110,MPCs!$D$4:$D$12),SUMPRODUCT(F102:F110,MPCs!$E$4:$E$12))</f>
        <v>2188.0301255114937</v>
      </c>
      <c r="I110" s="53">
        <f>VLOOKUP(B110, realGDP!B:F, MATCH($I$4, realGDP!$B$3:$F$3, 0), FALSE)</f>
        <v>8934.4</v>
      </c>
      <c r="J110" s="75">
        <f t="shared" si="5"/>
        <v>3.9327346205757837E-3</v>
      </c>
      <c r="K110" s="75"/>
    </row>
    <row r="111" spans="1:11" x14ac:dyDescent="0.25">
      <c r="A111" s="50" t="str">
        <f t="shared" si="6"/>
        <v>1991</v>
      </c>
      <c r="B111" t="s">
        <v>479</v>
      </c>
      <c r="C111">
        <f>SUMIF('C&amp;I'!B:B, FI_Q_DL!$B111, 'C&amp;I'!D:D)</f>
        <v>2250.8000000000002</v>
      </c>
      <c r="D111">
        <f>(SUMIF('M&amp;M'!B:B, FI_Q_DL!B111, 'M&amp;M'!I:I))/3</f>
        <v>388.96147824665371</v>
      </c>
      <c r="E111">
        <f>((SUMIF(Transfers!B:B, FI_Q_DL!B111, Transfers!J:J))/realGDP!D108)/3</f>
        <v>621.5611325058577</v>
      </c>
      <c r="F111" s="4">
        <f>VLOOKUP($B111, Taxes!$B:$O, MATCH("SUM_REAL", Taxes!$B$1:$O$1, 0), FALSE)</f>
        <v>1497.1868691929965</v>
      </c>
      <c r="H111" s="52">
        <f>SUM(SUMPRODUCT(C103:C111,MPCs!$B$4:$B$12),SUMPRODUCT(D103:D111,MPCs!$C$4:$C$12),SUMPRODUCT(E103:E111,MPCs!$D$4:$D$12),SUMPRODUCT(F103:F111,MPCs!$E$4:$E$12))</f>
        <v>2193.9561370530328</v>
      </c>
      <c r="I111" s="53">
        <f>VLOOKUP(B111, realGDP!B:F, MATCH($I$4, realGDP!$B$3:$F$3, 0), FALSE)</f>
        <v>8977.2999999999993</v>
      </c>
      <c r="J111" s="75">
        <f t="shared" si="5"/>
        <v>6.6011067264534805E-4</v>
      </c>
      <c r="K111" s="75"/>
    </row>
    <row r="112" spans="1:11" x14ac:dyDescent="0.25">
      <c r="A112" s="50" t="str">
        <f t="shared" si="6"/>
        <v>1991</v>
      </c>
      <c r="B112" t="s">
        <v>480</v>
      </c>
      <c r="C112">
        <f>SUMIF('C&amp;I'!B:B, FI_Q_DL!$B112, 'C&amp;I'!D:D)</f>
        <v>2242.3000000000002</v>
      </c>
      <c r="D112">
        <f>(SUMIF('M&amp;M'!B:B, FI_Q_DL!B112, 'M&amp;M'!I:I))/3</f>
        <v>413.25050361860798</v>
      </c>
      <c r="E112">
        <f>((SUMIF(Transfers!B:B, FI_Q_DL!B112, Transfers!J:J))/realGDP!D109)/3</f>
        <v>632.68468109906053</v>
      </c>
      <c r="F112" s="4">
        <f>VLOOKUP($B112, Taxes!$B:$O, MATCH("SUM_REAL", Taxes!$B$1:$O$1, 0), FALSE)</f>
        <v>1504.740515415559</v>
      </c>
      <c r="H112" s="52">
        <f>SUM(SUMPRODUCT(C104:C112,MPCs!$B$4:$B$12),SUMPRODUCT(D104:D112,MPCs!$C$4:$C$12),SUMPRODUCT(E104:E112,MPCs!$D$4:$D$12),SUMPRODUCT(F104:F112,MPCs!$E$4:$E$12))</f>
        <v>2215.6096534653157</v>
      </c>
      <c r="I112" s="53">
        <f>VLOOKUP(B112, realGDP!B:F, MATCH($I$4, realGDP!$B$3:$F$3, 0), FALSE)</f>
        <v>9016.4</v>
      </c>
      <c r="J112" s="75">
        <f t="shared" si="5"/>
        <v>2.4015700736749589E-3</v>
      </c>
      <c r="K112" s="75"/>
    </row>
    <row r="113" spans="1:11" x14ac:dyDescent="0.25">
      <c r="A113" s="50" t="str">
        <f t="shared" si="6"/>
        <v>1992</v>
      </c>
      <c r="B113" t="s">
        <v>481</v>
      </c>
      <c r="C113">
        <f>SUMIF('C&amp;I'!B:B, FI_Q_DL!$B113, 'C&amp;I'!D:D)</f>
        <v>2259.6999999999998</v>
      </c>
      <c r="D113">
        <f>(SUMIF('M&amp;M'!B:B, FI_Q_DL!B113, 'M&amp;M'!I:I))/3</f>
        <v>406.55442446342903</v>
      </c>
      <c r="E113">
        <f>((SUMIF(Transfers!B:B, FI_Q_DL!B113, Transfers!J:J))/realGDP!D110)/3</f>
        <v>667.90990303698152</v>
      </c>
      <c r="F113" s="4">
        <f>VLOOKUP($B113, Taxes!$B:$O, MATCH("SUM_REAL", Taxes!$B$1:$O$1, 0), FALSE)</f>
        <v>1500.7840865744599</v>
      </c>
      <c r="H113" s="52">
        <f>SUM(SUMPRODUCT(C105:C113,MPCs!$B$4:$B$12),SUMPRODUCT(D105:D113,MPCs!$C$4:$C$12),SUMPRODUCT(E105:E113,MPCs!$D$4:$D$12),SUMPRODUCT(F105:F113,MPCs!$E$4:$E$12))</f>
        <v>2245.8834957836871</v>
      </c>
      <c r="I113" s="53">
        <f>VLOOKUP(B113, realGDP!B:F, MATCH($I$4, realGDP!$B$3:$F$3, 0), FALSE)</f>
        <v>9123</v>
      </c>
      <c r="J113" s="75">
        <f t="shared" si="5"/>
        <v>3.3184086724072572E-3</v>
      </c>
      <c r="K113" s="75"/>
    </row>
    <row r="114" spans="1:11" x14ac:dyDescent="0.25">
      <c r="A114" s="50" t="str">
        <f t="shared" si="6"/>
        <v>1992</v>
      </c>
      <c r="B114" t="s">
        <v>482</v>
      </c>
      <c r="C114">
        <f>SUMIF('C&amp;I'!B:B, FI_Q_DL!$B114, 'C&amp;I'!D:D)</f>
        <v>2256.8000000000002</v>
      </c>
      <c r="D114">
        <f>(SUMIF('M&amp;M'!B:B, FI_Q_DL!B114, 'M&amp;M'!I:I))/3</f>
        <v>418.46229240291541</v>
      </c>
      <c r="E114">
        <f>((SUMIF(Transfers!B:B, FI_Q_DL!B114, Transfers!J:J))/realGDP!D111)/3</f>
        <v>674.32025299874635</v>
      </c>
      <c r="F114" s="4">
        <f>VLOOKUP($B114, Taxes!$B:$O, MATCH("SUM_REAL", Taxes!$B$1:$O$1, 0), FALSE)</f>
        <v>1524.8694773480045</v>
      </c>
      <c r="H114" s="52">
        <f>SUM(SUMPRODUCT(C106:C114,MPCs!$B$4:$B$12),SUMPRODUCT(D106:D114,MPCs!$C$4:$C$12),SUMPRODUCT(E106:E114,MPCs!$D$4:$D$12),SUMPRODUCT(F106:F114,MPCs!$E$4:$E$12))</f>
        <v>2263.8806296465209</v>
      </c>
      <c r="I114" s="53">
        <f>VLOOKUP(B114, realGDP!B:F, MATCH($I$4, realGDP!$B$3:$F$3, 0), FALSE)</f>
        <v>9223.5</v>
      </c>
      <c r="J114" s="75">
        <f t="shared" si="5"/>
        <v>1.9512260923547282E-3</v>
      </c>
      <c r="K114" s="75"/>
    </row>
    <row r="115" spans="1:11" x14ac:dyDescent="0.25">
      <c r="A115" s="50" t="str">
        <f t="shared" si="6"/>
        <v>1992</v>
      </c>
      <c r="B115" t="s">
        <v>483</v>
      </c>
      <c r="C115">
        <f>SUMIF('C&amp;I'!B:B, FI_Q_DL!$B115, 'C&amp;I'!D:D)</f>
        <v>2268.4</v>
      </c>
      <c r="D115">
        <f>(SUMIF('M&amp;M'!B:B, FI_Q_DL!B115, 'M&amp;M'!I:I))/3</f>
        <v>426.62839690792799</v>
      </c>
      <c r="E115">
        <f>((SUMIF(Transfers!B:B, FI_Q_DL!B115, Transfers!J:J))/realGDP!D112)/3</f>
        <v>675.02487007130969</v>
      </c>
      <c r="F115" s="4">
        <f>VLOOKUP($B115, Taxes!$B:$O, MATCH("SUM_REAL", Taxes!$B$1:$O$1, 0), FALSE)</f>
        <v>1534.3206984073856</v>
      </c>
      <c r="H115" s="52">
        <f>SUM(SUMPRODUCT(C107:C115,MPCs!$B$4:$B$12),SUMPRODUCT(D107:D115,MPCs!$C$4:$C$12),SUMPRODUCT(E107:E115,MPCs!$D$4:$D$12),SUMPRODUCT(F107:F115,MPCs!$E$4:$E$12))</f>
        <v>2288.8695908469936</v>
      </c>
      <c r="I115" s="53">
        <f>VLOOKUP(B115, realGDP!B:F, MATCH($I$4, realGDP!$B$3:$F$3, 0), FALSE)</f>
        <v>9313.2000000000007</v>
      </c>
      <c r="J115" s="75">
        <f t="shared" si="5"/>
        <v>2.6831766954937782E-3</v>
      </c>
      <c r="K115" s="75"/>
    </row>
    <row r="116" spans="1:11" x14ac:dyDescent="0.25">
      <c r="A116" s="50" t="str">
        <f t="shared" si="6"/>
        <v>1992</v>
      </c>
      <c r="B116" t="s">
        <v>484</v>
      </c>
      <c r="C116">
        <f>SUMIF('C&amp;I'!B:B, FI_Q_DL!$B116, 'C&amp;I'!D:D)</f>
        <v>2263.5</v>
      </c>
      <c r="D116">
        <f>(SUMIF('M&amp;M'!B:B, FI_Q_DL!B116, 'M&amp;M'!I:I))/3</f>
        <v>425.60305292948351</v>
      </c>
      <c r="E116">
        <f>((SUMIF(Transfers!B:B, FI_Q_DL!B116, Transfers!J:J))/realGDP!D113)/3</f>
        <v>672.05827367021641</v>
      </c>
      <c r="F116" s="4">
        <f>VLOOKUP($B116, Taxes!$B:$O, MATCH("SUM_REAL", Taxes!$B$1:$O$1, 0), FALSE)</f>
        <v>1558.6268020107739</v>
      </c>
      <c r="H116" s="52">
        <f>SUM(SUMPRODUCT(C108:C116,MPCs!$B$4:$B$12),SUMPRODUCT(D108:D116,MPCs!$C$4:$C$12),SUMPRODUCT(E108:E116,MPCs!$D$4:$D$12),SUMPRODUCT(F108:F116,MPCs!$E$4:$E$12))</f>
        <v>2280.1918269394796</v>
      </c>
      <c r="I116" s="53">
        <f>VLOOKUP(B116, realGDP!B:F, MATCH($I$4, realGDP!$B$3:$F$3, 0), FALSE)</f>
        <v>9406.5</v>
      </c>
      <c r="J116" s="75">
        <f t="shared" si="5"/>
        <v>-9.2252845452760993E-4</v>
      </c>
      <c r="K116" s="75"/>
    </row>
    <row r="117" spans="1:11" x14ac:dyDescent="0.25">
      <c r="A117" s="50" t="str">
        <f t="shared" si="6"/>
        <v>1993</v>
      </c>
      <c r="B117" t="s">
        <v>485</v>
      </c>
      <c r="C117">
        <f>SUMIF('C&amp;I'!B:B, FI_Q_DL!$B117, 'C&amp;I'!D:D)</f>
        <v>2237.8000000000002</v>
      </c>
      <c r="D117">
        <f>(SUMIF('M&amp;M'!B:B, FI_Q_DL!B117, 'M&amp;M'!I:I))/3</f>
        <v>435.37774494923889</v>
      </c>
      <c r="E117">
        <f>((SUMIF(Transfers!B:B, FI_Q_DL!B117, Transfers!J:J))/realGDP!D114)/3</f>
        <v>683.40652432281115</v>
      </c>
      <c r="F117" s="4">
        <f>VLOOKUP($B117, Taxes!$B:$O, MATCH("SUM_REAL", Taxes!$B$1:$O$1, 0), FALSE)</f>
        <v>1531.0912570036207</v>
      </c>
      <c r="H117" s="52">
        <f>SUM(SUMPRODUCT(C109:C117,MPCs!$B$4:$B$12),SUMPRODUCT(D109:D117,MPCs!$C$4:$C$12),SUMPRODUCT(E109:E117,MPCs!$D$4:$D$12),SUMPRODUCT(F109:F117,MPCs!$E$4:$E$12))</f>
        <v>2275.5787243711457</v>
      </c>
      <c r="I117" s="53">
        <f>VLOOKUP(B117, realGDP!B:F, MATCH($I$4, realGDP!$B$3:$F$3, 0), FALSE)</f>
        <v>9424.1</v>
      </c>
      <c r="J117" s="75">
        <f t="shared" si="5"/>
        <v>-4.8950059616663052E-4</v>
      </c>
      <c r="K117" s="75"/>
    </row>
    <row r="118" spans="1:11" x14ac:dyDescent="0.25">
      <c r="A118" s="50" t="str">
        <f t="shared" si="6"/>
        <v>1993</v>
      </c>
      <c r="B118" t="s">
        <v>486</v>
      </c>
      <c r="C118">
        <f>SUMIF('C&amp;I'!B:B, FI_Q_DL!$B118, 'C&amp;I'!D:D)</f>
        <v>2240.3000000000002</v>
      </c>
      <c r="D118">
        <f>(SUMIF('M&amp;M'!B:B, FI_Q_DL!B118, 'M&amp;M'!I:I))/3</f>
        <v>433.36096890947709</v>
      </c>
      <c r="E118">
        <f>((SUMIF(Transfers!B:B, FI_Q_DL!B118, Transfers!J:J))/realGDP!D115)/3</f>
        <v>683.61342431162336</v>
      </c>
      <c r="F118" s="4">
        <f>VLOOKUP($B118, Taxes!$B:$O, MATCH("SUM_REAL", Taxes!$B$1:$O$1, 0), FALSE)</f>
        <v>1568.828540564193</v>
      </c>
      <c r="H118" s="52">
        <f>SUM(SUMPRODUCT(C110:C118,MPCs!$B$4:$B$12),SUMPRODUCT(D110:D118,MPCs!$C$4:$C$12),SUMPRODUCT(E110:E118,MPCs!$D$4:$D$12),SUMPRODUCT(F110:F118,MPCs!$E$4:$E$12))</f>
        <v>2269.8108429164067</v>
      </c>
      <c r="I118" s="53">
        <f>VLOOKUP(B118, realGDP!B:F, MATCH($I$4, realGDP!$B$3:$F$3, 0), FALSE)</f>
        <v>9480.1</v>
      </c>
      <c r="J118" s="75">
        <f t="shared" si="5"/>
        <v>-6.0841989585963508E-4</v>
      </c>
      <c r="K118" s="75"/>
    </row>
    <row r="119" spans="1:11" x14ac:dyDescent="0.25">
      <c r="A119" s="50" t="str">
        <f t="shared" si="6"/>
        <v>1993</v>
      </c>
      <c r="B119" t="s">
        <v>487</v>
      </c>
      <c r="C119">
        <f>SUMIF('C&amp;I'!B:B, FI_Q_DL!$B119, 'C&amp;I'!D:D)</f>
        <v>2245.1</v>
      </c>
      <c r="D119">
        <f>(SUMIF('M&amp;M'!B:B, FI_Q_DL!B119, 'M&amp;M'!I:I))/3</f>
        <v>449.33335299191157</v>
      </c>
      <c r="E119">
        <f>((SUMIF(Transfers!B:B, FI_Q_DL!B119, Transfers!J:J))/realGDP!D116)/3</f>
        <v>682.72272217759701</v>
      </c>
      <c r="F119" s="4">
        <f>VLOOKUP($B119, Taxes!$B:$O, MATCH("SUM_REAL", Taxes!$B$1:$O$1, 0), FALSE)</f>
        <v>1590.1757634341263</v>
      </c>
      <c r="H119" s="52">
        <f>SUM(SUMPRODUCT(C111:C119,MPCs!$B$4:$B$12),SUMPRODUCT(D111:D119,MPCs!$C$4:$C$12),SUMPRODUCT(E111:E119,MPCs!$D$4:$D$12),SUMPRODUCT(F111:F119,MPCs!$E$4:$E$12))</f>
        <v>2284.0645489956451</v>
      </c>
      <c r="I119" s="53">
        <f>VLOOKUP(B119, realGDP!B:F, MATCH($I$4, realGDP!$B$3:$F$3, 0), FALSE)</f>
        <v>9526.2999999999993</v>
      </c>
      <c r="J119" s="75">
        <f t="shared" si="5"/>
        <v>1.4962478695021496E-3</v>
      </c>
      <c r="K119" s="75"/>
    </row>
    <row r="120" spans="1:11" x14ac:dyDescent="0.25">
      <c r="A120" s="50" t="str">
        <f t="shared" si="6"/>
        <v>1993</v>
      </c>
      <c r="B120" t="s">
        <v>488</v>
      </c>
      <c r="C120">
        <f>SUMIF('C&amp;I'!B:B, FI_Q_DL!$B120, 'C&amp;I'!D:D)</f>
        <v>2250</v>
      </c>
      <c r="D120">
        <f>(SUMIF('M&amp;M'!B:B, FI_Q_DL!B120, 'M&amp;M'!I:I))/3</f>
        <v>453.4574687795577</v>
      </c>
      <c r="E120">
        <f>((SUMIF(Transfers!B:B, FI_Q_DL!B120, Transfers!J:J))/realGDP!D117)/3</f>
        <v>678.83185329579089</v>
      </c>
      <c r="F120" s="4">
        <f>VLOOKUP($B120, Taxes!$B:$O, MATCH("SUM_REAL", Taxes!$B$1:$O$1, 0), FALSE)</f>
        <v>1612.7896902750701</v>
      </c>
      <c r="H120" s="52">
        <f>SUM(SUMPRODUCT(C112:C120,MPCs!$B$4:$B$12),SUMPRODUCT(D112:D120,MPCs!$C$4:$C$12),SUMPRODUCT(E112:E120,MPCs!$D$4:$D$12),SUMPRODUCT(F112:F120,MPCs!$E$4:$E$12))</f>
        <v>2283.6611554477272</v>
      </c>
      <c r="I120" s="53">
        <f>VLOOKUP(B120, realGDP!B:F, MATCH($I$4, realGDP!$B$3:$F$3, 0), FALSE)</f>
        <v>9653.5</v>
      </c>
      <c r="J120" s="75">
        <f t="shared" si="5"/>
        <v>-4.1787284188932313E-5</v>
      </c>
      <c r="K120" s="75"/>
    </row>
    <row r="121" spans="1:11" x14ac:dyDescent="0.25">
      <c r="A121" s="50" t="str">
        <f t="shared" si="6"/>
        <v>1994</v>
      </c>
      <c r="B121" t="s">
        <v>489</v>
      </c>
      <c r="C121">
        <f>SUMIF('C&amp;I'!B:B, FI_Q_DL!$B121, 'C&amp;I'!D:D)</f>
        <v>2222.1</v>
      </c>
      <c r="D121">
        <f>(SUMIF('M&amp;M'!B:B, FI_Q_DL!B121, 'M&amp;M'!I:I))/3</f>
        <v>457.83293485799612</v>
      </c>
      <c r="E121">
        <f>((SUMIF(Transfers!B:B, FI_Q_DL!B121, Transfers!J:J))/realGDP!D118)/3</f>
        <v>686.90929038407933</v>
      </c>
      <c r="F121" s="4">
        <f>VLOOKUP($B121, Taxes!$B:$O, MATCH("SUM_REAL", Taxes!$B$1:$O$1, 0), FALSE)</f>
        <v>1621.2534059945503</v>
      </c>
      <c r="H121" s="52">
        <f>SUM(SUMPRODUCT(C113:C121,MPCs!$B$4:$B$12),SUMPRODUCT(D113:D121,MPCs!$C$4:$C$12),SUMPRODUCT(E113:E121,MPCs!$D$4:$D$12),SUMPRODUCT(F113:F121,MPCs!$E$4:$E$12))</f>
        <v>2256.1452966423185</v>
      </c>
      <c r="I121" s="53">
        <f>VLOOKUP(B121, realGDP!B:F, MATCH($I$4, realGDP!$B$3:$F$3, 0), FALSE)</f>
        <v>9748.2000000000007</v>
      </c>
      <c r="J121" s="75">
        <f t="shared" si="5"/>
        <v>-2.8226604712058324E-3</v>
      </c>
      <c r="K121" s="75"/>
    </row>
    <row r="122" spans="1:11" x14ac:dyDescent="0.25">
      <c r="A122" s="50" t="str">
        <f t="shared" si="6"/>
        <v>1994</v>
      </c>
      <c r="B122" t="s">
        <v>490</v>
      </c>
      <c r="C122">
        <f>SUMIF('C&amp;I'!B:B, FI_Q_DL!$B122, 'C&amp;I'!D:D)</f>
        <v>2235.1</v>
      </c>
      <c r="D122">
        <f>(SUMIF('M&amp;M'!B:B, FI_Q_DL!B122, 'M&amp;M'!I:I))/3</f>
        <v>462.39770260768074</v>
      </c>
      <c r="E122">
        <f>((SUMIF(Transfers!B:B, FI_Q_DL!B122, Transfers!J:J))/realGDP!D119)/3</f>
        <v>681.80700318814536</v>
      </c>
      <c r="F122" s="4">
        <f>VLOOKUP($B122, Taxes!$B:$O, MATCH("SUM_REAL", Taxes!$B$1:$O$1, 0), FALSE)</f>
        <v>1656.4046842931305</v>
      </c>
      <c r="H122" s="52">
        <f>SUM(SUMPRODUCT(C114:C122,MPCs!$B$4:$B$12),SUMPRODUCT(D114:D122,MPCs!$C$4:$C$12),SUMPRODUCT(E114:E122,MPCs!$D$4:$D$12),SUMPRODUCT(F114:F122,MPCs!$E$4:$E$12))</f>
        <v>2258.8576256288616</v>
      </c>
      <c r="I122" s="53">
        <f>VLOOKUP(B122, realGDP!B:F, MATCH($I$4, realGDP!$B$3:$F$3, 0), FALSE)</f>
        <v>9881.4</v>
      </c>
      <c r="J122" s="75">
        <f t="shared" si="5"/>
        <v>2.7448833025108492E-4</v>
      </c>
      <c r="K122" s="75"/>
    </row>
    <row r="123" spans="1:11" x14ac:dyDescent="0.25">
      <c r="A123" s="50" t="str">
        <f t="shared" si="6"/>
        <v>1994</v>
      </c>
      <c r="B123" t="s">
        <v>491</v>
      </c>
      <c r="C123">
        <f>SUMIF('C&amp;I'!B:B, FI_Q_DL!$B123, 'C&amp;I'!D:D)</f>
        <v>2272.6999999999998</v>
      </c>
      <c r="D123">
        <f>(SUMIF('M&amp;M'!B:B, FI_Q_DL!B123, 'M&amp;M'!I:I))/3</f>
        <v>463.78591299243141</v>
      </c>
      <c r="E123">
        <f>((SUMIF(Transfers!B:B, FI_Q_DL!B123, Transfers!J:J))/realGDP!D120)/3</f>
        <v>676.44303555810109</v>
      </c>
      <c r="F123" s="4">
        <f>VLOOKUP($B123, Taxes!$B:$O, MATCH("SUM_REAL", Taxes!$B$1:$O$1, 0), FALSE)</f>
        <v>1647.7310566203598</v>
      </c>
      <c r="H123" s="52">
        <f>SUM(SUMPRODUCT(C115:C123,MPCs!$B$4:$B$12),SUMPRODUCT(D115:D123,MPCs!$C$4:$C$12),SUMPRODUCT(E115:E123,MPCs!$D$4:$D$12),SUMPRODUCT(F115:F123,MPCs!$E$4:$E$12))</f>
        <v>2290.0647115658348</v>
      </c>
      <c r="I123" s="53">
        <f>VLOOKUP(B123, realGDP!B:F, MATCH($I$4, realGDP!$B$3:$F$3, 0), FALSE)</f>
        <v>9939.7000000000007</v>
      </c>
      <c r="J123" s="75">
        <f t="shared" si="5"/>
        <v>3.1396406266761844E-3</v>
      </c>
      <c r="K123" s="75"/>
    </row>
    <row r="124" spans="1:11" x14ac:dyDescent="0.25">
      <c r="A124" s="50" t="str">
        <f t="shared" si="6"/>
        <v>1994</v>
      </c>
      <c r="B124" t="s">
        <v>492</v>
      </c>
      <c r="C124">
        <f>SUMIF('C&amp;I'!B:B, FI_Q_DL!$B124, 'C&amp;I'!D:D)</f>
        <v>2252.1999999999998</v>
      </c>
      <c r="D124">
        <f>(SUMIF('M&amp;M'!B:B, FI_Q_DL!B124, 'M&amp;M'!I:I))/3</f>
        <v>484.15706332693708</v>
      </c>
      <c r="E124">
        <f>((SUMIF(Transfers!B:B, FI_Q_DL!B124, Transfers!J:J))/realGDP!D121)/3</f>
        <v>678.5360766429809</v>
      </c>
      <c r="F124" s="4">
        <f>VLOOKUP($B124, Taxes!$B:$O, MATCH("SUM_REAL", Taxes!$B$1:$O$1, 0), FALSE)</f>
        <v>1663.0872839113374</v>
      </c>
      <c r="H124" s="52">
        <f>SUM(SUMPRODUCT(C116:C124,MPCs!$B$4:$B$12),SUMPRODUCT(D116:D124,MPCs!$C$4:$C$12),SUMPRODUCT(E116:E124,MPCs!$D$4:$D$12),SUMPRODUCT(F116:F124,MPCs!$E$4:$E$12))</f>
        <v>2279.112826774628</v>
      </c>
      <c r="I124" s="53">
        <f>VLOOKUP(B124, realGDP!B:F, MATCH($I$4, realGDP!$B$3:$F$3, 0), FALSE)</f>
        <v>10052.5</v>
      </c>
      <c r="J124" s="75">
        <f t="shared" si="5"/>
        <v>-1.0894687680882162E-3</v>
      </c>
      <c r="K124" s="75"/>
    </row>
    <row r="125" spans="1:11" x14ac:dyDescent="0.25">
      <c r="A125" s="50" t="str">
        <f t="shared" si="6"/>
        <v>1995</v>
      </c>
      <c r="B125" t="s">
        <v>493</v>
      </c>
      <c r="C125">
        <f>SUMIF('C&amp;I'!B:B, FI_Q_DL!$B125, 'C&amp;I'!D:D)</f>
        <v>2256.8000000000002</v>
      </c>
      <c r="D125">
        <f>(SUMIF('M&amp;M'!B:B, FI_Q_DL!B125, 'M&amp;M'!I:I))/3</f>
        <v>491.28372479390299</v>
      </c>
      <c r="E125">
        <f>((SUMIF(Transfers!B:B, FI_Q_DL!B125, Transfers!J:J))/realGDP!D122)/3</f>
        <v>693.01879656261269</v>
      </c>
      <c r="F125" s="4">
        <f>VLOOKUP($B125, Taxes!$B:$O, MATCH("SUM_REAL", Taxes!$B$1:$O$1, 0), FALSE)</f>
        <v>1689.1838404095311</v>
      </c>
      <c r="H125" s="52">
        <f>SUM(SUMPRODUCT(C117:C125,MPCs!$B$4:$B$12),SUMPRODUCT(D117:D125,MPCs!$C$4:$C$12),SUMPRODUCT(E117:E125,MPCs!$D$4:$D$12),SUMPRODUCT(F117:F125,MPCs!$E$4:$E$12))</f>
        <v>2283.9064617732283</v>
      </c>
      <c r="I125" s="53">
        <f>VLOOKUP(B125, realGDP!B:F, MATCH($I$4, realGDP!$B$3:$F$3, 0), FALSE)</f>
        <v>10086.9</v>
      </c>
      <c r="J125" s="75">
        <f t="shared" si="5"/>
        <v>4.7523371884328013E-4</v>
      </c>
      <c r="K125" s="75"/>
    </row>
    <row r="126" spans="1:11" x14ac:dyDescent="0.25">
      <c r="A126" s="50" t="str">
        <f t="shared" si="6"/>
        <v>1995</v>
      </c>
      <c r="B126" t="s">
        <v>494</v>
      </c>
      <c r="C126">
        <f>SUMIF('C&amp;I'!B:B, FI_Q_DL!$B126, 'C&amp;I'!D:D)</f>
        <v>2268.6</v>
      </c>
      <c r="D126">
        <f>(SUMIF('M&amp;M'!B:B, FI_Q_DL!B126, 'M&amp;M'!I:I))/3</f>
        <v>493.94582172358906</v>
      </c>
      <c r="E126">
        <f>((SUMIF(Transfers!B:B, FI_Q_DL!B126, Transfers!J:J))/realGDP!D123)/3</f>
        <v>694.20027463636927</v>
      </c>
      <c r="F126" s="4">
        <f>VLOOKUP($B126, Taxes!$B:$O, MATCH("SUM_REAL", Taxes!$B$1:$O$1, 0), FALSE)</f>
        <v>1715.1216184303746</v>
      </c>
      <c r="H126" s="52">
        <f>SUM(SUMPRODUCT(C118:C126,MPCs!$B$4:$B$12),SUMPRODUCT(D118:D126,MPCs!$C$4:$C$12),SUMPRODUCT(E118:E126,MPCs!$D$4:$D$12),SUMPRODUCT(F118:F126,MPCs!$E$4:$E$12))</f>
        <v>2287.1108705020388</v>
      </c>
      <c r="I126" s="53">
        <f>VLOOKUP(B126, realGDP!B:F, MATCH($I$4, realGDP!$B$3:$F$3, 0), FALSE)</f>
        <v>10122.1</v>
      </c>
      <c r="J126" s="75">
        <f t="shared" si="5"/>
        <v>3.1657548619460875E-4</v>
      </c>
      <c r="K126" s="75"/>
    </row>
    <row r="127" spans="1:11" x14ac:dyDescent="0.25">
      <c r="A127" s="50" t="str">
        <f t="shared" si="6"/>
        <v>1995</v>
      </c>
      <c r="B127" t="s">
        <v>495</v>
      </c>
      <c r="C127">
        <f>SUMIF('C&amp;I'!B:B, FI_Q_DL!$B127, 'C&amp;I'!D:D)</f>
        <v>2262.4</v>
      </c>
      <c r="D127">
        <f>(SUMIF('M&amp;M'!B:B, FI_Q_DL!B127, 'M&amp;M'!I:I))/3</f>
        <v>497.11179344862404</v>
      </c>
      <c r="E127">
        <f>((SUMIF(Transfers!B:B, FI_Q_DL!B127, Transfers!J:J))/realGDP!D124)/3</f>
        <v>693.03610007666032</v>
      </c>
      <c r="F127" s="4">
        <f>VLOOKUP($B127, Taxes!$B:$O, MATCH("SUM_REAL", Taxes!$B$1:$O$1, 0), FALSE)</f>
        <v>1723.0294794062304</v>
      </c>
      <c r="H127" s="52">
        <f>SUM(SUMPRODUCT(C119:C127,MPCs!$B$4:$B$12),SUMPRODUCT(D119:D127,MPCs!$C$4:$C$12),SUMPRODUCT(E119:E127,MPCs!$D$4:$D$12),SUMPRODUCT(F119:F127,MPCs!$E$4:$E$12))</f>
        <v>2274.928853996515</v>
      </c>
      <c r="I127" s="53">
        <f>VLOOKUP(B127, realGDP!B:F, MATCH($I$4, realGDP!$B$3:$F$3, 0), FALSE)</f>
        <v>10208.799999999999</v>
      </c>
      <c r="J127" s="75">
        <f t="shared" si="5"/>
        <v>-1.1932858421679076E-3</v>
      </c>
      <c r="K127" s="75"/>
    </row>
    <row r="128" spans="1:11" x14ac:dyDescent="0.25">
      <c r="A128" s="50" t="str">
        <f t="shared" si="6"/>
        <v>1995</v>
      </c>
      <c r="B128" t="s">
        <v>496</v>
      </c>
      <c r="C128">
        <f>SUMIF('C&amp;I'!B:B, FI_Q_DL!$B128, 'C&amp;I'!D:D)</f>
        <v>2242.1</v>
      </c>
      <c r="D128">
        <f>(SUMIF('M&amp;M'!B:B, FI_Q_DL!B128, 'M&amp;M'!I:I))/3</f>
        <v>480.47595642240987</v>
      </c>
      <c r="E128">
        <f>((SUMIF(Transfers!B:B, FI_Q_DL!B128, Transfers!J:J))/realGDP!D125)/3</f>
        <v>693.34582292534003</v>
      </c>
      <c r="F128" s="4">
        <f>VLOOKUP($B128, Taxes!$B:$O, MATCH("SUM_REAL", Taxes!$B$1:$O$1, 0), FALSE)</f>
        <v>1745.8107826810992</v>
      </c>
      <c r="H128" s="52">
        <f>SUM(SUMPRODUCT(C120:C128,MPCs!$B$4:$B$12),SUMPRODUCT(D120:D128,MPCs!$C$4:$C$12),SUMPRODUCT(E120:E128,MPCs!$D$4:$D$12),SUMPRODUCT(F120:F128,MPCs!$E$4:$E$12))</f>
        <v>2225.4390682855837</v>
      </c>
      <c r="I128" s="53">
        <f>VLOOKUP(B128, realGDP!B:F, MATCH($I$4, realGDP!$B$3:$F$3, 0), FALSE)</f>
        <v>10281.200000000001</v>
      </c>
      <c r="J128" s="75">
        <f t="shared" si="5"/>
        <v>-4.8136195882709509E-3</v>
      </c>
      <c r="K128" s="75"/>
    </row>
    <row r="129" spans="1:11" x14ac:dyDescent="0.25">
      <c r="A129" s="50" t="str">
        <f t="shared" si="6"/>
        <v>1996</v>
      </c>
      <c r="B129" t="s">
        <v>497</v>
      </c>
      <c r="C129">
        <f>SUMIF('C&amp;I'!B:B, FI_Q_DL!$B129, 'C&amp;I'!D:D)</f>
        <v>2246.8000000000002</v>
      </c>
      <c r="D129">
        <f>(SUMIF('M&amp;M'!B:B, FI_Q_DL!B129, 'M&amp;M'!I:I))/3</f>
        <v>498.35845795767023</v>
      </c>
      <c r="E129">
        <f>((SUMIF(Transfers!B:B, FI_Q_DL!B129, Transfers!J:J))/realGDP!D126)/3</f>
        <v>707.9371240054337</v>
      </c>
      <c r="F129" s="4">
        <f>VLOOKUP($B129, Taxes!$B:$O, MATCH("SUM_REAL", Taxes!$B$1:$O$1, 0), FALSE)</f>
        <v>1782.1333850831229</v>
      </c>
      <c r="H129" s="52">
        <f>SUM(SUMPRODUCT(C121:C129,MPCs!$B$4:$B$12),SUMPRODUCT(D121:D129,MPCs!$C$4:$C$12),SUMPRODUCT(E121:E129,MPCs!$D$4:$D$12),SUMPRODUCT(F121:F129,MPCs!$E$4:$E$12))</f>
        <v>2237.1454570406904</v>
      </c>
      <c r="I129" s="53">
        <f>VLOOKUP(B129, realGDP!B:F, MATCH($I$4, realGDP!$B$3:$F$3, 0), FALSE)</f>
        <v>10348.700000000001</v>
      </c>
      <c r="J129" s="75">
        <f t="shared" si="5"/>
        <v>1.1311941359887399E-3</v>
      </c>
      <c r="K129" s="75"/>
    </row>
    <row r="130" spans="1:11" x14ac:dyDescent="0.25">
      <c r="A130" s="50" t="str">
        <f t="shared" si="6"/>
        <v>1996</v>
      </c>
      <c r="B130" t="s">
        <v>498</v>
      </c>
      <c r="C130">
        <f>SUMIF('C&amp;I'!B:B, FI_Q_DL!$B130, 'C&amp;I'!D:D)</f>
        <v>2282.8000000000002</v>
      </c>
      <c r="D130">
        <f>(SUMIF('M&amp;M'!B:B, FI_Q_DL!B130, 'M&amp;M'!I:I))/3</f>
        <v>521.33272973580927</v>
      </c>
      <c r="E130">
        <f>((SUMIF(Transfers!B:B, FI_Q_DL!B130, Transfers!J:J))/realGDP!D127)/3</f>
        <v>705.6101792943897</v>
      </c>
      <c r="F130" s="4">
        <f>VLOOKUP($B130, Taxes!$B:$O, MATCH("SUM_REAL", Taxes!$B$1:$O$1, 0), FALSE)</f>
        <v>1829.9595141700404</v>
      </c>
      <c r="H130" s="52">
        <f>SUM(SUMPRODUCT(C122:C130,MPCs!$B$4:$B$12),SUMPRODUCT(D122:D130,MPCs!$C$4:$C$12),SUMPRODUCT(E122:E130,MPCs!$D$4:$D$12),SUMPRODUCT(F122:F130,MPCs!$E$4:$E$12))</f>
        <v>2278.0994439716087</v>
      </c>
      <c r="I130" s="53">
        <f>VLOOKUP(B130, realGDP!B:F, MATCH($I$4, realGDP!$B$3:$F$3, 0), FALSE)</f>
        <v>10529.4</v>
      </c>
      <c r="J130" s="75">
        <f t="shared" si="5"/>
        <v>3.8894891381197685E-3</v>
      </c>
      <c r="K130" s="75"/>
    </row>
    <row r="131" spans="1:11" x14ac:dyDescent="0.25">
      <c r="A131" s="50" t="str">
        <f t="shared" si="6"/>
        <v>1996</v>
      </c>
      <c r="B131" t="s">
        <v>499</v>
      </c>
      <c r="C131">
        <f>SUMIF('C&amp;I'!B:B, FI_Q_DL!$B131, 'C&amp;I'!D:D)</f>
        <v>2285.1999999999998</v>
      </c>
      <c r="D131">
        <f>(SUMIF('M&amp;M'!B:B, FI_Q_DL!B131, 'M&amp;M'!I:I))/3</f>
        <v>513.66294379790497</v>
      </c>
      <c r="E131">
        <f>((SUMIF(Transfers!B:B, FI_Q_DL!B131, Transfers!J:J))/realGDP!D128)/3</f>
        <v>701.49393807537092</v>
      </c>
      <c r="F131" s="4">
        <f>VLOOKUP($B131, Taxes!$B:$O, MATCH("SUM_REAL", Taxes!$B$1:$O$1, 0), FALSE)</f>
        <v>1836.4944073306199</v>
      </c>
      <c r="H131" s="52">
        <f>SUM(SUMPRODUCT(C123:C131,MPCs!$B$4:$B$12),SUMPRODUCT(D123:D131,MPCs!$C$4:$C$12),SUMPRODUCT(E123:E131,MPCs!$D$4:$D$12),SUMPRODUCT(F123:F131,MPCs!$E$4:$E$12))</f>
        <v>2261.1240870025599</v>
      </c>
      <c r="I131" s="53">
        <f>VLOOKUP(B131, realGDP!B:F, MATCH($I$4, realGDP!$B$3:$F$3, 0), FALSE)</f>
        <v>10626.8</v>
      </c>
      <c r="J131" s="75">
        <f t="shared" si="5"/>
        <v>-1.5974100358573408E-3</v>
      </c>
      <c r="K131" s="75"/>
    </row>
    <row r="132" spans="1:11" x14ac:dyDescent="0.25">
      <c r="A132" s="50" t="str">
        <f t="shared" si="6"/>
        <v>1996</v>
      </c>
      <c r="B132" t="s">
        <v>500</v>
      </c>
      <c r="C132">
        <f>SUMIF('C&amp;I'!B:B, FI_Q_DL!$B132, 'C&amp;I'!D:D)</f>
        <v>2301.9</v>
      </c>
      <c r="D132">
        <f>(SUMIF('M&amp;M'!B:B, FI_Q_DL!B132, 'M&amp;M'!I:I))/3</f>
        <v>513.22263134783623</v>
      </c>
      <c r="E132">
        <f>((SUMIF(Transfers!B:B, FI_Q_DL!B132, Transfers!J:J))/realGDP!D129)/3</f>
        <v>696.86145397688995</v>
      </c>
      <c r="F132" s="4">
        <f>VLOOKUP($B132, Taxes!$B:$O, MATCH("SUM_REAL", Taxes!$B$1:$O$1, 0), FALSE)</f>
        <v>1858.9751738340094</v>
      </c>
      <c r="H132" s="52">
        <f>SUM(SUMPRODUCT(C124:C132,MPCs!$B$4:$B$12),SUMPRODUCT(D124:D132,MPCs!$C$4:$C$12),SUMPRODUCT(E124:E132,MPCs!$D$4:$D$12),SUMPRODUCT(F124:F132,MPCs!$E$4:$E$12))</f>
        <v>2259.8032677141682</v>
      </c>
      <c r="I132" s="53">
        <f>VLOOKUP(B132, realGDP!B:F, MATCH($I$4, realGDP!$B$3:$F$3, 0), FALSE)</f>
        <v>10739.1</v>
      </c>
      <c r="J132" s="75">
        <f t="shared" si="5"/>
        <v>-1.2299161832851017E-4</v>
      </c>
      <c r="K132" s="75"/>
    </row>
    <row r="133" spans="1:11" x14ac:dyDescent="0.25">
      <c r="A133" s="50" t="str">
        <f t="shared" si="6"/>
        <v>1997</v>
      </c>
      <c r="B133" t="s">
        <v>501</v>
      </c>
      <c r="C133">
        <f>SUMIF('C&amp;I'!B:B, FI_Q_DL!$B133, 'C&amp;I'!D:D)</f>
        <v>2301.3000000000002</v>
      </c>
      <c r="D133">
        <f>(SUMIF('M&amp;M'!B:B, FI_Q_DL!B133, 'M&amp;M'!I:I))/3</f>
        <v>523.34709692224976</v>
      </c>
      <c r="E133">
        <f>((SUMIF(Transfers!B:B, FI_Q_DL!B133, Transfers!J:J))/realGDP!D130)/3</f>
        <v>707.51174897275598</v>
      </c>
      <c r="F133" s="4">
        <f>VLOOKUP($B133, Taxes!$B:$O, MATCH("SUM_REAL", Taxes!$B$1:$O$1, 0), FALSE)</f>
        <v>1913.584934315438</v>
      </c>
      <c r="H133" s="52">
        <f>SUM(SUMPRODUCT(C125:C133,MPCs!$B$4:$B$12),SUMPRODUCT(D125:D133,MPCs!$C$4:$C$12),SUMPRODUCT(E125:E133,MPCs!$D$4:$D$12),SUMPRODUCT(F125:F133,MPCs!$E$4:$E$12))</f>
        <v>2248.0330049624145</v>
      </c>
      <c r="I133" s="53">
        <f>VLOOKUP(B133, realGDP!B:F, MATCH($I$4, realGDP!$B$3:$F$3, 0), FALSE)</f>
        <v>10820.9</v>
      </c>
      <c r="J133" s="75">
        <f t="shared" si="5"/>
        <v>-1.0877341766168953E-3</v>
      </c>
      <c r="K133" s="75"/>
    </row>
    <row r="134" spans="1:11" x14ac:dyDescent="0.25">
      <c r="A134" s="50" t="str">
        <f t="shared" si="6"/>
        <v>1997</v>
      </c>
      <c r="B134" t="s">
        <v>502</v>
      </c>
      <c r="C134">
        <f>SUMIF('C&amp;I'!B:B, FI_Q_DL!$B134, 'C&amp;I'!D:D)</f>
        <v>2325.3000000000002</v>
      </c>
      <c r="D134">
        <f>(SUMIF('M&amp;M'!B:B, FI_Q_DL!B134, 'M&amp;M'!I:I))/3</f>
        <v>521.02466748312645</v>
      </c>
      <c r="E134">
        <f>((SUMIF(Transfers!B:B, FI_Q_DL!B134, Transfers!J:J))/realGDP!D131)/3</f>
        <v>705.89621549739695</v>
      </c>
      <c r="F134" s="4">
        <f>VLOOKUP($B134, Taxes!$B:$O, MATCH("SUM_REAL", Taxes!$B$1:$O$1, 0), FALSE)</f>
        <v>1936.269868323044</v>
      </c>
      <c r="H134" s="52">
        <f>SUM(SUMPRODUCT(C126:C134,MPCs!$B$4:$B$12),SUMPRODUCT(D126:D134,MPCs!$C$4:$C$12),SUMPRODUCT(E126:E134,MPCs!$D$4:$D$12),SUMPRODUCT(F126:F134,MPCs!$E$4:$E$12))</f>
        <v>2253.1991915081317</v>
      </c>
      <c r="I134" s="53">
        <f>VLOOKUP(B134, realGDP!B:F, MATCH($I$4, realGDP!$B$3:$F$3, 0), FALSE)</f>
        <v>10984.2</v>
      </c>
      <c r="J134" s="75">
        <f t="shared" si="5"/>
        <v>4.7032888564640208E-4</v>
      </c>
      <c r="K134" s="75"/>
    </row>
    <row r="135" spans="1:11" x14ac:dyDescent="0.25">
      <c r="A135" s="50" t="str">
        <f t="shared" si="6"/>
        <v>1997</v>
      </c>
      <c r="B135" t="s">
        <v>503</v>
      </c>
      <c r="C135">
        <f>SUMIF('C&amp;I'!B:B, FI_Q_DL!$B135, 'C&amp;I'!D:D)</f>
        <v>2329</v>
      </c>
      <c r="D135">
        <f>(SUMIF('M&amp;M'!B:B, FI_Q_DL!B135, 'M&amp;M'!I:I))/3</f>
        <v>526.87681079285039</v>
      </c>
      <c r="E135">
        <f>((SUMIF(Transfers!B:B, FI_Q_DL!B135, Transfers!J:J))/realGDP!D132)/3</f>
        <v>704.67051994005999</v>
      </c>
      <c r="F135" s="4">
        <f>VLOOKUP($B135, Taxes!$B:$O, MATCH("SUM_REAL", Taxes!$B$1:$O$1, 0), FALSE)</f>
        <v>1973.6063364940246</v>
      </c>
      <c r="H135" s="52">
        <f>SUM(SUMPRODUCT(C127:C135,MPCs!$B$4:$B$12),SUMPRODUCT(D127:D135,MPCs!$C$4:$C$12),SUMPRODUCT(E127:E135,MPCs!$D$4:$D$12),SUMPRODUCT(F127:F135,MPCs!$E$4:$E$12))</f>
        <v>2241.1836521007822</v>
      </c>
      <c r="I135" s="53">
        <f>VLOOKUP(B135, realGDP!B:F, MATCH($I$4, realGDP!$B$3:$F$3, 0), FALSE)</f>
        <v>11124</v>
      </c>
      <c r="J135" s="75">
        <f t="shared" si="5"/>
        <v>-1.0801455777912153E-3</v>
      </c>
      <c r="K135" s="75"/>
    </row>
    <row r="136" spans="1:11" x14ac:dyDescent="0.25">
      <c r="A136" s="50" t="str">
        <f t="shared" si="6"/>
        <v>1997</v>
      </c>
      <c r="B136" t="s">
        <v>504</v>
      </c>
      <c r="C136">
        <f>SUMIF('C&amp;I'!B:B, FI_Q_DL!$B136, 'C&amp;I'!D:D)</f>
        <v>2332.5</v>
      </c>
      <c r="D136">
        <f>(SUMIF('M&amp;M'!B:B, FI_Q_DL!B136, 'M&amp;M'!I:I))/3</f>
        <v>531.58743928392425</v>
      </c>
      <c r="E136">
        <f>((SUMIF(Transfers!B:B, FI_Q_DL!B136, Transfers!J:J))/realGDP!D133)/3</f>
        <v>704.37740870460323</v>
      </c>
      <c r="F136" s="4">
        <f>VLOOKUP($B136, Taxes!$B:$O, MATCH("SUM_REAL", Taxes!$B$1:$O$1, 0), FALSE)</f>
        <v>2015.2148533122436</v>
      </c>
      <c r="H136" s="52">
        <f>SUM(SUMPRODUCT(C128:C136,MPCs!$B$4:$B$12),SUMPRODUCT(D128:D136,MPCs!$C$4:$C$12),SUMPRODUCT(E128:E136,MPCs!$D$4:$D$12),SUMPRODUCT(F128:F136,MPCs!$E$4:$E$12))</f>
        <v>2225.1800565851968</v>
      </c>
      <c r="I136" s="53">
        <f>VLOOKUP(B136, realGDP!B:F, MATCH($I$4, realGDP!$B$3:$F$3, 0), FALSE)</f>
        <v>11210.3</v>
      </c>
      <c r="J136" s="75">
        <f t="shared" si="5"/>
        <v>-1.4275795933726488E-3</v>
      </c>
      <c r="K136" s="75"/>
    </row>
    <row r="137" spans="1:11" x14ac:dyDescent="0.25">
      <c r="A137" s="50" t="str">
        <f t="shared" si="6"/>
        <v>1998</v>
      </c>
      <c r="B137" t="s">
        <v>505</v>
      </c>
      <c r="C137">
        <f>SUMIF('C&amp;I'!B:B, FI_Q_DL!$B137, 'C&amp;I'!D:D)</f>
        <v>2319</v>
      </c>
      <c r="D137">
        <f>(SUMIF('M&amp;M'!B:B, FI_Q_DL!B137, 'M&amp;M'!I:I))/3</f>
        <v>525.36907458794281</v>
      </c>
      <c r="E137">
        <f>((SUMIF(Transfers!B:B, FI_Q_DL!B137, Transfers!J:J))/realGDP!D134)/3</f>
        <v>718.34787521185115</v>
      </c>
      <c r="F137" s="4">
        <f>VLOOKUP($B137, Taxes!$B:$O, MATCH("SUM_REAL", Taxes!$B$1:$O$1, 0), FALSE)</f>
        <v>2064.0261126106334</v>
      </c>
      <c r="H137" s="52">
        <f>SUM(SUMPRODUCT(C129:C137,MPCs!$B$4:$B$12),SUMPRODUCT(D129:D137,MPCs!$C$4:$C$12),SUMPRODUCT(E129:E137,MPCs!$D$4:$D$12),SUMPRODUCT(F129:F137,MPCs!$E$4:$E$12))</f>
        <v>2183.3228046147865</v>
      </c>
      <c r="I137" s="53">
        <f>VLOOKUP(B137, realGDP!B:F, MATCH($I$4, realGDP!$B$3:$F$3, 0), FALSE)</f>
        <v>11321.2</v>
      </c>
      <c r="J137" s="75">
        <f t="shared" ref="J137:J146" si="7">(H137-H136)/I137</f>
        <v>-3.697245165743056E-3</v>
      </c>
      <c r="K137" s="75"/>
    </row>
    <row r="138" spans="1:11" x14ac:dyDescent="0.25">
      <c r="A138" s="50" t="str">
        <f t="shared" ref="A138:A201" si="8">RIGHT(B138, 4)</f>
        <v>1998</v>
      </c>
      <c r="B138" t="s">
        <v>506</v>
      </c>
      <c r="C138">
        <f>SUMIF('C&amp;I'!B:B, FI_Q_DL!$B138, 'C&amp;I'!D:D)</f>
        <v>2366</v>
      </c>
      <c r="D138">
        <f>(SUMIF('M&amp;M'!B:B, FI_Q_DL!B138, 'M&amp;M'!I:I))/3</f>
        <v>524.36907929808751</v>
      </c>
      <c r="E138">
        <f>((SUMIF(Transfers!B:B, FI_Q_DL!B138, Transfers!J:J))/realGDP!D135)/3</f>
        <v>720.16976623723815</v>
      </c>
      <c r="F138" s="4">
        <f>VLOOKUP($B138, Taxes!$B:$O, MATCH("SUM_REAL", Taxes!$B$1:$O$1, 0), FALSE)</f>
        <v>2104.3661336407836</v>
      </c>
      <c r="H138" s="52">
        <f>SUM(SUMPRODUCT(C130:C138,MPCs!$B$4:$B$12),SUMPRODUCT(D130:D138,MPCs!$C$4:$C$12),SUMPRODUCT(E130:E138,MPCs!$D$4:$D$12),SUMPRODUCT(F130:F138,MPCs!$E$4:$E$12))</f>
        <v>2207.0302954621347</v>
      </c>
      <c r="I138" s="53">
        <f>VLOOKUP(B138, realGDP!B:F, MATCH($I$4, realGDP!$B$3:$F$3, 0), FALSE)</f>
        <v>11431</v>
      </c>
      <c r="J138" s="75">
        <f t="shared" si="7"/>
        <v>2.073964731637499E-3</v>
      </c>
      <c r="K138" s="75"/>
    </row>
    <row r="139" spans="1:11" x14ac:dyDescent="0.25">
      <c r="A139" s="50" t="str">
        <f t="shared" si="8"/>
        <v>1998</v>
      </c>
      <c r="B139" t="s">
        <v>507</v>
      </c>
      <c r="C139">
        <f>SUMIF('C&amp;I'!B:B, FI_Q_DL!$B139, 'C&amp;I'!D:D)</f>
        <v>2387.6</v>
      </c>
      <c r="D139">
        <f>(SUMIF('M&amp;M'!B:B, FI_Q_DL!B139, 'M&amp;M'!I:I))/3</f>
        <v>519.12302769531698</v>
      </c>
      <c r="E139">
        <f>((SUMIF(Transfers!B:B, FI_Q_DL!B139, Transfers!J:J))/realGDP!D136)/3</f>
        <v>722.4575300590144</v>
      </c>
      <c r="F139" s="4">
        <f>VLOOKUP($B139, Taxes!$B:$O, MATCH("SUM_REAL", Taxes!$B$1:$O$1, 0), FALSE)</f>
        <v>2135.6372677636596</v>
      </c>
      <c r="H139" s="52">
        <f>SUM(SUMPRODUCT(C131:C139,MPCs!$B$4:$B$12),SUMPRODUCT(D131:D139,MPCs!$C$4:$C$12),SUMPRODUCT(E131:E139,MPCs!$D$4:$D$12),SUMPRODUCT(F131:F139,MPCs!$E$4:$E$12))</f>
        <v>2202.5299155770581</v>
      </c>
      <c r="I139" s="53">
        <f>VLOOKUP(B139, realGDP!B:F, MATCH($I$4, realGDP!$B$3:$F$3, 0), FALSE)</f>
        <v>11580.6</v>
      </c>
      <c r="J139" s="75">
        <f t="shared" si="7"/>
        <v>-3.8861370611856504E-4</v>
      </c>
      <c r="K139" s="75"/>
    </row>
    <row r="140" spans="1:11" x14ac:dyDescent="0.25">
      <c r="A140" s="50" t="str">
        <f t="shared" si="8"/>
        <v>1998</v>
      </c>
      <c r="B140" t="s">
        <v>508</v>
      </c>
      <c r="C140">
        <f>SUMIF('C&amp;I'!B:B, FI_Q_DL!$B140, 'C&amp;I'!D:D)</f>
        <v>2409.4</v>
      </c>
      <c r="D140">
        <f>(SUMIF('M&amp;M'!B:B, FI_Q_DL!B140, 'M&amp;M'!I:I))/3</f>
        <v>526.94188077622073</v>
      </c>
      <c r="E140">
        <f>((SUMIF(Transfers!B:B, FI_Q_DL!B140, Transfers!J:J))/realGDP!D137)/3</f>
        <v>722.29145895646388</v>
      </c>
      <c r="F140" s="4">
        <f>VLOOKUP($B140, Taxes!$B:$O, MATCH("SUM_REAL", Taxes!$B$1:$O$1, 0), FALSE)</f>
        <v>2172.9810568295111</v>
      </c>
      <c r="H140" s="52">
        <f>SUM(SUMPRODUCT(C132:C140,MPCs!$B$4:$B$12),SUMPRODUCT(D132:D140,MPCs!$C$4:$C$12),SUMPRODUCT(E132:E140,MPCs!$D$4:$D$12),SUMPRODUCT(F132:F140,MPCs!$E$4:$E$12))</f>
        <v>2207.4007064043558</v>
      </c>
      <c r="I140" s="53">
        <f>VLOOKUP(B140, realGDP!B:F, MATCH($I$4, realGDP!$B$3:$F$3, 0), FALSE)</f>
        <v>11770.7</v>
      </c>
      <c r="J140" s="75">
        <f t="shared" si="7"/>
        <v>4.1380638596665416E-4</v>
      </c>
      <c r="K140" s="75"/>
    </row>
    <row r="141" spans="1:11" x14ac:dyDescent="0.25">
      <c r="A141" s="50" t="str">
        <f t="shared" si="8"/>
        <v>1999</v>
      </c>
      <c r="B141" t="s">
        <v>509</v>
      </c>
      <c r="C141">
        <f>SUMIF('C&amp;I'!B:B, FI_Q_DL!$B141, 'C&amp;I'!D:D)</f>
        <v>2418.1</v>
      </c>
      <c r="D141">
        <f>(SUMIF('M&amp;M'!B:B, FI_Q_DL!B141, 'M&amp;M'!I:I))/3</f>
        <v>533.21703758742308</v>
      </c>
      <c r="E141">
        <f>((SUMIF(Transfers!B:B, FI_Q_DL!B141, Transfers!J:J))/realGDP!D138)/3</f>
        <v>734.64517011199916</v>
      </c>
      <c r="F141" s="4">
        <f>VLOOKUP($B141, Taxes!$B:$O, MATCH("SUM_REAL", Taxes!$B$1:$O$1, 0), FALSE)</f>
        <v>2201.9466232426316</v>
      </c>
      <c r="H141" s="52">
        <f>SUM(SUMPRODUCT(C133:C141,MPCs!$B$4:$B$12),SUMPRODUCT(D133:D141,MPCs!$C$4:$C$12),SUMPRODUCT(E133:E141,MPCs!$D$4:$D$12),SUMPRODUCT(F133:F141,MPCs!$E$4:$E$12))</f>
        <v>2203.116903383142</v>
      </c>
      <c r="I141" s="53">
        <f>VLOOKUP(B141, realGDP!B:F, MATCH($I$4, realGDP!$B$3:$F$3, 0), FALSE)</f>
        <v>11864.7</v>
      </c>
      <c r="J141" s="75">
        <f t="shared" si="7"/>
        <v>-3.610544742988673E-4</v>
      </c>
      <c r="K141" s="75"/>
    </row>
    <row r="142" spans="1:11" x14ac:dyDescent="0.25">
      <c r="A142" s="50" t="str">
        <f t="shared" si="8"/>
        <v>1999</v>
      </c>
      <c r="B142" t="s">
        <v>510</v>
      </c>
      <c r="C142">
        <f>SUMIF('C&amp;I'!B:B, FI_Q_DL!$B142, 'C&amp;I'!D:D)</f>
        <v>2431.6999999999998</v>
      </c>
      <c r="D142">
        <f>(SUMIF('M&amp;M'!B:B, FI_Q_DL!B142, 'M&amp;M'!I:I))/3</f>
        <v>529.79165410197163</v>
      </c>
      <c r="E142">
        <f>((SUMIF(Transfers!B:B, FI_Q_DL!B142, Transfers!J:J))/realGDP!D139)/3</f>
        <v>733.71581186013145</v>
      </c>
      <c r="F142" s="4">
        <f>VLOOKUP($B142, Taxes!$B:$O, MATCH("SUM_REAL", Taxes!$B$1:$O$1, 0), FALSE)</f>
        <v>2218.2105939957464</v>
      </c>
      <c r="H142" s="52">
        <f>SUM(SUMPRODUCT(C134:C142,MPCs!$B$4:$B$12),SUMPRODUCT(D134:D142,MPCs!$C$4:$C$12),SUMPRODUCT(E134:E142,MPCs!$D$4:$D$12),SUMPRODUCT(F134:F142,MPCs!$E$4:$E$12))</f>
        <v>2196.4339594085368</v>
      </c>
      <c r="I142" s="53">
        <f>VLOOKUP(B142, realGDP!B:F, MATCH($I$4, realGDP!$B$3:$F$3, 0), FALSE)</f>
        <v>11962.5</v>
      </c>
      <c r="J142" s="75">
        <f t="shared" si="7"/>
        <v>-5.5865780351976781E-4</v>
      </c>
      <c r="K142" s="75"/>
    </row>
    <row r="143" spans="1:11" x14ac:dyDescent="0.25">
      <c r="A143" s="50" t="str">
        <f t="shared" si="8"/>
        <v>1999</v>
      </c>
      <c r="B143" t="s">
        <v>511</v>
      </c>
      <c r="C143">
        <f>SUMIF('C&amp;I'!B:B, FI_Q_DL!$B143, 'C&amp;I'!D:D)</f>
        <v>2460.3000000000002</v>
      </c>
      <c r="D143">
        <f>(SUMIF('M&amp;M'!B:B, FI_Q_DL!B143, 'M&amp;M'!I:I))/3</f>
        <v>539.24803343913902</v>
      </c>
      <c r="E143">
        <f>((SUMIF(Transfers!B:B, FI_Q_DL!B143, Transfers!J:J))/realGDP!D140)/3</f>
        <v>732.37230736431241</v>
      </c>
      <c r="F143" s="4">
        <f>VLOOKUP($B143, Taxes!$B:$O, MATCH("SUM_REAL", Taxes!$B$1:$O$1, 0), FALSE)</f>
        <v>2246.5622001918769</v>
      </c>
      <c r="H143" s="52">
        <f>SUM(SUMPRODUCT(C135:C143,MPCs!$B$4:$B$12),SUMPRODUCT(D135:D143,MPCs!$C$4:$C$12),SUMPRODUCT(E135:E143,MPCs!$D$4:$D$12),SUMPRODUCT(F135:F143,MPCs!$E$4:$E$12))</f>
        <v>2213.1161232511886</v>
      </c>
      <c r="I143" s="53">
        <f>VLOOKUP(B143, realGDP!B:F, MATCH($I$4, realGDP!$B$3:$F$3, 0), FALSE)</f>
        <v>12113.1</v>
      </c>
      <c r="J143" s="75">
        <f t="shared" si="7"/>
        <v>1.3772002082581493E-3</v>
      </c>
      <c r="K143" s="75"/>
    </row>
    <row r="144" spans="1:11" x14ac:dyDescent="0.25">
      <c r="A144" s="50" t="str">
        <f t="shared" si="8"/>
        <v>1999</v>
      </c>
      <c r="B144" t="s">
        <v>512</v>
      </c>
      <c r="C144">
        <f>SUMIF('C&amp;I'!B:B, FI_Q_DL!$B144, 'C&amp;I'!D:D)</f>
        <v>2496.6999999999998</v>
      </c>
      <c r="D144">
        <f>(SUMIF('M&amp;M'!B:B, FI_Q_DL!B144, 'M&amp;M'!I:I))/3</f>
        <v>544.26191379502313</v>
      </c>
      <c r="E144">
        <f>((SUMIF(Transfers!B:B, FI_Q_DL!B144, Transfers!J:J))/realGDP!D141)/3</f>
        <v>730.41996804590951</v>
      </c>
      <c r="F144" s="4">
        <f>VLOOKUP($B144, Taxes!$B:$O, MATCH("SUM_REAL", Taxes!$B$1:$O$1, 0), FALSE)</f>
        <v>2289.9344615083633</v>
      </c>
      <c r="H144" s="52">
        <f>SUM(SUMPRODUCT(C136:C144,MPCs!$B$4:$B$12),SUMPRODUCT(D136:D144,MPCs!$C$4:$C$12),SUMPRODUCT(E136:E144,MPCs!$D$4:$D$12),SUMPRODUCT(F136:F144,MPCs!$E$4:$E$12))</f>
        <v>2229.0037862255617</v>
      </c>
      <c r="I144" s="53">
        <f>VLOOKUP(B144, realGDP!B:F, MATCH($I$4, realGDP!$B$3:$F$3, 0), FALSE)</f>
        <v>12323.3</v>
      </c>
      <c r="J144" s="75">
        <f t="shared" si="7"/>
        <v>1.2892377021068338E-3</v>
      </c>
      <c r="K144" s="75"/>
    </row>
    <row r="145" spans="1:11" x14ac:dyDescent="0.25">
      <c r="A145" s="50" t="str">
        <f t="shared" si="8"/>
        <v>2000</v>
      </c>
      <c r="B145" t="s">
        <v>8</v>
      </c>
      <c r="C145">
        <f>SUMIF('C&amp;I'!B:B, FI_Q_DL!$B145, 'C&amp;I'!D:D)</f>
        <v>2476.1999999999998</v>
      </c>
      <c r="D145">
        <f>(SUMIF('M&amp;M'!B:B, FI_Q_DL!B145, 'M&amp;M'!I:I))/3</f>
        <v>541.06848107066048</v>
      </c>
      <c r="E145">
        <f>((SUMIF(Transfers!B:B, FI_Q_DL!B145, Transfers!J:J))/realGDP!D142)/3</f>
        <v>739.06558828165726</v>
      </c>
      <c r="F145" s="4">
        <f>VLOOKUP($B145, Taxes!$B:$O, MATCH("SUM_REAL", Taxes!$B$1:$O$1, 0), FALSE)</f>
        <v>2367.5562938801249</v>
      </c>
      <c r="H145" s="52">
        <f>SUM(SUMPRODUCT(C137:C145,MPCs!$B$4:$B$12),SUMPRODUCT(D137:D145,MPCs!$C$4:$C$12),SUMPRODUCT(E137:E145,MPCs!$D$4:$D$12),SUMPRODUCT(F137:F145,MPCs!$E$4:$E$12))</f>
        <v>2174.4963950221108</v>
      </c>
      <c r="I145" s="53">
        <f>VLOOKUP(B145, realGDP!B:F, MATCH($I$4, realGDP!$B$3:$F$3, 0), FALSE)</f>
        <v>12359.1</v>
      </c>
      <c r="J145" s="75">
        <f t="shared" si="7"/>
        <v>-4.4103042457339838E-3</v>
      </c>
      <c r="K145" s="75"/>
    </row>
    <row r="146" spans="1:11" x14ac:dyDescent="0.25">
      <c r="A146" s="50" t="str">
        <f t="shared" si="8"/>
        <v>2000</v>
      </c>
      <c r="B146" t="s">
        <v>9</v>
      </c>
      <c r="C146">
        <f>SUMIF('C&amp;I'!B:B, FI_Q_DL!$B146, 'C&amp;I'!D:D)</f>
        <v>2506.4</v>
      </c>
      <c r="D146">
        <f>(SUMIF('M&amp;M'!B:B, FI_Q_DL!B146, 'M&amp;M'!I:I))/3</f>
        <v>553.42046069997764</v>
      </c>
      <c r="E146">
        <f>((SUMIF(Transfers!B:B, FI_Q_DL!B146, Transfers!J:J))/realGDP!D143)/3</f>
        <v>752.71283208806597</v>
      </c>
      <c r="F146" s="4">
        <f>VLOOKUP($B146, Taxes!$B:$O, MATCH("SUM_REAL", Taxes!$B$1:$O$1, 0), FALSE)</f>
        <v>2385.8437843253223</v>
      </c>
      <c r="H146" s="52">
        <f>SUM(SUMPRODUCT(C138:C146,MPCs!$B$4:$B$12),SUMPRODUCT(D138:D146,MPCs!$C$4:$C$12),SUMPRODUCT(E138:E146,MPCs!$D$4:$D$12),SUMPRODUCT(F138:F146,MPCs!$E$4:$E$12))</f>
        <v>2202.7981686731114</v>
      </c>
      <c r="I146" s="53">
        <f>VLOOKUP(B146, realGDP!B:F, MATCH($I$4, realGDP!$B$3:$F$3, 0), FALSE)</f>
        <v>12592.5</v>
      </c>
      <c r="J146" s="75">
        <f t="shared" si="7"/>
        <v>2.2475103157435401E-3</v>
      </c>
      <c r="K146" s="75"/>
    </row>
    <row r="147" spans="1:11" x14ac:dyDescent="0.25">
      <c r="A147" s="50" t="str">
        <f t="shared" si="8"/>
        <v>2000</v>
      </c>
      <c r="B147" t="s">
        <v>10</v>
      </c>
      <c r="C147">
        <f>SUMIF('C&amp;I'!B:B, FI_Q_DL!$B147, 'C&amp;I'!D:D)</f>
        <v>2501.1999999999998</v>
      </c>
      <c r="D147">
        <f>(SUMIF('M&amp;M'!B:B, FI_Q_DL!B147, 'M&amp;M'!I:I))/3</f>
        <v>561.82275257413426</v>
      </c>
      <c r="E147">
        <f>((SUMIF(Transfers!B:B, FI_Q_DL!B147, Transfers!J:J))/realGDP!D144)/3</f>
        <v>749.69310925310583</v>
      </c>
      <c r="F147" s="4">
        <f>VLOOKUP($B147, Taxes!$B:$O, MATCH("SUM_REAL", Taxes!$B$1:$O$1, 0), FALSE)</f>
        <v>2408.3826157887793</v>
      </c>
      <c r="H147" s="52">
        <f>SUM(SUMPRODUCT(C139:C147,MPCs!$B$4:$B$12),SUMPRODUCT(D139:D147,MPCs!$C$4:$C$12),SUMPRODUCT(E139:E147,MPCs!$D$4:$D$12),SUMPRODUCT(F139:F147,MPCs!$E$4:$E$12))</f>
        <v>2188.1848786097235</v>
      </c>
      <c r="I147" s="53">
        <f>VLOOKUP(B147, realGDP!B:F, MATCH($I$4, realGDP!$B$3:$F$3, 0), FALSE)</f>
        <v>12607.7</v>
      </c>
      <c r="J147" s="75">
        <f>(H147-H146)/I147</f>
        <v>-1.1590766010761615E-3</v>
      </c>
      <c r="K147" s="75"/>
    </row>
    <row r="148" spans="1:11" x14ac:dyDescent="0.25">
      <c r="A148" s="50" t="str">
        <f t="shared" si="8"/>
        <v>2000</v>
      </c>
      <c r="B148" t="s">
        <v>11</v>
      </c>
      <c r="C148">
        <f>SUMIF('C&amp;I'!B:B, FI_Q_DL!$B148, 'C&amp;I'!D:D)</f>
        <v>2509</v>
      </c>
      <c r="D148">
        <f>(SUMIF('M&amp;M'!B:B, FI_Q_DL!B148, 'M&amp;M'!I:I))/3</f>
        <v>565.79082670506693</v>
      </c>
      <c r="E148">
        <f>((SUMIF(Transfers!B:B, FI_Q_DL!B148, Transfers!J:J))/realGDP!D145)/3</f>
        <v>751.32716969877708</v>
      </c>
      <c r="F148" s="4">
        <f>VLOOKUP($B148, Taxes!$B:$O, MATCH("SUM_REAL", Taxes!$B$1:$O$1, 0), FALSE)</f>
        <v>2415.3892036981806</v>
      </c>
      <c r="H148" s="52">
        <f>SUM(SUMPRODUCT(C140:C148,MPCs!$B$4:$B$12),SUMPRODUCT(D140:D148,MPCs!$C$4:$C$12),SUMPRODUCT(E140:E148,MPCs!$D$4:$D$12),SUMPRODUCT(F140:F148,MPCs!$E$4:$E$12))</f>
        <v>2184.6744358831384</v>
      </c>
      <c r="I148" s="53">
        <f>VLOOKUP(B148, realGDP!B:F, MATCH($I$4, realGDP!$B$3:$F$3, 0), FALSE)</f>
        <v>12679.3</v>
      </c>
      <c r="J148" s="75">
        <f t="shared" ref="J148:J202" si="9">(H148-H147)/I148</f>
        <v>-2.7686407976663518E-4</v>
      </c>
      <c r="K148" s="75"/>
    </row>
    <row r="149" spans="1:11" x14ac:dyDescent="0.25">
      <c r="A149" s="50" t="str">
        <f t="shared" si="8"/>
        <v>2001</v>
      </c>
      <c r="B149" t="s">
        <v>12</v>
      </c>
      <c r="C149">
        <f>SUMIF('C&amp;I'!B:B, FI_Q_DL!$B149, 'C&amp;I'!D:D)</f>
        <v>2546.3000000000002</v>
      </c>
      <c r="D149">
        <f>(SUMIF('M&amp;M'!B:B, FI_Q_DL!B149, 'M&amp;M'!I:I))/3</f>
        <v>582.71296588463963</v>
      </c>
      <c r="E149">
        <f>((SUMIF(Transfers!B:B, FI_Q_DL!B149, Transfers!J:J))/realGDP!D146)/3</f>
        <v>775.56308708395545</v>
      </c>
      <c r="F149" s="4">
        <f>VLOOKUP($B149, Taxes!$B:$O, MATCH("SUM_REAL", Taxes!$B$1:$O$1, 0), FALSE)</f>
        <v>2474.6995947195032</v>
      </c>
      <c r="H149" s="52">
        <f>SUM(SUMPRODUCT(C141:C149,MPCs!$B$4:$B$12),SUMPRODUCT(D141:D149,MPCs!$C$4:$C$12),SUMPRODUCT(E141:E149,MPCs!$D$4:$D$12),SUMPRODUCT(F141:F149,MPCs!$E$4:$E$12))</f>
        <v>2220.3704824981983</v>
      </c>
      <c r="I149" s="53">
        <f>VLOOKUP(B149, realGDP!B:F, MATCH($I$4, realGDP!$B$3:$F$3, 0), FALSE)</f>
        <v>12643.3</v>
      </c>
      <c r="J149" s="75">
        <f t="shared" si="9"/>
        <v>2.8233172205879729E-3</v>
      </c>
      <c r="K149" s="75"/>
    </row>
    <row r="150" spans="1:11" x14ac:dyDescent="0.25">
      <c r="A150" s="50" t="str">
        <f t="shared" si="8"/>
        <v>2001</v>
      </c>
      <c r="B150" t="s">
        <v>13</v>
      </c>
      <c r="C150">
        <f>SUMIF('C&amp;I'!B:B, FI_Q_DL!$B150, 'C&amp;I'!D:D)</f>
        <v>2596.4</v>
      </c>
      <c r="D150">
        <f>(SUMIF('M&amp;M'!B:B, FI_Q_DL!B150, 'M&amp;M'!I:I))/3</f>
        <v>605.88097740962155</v>
      </c>
      <c r="E150">
        <f>((SUMIF(Transfers!B:B, FI_Q_DL!B150, Transfers!J:J))/realGDP!D147)/3</f>
        <v>783.3470928175492</v>
      </c>
      <c r="F150" s="4">
        <f>VLOOKUP($B150, Taxes!$B:$O, MATCH("SUM_REAL", Taxes!$B$1:$O$1, 0), FALSE)</f>
        <v>2470.5743601839831</v>
      </c>
      <c r="H150" s="52">
        <f>SUM(SUMPRODUCT(C142:C150,MPCs!$B$4:$B$12),SUMPRODUCT(D142:D150,MPCs!$C$4:$C$12),SUMPRODUCT(E142:E150,MPCs!$D$4:$D$12),SUMPRODUCT(F142:F150,MPCs!$E$4:$E$12))</f>
        <v>2288.8836871057802</v>
      </c>
      <c r="I150" s="53">
        <f>VLOOKUP(B150, realGDP!B:F, MATCH($I$4, realGDP!$B$3:$F$3, 0), FALSE)</f>
        <v>12710.3</v>
      </c>
      <c r="J150" s="75">
        <f t="shared" si="9"/>
        <v>5.390368803850569E-3</v>
      </c>
      <c r="K150" s="75"/>
    </row>
    <row r="151" spans="1:11" x14ac:dyDescent="0.25">
      <c r="A151" s="50" t="str">
        <f t="shared" si="8"/>
        <v>2001</v>
      </c>
      <c r="B151" t="s">
        <v>14</v>
      </c>
      <c r="C151">
        <f>SUMIF('C&amp;I'!B:B, FI_Q_DL!$B151, 'C&amp;I'!D:D)</f>
        <v>2594.6</v>
      </c>
      <c r="D151">
        <f>(SUMIF('M&amp;M'!B:B, FI_Q_DL!B151, 'M&amp;M'!I:I))/3</f>
        <v>592.75533423719878</v>
      </c>
      <c r="E151">
        <f>((SUMIF(Transfers!B:B, FI_Q_DL!B151, Transfers!J:J))/realGDP!D148)/3</f>
        <v>798.4302448912249</v>
      </c>
      <c r="F151" s="4">
        <f>VLOOKUP($B151, Taxes!$B:$O, MATCH("SUM_REAL", Taxes!$B$1:$O$1, 0), FALSE)</f>
        <v>2237.0188794871192</v>
      </c>
      <c r="H151" s="52">
        <f>SUM(SUMPRODUCT(C143:C151,MPCs!$B$4:$B$12),SUMPRODUCT(D143:D151,MPCs!$C$4:$C$12),SUMPRODUCT(E143:E151,MPCs!$D$4:$D$12),SUMPRODUCT(F143:F151,MPCs!$E$4:$E$12))</f>
        <v>2329.2278094247577</v>
      </c>
      <c r="I151" s="53">
        <f>VLOOKUP(B151, realGDP!B:F, MATCH($I$4, realGDP!$B$3:$F$3, 0), FALSE)</f>
        <v>12670.1</v>
      </c>
      <c r="J151" s="75">
        <f t="shared" si="9"/>
        <v>3.1841992027669469E-3</v>
      </c>
      <c r="K151" s="75"/>
    </row>
    <row r="152" spans="1:11" x14ac:dyDescent="0.25">
      <c r="A152" s="50" t="str">
        <f t="shared" si="8"/>
        <v>2001</v>
      </c>
      <c r="B152" t="s">
        <v>15</v>
      </c>
      <c r="C152">
        <f>SUMIF('C&amp;I'!B:B, FI_Q_DL!$B152, 'C&amp;I'!D:D)</f>
        <v>2632.4</v>
      </c>
      <c r="D152">
        <f>(SUMIF('M&amp;M'!B:B, FI_Q_DL!B152, 'M&amp;M'!I:I))/3</f>
        <v>631.51138796384623</v>
      </c>
      <c r="E152">
        <f>((SUMIF(Transfers!B:B, FI_Q_DL!B152, Transfers!J:J))/realGDP!D149)/3</f>
        <v>812.58587524045072</v>
      </c>
      <c r="F152" s="4">
        <f>VLOOKUP($B152, Taxes!$B:$O, MATCH("SUM_REAL", Taxes!$B$1:$O$1, 0), FALSE)</f>
        <v>2376.0452243551999</v>
      </c>
      <c r="H152" s="52">
        <f>SUM(SUMPRODUCT(C144:C152,MPCs!$B$4:$B$12),SUMPRODUCT(D144:D152,MPCs!$C$4:$C$12),SUMPRODUCT(E144:E152,MPCs!$D$4:$D$12),SUMPRODUCT(F144:F152,MPCs!$E$4:$E$12))</f>
        <v>2384.6558902179941</v>
      </c>
      <c r="I152" s="53">
        <f>VLOOKUP(B152, realGDP!B:F, MATCH($I$4, realGDP!$B$3:$F$3, 0), FALSE)</f>
        <v>12705.3</v>
      </c>
      <c r="J152" s="75">
        <f t="shared" si="9"/>
        <v>4.3625951998958233E-3</v>
      </c>
      <c r="K152" s="75"/>
    </row>
    <row r="153" spans="1:11" x14ac:dyDescent="0.25">
      <c r="A153" s="50" t="str">
        <f t="shared" si="8"/>
        <v>2002</v>
      </c>
      <c r="B153" t="s">
        <v>16</v>
      </c>
      <c r="C153">
        <f>SUMIF('C&amp;I'!B:B, FI_Q_DL!$B153, 'C&amp;I'!D:D)</f>
        <v>2671.3</v>
      </c>
      <c r="D153">
        <f>(SUMIF('M&amp;M'!B:B, FI_Q_DL!B153, 'M&amp;M'!I:I))/3</f>
        <v>632.07929492076084</v>
      </c>
      <c r="E153">
        <f>((SUMIF(Transfers!B:B, FI_Q_DL!B153, Transfers!J:J))/realGDP!D150)/3</f>
        <v>843.83522994451243</v>
      </c>
      <c r="F153" s="4">
        <f>VLOOKUP($B153, Taxes!$B:$O, MATCH("SUM_REAL", Taxes!$B$1:$O$1, 0), FALSE)</f>
        <v>2197.756982977523</v>
      </c>
      <c r="H153" s="52">
        <f>SUM(SUMPRODUCT(C145:C153,MPCs!$B$4:$B$12),SUMPRODUCT(D145:D153,MPCs!$C$4:$C$12),SUMPRODUCT(E145:E153,MPCs!$D$4:$D$12),SUMPRODUCT(F145:F153,MPCs!$E$4:$E$12))</f>
        <v>2483.3445464709994</v>
      </c>
      <c r="I153" s="53">
        <f>VLOOKUP(B153, realGDP!B:F, MATCH($I$4, realGDP!$B$3:$F$3, 0), FALSE)</f>
        <v>12822.3</v>
      </c>
      <c r="J153" s="75">
        <f t="shared" si="9"/>
        <v>7.6966422758011684E-3</v>
      </c>
      <c r="K153" s="75"/>
    </row>
    <row r="154" spans="1:11" x14ac:dyDescent="0.25">
      <c r="A154" s="50" t="str">
        <f t="shared" si="8"/>
        <v>2002</v>
      </c>
      <c r="B154" t="s">
        <v>17</v>
      </c>
      <c r="C154">
        <f>SUMIF('C&amp;I'!B:B, FI_Q_DL!$B154, 'C&amp;I'!D:D)</f>
        <v>2696.9</v>
      </c>
      <c r="D154">
        <f>(SUMIF('M&amp;M'!B:B, FI_Q_DL!B154, 'M&amp;M'!I:I))/3</f>
        <v>630.91172212037998</v>
      </c>
      <c r="E154">
        <f>((SUMIF(Transfers!B:B, FI_Q_DL!B154, Transfers!J:J))/realGDP!D151)/3</f>
        <v>864.45245511496876</v>
      </c>
      <c r="F154" s="4">
        <f>VLOOKUP($B154, Taxes!$B:$O, MATCH("SUM_REAL", Taxes!$B$1:$O$1, 0), FALSE)</f>
        <v>2166.2641888029493</v>
      </c>
      <c r="H154" s="52">
        <f>SUM(SUMPRODUCT(C146:C154,MPCs!$B$4:$B$12),SUMPRODUCT(D146:D154,MPCs!$C$4:$C$12),SUMPRODUCT(E146:E154,MPCs!$D$4:$D$12),SUMPRODUCT(F146:F154,MPCs!$E$4:$E$12))</f>
        <v>2545.7286233176756</v>
      </c>
      <c r="I154" s="53">
        <f>VLOOKUP(B154, realGDP!B:F, MATCH($I$4, realGDP!$B$3:$F$3, 0), FALSE)</f>
        <v>12893</v>
      </c>
      <c r="J154" s="75">
        <f t="shared" si="9"/>
        <v>4.8386005465505455E-3</v>
      </c>
      <c r="K154" s="75"/>
    </row>
    <row r="155" spans="1:11" x14ac:dyDescent="0.25">
      <c r="A155" s="50" t="str">
        <f t="shared" si="8"/>
        <v>2002</v>
      </c>
      <c r="B155" t="s">
        <v>18</v>
      </c>
      <c r="C155">
        <f>SUMIF('C&amp;I'!B:B, FI_Q_DL!$B155, 'C&amp;I'!D:D)</f>
        <v>2717.8</v>
      </c>
      <c r="D155">
        <f>(SUMIF('M&amp;M'!B:B, FI_Q_DL!B155, 'M&amp;M'!I:I))/3</f>
        <v>638.1802923948494</v>
      </c>
      <c r="E155">
        <f>((SUMIF(Transfers!B:B, FI_Q_DL!B155, Transfers!J:J))/realGDP!D152)/3</f>
        <v>862.36182207209822</v>
      </c>
      <c r="F155" s="4">
        <f>VLOOKUP($B155, Taxes!$B:$O, MATCH("SUM_REAL", Taxes!$B$1:$O$1, 0), FALSE)</f>
        <v>2162.2500029018815</v>
      </c>
      <c r="H155" s="52">
        <f>SUM(SUMPRODUCT(C147:C155,MPCs!$B$4:$B$12),SUMPRODUCT(D147:D155,MPCs!$C$4:$C$12),SUMPRODUCT(E147:E155,MPCs!$D$4:$D$12),SUMPRODUCT(F147:F155,MPCs!$E$4:$E$12))</f>
        <v>2599.5052462583308</v>
      </c>
      <c r="I155" s="53">
        <f>VLOOKUP(B155, realGDP!B:F, MATCH($I$4, realGDP!$B$3:$F$3, 0), FALSE)</f>
        <v>12955.8</v>
      </c>
      <c r="J155" s="75">
        <f t="shared" si="9"/>
        <v>4.1507759413278392E-3</v>
      </c>
      <c r="K155" s="75"/>
    </row>
    <row r="156" spans="1:11" x14ac:dyDescent="0.25">
      <c r="A156" s="50" t="str">
        <f t="shared" si="8"/>
        <v>2002</v>
      </c>
      <c r="B156" t="s">
        <v>19</v>
      </c>
      <c r="C156">
        <f>SUMIF('C&amp;I'!B:B, FI_Q_DL!$B156, 'C&amp;I'!D:D)</f>
        <v>2737.1</v>
      </c>
      <c r="D156">
        <f>(SUMIF('M&amp;M'!B:B, FI_Q_DL!B156, 'M&amp;M'!I:I))/3</f>
        <v>648.5615261369976</v>
      </c>
      <c r="E156">
        <f>((SUMIF(Transfers!B:B, FI_Q_DL!B156, Transfers!J:J))/realGDP!D153)/3</f>
        <v>862.05634833516262</v>
      </c>
      <c r="F156" s="4">
        <f>VLOOKUP($B156, Taxes!$B:$O, MATCH("SUM_REAL", Taxes!$B$1:$O$1, 0), FALSE)</f>
        <v>2147.6688427985441</v>
      </c>
      <c r="H156" s="52">
        <f>SUM(SUMPRODUCT(C148:C156,MPCs!$B$4:$B$12),SUMPRODUCT(D148:D156,MPCs!$C$4:$C$12),SUMPRODUCT(E148:E156,MPCs!$D$4:$D$12),SUMPRODUCT(F148:F156,MPCs!$E$4:$E$12))</f>
        <v>2654.3608987264497</v>
      </c>
      <c r="I156" s="53">
        <f>VLOOKUP(B156, realGDP!B:F, MATCH($I$4, realGDP!$B$3:$F$3, 0), FALSE)</f>
        <v>12964</v>
      </c>
      <c r="J156" s="75">
        <f t="shared" si="9"/>
        <v>4.2313832511662241E-3</v>
      </c>
      <c r="K156" s="75"/>
    </row>
    <row r="157" spans="1:11" x14ac:dyDescent="0.25">
      <c r="A157" s="50" t="str">
        <f t="shared" si="8"/>
        <v>2003</v>
      </c>
      <c r="B157" t="s">
        <v>20</v>
      </c>
      <c r="C157">
        <f>SUMIF('C&amp;I'!B:B, FI_Q_DL!$B157, 'C&amp;I'!D:D)</f>
        <v>2728.3</v>
      </c>
      <c r="D157">
        <f>(SUMIF('M&amp;M'!B:B, FI_Q_DL!B157, 'M&amp;M'!I:I))/3</f>
        <v>648.44002026287978</v>
      </c>
      <c r="E157">
        <f>((SUMIF(Transfers!B:B, FI_Q_DL!B157, Transfers!J:J))/realGDP!D154)/3</f>
        <v>872.34384322364474</v>
      </c>
      <c r="F157" s="4">
        <f>VLOOKUP($B157, Taxes!$B:$O, MATCH("SUM_REAL", Taxes!$B$1:$O$1, 0), FALSE)</f>
        <v>2116.4348983432001</v>
      </c>
      <c r="H157" s="52">
        <f>SUM(SUMPRODUCT(C149:C157,MPCs!$B$4:$B$12),SUMPRODUCT(D149:D157,MPCs!$C$4:$C$12),SUMPRODUCT(E149:E157,MPCs!$D$4:$D$12),SUMPRODUCT(F149:F157,MPCs!$E$4:$E$12))</f>
        <v>2676.498853121293</v>
      </c>
      <c r="I157" s="53">
        <f>VLOOKUP(B157, realGDP!B:F, MATCH($I$4, realGDP!$B$3:$F$3, 0), FALSE)</f>
        <v>13031.2</v>
      </c>
      <c r="J157" s="75">
        <f t="shared" si="9"/>
        <v>1.6988423472008172E-3</v>
      </c>
      <c r="K157" s="75"/>
    </row>
    <row r="158" spans="1:11" x14ac:dyDescent="0.25">
      <c r="A158" s="50" t="str">
        <f t="shared" si="8"/>
        <v>2003</v>
      </c>
      <c r="B158" t="s">
        <v>21</v>
      </c>
      <c r="C158">
        <f>SUMIF('C&amp;I'!B:B, FI_Q_DL!$B158, 'C&amp;I'!D:D)</f>
        <v>2771.2</v>
      </c>
      <c r="D158">
        <f>(SUMIF('M&amp;M'!B:B, FI_Q_DL!B158, 'M&amp;M'!I:I))/3</f>
        <v>646.1302759707205</v>
      </c>
      <c r="E158">
        <f>((SUMIF(Transfers!B:B, FI_Q_DL!B158, Transfers!J:J))/realGDP!D155)/3</f>
        <v>887.75779252788573</v>
      </c>
      <c r="F158" s="4">
        <f>VLOOKUP($B158, Taxes!$B:$O, MATCH("SUM_REAL", Taxes!$B$1:$O$1, 0), FALSE)</f>
        <v>2123.6716304983324</v>
      </c>
      <c r="H158" s="52">
        <f>SUM(SUMPRODUCT(C150:C158,MPCs!$B$4:$B$12),SUMPRODUCT(D150:D158,MPCs!$C$4:$C$12),SUMPRODUCT(E150:E158,MPCs!$D$4:$D$12),SUMPRODUCT(F150:F158,MPCs!$E$4:$E$12))</f>
        <v>2748.0654092236036</v>
      </c>
      <c r="I158" s="53">
        <f>VLOOKUP(B158, realGDP!B:F, MATCH($I$4, realGDP!$B$3:$F$3, 0), FALSE)</f>
        <v>13152.1</v>
      </c>
      <c r="J158" s="75">
        <f t="shared" si="9"/>
        <v>5.4414546804168644E-3</v>
      </c>
      <c r="K158" s="75"/>
    </row>
    <row r="159" spans="1:11" x14ac:dyDescent="0.25">
      <c r="A159" s="50" t="str">
        <f t="shared" si="8"/>
        <v>2003</v>
      </c>
      <c r="B159" t="s">
        <v>22</v>
      </c>
      <c r="C159">
        <f>SUMIF('C&amp;I'!B:B, FI_Q_DL!$B159, 'C&amp;I'!D:D)</f>
        <v>2771.2</v>
      </c>
      <c r="D159">
        <f>(SUMIF('M&amp;M'!B:B, FI_Q_DL!B159, 'M&amp;M'!I:I))/3</f>
        <v>661.19538425633061</v>
      </c>
      <c r="E159">
        <f>((SUMIF(Transfers!B:B, FI_Q_DL!B159, Transfers!J:J))/realGDP!D156)/3</f>
        <v>889.84853318748765</v>
      </c>
      <c r="F159" s="4">
        <f>VLOOKUP($B159, Taxes!$B:$O, MATCH("SUM_REAL", Taxes!$B$1:$O$1, 0), FALSE)</f>
        <v>2050.0432979353723</v>
      </c>
      <c r="H159" s="52">
        <f>SUM(SUMPRODUCT(C151:C159,MPCs!$B$4:$B$12),SUMPRODUCT(D151:D159,MPCs!$C$4:$C$12),SUMPRODUCT(E151:E159,MPCs!$D$4:$D$12),SUMPRODUCT(F151:F159,MPCs!$E$4:$E$12))</f>
        <v>2809.1730494806779</v>
      </c>
      <c r="I159" s="53">
        <f>VLOOKUP(B159, realGDP!B:F, MATCH($I$4, realGDP!$B$3:$F$3, 0), FALSE)</f>
        <v>13372.4</v>
      </c>
      <c r="J159" s="75">
        <f t="shared" si="9"/>
        <v>4.5696838456129275E-3</v>
      </c>
      <c r="K159" s="75"/>
    </row>
    <row r="160" spans="1:11" x14ac:dyDescent="0.25">
      <c r="A160" s="50" t="str">
        <f t="shared" si="8"/>
        <v>2003</v>
      </c>
      <c r="B160" t="s">
        <v>23</v>
      </c>
      <c r="C160">
        <f>SUMIF('C&amp;I'!B:B, FI_Q_DL!$B160, 'C&amp;I'!D:D)</f>
        <v>2786.3</v>
      </c>
      <c r="D160">
        <f>(SUMIF('M&amp;M'!B:B, FI_Q_DL!B160, 'M&amp;M'!I:I))/3</f>
        <v>655.38160877147538</v>
      </c>
      <c r="E160">
        <f>((SUMIF(Transfers!B:B, FI_Q_DL!B160, Transfers!J:J))/realGDP!D157)/3</f>
        <v>891.7108304300624</v>
      </c>
      <c r="F160" s="4">
        <f>VLOOKUP($B160, Taxes!$B:$O, MATCH("SUM_REAL", Taxes!$B$1:$O$1, 0), FALSE)</f>
        <v>2135.6347666224083</v>
      </c>
      <c r="H160" s="52">
        <f>SUM(SUMPRODUCT(C152:C160,MPCs!$B$4:$B$12),SUMPRODUCT(D152:D160,MPCs!$C$4:$C$12),SUMPRODUCT(E152:E160,MPCs!$D$4:$D$12),SUMPRODUCT(F152:F160,MPCs!$E$4:$E$12))</f>
        <v>2813.983958857174</v>
      </c>
      <c r="I160" s="53">
        <f>VLOOKUP(B160, realGDP!B:F, MATCH($I$4, realGDP!$B$3:$F$3, 0), FALSE)</f>
        <v>13528.7</v>
      </c>
      <c r="J160" s="75">
        <f t="shared" si="9"/>
        <v>3.5560766197018605E-4</v>
      </c>
      <c r="K160" s="75"/>
    </row>
    <row r="161" spans="1:11" x14ac:dyDescent="0.25">
      <c r="A161" s="50" t="str">
        <f t="shared" si="8"/>
        <v>2004</v>
      </c>
      <c r="B161" t="s">
        <v>24</v>
      </c>
      <c r="C161">
        <f>SUMIF('C&amp;I'!B:B, FI_Q_DL!$B161, 'C&amp;I'!D:D)</f>
        <v>2793.9</v>
      </c>
      <c r="D161">
        <f>(SUMIF('M&amp;M'!B:B, FI_Q_DL!B161, 'M&amp;M'!I:I))/3</f>
        <v>677.88322835741008</v>
      </c>
      <c r="E161">
        <f>((SUMIF(Transfers!B:B, FI_Q_DL!B161, Transfers!J:J))/realGDP!D158)/3</f>
        <v>901.06730036452643</v>
      </c>
      <c r="F161" s="4">
        <f>VLOOKUP($B161, Taxes!$B:$O, MATCH("SUM_REAL", Taxes!$B$1:$O$1, 0), FALSE)</f>
        <v>2126.0037616425088</v>
      </c>
      <c r="H161" s="52">
        <f>SUM(SUMPRODUCT(C153:C161,MPCs!$B$4:$B$12),SUMPRODUCT(D153:D161,MPCs!$C$4:$C$12),SUMPRODUCT(E153:E161,MPCs!$D$4:$D$12),SUMPRODUCT(F153:F161,MPCs!$E$4:$E$12))</f>
        <v>2866.4880136555566</v>
      </c>
      <c r="I161" s="53">
        <f>VLOOKUP(B161, realGDP!B:F, MATCH($I$4, realGDP!$B$3:$F$3, 0), FALSE)</f>
        <v>13606.5</v>
      </c>
      <c r="J161" s="75">
        <f t="shared" si="9"/>
        <v>3.8587480100233445E-3</v>
      </c>
      <c r="K161" s="75"/>
    </row>
    <row r="162" spans="1:11" x14ac:dyDescent="0.25">
      <c r="A162" s="50" t="str">
        <f t="shared" si="8"/>
        <v>2004</v>
      </c>
      <c r="B162" t="s">
        <v>25</v>
      </c>
      <c r="C162">
        <f>SUMIF('C&amp;I'!B:B, FI_Q_DL!$B162, 'C&amp;I'!D:D)</f>
        <v>2809.9</v>
      </c>
      <c r="D162">
        <f>(SUMIF('M&amp;M'!B:B, FI_Q_DL!B162, 'M&amp;M'!I:I))/3</f>
        <v>692.3414639160319</v>
      </c>
      <c r="E162">
        <f>((SUMIF(Transfers!B:B, FI_Q_DL!B162, Transfers!J:J))/realGDP!D159)/3</f>
        <v>897.72409550970178</v>
      </c>
      <c r="F162" s="4">
        <f>VLOOKUP($B162, Taxes!$B:$O, MATCH("SUM_REAL", Taxes!$B$1:$O$1, 0), FALSE)</f>
        <v>2145.053961863222</v>
      </c>
      <c r="H162" s="52">
        <f>SUM(SUMPRODUCT(C154:C162,MPCs!$B$4:$B$12),SUMPRODUCT(D154:D162,MPCs!$C$4:$C$12),SUMPRODUCT(E154:E162,MPCs!$D$4:$D$12),SUMPRODUCT(F154:F162,MPCs!$E$4:$E$12))</f>
        <v>2899.6439017081439</v>
      </c>
      <c r="I162" s="53">
        <f>VLOOKUP(B162, realGDP!B:F, MATCH($I$4, realGDP!$B$3:$F$3, 0), FALSE)</f>
        <v>13706.2</v>
      </c>
      <c r="J162" s="75">
        <f t="shared" si="9"/>
        <v>2.4190430646413457E-3</v>
      </c>
      <c r="K162" s="75"/>
    </row>
    <row r="163" spans="1:11" x14ac:dyDescent="0.25">
      <c r="A163" s="50" t="str">
        <f t="shared" si="8"/>
        <v>2004</v>
      </c>
      <c r="B163" t="s">
        <v>26</v>
      </c>
      <c r="C163">
        <f>SUMIF('C&amp;I'!B:B, FI_Q_DL!$B163, 'C&amp;I'!D:D)</f>
        <v>2820.7</v>
      </c>
      <c r="D163">
        <f>(SUMIF('M&amp;M'!B:B, FI_Q_DL!B163, 'M&amp;M'!I:I))/3</f>
        <v>691.80016839509153</v>
      </c>
      <c r="E163">
        <f>((SUMIF(Transfers!B:B, FI_Q_DL!B163, Transfers!J:J))/realGDP!D160)/3</f>
        <v>897.68536535646115</v>
      </c>
      <c r="F163" s="4">
        <f>VLOOKUP($B163, Taxes!$B:$O, MATCH("SUM_REAL", Taxes!$B$1:$O$1, 0), FALSE)</f>
        <v>2194.5849780396952</v>
      </c>
      <c r="H163" s="52">
        <f>SUM(SUMPRODUCT(C155:C163,MPCs!$B$4:$B$12),SUMPRODUCT(D155:D163,MPCs!$C$4:$C$12),SUMPRODUCT(E155:E163,MPCs!$D$4:$D$12),SUMPRODUCT(F155:F163,MPCs!$E$4:$E$12))</f>
        <v>2899.7433818467321</v>
      </c>
      <c r="I163" s="53">
        <f>VLOOKUP(B163, realGDP!B:F, MATCH($I$4, realGDP!$B$3:$F$3, 0), FALSE)</f>
        <v>13830.8</v>
      </c>
      <c r="J163" s="75">
        <f t="shared" si="9"/>
        <v>7.1926525282851023E-6</v>
      </c>
      <c r="K163" s="75"/>
    </row>
    <row r="164" spans="1:11" x14ac:dyDescent="0.25">
      <c r="A164" s="50" t="str">
        <f t="shared" si="8"/>
        <v>2004</v>
      </c>
      <c r="B164" t="s">
        <v>27</v>
      </c>
      <c r="C164">
        <f>SUMIF('C&amp;I'!B:B, FI_Q_DL!$B164, 'C&amp;I'!D:D)</f>
        <v>2808.2</v>
      </c>
      <c r="D164">
        <f>(SUMIF('M&amp;M'!B:B, FI_Q_DL!B164, 'M&amp;M'!I:I))/3</f>
        <v>702.31842817640165</v>
      </c>
      <c r="E164">
        <f>((SUMIF(Transfers!B:B, FI_Q_DL!B164, Transfers!J:J))/realGDP!D161)/3</f>
        <v>896.61132255869961</v>
      </c>
      <c r="F164" s="4">
        <f>VLOOKUP($B164, Taxes!$B:$O, MATCH("SUM_REAL", Taxes!$B$1:$O$1, 0), FALSE)</f>
        <v>2213.4701307297701</v>
      </c>
      <c r="H164" s="52">
        <f>SUM(SUMPRODUCT(C156:C164,MPCs!$B$4:$B$12),SUMPRODUCT(D156:D164,MPCs!$C$4:$C$12),SUMPRODUCT(E156:E164,MPCs!$D$4:$D$12),SUMPRODUCT(F156:F164,MPCs!$E$4:$E$12))</f>
        <v>2891.9298271348316</v>
      </c>
      <c r="I164" s="53">
        <f>VLOOKUP(B164, realGDP!B:F, MATCH($I$4, realGDP!$B$3:$F$3, 0), FALSE)</f>
        <v>13950.4</v>
      </c>
      <c r="J164" s="75">
        <f t="shared" si="9"/>
        <v>-5.6009538879891985E-4</v>
      </c>
      <c r="K164" s="75"/>
    </row>
    <row r="165" spans="1:11" x14ac:dyDescent="0.25">
      <c r="A165" s="50" t="str">
        <f t="shared" si="8"/>
        <v>2005</v>
      </c>
      <c r="B165" t="s">
        <v>28</v>
      </c>
      <c r="C165">
        <f>SUMIF('C&amp;I'!B:B, FI_Q_DL!$B165, 'C&amp;I'!D:D)</f>
        <v>2814.1</v>
      </c>
      <c r="D165">
        <f>(SUMIF('M&amp;M'!B:B, FI_Q_DL!B165, 'M&amp;M'!I:I))/3</f>
        <v>711.99554133814911</v>
      </c>
      <c r="E165">
        <f>((SUMIF(Transfers!B:B, FI_Q_DL!B165, Transfers!J:J))/realGDP!D162)/3</f>
        <v>918.08064622341237</v>
      </c>
      <c r="F165" s="4">
        <f>VLOOKUP($B165, Taxes!$B:$O, MATCH("SUM_REAL", Taxes!$B$1:$O$1, 0), FALSE)</f>
        <v>2307.548785038523</v>
      </c>
      <c r="H165" s="52">
        <f>SUM(SUMPRODUCT(C157:C165,MPCs!$B$4:$B$12),SUMPRODUCT(D157:D165,MPCs!$C$4:$C$12),SUMPRODUCT(E157:E165,MPCs!$D$4:$D$12),SUMPRODUCT(F157:F165,MPCs!$E$4:$E$12))</f>
        <v>2888.0882109214972</v>
      </c>
      <c r="I165" s="53">
        <f>VLOOKUP(B165, realGDP!B:F, MATCH($I$4, realGDP!$B$3:$F$3, 0), FALSE)</f>
        <v>14099.1</v>
      </c>
      <c r="J165" s="75">
        <f t="shared" si="9"/>
        <v>-2.7247244244912221E-4</v>
      </c>
      <c r="K165" s="75"/>
    </row>
    <row r="166" spans="1:11" x14ac:dyDescent="0.25">
      <c r="A166" s="50" t="str">
        <f t="shared" si="8"/>
        <v>2005</v>
      </c>
      <c r="B166" t="s">
        <v>29</v>
      </c>
      <c r="C166">
        <f>SUMIF('C&amp;I'!B:B, FI_Q_DL!$B166, 'C&amp;I'!D:D)</f>
        <v>2818.9</v>
      </c>
      <c r="D166">
        <f>(SUMIF('M&amp;M'!B:B, FI_Q_DL!B166, 'M&amp;M'!I:I))/3</f>
        <v>724.41000903829354</v>
      </c>
      <c r="E166">
        <f>((SUMIF(Transfers!B:B, FI_Q_DL!B166, Transfers!J:J))/realGDP!D163)/3</f>
        <v>917.86596889082728</v>
      </c>
      <c r="F166" s="4">
        <f>VLOOKUP($B166, Taxes!$B:$O, MATCH("SUM_REAL", Taxes!$B$1:$O$1, 0), FALSE)</f>
        <v>2328.8268643698211</v>
      </c>
      <c r="H166" s="52">
        <f>SUM(SUMPRODUCT(C158:C166,MPCs!$B$4:$B$12),SUMPRODUCT(D158:D166,MPCs!$C$4:$C$12),SUMPRODUCT(E158:E166,MPCs!$D$4:$D$12),SUMPRODUCT(F158:F166,MPCs!$E$4:$E$12))</f>
        <v>2895.1601899465286</v>
      </c>
      <c r="I166" s="53">
        <f>VLOOKUP(B166, realGDP!B:F, MATCH($I$4, realGDP!$B$3:$F$3, 0), FALSE)</f>
        <v>14172.7</v>
      </c>
      <c r="J166" s="75">
        <f t="shared" si="9"/>
        <v>4.9898601007792415E-4</v>
      </c>
      <c r="K166" s="75"/>
    </row>
    <row r="167" spans="1:11" x14ac:dyDescent="0.25">
      <c r="A167" s="50" t="str">
        <f t="shared" si="8"/>
        <v>2005</v>
      </c>
      <c r="B167" t="s">
        <v>30</v>
      </c>
      <c r="C167">
        <f>SUMIF('C&amp;I'!B:B, FI_Q_DL!$B167, 'C&amp;I'!D:D)</f>
        <v>2841</v>
      </c>
      <c r="D167">
        <f>(SUMIF('M&amp;M'!B:B, FI_Q_DL!B167, 'M&amp;M'!I:I))/3</f>
        <v>714.27552523741542</v>
      </c>
      <c r="E167">
        <f>((SUMIF(Transfers!B:B, FI_Q_DL!B167, Transfers!J:J))/realGDP!D164)/3</f>
        <v>927.82319234447004</v>
      </c>
      <c r="F167" s="4">
        <f>VLOOKUP($B167, Taxes!$B:$O, MATCH("SUM_REAL", Taxes!$B$1:$O$1, 0), FALSE)</f>
        <v>2348.7479239911136</v>
      </c>
      <c r="H167" s="52">
        <f>SUM(SUMPRODUCT(C159:C167,MPCs!$B$4:$B$12),SUMPRODUCT(D159:D167,MPCs!$C$4:$C$12),SUMPRODUCT(E159:E167,MPCs!$D$4:$D$12),SUMPRODUCT(F159:F167,MPCs!$E$4:$E$12))</f>
        <v>2895.8804162631204</v>
      </c>
      <c r="I167" s="53">
        <f>VLOOKUP(B167, realGDP!B:F, MATCH($I$4, realGDP!$B$3:$F$3, 0), FALSE)</f>
        <v>14291.8</v>
      </c>
      <c r="J167" s="75">
        <f t="shared" si="9"/>
        <v>5.0394374158037051E-5</v>
      </c>
      <c r="K167" s="75"/>
    </row>
    <row r="168" spans="1:11" x14ac:dyDescent="0.25">
      <c r="A168" s="50" t="str">
        <f t="shared" si="8"/>
        <v>2005</v>
      </c>
      <c r="B168" t="s">
        <v>31</v>
      </c>
      <c r="C168">
        <f>SUMIF('C&amp;I'!B:B, FI_Q_DL!$B168, 'C&amp;I'!D:D)</f>
        <v>2830.7</v>
      </c>
      <c r="D168">
        <f>(SUMIF('M&amp;M'!B:B, FI_Q_DL!B168, 'M&amp;M'!I:I))/3</f>
        <v>719.70192759635938</v>
      </c>
      <c r="E168">
        <f>((SUMIF(Transfers!B:B, FI_Q_DL!B168, Transfers!J:J))/realGDP!D165)/3</f>
        <v>920.57954885930747</v>
      </c>
      <c r="F168" s="4">
        <f>VLOOKUP($B168, Taxes!$B:$O, MATCH("SUM_REAL", Taxes!$B$1:$O$1, 0), FALSE)</f>
        <v>2371.6988400462269</v>
      </c>
      <c r="H168" s="52">
        <f>SUM(SUMPRODUCT(C160:C168,MPCs!$B$4:$B$12),SUMPRODUCT(D160:D168,MPCs!$C$4:$C$12),SUMPRODUCT(E160:E168,MPCs!$D$4:$D$12),SUMPRODUCT(F160:F168,MPCs!$E$4:$E$12))</f>
        <v>2869.6410872463612</v>
      </c>
      <c r="I168" s="53">
        <f>VLOOKUP(B168, realGDP!B:F, MATCH($I$4, realGDP!$B$3:$F$3, 0), FALSE)</f>
        <v>14373.4</v>
      </c>
      <c r="J168" s="75">
        <f t="shared" si="9"/>
        <v>-1.8255478186621995E-3</v>
      </c>
      <c r="K168" s="75"/>
    </row>
    <row r="169" spans="1:11" x14ac:dyDescent="0.25">
      <c r="A169" s="50" t="str">
        <f t="shared" si="8"/>
        <v>2006</v>
      </c>
      <c r="B169" t="s">
        <v>32</v>
      </c>
      <c r="C169">
        <f>SUMIF('C&amp;I'!B:B, FI_Q_DL!$B169, 'C&amp;I'!D:D)</f>
        <v>2853.5</v>
      </c>
      <c r="D169">
        <f>(SUMIF('M&amp;M'!B:B, FI_Q_DL!B169, 'M&amp;M'!I:I))/3</f>
        <v>754.32166987157723</v>
      </c>
      <c r="E169">
        <f>((SUMIF(Transfers!B:B, FI_Q_DL!B169, Transfers!J:J))/realGDP!D166)/3</f>
        <v>938.80811631250981</v>
      </c>
      <c r="F169" s="4">
        <f>VLOOKUP($B169, Taxes!$B:$O, MATCH("SUM_REAL", Taxes!$B$1:$O$1, 0), FALSE)</f>
        <v>2461.3090483037754</v>
      </c>
      <c r="H169" s="52">
        <f>SUM(SUMPRODUCT(C161:C169,MPCs!$B$4:$B$12),SUMPRODUCT(D161:D169,MPCs!$C$4:$C$12),SUMPRODUCT(E161:E169,MPCs!$D$4:$D$12),SUMPRODUCT(F161:F169,MPCs!$E$4:$E$12))</f>
        <v>2897.956502171668</v>
      </c>
      <c r="I169" s="53">
        <f>VLOOKUP(B169, realGDP!B:F, MATCH($I$4, realGDP!$B$3:$F$3, 0), FALSE)</f>
        <v>14546.1</v>
      </c>
      <c r="J169" s="75">
        <f t="shared" si="9"/>
        <v>1.9465983958110329E-3</v>
      </c>
      <c r="K169" s="75"/>
    </row>
    <row r="170" spans="1:11" x14ac:dyDescent="0.25">
      <c r="A170" s="50" t="str">
        <f t="shared" si="8"/>
        <v>2006</v>
      </c>
      <c r="B170" t="s">
        <v>33</v>
      </c>
      <c r="C170">
        <f>SUMIF('C&amp;I'!B:B, FI_Q_DL!$B170, 'C&amp;I'!D:D)</f>
        <v>2864.1</v>
      </c>
      <c r="D170">
        <f>(SUMIF('M&amp;M'!B:B, FI_Q_DL!B170, 'M&amp;M'!I:I))/3</f>
        <v>758.36656109771047</v>
      </c>
      <c r="E170">
        <f>((SUMIF(Transfers!B:B, FI_Q_DL!B170, Transfers!J:J))/realGDP!D167)/3</f>
        <v>939.1988781898832</v>
      </c>
      <c r="F170" s="4">
        <f>VLOOKUP($B170, Taxes!$B:$O, MATCH("SUM_REAL", Taxes!$B$1:$O$1, 0), FALSE)</f>
        <v>2477.2484647337988</v>
      </c>
      <c r="H170" s="52">
        <f>SUM(SUMPRODUCT(C162:C170,MPCs!$B$4:$B$12),SUMPRODUCT(D162:D170,MPCs!$C$4:$C$12),SUMPRODUCT(E162:E170,MPCs!$D$4:$D$12),SUMPRODUCT(F162:F170,MPCs!$E$4:$E$12))</f>
        <v>2894.6802245523545</v>
      </c>
      <c r="I170" s="53">
        <f>VLOOKUP(B170, realGDP!B:F, MATCH($I$4, realGDP!$B$3:$F$3, 0), FALSE)</f>
        <v>14589.6</v>
      </c>
      <c r="J170" s="75">
        <f t="shared" si="9"/>
        <v>-2.2456253902187397E-4</v>
      </c>
      <c r="K170" s="75"/>
    </row>
    <row r="171" spans="1:11" x14ac:dyDescent="0.25">
      <c r="A171" s="50" t="str">
        <f t="shared" si="8"/>
        <v>2006</v>
      </c>
      <c r="B171" t="s">
        <v>34</v>
      </c>
      <c r="C171">
        <f>SUMIF('C&amp;I'!B:B, FI_Q_DL!$B171, 'C&amp;I'!D:D)</f>
        <v>2870.4</v>
      </c>
      <c r="D171">
        <f>(SUMIF('M&amp;M'!B:B, FI_Q_DL!B171, 'M&amp;M'!I:I))/3</f>
        <v>773.77250129091726</v>
      </c>
      <c r="E171">
        <f>((SUMIF(Transfers!B:B, FI_Q_DL!B171, Transfers!J:J))/realGDP!D168)/3</f>
        <v>936.72382791455891</v>
      </c>
      <c r="F171" s="4">
        <f>VLOOKUP($B171, Taxes!$B:$O, MATCH("SUM_REAL", Taxes!$B$1:$O$1, 0), FALSE)</f>
        <v>2474.3404067753922</v>
      </c>
      <c r="H171" s="52">
        <f>SUM(SUMPRODUCT(C163:C171,MPCs!$B$4:$B$12),SUMPRODUCT(D163:D171,MPCs!$C$4:$C$12),SUMPRODUCT(E163:E171,MPCs!$D$4:$D$12),SUMPRODUCT(F163:F171,MPCs!$E$4:$E$12))</f>
        <v>2901.0035095804624</v>
      </c>
      <c r="I171" s="53">
        <f>VLOOKUP(B171, realGDP!B:F, MATCH($I$4, realGDP!$B$3:$F$3, 0), FALSE)</f>
        <v>14602.6</v>
      </c>
      <c r="J171" s="75">
        <f t="shared" si="9"/>
        <v>4.3302460028405045E-4</v>
      </c>
      <c r="K171" s="75"/>
    </row>
    <row r="172" spans="1:11" x14ac:dyDescent="0.25">
      <c r="A172" s="50" t="str">
        <f t="shared" si="8"/>
        <v>2006</v>
      </c>
      <c r="B172" t="s">
        <v>35</v>
      </c>
      <c r="C172">
        <f>SUMIF('C&amp;I'!B:B, FI_Q_DL!$B172, 'C&amp;I'!D:D)</f>
        <v>2889.1</v>
      </c>
      <c r="D172">
        <f>(SUMIF('M&amp;M'!B:B, FI_Q_DL!B172, 'M&amp;M'!I:I))/3</f>
        <v>769.04877300603766</v>
      </c>
      <c r="E172">
        <f>((SUMIF(Transfers!B:B, FI_Q_DL!B172, Transfers!J:J))/realGDP!D169)/3</f>
        <v>942.96447369343241</v>
      </c>
      <c r="F172" s="4">
        <f>VLOOKUP($B172, Taxes!$B:$O, MATCH("SUM_REAL", Taxes!$B$1:$O$1, 0), FALSE)</f>
        <v>2535.1653665818631</v>
      </c>
      <c r="H172" s="52">
        <f>SUM(SUMPRODUCT(C164:C172,MPCs!$B$4:$B$12),SUMPRODUCT(D164:D172,MPCs!$C$4:$C$12),SUMPRODUCT(E164:E172,MPCs!$D$4:$D$12),SUMPRODUCT(F164:F172,MPCs!$E$4:$E$12))</f>
        <v>2887.9913116724383</v>
      </c>
      <c r="I172" s="53">
        <f>VLOOKUP(B172, realGDP!B:F, MATCH($I$4, realGDP!$B$3:$F$3, 0), FALSE)</f>
        <v>14716.9</v>
      </c>
      <c r="J172" s="75">
        <f t="shared" si="9"/>
        <v>-8.8416703979941858E-4</v>
      </c>
      <c r="K172" s="75"/>
    </row>
    <row r="173" spans="1:11" x14ac:dyDescent="0.25">
      <c r="A173" s="50" t="str">
        <f t="shared" si="8"/>
        <v>2007</v>
      </c>
      <c r="B173" t="s">
        <v>36</v>
      </c>
      <c r="C173">
        <f>SUMIF('C&amp;I'!B:B, FI_Q_DL!$B173, 'C&amp;I'!D:D)</f>
        <v>2882.7</v>
      </c>
      <c r="D173">
        <f>(SUMIF('M&amp;M'!B:B, FI_Q_DL!B173, 'M&amp;M'!I:I))/3</f>
        <v>799.4167146155047</v>
      </c>
      <c r="E173">
        <f>((SUMIF(Transfers!B:B, FI_Q_DL!B173, Transfers!J:J))/realGDP!D170)/3</f>
        <v>963.53081687637166</v>
      </c>
      <c r="F173" s="4">
        <f>VLOOKUP($B173, Taxes!$B:$O, MATCH("SUM_REAL", Taxes!$B$1:$O$1, 0), FALSE)</f>
        <v>2603.3247229397552</v>
      </c>
      <c r="H173" s="52">
        <f>SUM(SUMPRODUCT(C165:C173,MPCs!$B$4:$B$12),SUMPRODUCT(D165:D173,MPCs!$C$4:$C$12),SUMPRODUCT(E165:E173,MPCs!$D$4:$D$12),SUMPRODUCT(F165:F173,MPCs!$E$4:$E$12))</f>
        <v>2887.6107322866942</v>
      </c>
      <c r="I173" s="53">
        <f>VLOOKUP(B173, realGDP!B:F, MATCH($I$4, realGDP!$B$3:$F$3, 0), FALSE)</f>
        <v>14726</v>
      </c>
      <c r="J173" s="75">
        <f t="shared" si="9"/>
        <v>-2.5844043578983641E-5</v>
      </c>
      <c r="K173" s="75"/>
    </row>
    <row r="174" spans="1:11" x14ac:dyDescent="0.25">
      <c r="A174" s="50" t="str">
        <f t="shared" si="8"/>
        <v>2007</v>
      </c>
      <c r="B174" t="s">
        <v>37</v>
      </c>
      <c r="C174">
        <f>SUMIF('C&amp;I'!B:B, FI_Q_DL!$B174, 'C&amp;I'!D:D)</f>
        <v>2907</v>
      </c>
      <c r="D174">
        <f>(SUMIF('M&amp;M'!B:B, FI_Q_DL!B174, 'M&amp;M'!I:I))/3</f>
        <v>783.3179756050414</v>
      </c>
      <c r="E174">
        <f>((SUMIF(Transfers!B:B, FI_Q_DL!B174, Transfers!J:J))/realGDP!D171)/3</f>
        <v>965.54408517703314</v>
      </c>
      <c r="F174" s="4">
        <f>VLOOKUP($B174, Taxes!$B:$O, MATCH("SUM_REAL", Taxes!$B$1:$O$1, 0), FALSE)</f>
        <v>2610.3894761860479</v>
      </c>
      <c r="H174" s="52">
        <f>SUM(SUMPRODUCT(C166:C174,MPCs!$B$4:$B$12),SUMPRODUCT(D166:D174,MPCs!$C$4:$C$12),SUMPRODUCT(E166:E174,MPCs!$D$4:$D$12),SUMPRODUCT(F166:F174,MPCs!$E$4:$E$12))</f>
        <v>2884.3432026040718</v>
      </c>
      <c r="I174" s="53">
        <f>VLOOKUP(B174, realGDP!B:F, MATCH($I$4, realGDP!$B$3:$F$3, 0), FALSE)</f>
        <v>14838.7</v>
      </c>
      <c r="J174" s="75">
        <f t="shared" si="9"/>
        <v>-2.2020323091796133E-4</v>
      </c>
      <c r="K174" s="75"/>
    </row>
    <row r="175" spans="1:11" x14ac:dyDescent="0.25">
      <c r="A175" s="50" t="str">
        <f t="shared" si="8"/>
        <v>2007</v>
      </c>
      <c r="B175" t="s">
        <v>38</v>
      </c>
      <c r="C175">
        <f>SUMIF('C&amp;I'!B:B, FI_Q_DL!$B175, 'C&amp;I'!D:D)</f>
        <v>2928</v>
      </c>
      <c r="D175">
        <f>(SUMIF('M&amp;M'!B:B, FI_Q_DL!B175, 'M&amp;M'!I:I))/3</f>
        <v>792.36159350717026</v>
      </c>
      <c r="E175">
        <f>((SUMIF(Transfers!B:B, FI_Q_DL!B175, Transfers!J:J))/realGDP!D172)/3</f>
        <v>968.53303739934302</v>
      </c>
      <c r="F175" s="4">
        <f>VLOOKUP($B175, Taxes!$B:$O, MATCH("SUM_REAL", Taxes!$B$1:$O$1, 0), FALSE)</f>
        <v>2610.7954253537337</v>
      </c>
      <c r="H175" s="52">
        <f>SUM(SUMPRODUCT(C167:C175,MPCs!$B$4:$B$12),SUMPRODUCT(D167:D175,MPCs!$C$4:$C$12),SUMPRODUCT(E167:E175,MPCs!$D$4:$D$12),SUMPRODUCT(F167:F175,MPCs!$E$4:$E$12))</f>
        <v>2903.5774082560429</v>
      </c>
      <c r="I175" s="53">
        <f>VLOOKUP(B175, realGDP!B:F, MATCH($I$4, realGDP!$B$3:$F$3, 0), FALSE)</f>
        <v>14938.5</v>
      </c>
      <c r="J175" s="75">
        <f t="shared" si="9"/>
        <v>1.2875593702159538E-3</v>
      </c>
      <c r="K175" s="75"/>
    </row>
    <row r="176" spans="1:11" x14ac:dyDescent="0.25">
      <c r="A176" s="50" t="str">
        <f t="shared" si="8"/>
        <v>2007</v>
      </c>
      <c r="B176" t="s">
        <v>39</v>
      </c>
      <c r="C176">
        <f>SUMIF('C&amp;I'!B:B, FI_Q_DL!$B176, 'C&amp;I'!D:D)</f>
        <v>2939.8</v>
      </c>
      <c r="D176">
        <f>(SUMIF('M&amp;M'!B:B, FI_Q_DL!B176, 'M&amp;M'!I:I))/3</f>
        <v>803.41045950295063</v>
      </c>
      <c r="E176">
        <f>((SUMIF(Transfers!B:B, FI_Q_DL!B176, Transfers!J:J))/realGDP!D173)/3</f>
        <v>970.30058869808192</v>
      </c>
      <c r="F176" s="4">
        <f>VLOOKUP($B176, Taxes!$B:$O, MATCH("SUM_REAL", Taxes!$B$1:$O$1, 0), FALSE)</f>
        <v>2618.2143729144623</v>
      </c>
      <c r="H176" s="52">
        <f>SUM(SUMPRODUCT(C168:C176,MPCs!$B$4:$B$12),SUMPRODUCT(D168:D176,MPCs!$C$4:$C$12),SUMPRODUCT(E168:E176,MPCs!$D$4:$D$12),SUMPRODUCT(F168:F176,MPCs!$E$4:$E$12))</f>
        <v>2913.4862817541084</v>
      </c>
      <c r="I176" s="53">
        <f>VLOOKUP(B176, realGDP!B:F, MATCH($I$4, realGDP!$B$3:$F$3, 0), FALSE)</f>
        <v>14991.8</v>
      </c>
      <c r="J176" s="75">
        <f t="shared" si="9"/>
        <v>6.6095288744950789E-4</v>
      </c>
      <c r="K176" s="75"/>
    </row>
    <row r="177" spans="1:11" x14ac:dyDescent="0.25">
      <c r="A177" s="50" t="str">
        <f t="shared" si="8"/>
        <v>2008</v>
      </c>
      <c r="B177" t="s">
        <v>40</v>
      </c>
      <c r="C177">
        <f>SUMIF('C&amp;I'!B:B, FI_Q_DL!$B177, 'C&amp;I'!D:D)</f>
        <v>2952</v>
      </c>
      <c r="D177">
        <f>(SUMIF('M&amp;M'!B:B, FI_Q_DL!B177, 'M&amp;M'!I:I))/3</f>
        <v>810.25225316152557</v>
      </c>
      <c r="E177">
        <f>((SUMIF(Transfers!B:B, FI_Q_DL!B177, Transfers!J:J))/realGDP!D174)/3</f>
        <v>989.14991409367997</v>
      </c>
      <c r="F177" s="4">
        <f>VLOOKUP($B177, Taxes!$B:$O, MATCH("SUM_REAL", Taxes!$B$1:$O$1, 0), FALSE)</f>
        <v>2625.6064717215227</v>
      </c>
      <c r="H177" s="52">
        <f>SUM(SUMPRODUCT(C169:C177,MPCs!$B$4:$B$12),SUMPRODUCT(D169:D177,MPCs!$C$4:$C$12),SUMPRODUCT(E169:E177,MPCs!$D$4:$D$12),SUMPRODUCT(F169:F177,MPCs!$E$4:$E$12))</f>
        <v>2926.5018081573771</v>
      </c>
      <c r="I177" s="53">
        <f>VLOOKUP(B177, realGDP!B:F, MATCH($I$4, realGDP!$B$3:$F$3, 0), FALSE)</f>
        <v>14889.5</v>
      </c>
      <c r="J177" s="75">
        <f t="shared" si="9"/>
        <v>8.741412675555742E-4</v>
      </c>
      <c r="K177" s="75"/>
    </row>
    <row r="178" spans="1:11" x14ac:dyDescent="0.25">
      <c r="A178" s="50" t="str">
        <f t="shared" si="8"/>
        <v>2008</v>
      </c>
      <c r="B178" t="s">
        <v>41</v>
      </c>
      <c r="C178">
        <f>SUMIF('C&amp;I'!B:B, FI_Q_DL!$B178, 'C&amp;I'!D:D)</f>
        <v>2975</v>
      </c>
      <c r="D178">
        <f>(SUMIF('M&amp;M'!B:B, FI_Q_DL!B178, 'M&amp;M'!I:I))/3</f>
        <v>821.36460132471484</v>
      </c>
      <c r="E178">
        <f>((SUMIF(Transfers!B:B, FI_Q_DL!B178, Transfers!J:J))/realGDP!D175)/3</f>
        <v>1104.7446020543637</v>
      </c>
      <c r="F178" s="4">
        <f>VLOOKUP($B178, Taxes!$B:$O, MATCH("SUM_REAL", Taxes!$B$1:$O$1, 0), FALSE)</f>
        <v>2407.4388332651206</v>
      </c>
      <c r="H178" s="52">
        <f>SUM(SUMPRODUCT(C170:C178,MPCs!$B$4:$B$12),SUMPRODUCT(D170:D178,MPCs!$C$4:$C$12),SUMPRODUCT(E170:E178,MPCs!$D$4:$D$12),SUMPRODUCT(F170:F178,MPCs!$E$4:$E$12))</f>
        <v>3052.8702570317373</v>
      </c>
      <c r="I178" s="53">
        <f>VLOOKUP(B178, realGDP!B:F, MATCH($I$4, realGDP!$B$3:$F$3, 0), FALSE)</f>
        <v>14963.4</v>
      </c>
      <c r="J178" s="75">
        <f t="shared" si="9"/>
        <v>8.445169471801876E-3</v>
      </c>
      <c r="K178" s="75"/>
    </row>
    <row r="179" spans="1:11" x14ac:dyDescent="0.25">
      <c r="A179" s="50" t="str">
        <f t="shared" si="8"/>
        <v>2008</v>
      </c>
      <c r="B179" t="s">
        <v>42</v>
      </c>
      <c r="C179">
        <f>SUMIF('C&amp;I'!B:B, FI_Q_DL!$B179, 'C&amp;I'!D:D)</f>
        <v>3016.2</v>
      </c>
      <c r="D179">
        <f>(SUMIF('M&amp;M'!B:B, FI_Q_DL!B179, 'M&amp;M'!I:I))/3</f>
        <v>827.44908269268751</v>
      </c>
      <c r="E179">
        <f>((SUMIF(Transfers!B:B, FI_Q_DL!B179, Transfers!J:J))/realGDP!D176)/3</f>
        <v>1022.2964448880235</v>
      </c>
      <c r="F179" s="4">
        <f>VLOOKUP($B179, Taxes!$B:$O, MATCH("SUM_REAL", Taxes!$B$1:$O$1, 0), FALSE)</f>
        <v>2491.0817514353189</v>
      </c>
      <c r="H179" s="52">
        <f>SUM(SUMPRODUCT(C171:C179,MPCs!$B$4:$B$12),SUMPRODUCT(D171:D179,MPCs!$C$4:$C$12),SUMPRODUCT(E171:E179,MPCs!$D$4:$D$12),SUMPRODUCT(F171:F179,MPCs!$E$4:$E$12))</f>
        <v>3088.1751843742622</v>
      </c>
      <c r="I179" s="53">
        <f>VLOOKUP(B179, realGDP!B:F, MATCH($I$4, realGDP!$B$3:$F$3, 0), FALSE)</f>
        <v>14891.6</v>
      </c>
      <c r="J179" s="75">
        <f t="shared" si="9"/>
        <v>2.3707947663464592E-3</v>
      </c>
      <c r="K179" s="75"/>
    </row>
    <row r="180" spans="1:11" x14ac:dyDescent="0.25">
      <c r="A180" s="50" t="str">
        <f t="shared" si="8"/>
        <v>2008</v>
      </c>
      <c r="B180" t="s">
        <v>43</v>
      </c>
      <c r="C180">
        <f>SUMIF('C&amp;I'!B:B, FI_Q_DL!$B180, 'C&amp;I'!D:D)</f>
        <v>3035.9</v>
      </c>
      <c r="D180">
        <f>(SUMIF('M&amp;M'!B:B, FI_Q_DL!B180, 'M&amp;M'!I:I))/3</f>
        <v>832.94025861370437</v>
      </c>
      <c r="E180">
        <f>((SUMIF(Transfers!B:B, FI_Q_DL!B180, Transfers!J:J))/realGDP!D177)/3</f>
        <v>1065.1722040649918</v>
      </c>
      <c r="F180" s="4">
        <f>VLOOKUP($B180, Taxes!$B:$O, MATCH("SUM_REAL", Taxes!$B$1:$O$1, 0), FALSE)</f>
        <v>2514.9880696970308</v>
      </c>
      <c r="H180" s="52">
        <f>SUM(SUMPRODUCT(C172:C180,MPCs!$B$4:$B$12),SUMPRODUCT(D172:D180,MPCs!$C$4:$C$12),SUMPRODUCT(E172:E180,MPCs!$D$4:$D$12),SUMPRODUCT(F172:F180,MPCs!$E$4:$E$12))</f>
        <v>3116.3210402697405</v>
      </c>
      <c r="I180" s="53">
        <f>VLOOKUP(B180, realGDP!B:F, MATCH($I$4, realGDP!$B$3:$F$3, 0), FALSE)</f>
        <v>14577</v>
      </c>
      <c r="J180" s="75">
        <f t="shared" si="9"/>
        <v>1.9308400833832912E-3</v>
      </c>
      <c r="K180" s="75"/>
    </row>
    <row r="181" spans="1:11" x14ac:dyDescent="0.25">
      <c r="A181" s="50" t="str">
        <f t="shared" si="8"/>
        <v>2009</v>
      </c>
      <c r="B181" t="s">
        <v>44</v>
      </c>
      <c r="C181">
        <f>SUMIF('C&amp;I'!B:B, FI_Q_DL!$B181, 'C&amp;I'!D:D)</f>
        <v>3040.5</v>
      </c>
      <c r="D181">
        <f>(SUMIF('M&amp;M'!B:B, FI_Q_DL!B181, 'M&amp;M'!I:I))/3</f>
        <v>851.47087153486927</v>
      </c>
      <c r="E181">
        <f>((SUMIF(Transfers!B:B, FI_Q_DL!B181, Transfers!J:J))/realGDP!D178)/3</f>
        <v>1161.5346870735953</v>
      </c>
      <c r="F181" s="4">
        <f>VLOOKUP($B181, Taxes!$B:$O, MATCH("SUM_REAL", Taxes!$B$1:$O$1, 0), FALSE)</f>
        <v>2263.5155572583735</v>
      </c>
      <c r="H181" s="52">
        <f>SUM(SUMPRODUCT(C173:C181,MPCs!$B$4:$B$12),SUMPRODUCT(D173:D181,MPCs!$C$4:$C$12),SUMPRODUCT(E173:E181,MPCs!$D$4:$D$12),SUMPRODUCT(F173:F181,MPCs!$E$4:$E$12))</f>
        <v>3248.5767192500434</v>
      </c>
      <c r="I181" s="53">
        <f>VLOOKUP(B181, realGDP!B:F, MATCH($I$4, realGDP!$B$3:$F$3, 0), FALSE)</f>
        <v>14375</v>
      </c>
      <c r="J181" s="75">
        <f t="shared" si="9"/>
        <v>9.2003950594993361E-3</v>
      </c>
      <c r="K181" s="75"/>
    </row>
    <row r="182" spans="1:11" x14ac:dyDescent="0.25">
      <c r="A182" s="50" t="str">
        <f t="shared" si="8"/>
        <v>2009</v>
      </c>
      <c r="B182" t="s">
        <v>45</v>
      </c>
      <c r="C182">
        <f>SUMIF('C&amp;I'!B:B, FI_Q_DL!$B182, 'C&amp;I'!D:D)</f>
        <v>3096</v>
      </c>
      <c r="D182">
        <f>(SUMIF('M&amp;M'!B:B, FI_Q_DL!B182, 'M&amp;M'!I:I))/3</f>
        <v>864.38436159784453</v>
      </c>
      <c r="E182">
        <f>((SUMIF(Transfers!B:B, FI_Q_DL!B182, Transfers!J:J))/realGDP!D179)/3</f>
        <v>1275.8048434478283</v>
      </c>
      <c r="F182" s="4">
        <f>VLOOKUP($B182, Taxes!$B:$O, MATCH("SUM_REAL", Taxes!$B$1:$O$1, 0), FALSE)</f>
        <v>2188.083432035814</v>
      </c>
      <c r="H182" s="52">
        <f>SUM(SUMPRODUCT(C174:C182,MPCs!$B$4:$B$12),SUMPRODUCT(D174:D182,MPCs!$C$4:$C$12),SUMPRODUCT(E174:E182,MPCs!$D$4:$D$12),SUMPRODUCT(F174:F182,MPCs!$E$4:$E$12))</f>
        <v>3427.6967198607017</v>
      </c>
      <c r="I182" s="53">
        <f>VLOOKUP(B182, realGDP!B:F, MATCH($I$4, realGDP!$B$3:$F$3, 0), FALSE)</f>
        <v>14355.6</v>
      </c>
      <c r="J182" s="75">
        <f t="shared" si="9"/>
        <v>1.2477360793743088E-2</v>
      </c>
      <c r="K182" s="75"/>
    </row>
    <row r="183" spans="1:11" x14ac:dyDescent="0.25">
      <c r="A183" s="50" t="str">
        <f t="shared" si="8"/>
        <v>2009</v>
      </c>
      <c r="B183" t="s">
        <v>46</v>
      </c>
      <c r="C183">
        <f>SUMIF('C&amp;I'!B:B, FI_Q_DL!$B183, 'C&amp;I'!D:D)</f>
        <v>3113</v>
      </c>
      <c r="D183">
        <f>(SUMIF('M&amp;M'!B:B, FI_Q_DL!B183, 'M&amp;M'!I:I))/3</f>
        <v>874.08966031974978</v>
      </c>
      <c r="E183">
        <f>((SUMIF(Transfers!B:B, FI_Q_DL!B183, Transfers!J:J))/realGDP!D180)/3</f>
        <v>1252.4313486878198</v>
      </c>
      <c r="F183" s="4">
        <f>VLOOKUP($B183, Taxes!$B:$O, MATCH("SUM_REAL", Taxes!$B$1:$O$1, 0), FALSE)</f>
        <v>2172.9025565319744</v>
      </c>
      <c r="H183" s="52">
        <f>SUM(SUMPRODUCT(C175:C183,MPCs!$B$4:$B$12),SUMPRODUCT(D175:D183,MPCs!$C$4:$C$12),SUMPRODUCT(E175:E183,MPCs!$D$4:$D$12),SUMPRODUCT(F175:F183,MPCs!$E$4:$E$12))</f>
        <v>3518.6922402357477</v>
      </c>
      <c r="I183" s="53">
        <f>VLOOKUP(B183, realGDP!B:F, MATCH($I$4, realGDP!$B$3:$F$3, 0), FALSE)</f>
        <v>14402.5</v>
      </c>
      <c r="J183" s="75">
        <f t="shared" si="9"/>
        <v>6.3180364780452006E-3</v>
      </c>
      <c r="K183" s="75"/>
    </row>
    <row r="184" spans="1:11" x14ac:dyDescent="0.25">
      <c r="A184" s="50" t="str">
        <f t="shared" si="8"/>
        <v>2009</v>
      </c>
      <c r="B184" t="s">
        <v>47</v>
      </c>
      <c r="C184">
        <f>SUMIF('C&amp;I'!B:B, FI_Q_DL!$B184, 'C&amp;I'!D:D)</f>
        <v>3106.8</v>
      </c>
      <c r="D184">
        <f>(SUMIF('M&amp;M'!B:B, FI_Q_DL!B184, 'M&amp;M'!I:I))/3</f>
        <v>865.32801732451833</v>
      </c>
      <c r="E184">
        <f>((SUMIF(Transfers!B:B, FI_Q_DL!B184, Transfers!J:J))/realGDP!D181)/3</f>
        <v>1260.1714617843647</v>
      </c>
      <c r="F184" s="4">
        <f>VLOOKUP($B184, Taxes!$B:$O, MATCH("SUM_REAL", Taxes!$B$1:$O$1, 0), FALSE)</f>
        <v>2167.6111595466432</v>
      </c>
      <c r="H184" s="52">
        <f>SUM(SUMPRODUCT(C176:C184,MPCs!$B$4:$B$12),SUMPRODUCT(D176:D184,MPCs!$C$4:$C$12),SUMPRODUCT(E176:E184,MPCs!$D$4:$D$12),SUMPRODUCT(F176:F184,MPCs!$E$4:$E$12))</f>
        <v>3547.2362167101942</v>
      </c>
      <c r="I184" s="53">
        <f>VLOOKUP(B184, realGDP!B:F, MATCH($I$4, realGDP!$B$3:$F$3, 0), FALSE)</f>
        <v>14541.9</v>
      </c>
      <c r="J184" s="75">
        <f t="shared" si="9"/>
        <v>1.9628780609443389E-3</v>
      </c>
      <c r="K184" s="75"/>
    </row>
    <row r="185" spans="1:11" x14ac:dyDescent="0.25">
      <c r="A185" s="50" t="str">
        <f t="shared" si="8"/>
        <v>2010</v>
      </c>
      <c r="B185" t="s">
        <v>48</v>
      </c>
      <c r="C185">
        <f>SUMIF('C&amp;I'!B:B, FI_Q_DL!$B185, 'C&amp;I'!D:D)</f>
        <v>3084.3</v>
      </c>
      <c r="D185">
        <f>(SUMIF('M&amp;M'!B:B, FI_Q_DL!B185, 'M&amp;M'!I:I))/3</f>
        <v>871.56297626358264</v>
      </c>
      <c r="E185">
        <f>((SUMIF(Transfers!B:B, FI_Q_DL!B185, Transfers!J:J))/realGDP!D182)/3</f>
        <v>1309.1888084729644</v>
      </c>
      <c r="F185" s="4">
        <f>VLOOKUP($B185, Taxes!$B:$O, MATCH("SUM_REAL", Taxes!$B$1:$O$1, 0), FALSE)</f>
        <v>2178.6352550874321</v>
      </c>
      <c r="H185" s="52">
        <f>SUM(SUMPRODUCT(C177:C185,MPCs!$B$4:$B$12),SUMPRODUCT(D177:D185,MPCs!$C$4:$C$12),SUMPRODUCT(E177:E185,MPCs!$D$4:$D$12),SUMPRODUCT(F177:F185,MPCs!$E$4:$E$12))</f>
        <v>3586.0089812279712</v>
      </c>
      <c r="I185" s="53">
        <f>VLOOKUP(B185, realGDP!B:F, MATCH($I$4, realGDP!$B$3:$F$3, 0), FALSE)</f>
        <v>14604.8</v>
      </c>
      <c r="J185" s="75">
        <f t="shared" si="9"/>
        <v>2.6547959929459478E-3</v>
      </c>
      <c r="K185" s="75"/>
    </row>
    <row r="186" spans="1:11" x14ac:dyDescent="0.25">
      <c r="A186" s="50" t="str">
        <f t="shared" si="8"/>
        <v>2010</v>
      </c>
      <c r="B186" t="s">
        <v>49</v>
      </c>
      <c r="C186">
        <f>SUMIF('C&amp;I'!B:B, FI_Q_DL!$B186, 'C&amp;I'!D:D)</f>
        <v>3106.2</v>
      </c>
      <c r="D186">
        <f>(SUMIF('M&amp;M'!B:B, FI_Q_DL!B186, 'M&amp;M'!I:I))/3</f>
        <v>875.74933089215892</v>
      </c>
      <c r="E186">
        <f>((SUMIF(Transfers!B:B, FI_Q_DL!B186, Transfers!J:J))/realGDP!D183)/3</f>
        <v>1304.8238044046432</v>
      </c>
      <c r="F186" s="4">
        <f>VLOOKUP($B186, Taxes!$B:$O, MATCH("SUM_REAL", Taxes!$B$1:$O$1, 0), FALSE)</f>
        <v>2210.014498042271</v>
      </c>
      <c r="H186" s="52">
        <f>SUM(SUMPRODUCT(C178:C186,MPCs!$B$4:$B$12),SUMPRODUCT(D178:D186,MPCs!$C$4:$C$12),SUMPRODUCT(E178:E186,MPCs!$D$4:$D$12),SUMPRODUCT(F178:F186,MPCs!$E$4:$E$12))</f>
        <v>3654.6272823832369</v>
      </c>
      <c r="I186" s="53">
        <f>VLOOKUP(B186, realGDP!B:F, MATCH($I$4, realGDP!$B$3:$F$3, 0), FALSE)</f>
        <v>14745.9</v>
      </c>
      <c r="J186" s="75">
        <f t="shared" si="9"/>
        <v>4.6533816962861354E-3</v>
      </c>
      <c r="K186" s="75"/>
    </row>
    <row r="187" spans="1:11" x14ac:dyDescent="0.25">
      <c r="A187" s="50" t="str">
        <f t="shared" si="8"/>
        <v>2010</v>
      </c>
      <c r="B187" t="s">
        <v>50</v>
      </c>
      <c r="C187">
        <f>SUMIF('C&amp;I'!B:B, FI_Q_DL!$B187, 'C&amp;I'!D:D)</f>
        <v>3103.5</v>
      </c>
      <c r="D187">
        <f>(SUMIF('M&amp;M'!B:B, FI_Q_DL!B187, 'M&amp;M'!I:I))/3</f>
        <v>897.15441430387943</v>
      </c>
      <c r="E187">
        <f>((SUMIF(Transfers!B:B, FI_Q_DL!B187, Transfers!J:J))/realGDP!D184)/3</f>
        <v>1301.0728368717612</v>
      </c>
      <c r="F187" s="4">
        <f>VLOOKUP($B187, Taxes!$B:$O, MATCH("SUM_REAL", Taxes!$B$1:$O$1, 0), FALSE)</f>
        <v>2248.4340121738965</v>
      </c>
      <c r="H187" s="52">
        <f>SUM(SUMPRODUCT(C179:C187,MPCs!$B$4:$B$12),SUMPRODUCT(D179:D187,MPCs!$C$4:$C$12),SUMPRODUCT(E179:E187,MPCs!$D$4:$D$12),SUMPRODUCT(F179:F187,MPCs!$E$4:$E$12))</f>
        <v>3684.4027026171257</v>
      </c>
      <c r="I187" s="53">
        <f>VLOOKUP(B187, realGDP!B:F, MATCH($I$4, realGDP!$B$3:$F$3, 0), FALSE)</f>
        <v>14845.5</v>
      </c>
      <c r="J187" s="75">
        <f t="shared" si="9"/>
        <v>2.0056865874432507E-3</v>
      </c>
      <c r="K187" s="75"/>
    </row>
    <row r="188" spans="1:11" x14ac:dyDescent="0.25">
      <c r="A188" s="50" t="str">
        <f t="shared" si="8"/>
        <v>2010</v>
      </c>
      <c r="B188" t="s">
        <v>51</v>
      </c>
      <c r="C188">
        <f>SUMIF('C&amp;I'!B:B, FI_Q_DL!$B188, 'C&amp;I'!D:D)</f>
        <v>3071.5</v>
      </c>
      <c r="D188">
        <f>(SUMIF('M&amp;M'!B:B, FI_Q_DL!B188, 'M&amp;M'!I:I))/3</f>
        <v>907.80411069999411</v>
      </c>
      <c r="E188">
        <f>((SUMIF(Transfers!B:B, FI_Q_DL!B188, Transfers!J:J))/realGDP!D185)/3</f>
        <v>1293.1245292615886</v>
      </c>
      <c r="F188" s="4">
        <f>VLOOKUP($B188, Taxes!$B:$O, MATCH("SUM_REAL", Taxes!$B$1:$O$1, 0), FALSE)</f>
        <v>2272.7495035849488</v>
      </c>
      <c r="H188" s="52">
        <f>SUM(SUMPRODUCT(C180:C188,MPCs!$B$4:$B$12),SUMPRODUCT(D180:D188,MPCs!$C$4:$C$12),SUMPRODUCT(E180:E188,MPCs!$D$4:$D$12),SUMPRODUCT(F180:F188,MPCs!$E$4:$E$12))</f>
        <v>3678.6908755478016</v>
      </c>
      <c r="I188" s="53">
        <f>VLOOKUP(B188, realGDP!B:F, MATCH($I$4, realGDP!$B$3:$F$3, 0), FALSE)</f>
        <v>14939</v>
      </c>
      <c r="J188" s="75">
        <f t="shared" si="9"/>
        <v>-3.8234333418060408E-4</v>
      </c>
      <c r="K188" s="75"/>
    </row>
    <row r="189" spans="1:11" x14ac:dyDescent="0.25">
      <c r="A189" s="50" t="str">
        <f t="shared" si="8"/>
        <v>2011</v>
      </c>
      <c r="B189" t="s">
        <v>52</v>
      </c>
      <c r="C189">
        <f>SUMIF('C&amp;I'!B:B, FI_Q_DL!$B189, 'C&amp;I'!D:D)</f>
        <v>3012.2</v>
      </c>
      <c r="D189">
        <f>(SUMIF('M&amp;M'!B:B, FI_Q_DL!B189, 'M&amp;M'!I:I))/3</f>
        <v>914.99533898366224</v>
      </c>
      <c r="E189">
        <f>((SUMIF(Transfers!B:B, FI_Q_DL!B189, Transfers!J:J))/realGDP!D186)/3</f>
        <v>1276.3230710977778</v>
      </c>
      <c r="F189" s="4">
        <f>VLOOKUP($B189, Taxes!$B:$O, MATCH("SUM_REAL", Taxes!$B$1:$O$1, 0), FALSE)</f>
        <v>2306.0418062311287</v>
      </c>
      <c r="H189" s="52">
        <f>SUM(SUMPRODUCT(C181:C189,MPCs!$B$4:$B$12),SUMPRODUCT(D181:D189,MPCs!$C$4:$C$12),SUMPRODUCT(E181:E189,MPCs!$D$4:$D$12),SUMPRODUCT(F181:F189,MPCs!$E$4:$E$12))</f>
        <v>3633.1123830088172</v>
      </c>
      <c r="I189" s="53">
        <f>VLOOKUP(B189, realGDP!B:F, MATCH($I$4, realGDP!$B$3:$F$3, 0), FALSE)</f>
        <v>14881.3</v>
      </c>
      <c r="J189" s="75">
        <f t="shared" si="9"/>
        <v>-3.0628031515381312E-3</v>
      </c>
      <c r="K189" s="75"/>
    </row>
    <row r="190" spans="1:11" x14ac:dyDescent="0.25">
      <c r="A190" s="50" t="str">
        <f t="shared" si="8"/>
        <v>2011</v>
      </c>
      <c r="B190" t="s">
        <v>53</v>
      </c>
      <c r="C190">
        <f>SUMIF('C&amp;I'!B:B, FI_Q_DL!$B190, 'C&amp;I'!D:D)</f>
        <v>3009</v>
      </c>
      <c r="D190">
        <f>(SUMIF('M&amp;M'!B:B, FI_Q_DL!B190, 'M&amp;M'!I:I))/3</f>
        <v>904.37900950849178</v>
      </c>
      <c r="E190">
        <f>((SUMIF(Transfers!B:B, FI_Q_DL!B190, Transfers!J:J))/realGDP!D187)/3</f>
        <v>1264.4694559516602</v>
      </c>
      <c r="F190" s="4">
        <f>VLOOKUP($B190, Taxes!$B:$O, MATCH("SUM_REAL", Taxes!$B$1:$O$1, 0), FALSE)</f>
        <v>2303.0343806768487</v>
      </c>
      <c r="H190" s="52">
        <f>SUM(SUMPRODUCT(C182:C190,MPCs!$B$4:$B$12),SUMPRODUCT(D182:D190,MPCs!$C$4:$C$12),SUMPRODUCT(E182:E190,MPCs!$D$4:$D$12),SUMPRODUCT(F182:F190,MPCs!$E$4:$E$12))</f>
        <v>3614.3702378935313</v>
      </c>
      <c r="I190" s="53">
        <f>VLOOKUP(B190, realGDP!B:F, MATCH($I$4, realGDP!$B$3:$F$3, 0), FALSE)</f>
        <v>14989.6</v>
      </c>
      <c r="J190" s="75">
        <f t="shared" si="9"/>
        <v>-1.2503432456693903E-3</v>
      </c>
      <c r="K190" s="75"/>
    </row>
    <row r="191" spans="1:11" x14ac:dyDescent="0.25">
      <c r="A191" s="50" t="str">
        <f t="shared" si="8"/>
        <v>2011</v>
      </c>
      <c r="B191" t="s">
        <v>54</v>
      </c>
      <c r="C191">
        <f>SUMIF('C&amp;I'!B:B, FI_Q_DL!$B191, 'C&amp;I'!D:D)</f>
        <v>2990</v>
      </c>
      <c r="D191">
        <f>(SUMIF('M&amp;M'!B:B, FI_Q_DL!B191, 'M&amp;M'!I:I))/3</f>
        <v>892.80590983469972</v>
      </c>
      <c r="E191">
        <f>((SUMIF(Transfers!B:B, FI_Q_DL!B191, Transfers!J:J))/realGDP!D188)/3</f>
        <v>1257.509266075805</v>
      </c>
      <c r="F191" s="4">
        <f>VLOOKUP($B191, Taxes!$B:$O, MATCH("SUM_REAL", Taxes!$B$1:$O$1, 0), FALSE)</f>
        <v>2325.5858422647784</v>
      </c>
      <c r="H191" s="52">
        <f>SUM(SUMPRODUCT(C183:C191,MPCs!$B$4:$B$12),SUMPRODUCT(D183:D191,MPCs!$C$4:$C$12),SUMPRODUCT(E183:E191,MPCs!$D$4:$D$12),SUMPRODUCT(F183:F191,MPCs!$E$4:$E$12))</f>
        <v>3564.954102366039</v>
      </c>
      <c r="I191" s="53">
        <f>VLOOKUP(B191, realGDP!B:F, MATCH($I$4, realGDP!$B$3:$F$3, 0), FALSE)</f>
        <v>15021.1</v>
      </c>
      <c r="J191" s="75">
        <f t="shared" si="9"/>
        <v>-3.2897814093170484E-3</v>
      </c>
      <c r="K191" s="75"/>
    </row>
    <row r="192" spans="1:11" x14ac:dyDescent="0.25">
      <c r="A192" s="50" t="str">
        <f t="shared" si="8"/>
        <v>2011</v>
      </c>
      <c r="B192" t="s">
        <v>55</v>
      </c>
      <c r="C192">
        <f>SUMIF('C&amp;I'!B:B, FI_Q_DL!$B192, 'C&amp;I'!D:D)</f>
        <v>2978.3</v>
      </c>
      <c r="D192">
        <f>(SUMIF('M&amp;M'!B:B, FI_Q_DL!B192, 'M&amp;M'!I:I))/3</f>
        <v>896.09838810702001</v>
      </c>
      <c r="E192">
        <f>((SUMIF(Transfers!B:B, FI_Q_DL!B192, Transfers!J:J))/realGDP!D189)/3</f>
        <v>1256.2646492749207</v>
      </c>
      <c r="F192" s="4">
        <f>VLOOKUP($B192, Taxes!$B:$O, MATCH("SUM_REAL", Taxes!$B$1:$O$1, 0), FALSE)</f>
        <v>2314.9189168588146</v>
      </c>
      <c r="H192" s="52">
        <f>SUM(SUMPRODUCT(C184:C192,MPCs!$B$4:$B$12),SUMPRODUCT(D184:D192,MPCs!$C$4:$C$12),SUMPRODUCT(E184:E192,MPCs!$D$4:$D$12),SUMPRODUCT(F184:F192,MPCs!$E$4:$E$12))</f>
        <v>3548.2569955175977</v>
      </c>
      <c r="I192" s="53">
        <f>VLOOKUP(B192, realGDP!B:F, MATCH($I$4, realGDP!$B$3:$F$3, 0), FALSE)</f>
        <v>15190.3</v>
      </c>
      <c r="J192" s="75">
        <f t="shared" si="9"/>
        <v>-1.0991953317868186E-3</v>
      </c>
      <c r="K192" s="75"/>
    </row>
    <row r="193" spans="1:11" x14ac:dyDescent="0.25">
      <c r="A193" s="50" t="str">
        <f t="shared" si="8"/>
        <v>2012</v>
      </c>
      <c r="B193" t="s">
        <v>56</v>
      </c>
      <c r="C193">
        <f>SUMIF('C&amp;I'!B:B, FI_Q_DL!$B193, 'C&amp;I'!D:D)</f>
        <v>2957.8</v>
      </c>
      <c r="D193">
        <f>(SUMIF('M&amp;M'!B:B, FI_Q_DL!B193, 'M&amp;M'!I:I))/3</f>
        <v>898.58609960998854</v>
      </c>
      <c r="E193">
        <f>((SUMIF(Transfers!B:B, FI_Q_DL!B193, Transfers!J:J))/realGDP!D190)/3</f>
        <v>1264.3906939126259</v>
      </c>
      <c r="F193" s="4">
        <f>VLOOKUP($B193, Taxes!$B:$O, MATCH("SUM_REAL", Taxes!$B$1:$O$1, 0), FALSE)</f>
        <v>2371.2893809000266</v>
      </c>
      <c r="H193" s="52">
        <f>SUM(SUMPRODUCT(C185:C193,MPCs!$B$4:$B$12),SUMPRODUCT(D185:D193,MPCs!$C$4:$C$12),SUMPRODUCT(E185:E193,MPCs!$D$4:$D$12),SUMPRODUCT(F185:F193,MPCs!$E$4:$E$12))</f>
        <v>3510.1736962415598</v>
      </c>
      <c r="I193" s="53">
        <f>VLOOKUP(B193, realGDP!B:F, MATCH($I$4, realGDP!$B$3:$F$3, 0), FALSE)</f>
        <v>15275</v>
      </c>
      <c r="J193" s="75">
        <f t="shared" si="9"/>
        <v>-2.4931783486767858E-3</v>
      </c>
      <c r="K193" s="75"/>
    </row>
    <row r="194" spans="1:11" x14ac:dyDescent="0.25">
      <c r="A194" s="50" t="str">
        <f t="shared" si="8"/>
        <v>2012</v>
      </c>
      <c r="B194" t="s">
        <v>57</v>
      </c>
      <c r="C194">
        <f>SUMIF('C&amp;I'!B:B, FI_Q_DL!$B194, 'C&amp;I'!D:D)</f>
        <v>2954.9</v>
      </c>
      <c r="D194">
        <f>(SUMIF('M&amp;M'!B:B, FI_Q_DL!B194, 'M&amp;M'!I:I))/3</f>
        <v>917.52373210855058</v>
      </c>
      <c r="E194">
        <f>((SUMIF(Transfers!B:B, FI_Q_DL!B194, Transfers!J:J))/realGDP!D191)/3</f>
        <v>1258.4783389068373</v>
      </c>
      <c r="F194" s="4">
        <f>VLOOKUP($B194, Taxes!$B:$O, MATCH("SUM_REAL", Taxes!$B$1:$O$1, 0), FALSE)</f>
        <v>2379.3194656993328</v>
      </c>
      <c r="H194" s="52">
        <f>SUM(SUMPRODUCT(C186:C194,MPCs!$B$4:$B$12),SUMPRODUCT(D186:D194,MPCs!$C$4:$C$12),SUMPRODUCT(E186:E194,MPCs!$D$4:$D$12),SUMPRODUCT(F186:F194,MPCs!$E$4:$E$12))</f>
        <v>3510.8394505839697</v>
      </c>
      <c r="I194" s="53">
        <f>VLOOKUP(B194, realGDP!B:F, MATCH($I$4, realGDP!$B$3:$F$3, 0), FALSE)</f>
        <v>15336.7</v>
      </c>
      <c r="J194" s="75">
        <f t="shared" si="9"/>
        <v>4.3409230304423695E-5</v>
      </c>
      <c r="K194" s="75"/>
    </row>
    <row r="195" spans="1:11" x14ac:dyDescent="0.25">
      <c r="A195" s="50" t="str">
        <f t="shared" si="8"/>
        <v>2012</v>
      </c>
      <c r="B195" t="s">
        <v>58</v>
      </c>
      <c r="C195">
        <f>SUMIF('C&amp;I'!B:B, FI_Q_DL!$B195, 'C&amp;I'!D:D)</f>
        <v>2974.4</v>
      </c>
      <c r="D195">
        <f>(SUMIF('M&amp;M'!B:B, FI_Q_DL!B195, 'M&amp;M'!I:I))/3</f>
        <v>917.31015754795635</v>
      </c>
      <c r="E195">
        <f>((SUMIF(Transfers!B:B, FI_Q_DL!B195, Transfers!J:J))/realGDP!D192)/3</f>
        <v>1256.5676729251804</v>
      </c>
      <c r="F195" s="4">
        <f>VLOOKUP($B195, Taxes!$B:$O, MATCH("SUM_REAL", Taxes!$B$1:$O$1, 0), FALSE)</f>
        <v>2398.3540799608295</v>
      </c>
      <c r="H195" s="52">
        <f>SUM(SUMPRODUCT(C187:C195,MPCs!$B$4:$B$12),SUMPRODUCT(D187:D195,MPCs!$C$4:$C$12),SUMPRODUCT(E187:E195,MPCs!$D$4:$D$12),SUMPRODUCT(F187:F195,MPCs!$E$4:$E$12))</f>
        <v>3512.4070223427229</v>
      </c>
      <c r="I195" s="53">
        <f>VLOOKUP(B195, realGDP!B:F, MATCH($I$4, realGDP!$B$3:$F$3, 0), FALSE)</f>
        <v>15431.3</v>
      </c>
      <c r="J195" s="75">
        <f t="shared" si="9"/>
        <v>1.015839079502877E-4</v>
      </c>
      <c r="K195" s="75"/>
    </row>
    <row r="196" spans="1:11" x14ac:dyDescent="0.25">
      <c r="A196" s="50" t="str">
        <f t="shared" si="8"/>
        <v>2012</v>
      </c>
      <c r="B196" t="s">
        <v>59</v>
      </c>
      <c r="C196">
        <f>SUMIF('C&amp;I'!B:B, FI_Q_DL!$B196, 'C&amp;I'!D:D)</f>
        <v>2928.7</v>
      </c>
      <c r="D196">
        <f>(SUMIF('M&amp;M'!B:B, FI_Q_DL!B196, 'M&amp;M'!I:I))/3</f>
        <v>926.42454075879766</v>
      </c>
      <c r="E196">
        <f>((SUMIF(Transfers!B:B, FI_Q_DL!B196, Transfers!J:J))/realGDP!D193)/3</f>
        <v>1256.019173861552</v>
      </c>
      <c r="F196" s="4">
        <f>VLOOKUP($B196, Taxes!$B:$O, MATCH("SUM_REAL", Taxes!$B$1:$O$1, 0), FALSE)</f>
        <v>2465.4786122074006</v>
      </c>
      <c r="H196" s="52">
        <f>SUM(SUMPRODUCT(C188:C196,MPCs!$B$4:$B$12),SUMPRODUCT(D188:D196,MPCs!$C$4:$C$12),SUMPRODUCT(E188:E196,MPCs!$D$4:$D$12),SUMPRODUCT(F188:F196,MPCs!$E$4:$E$12))</f>
        <v>3447.4960882935152</v>
      </c>
      <c r="I196" s="53">
        <f>VLOOKUP(B196, realGDP!B:F, MATCH($I$4, realGDP!$B$3:$F$3, 0), FALSE)</f>
        <v>15433.7</v>
      </c>
      <c r="J196" s="75">
        <f t="shared" si="9"/>
        <v>-4.205792133396901E-3</v>
      </c>
      <c r="K196" s="75"/>
    </row>
    <row r="197" spans="1:11" x14ac:dyDescent="0.25">
      <c r="A197" s="50" t="str">
        <f t="shared" si="8"/>
        <v>2013</v>
      </c>
      <c r="B197" t="s">
        <v>60</v>
      </c>
      <c r="C197">
        <f>SUMIF('C&amp;I'!B:B, FI_Q_DL!$B197, 'C&amp;I'!D:D)</f>
        <v>2899.8</v>
      </c>
      <c r="D197">
        <f>(SUMIF('M&amp;M'!B:B, FI_Q_DL!B197, 'M&amp;M'!I:I))/3</f>
        <v>929.88644815980388</v>
      </c>
      <c r="E197">
        <f>((SUMIF(Transfers!B:B, FI_Q_DL!B197, Transfers!J:J))/realGDP!D194)/3</f>
        <v>1265.3694751704084</v>
      </c>
      <c r="F197" s="4">
        <f>VLOOKUP($B197, Taxes!$B:$O, MATCH("SUM_REAL", Taxes!$B$1:$O$1, 0), FALSE)</f>
        <v>2640.1368876754341</v>
      </c>
      <c r="H197" s="52">
        <f>SUM(SUMPRODUCT(C189:C197,MPCs!$B$4:$B$12),SUMPRODUCT(D189:D197,MPCs!$C$4:$C$12),SUMPRODUCT(E189:E197,MPCs!$D$4:$D$12),SUMPRODUCT(F189:F197,MPCs!$E$4:$E$12))</f>
        <v>3368.5701482732534</v>
      </c>
      <c r="I197" s="53">
        <f>VLOOKUP(B197, realGDP!B:F, MATCH($I$4, realGDP!$B$3:$F$3, 0), FALSE)</f>
        <v>15538.4</v>
      </c>
      <c r="J197" s="75">
        <f t="shared" si="9"/>
        <v>-5.0794122960061399E-3</v>
      </c>
      <c r="K197" s="75"/>
    </row>
    <row r="198" spans="1:11" x14ac:dyDescent="0.25">
      <c r="A198" s="50" t="str">
        <f t="shared" si="8"/>
        <v>2013</v>
      </c>
      <c r="B198" t="s">
        <v>61</v>
      </c>
      <c r="C198">
        <f>SUMIF('C&amp;I'!B:B, FI_Q_DL!$B198, 'C&amp;I'!D:D)</f>
        <v>2901.2</v>
      </c>
      <c r="D198">
        <f>(SUMIF('M&amp;M'!B:B, FI_Q_DL!B198, 'M&amp;M'!I:I))/3</f>
        <v>935.13856553439689</v>
      </c>
      <c r="E198">
        <f>((SUMIF(Transfers!B:B, FI_Q_DL!B198, Transfers!J:J))/realGDP!D195)/3</f>
        <v>1267.3403566447498</v>
      </c>
      <c r="F198" s="4">
        <f>VLOOKUP($B198, Taxes!$B:$O, MATCH("SUM_REAL", Taxes!$B$1:$O$1, 0), FALSE)</f>
        <v>2670.2592647937831</v>
      </c>
      <c r="H198" s="52">
        <f>SUM(SUMPRODUCT(C190:C198,MPCs!$B$4:$B$12),SUMPRODUCT(D190:D198,MPCs!$C$4:$C$12),SUMPRODUCT(E190:E198,MPCs!$D$4:$D$12),SUMPRODUCT(F190:F198,MPCs!$E$4:$E$12))</f>
        <v>3349.7195016161186</v>
      </c>
      <c r="I198" s="53">
        <f>VLOOKUP(B198, realGDP!B:F, MATCH($I$4, realGDP!$B$3:$F$3, 0), FALSE)</f>
        <v>15606.6</v>
      </c>
      <c r="J198" s="75">
        <f t="shared" si="9"/>
        <v>-1.2078637664279729E-3</v>
      </c>
      <c r="K198" s="75"/>
    </row>
    <row r="199" spans="1:11" x14ac:dyDescent="0.25">
      <c r="A199" s="50" t="str">
        <f t="shared" si="8"/>
        <v>2013</v>
      </c>
      <c r="B199" t="s">
        <v>62</v>
      </c>
      <c r="C199">
        <f>SUMIF('C&amp;I'!B:B, FI_Q_DL!$B199, 'C&amp;I'!D:D)</f>
        <v>2902.4</v>
      </c>
      <c r="D199">
        <f>(SUMIF('M&amp;M'!B:B, FI_Q_DL!B199, 'M&amp;M'!I:I))/3</f>
        <v>948.29890027749627</v>
      </c>
      <c r="E199">
        <f>((SUMIF(Transfers!B:B, FI_Q_DL!B199, Transfers!J:J))/realGDP!D196)/3</f>
        <v>1265.8463312778442</v>
      </c>
      <c r="F199" s="4">
        <f>VLOOKUP($B199, Taxes!$B:$O, MATCH("SUM_REAL", Taxes!$B$1:$O$1, 0), FALSE)</f>
        <v>2665.8109880297998</v>
      </c>
      <c r="H199" s="52">
        <f>SUM(SUMPRODUCT(C191:C199,MPCs!$B$4:$B$12),SUMPRODUCT(D191:D199,MPCs!$C$4:$C$12),SUMPRODUCT(E191:E199,MPCs!$D$4:$D$12),SUMPRODUCT(F191:F199,MPCs!$E$4:$E$12))</f>
        <v>3344.3232900219782</v>
      </c>
      <c r="I199" s="53">
        <f>VLOOKUP(B199, realGDP!B:F, MATCH($I$4, realGDP!$B$3:$F$3, 0), FALSE)</f>
        <v>15779.9</v>
      </c>
      <c r="J199" s="75">
        <f t="shared" si="9"/>
        <v>-3.419674138708337E-4</v>
      </c>
      <c r="K199" s="75"/>
    </row>
    <row r="200" spans="1:11" x14ac:dyDescent="0.25">
      <c r="A200" s="50" t="str">
        <f t="shared" si="8"/>
        <v>2013</v>
      </c>
      <c r="B200" t="s">
        <v>63</v>
      </c>
      <c r="C200">
        <f>SUMIF('C&amp;I'!B:B, FI_Q_DL!$B200, 'C&amp;I'!D:D)</f>
        <v>2874.5</v>
      </c>
      <c r="D200">
        <f>(SUMIF('M&amp;M'!B:B, FI_Q_DL!B200, 'M&amp;M'!I:I))/3</f>
        <v>946.57625224474816</v>
      </c>
      <c r="E200">
        <f>((SUMIF(Transfers!B:B, FI_Q_DL!B200, Transfers!J:J))/realGDP!D197)/3</f>
        <v>1265.1185517115543</v>
      </c>
      <c r="F200" s="4">
        <f>VLOOKUP($B200, Taxes!$B:$O, MATCH("SUM_REAL", Taxes!$B$1:$O$1, 0), FALSE)</f>
        <v>2693.4602503084789</v>
      </c>
      <c r="H200" s="52">
        <f>SUM(SUMPRODUCT(C192:C200,MPCs!$B$4:$B$12),SUMPRODUCT(D192:D200,MPCs!$C$4:$C$12),SUMPRODUCT(E192:E200,MPCs!$D$4:$D$12),SUMPRODUCT(F192:F200,MPCs!$E$4:$E$12))</f>
        <v>3287.8740233202411</v>
      </c>
      <c r="I200" s="53">
        <f>VLOOKUP(B200, realGDP!B:F, MATCH($I$4, realGDP!$B$3:$F$3, 0), FALSE)</f>
        <v>15916.2</v>
      </c>
      <c r="J200" s="75">
        <f t="shared" si="9"/>
        <v>-3.5466547732333777E-3</v>
      </c>
      <c r="K200" s="75"/>
    </row>
    <row r="201" spans="1:11" x14ac:dyDescent="0.25">
      <c r="A201" s="50" t="str">
        <f t="shared" si="8"/>
        <v>2014</v>
      </c>
      <c r="B201" t="s">
        <v>64</v>
      </c>
      <c r="C201">
        <f>SUMIF('C&amp;I'!B:B, FI_Q_DL!$B201, 'C&amp;I'!D:D)</f>
        <v>2868.5</v>
      </c>
      <c r="D201">
        <f>(SUMIF('M&amp;M'!B:B, FI_Q_DL!B201, 'M&amp;M'!I:I))/3</f>
        <v>967.74897743948293</v>
      </c>
      <c r="E201">
        <f>((SUMIF(Transfers!B:B, FI_Q_DL!B201, Transfers!J:J))/realGDP!D198)/3</f>
        <v>1273.7510748661614</v>
      </c>
      <c r="F201" s="4">
        <f>VLOOKUP($B201, Taxes!$B:$O, MATCH("SUM_REAL", Taxes!$B$1:$O$1, 0), FALSE)</f>
        <v>2735.3841317392948</v>
      </c>
      <c r="H201" s="52">
        <f>SUM(SUMPRODUCT(C193:C201,MPCs!$B$4:$B$12),SUMPRODUCT(D193:D201,MPCs!$C$4:$C$12),SUMPRODUCT(E193:E201,MPCs!$D$4:$D$12),SUMPRODUCT(F193:F201,MPCs!$E$4:$E$12))</f>
        <v>3273.9314708256529</v>
      </c>
      <c r="I201" s="53">
        <f>VLOOKUP(B201, realGDP!B:F, MATCH($I$4, realGDP!$B$3:$F$3, 0), FALSE)</f>
        <v>15831.7</v>
      </c>
      <c r="J201" s="75">
        <f t="shared" si="9"/>
        <v>-8.8067311120019944E-4</v>
      </c>
      <c r="K201" s="75"/>
    </row>
    <row r="202" spans="1:11" x14ac:dyDescent="0.25">
      <c r="A202" s="50" t="str">
        <f t="shared" ref="A202" si="10">RIGHT(B202, 4)</f>
        <v>2014</v>
      </c>
      <c r="B202" t="s">
        <v>65</v>
      </c>
      <c r="C202">
        <f>SUMIF('C&amp;I'!B:B, FI_Q_DL!$B202, 'C&amp;I'!D:D)</f>
        <v>2880</v>
      </c>
      <c r="D202">
        <f>(SUMIF('M&amp;M'!B:B, FI_Q_DL!B202, 'M&amp;M'!I:I))/3</f>
        <v>973.39646514540584</v>
      </c>
      <c r="E202">
        <f>((SUMIF(Transfers!B:B, FI_Q_DL!B202, Transfers!J:J))/realGDP!D199)/3</f>
        <v>1286.5394928368958</v>
      </c>
      <c r="F202" s="4">
        <f>VLOOKUP($B202, Taxes!$B:$O, MATCH("SUM_REAL", Taxes!$B$1:$O$1, 0), FALSE)</f>
        <v>2750.0804412778671</v>
      </c>
      <c r="H202" s="52">
        <f>SUM(SUMPRODUCT(C194:C202,MPCs!$B$4:$B$12),SUMPRODUCT(D194:D202,MPCs!$C$4:$C$12),SUMPRODUCT(E194:E202,MPCs!$D$4:$D$12),SUMPRODUCT(F194:F202,MPCs!$E$4:$E$12))</f>
        <v>3273.1351693996912</v>
      </c>
      <c r="I202" s="53">
        <f>VLOOKUP(B202, realGDP!B:F, MATCH($I$4, realGDP!$B$3:$F$3, 0), FALSE)</f>
        <v>15985.7</v>
      </c>
      <c r="J202" s="75">
        <f t="shared" si="9"/>
        <v>-4.9813359812939134E-5</v>
      </c>
      <c r="K202" s="75"/>
    </row>
  </sheetData>
  <sortState ref="N8:N201">
    <sortCondition ref="N8:N20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F10A44-C63E-4710-86BE-AC0DFCD28E05}"/>
</file>

<file path=customXml/itemProps2.xml><?xml version="1.0" encoding="utf-8"?>
<ds:datastoreItem xmlns:ds="http://schemas.openxmlformats.org/officeDocument/2006/customXml" ds:itemID="{8526EF01-3CDD-4255-9A78-5C3B1A06A368}"/>
</file>

<file path=customXml/itemProps3.xml><?xml version="1.0" encoding="utf-8"?>
<ds:datastoreItem xmlns:ds="http://schemas.openxmlformats.org/officeDocument/2006/customXml" ds:itemID="{F8422B5C-EEC5-495A-BF8F-8BB1B8845F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MPCs</vt:lpstr>
      <vt:lpstr>realGDP</vt:lpstr>
      <vt:lpstr>C&amp;I</vt:lpstr>
      <vt:lpstr>M&amp;M</vt:lpstr>
      <vt:lpstr>Grants</vt:lpstr>
      <vt:lpstr>Transfers</vt:lpstr>
      <vt:lpstr>Taxes</vt:lpstr>
      <vt:lpstr>FI_Q_DL_2</vt:lpstr>
      <vt:lpstr>FI_Q_DL</vt:lpstr>
      <vt:lpstr>FI_Q</vt:lpstr>
      <vt:lpstr>Federal Reserve FI Data</vt:lpstr>
      <vt:lpstr>test</vt:lpstr>
      <vt:lpstr>Charts</vt:lpstr>
      <vt:lpstr>fiscal_impetus</vt:lpstr>
      <vt:lpstr>_DLX1.USE</vt:lpstr>
      <vt:lpstr>_DLX10.USE</vt:lpstr>
      <vt:lpstr>_DLX2.USE</vt:lpstr>
      <vt:lpstr>_DLX4.USE</vt:lpstr>
      <vt:lpstr>_DLX5.USE</vt:lpstr>
      <vt:lpstr>_DLX7.USE</vt:lpstr>
      <vt:lpstr>DLX1.USE</vt:lpstr>
      <vt:lpstr>DLX2.USE</vt:lpstr>
      <vt:lpstr>DLX3.USE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Emily Parker</cp:lastModifiedBy>
  <dcterms:created xsi:type="dcterms:W3CDTF">2014-08-08T13:38:50Z</dcterms:created>
  <dcterms:modified xsi:type="dcterms:W3CDTF">2014-09-03T14:13:06Z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