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colors2.xml" ContentType="application/vnd.ms-office.chartcolorstyle+xml"/>
  <Override PartName="/xl/charts/style2.xml" ContentType="application/vnd.ms-office.chartstyle+xml"/>
  <Override PartName="/xl/charts/chart6.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charts/chart3.xml" ContentType="application/vnd.openxmlformats-officedocument.drawingml.chart+xml"/>
  <Override PartName="/xl/charts/chart1.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hart5.xml" ContentType="application/vnd.openxmlformats-officedocument.drawingml.chart+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externalLinks/externalLink1.xml" ContentType="application/vnd.openxmlformats-officedocument.spreadsheetml.externalLink+xml"/>
  <Override PartName="/xl/calcChain.xml" ContentType="application/vnd.openxmlformats-officedocument.spreadsheetml.calcChain+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01-26-2018\"/>
    </mc:Choice>
  </mc:AlternateContent>
  <bookViews>
    <workbookView xWindow="0" yWindow="0" windowWidth="19200" windowHeight="11460" activeTab="3"/>
  </bookViews>
  <sheets>
    <sheet name="MASTER" sheetId="1" r:id="rId1"/>
    <sheet name="HaverPull" sheetId="2" r:id="rId2"/>
    <sheet name="Calculations" sheetId="5" r:id="rId3"/>
    <sheet name="fiscal_impact" sheetId="19" r:id="rId4"/>
    <sheet name="Fiscal_impact_012618" sheetId="20" r:id="rId5"/>
    <sheet name="additional info" sheetId="21" r:id="rId6"/>
  </sheets>
  <externalReferences>
    <externalReference r:id="rId7"/>
  </externalReferences>
  <definedNames>
    <definedName name="_DLX1.USE">'additional info'!$A$1:$C$7</definedName>
    <definedName name="_DLX2.USE">'additional info'!$D$1:$F$7</definedName>
    <definedName name="_DLX3.USE">'[1]Spending by Category (2)'!$1:$6</definedName>
    <definedName name="_DLX4.USE" localSheetId="3">#REF!</definedName>
    <definedName name="_DLX4.USE">#REF!</definedName>
    <definedName name="_DLX5.USE">'additional info'!$G$1:$I$7</definedName>
    <definedName name="_DLX6.USE">'additional info'!$J$1:$L$7</definedName>
    <definedName name="_DLX7.USE">'additional info'!$M$1:$O$7</definedName>
    <definedName name="_DLX8.USE">'additional info'!#REF!</definedName>
    <definedName name="_DLX9.USE">'additional info'!$V$1:$X$7</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Y47" i="21" l="1"/>
  <c r="E73" i="20" l="1"/>
  <c r="F73" i="20" l="1"/>
  <c r="A73" i="20"/>
  <c r="E72" i="20" l="1"/>
  <c r="F72" i="20"/>
  <c r="A72" i="20"/>
  <c r="A71" i="20" l="1"/>
  <c r="F71" i="20" l="1"/>
  <c r="E71" i="20"/>
  <c r="S10" i="21"/>
  <c r="S11" i="21"/>
  <c r="S12" i="21"/>
  <c r="S13" i="21"/>
  <c r="S14" i="21"/>
  <c r="S15" i="21"/>
  <c r="S16" i="21"/>
  <c r="S17" i="21"/>
  <c r="S18" i="21"/>
  <c r="S19" i="21"/>
  <c r="S20" i="21"/>
  <c r="S21" i="21"/>
  <c r="S22" i="21"/>
  <c r="S23" i="21"/>
  <c r="S24" i="21"/>
  <c r="S25" i="21"/>
  <c r="S26" i="21"/>
  <c r="S27" i="21"/>
  <c r="S28" i="21"/>
  <c r="S29" i="21"/>
  <c r="S30" i="21"/>
  <c r="S31" i="21"/>
  <c r="S32" i="21"/>
  <c r="S33" i="21"/>
  <c r="S34" i="21"/>
  <c r="S35" i="21"/>
  <c r="S36" i="21"/>
  <c r="S37" i="21"/>
  <c r="S38" i="21"/>
  <c r="S39" i="21"/>
  <c r="S40" i="21"/>
  <c r="S41" i="21"/>
  <c r="S42" i="21"/>
  <c r="S43" i="21"/>
  <c r="S44" i="21"/>
  <c r="S45" i="21"/>
  <c r="S46" i="21"/>
  <c r="S47" i="21"/>
  <c r="S48" i="21"/>
  <c r="S49" i="21"/>
  <c r="S50" i="21"/>
  <c r="S51" i="21"/>
  <c r="S52" i="21"/>
  <c r="S53" i="21"/>
  <c r="S54" i="21"/>
  <c r="S55" i="21"/>
  <c r="S56" i="21"/>
  <c r="S57" i="21"/>
  <c r="S58" i="21"/>
  <c r="S59" i="21"/>
  <c r="S60" i="21"/>
  <c r="S61" i="21"/>
  <c r="S62" i="21"/>
  <c r="S63" i="21"/>
  <c r="S64" i="21"/>
  <c r="S65" i="21"/>
  <c r="S66" i="21"/>
  <c r="S67" i="21"/>
  <c r="S68" i="21"/>
  <c r="S69" i="21"/>
  <c r="S70" i="21"/>
  <c r="S71" i="21"/>
  <c r="S72" i="21"/>
  <c r="S73" i="21"/>
  <c r="S74" i="21"/>
  <c r="S75" i="21"/>
  <c r="S76" i="21"/>
  <c r="S77" i="21"/>
  <c r="S78" i="21"/>
  <c r="S79" i="21"/>
  <c r="S80" i="21"/>
  <c r="S81" i="21"/>
  <c r="S82" i="21"/>
  <c r="S83" i="21"/>
  <c r="S84" i="21"/>
  <c r="S85" i="21"/>
  <c r="S86" i="21"/>
  <c r="S87" i="21"/>
  <c r="S88" i="21"/>
  <c r="S89" i="21"/>
  <c r="S90" i="21"/>
  <c r="S91" i="21"/>
  <c r="S92" i="21"/>
  <c r="S93" i="21"/>
  <c r="S94" i="21"/>
  <c r="S95" i="21"/>
  <c r="S96" i="21"/>
  <c r="S97" i="21"/>
  <c r="S98" i="21"/>
  <c r="S99" i="21"/>
  <c r="S100" i="21"/>
  <c r="S101" i="21"/>
  <c r="S102" i="21"/>
  <c r="S103" i="21"/>
  <c r="S104" i="21"/>
  <c r="S105" i="21"/>
  <c r="S106" i="21"/>
  <c r="S107" i="21"/>
  <c r="S108" i="21"/>
  <c r="S109" i="21"/>
  <c r="S110" i="21"/>
  <c r="S111" i="21"/>
  <c r="S112" i="21"/>
  <c r="S113" i="21"/>
  <c r="S114" i="21"/>
  <c r="S115" i="21"/>
  <c r="S116" i="21"/>
  <c r="S117" i="21"/>
  <c r="S118" i="21"/>
  <c r="S119" i="21"/>
  <c r="S120" i="21"/>
  <c r="S121" i="21"/>
  <c r="T128" i="21"/>
  <c r="T129" i="21"/>
  <c r="T130" i="21"/>
  <c r="T131" i="21"/>
  <c r="T132" i="21"/>
  <c r="T133" i="21"/>
  <c r="T134" i="21"/>
  <c r="T135" i="21"/>
  <c r="T136" i="21"/>
  <c r="T137" i="21"/>
  <c r="T138" i="21"/>
  <c r="T139" i="21"/>
  <c r="T140" i="21"/>
  <c r="T141" i="21"/>
  <c r="T142" i="21"/>
  <c r="T143" i="21"/>
  <c r="T144" i="21"/>
  <c r="T145" i="21"/>
  <c r="T146" i="21"/>
  <c r="T147" i="21"/>
  <c r="T148" i="21"/>
  <c r="T149" i="21"/>
  <c r="T150" i="21"/>
  <c r="T151" i="21"/>
  <c r="T152" i="21"/>
  <c r="T153" i="21"/>
  <c r="T154" i="21"/>
  <c r="T155" i="21"/>
  <c r="T156" i="21"/>
  <c r="T157" i="21"/>
  <c r="T158" i="21"/>
  <c r="T159" i="21"/>
  <c r="T160" i="21"/>
  <c r="T161" i="21"/>
  <c r="T162" i="21"/>
  <c r="T163" i="21"/>
  <c r="T164" i="21"/>
  <c r="T165" i="21"/>
  <c r="T166" i="21"/>
  <c r="T167" i="21"/>
  <c r="T168" i="21"/>
  <c r="T169" i="21"/>
  <c r="T170" i="21"/>
  <c r="T171" i="21"/>
  <c r="T172" i="21"/>
  <c r="T173" i="21"/>
  <c r="T174" i="21"/>
  <c r="T175" i="21"/>
  <c r="T176" i="21"/>
  <c r="T177" i="21"/>
  <c r="T178" i="21"/>
  <c r="T179" i="21"/>
  <c r="T180" i="21"/>
  <c r="T181" i="21"/>
  <c r="T182" i="21"/>
  <c r="T183" i="21"/>
  <c r="T184" i="21"/>
  <c r="T185" i="21"/>
  <c r="T186" i="21"/>
  <c r="T187" i="21"/>
  <c r="T188" i="21"/>
  <c r="T189" i="21"/>
  <c r="T190" i="21"/>
  <c r="T191" i="21"/>
  <c r="T192" i="21"/>
  <c r="T193" i="21"/>
  <c r="T194" i="21"/>
  <c r="T195" i="21"/>
  <c r="T196" i="21"/>
  <c r="T197" i="21"/>
  <c r="T198" i="21"/>
  <c r="T199" i="21"/>
  <c r="T200" i="21"/>
  <c r="S122" i="21"/>
  <c r="S123" i="21"/>
  <c r="S124" i="21"/>
  <c r="S125" i="21"/>
  <c r="S126" i="21"/>
  <c r="S127" i="21"/>
  <c r="S128" i="21"/>
  <c r="S129" i="21"/>
  <c r="S130" i="21"/>
  <c r="S131" i="21"/>
  <c r="S132" i="21"/>
  <c r="S133" i="21"/>
  <c r="S134" i="21"/>
  <c r="S135" i="21"/>
  <c r="S136" i="21"/>
  <c r="S137" i="21"/>
  <c r="S138" i="21"/>
  <c r="S139" i="21"/>
  <c r="S140" i="21"/>
  <c r="S141" i="21"/>
  <c r="S142" i="21"/>
  <c r="S143" i="21"/>
  <c r="S144" i="21"/>
  <c r="S145" i="21"/>
  <c r="S146" i="21"/>
  <c r="S147" i="21"/>
  <c r="S148" i="21"/>
  <c r="S149" i="21"/>
  <c r="S150" i="21"/>
  <c r="S151" i="21"/>
  <c r="S152" i="21"/>
  <c r="S153" i="21"/>
  <c r="S154" i="21"/>
  <c r="S155" i="21"/>
  <c r="S156" i="21"/>
  <c r="S157" i="21"/>
  <c r="S158" i="21"/>
  <c r="S159" i="21"/>
  <c r="S160" i="21"/>
  <c r="S161" i="21"/>
  <c r="S162" i="21"/>
  <c r="S163" i="21"/>
  <c r="S164" i="21"/>
  <c r="S165" i="21"/>
  <c r="S166" i="21"/>
  <c r="S167" i="21"/>
  <c r="S168" i="21"/>
  <c r="S169" i="21"/>
  <c r="S170" i="21"/>
  <c r="S171" i="21"/>
  <c r="S172" i="21"/>
  <c r="S173" i="21"/>
  <c r="S174" i="21"/>
  <c r="S175" i="21"/>
  <c r="S176" i="21"/>
  <c r="S177" i="21"/>
  <c r="S178" i="21"/>
  <c r="S179" i="21"/>
  <c r="S180" i="21"/>
  <c r="S181" i="21"/>
  <c r="S182" i="21"/>
  <c r="S183" i="21"/>
  <c r="S184" i="21"/>
  <c r="S185" i="21"/>
  <c r="S186" i="21"/>
  <c r="S187" i="21"/>
  <c r="S188" i="21"/>
  <c r="S189" i="21"/>
  <c r="S190" i="21"/>
  <c r="S191" i="21"/>
  <c r="S192" i="21"/>
  <c r="S193" i="21"/>
  <c r="S194" i="21"/>
  <c r="S195" i="21"/>
  <c r="S196" i="21"/>
  <c r="S197" i="21"/>
  <c r="S198" i="21"/>
  <c r="S199" i="21"/>
  <c r="S200" i="21"/>
  <c r="S9" i="21"/>
  <c r="Q10" i="21"/>
  <c r="Q11" i="21"/>
  <c r="Q12" i="21"/>
  <c r="Q13" i="21"/>
  <c r="Q14" i="21"/>
  <c r="Q15" i="21"/>
  <c r="Q16" i="21"/>
  <c r="Q17" i="21"/>
  <c r="Q18" i="21"/>
  <c r="Q19" i="21"/>
  <c r="Q20" i="21"/>
  <c r="Q21" i="21"/>
  <c r="Q22" i="21"/>
  <c r="Q23" i="21"/>
  <c r="Q24" i="21"/>
  <c r="Q25" i="21"/>
  <c r="Q26" i="21"/>
  <c r="Q27" i="21"/>
  <c r="Q28" i="21"/>
  <c r="Q29" i="21"/>
  <c r="Q30" i="21"/>
  <c r="Q31" i="21"/>
  <c r="Q32" i="21"/>
  <c r="Q33" i="21"/>
  <c r="Q34" i="21"/>
  <c r="Q35" i="21"/>
  <c r="Q36" i="21"/>
  <c r="Q37" i="21"/>
  <c r="Q38" i="21"/>
  <c r="Q39" i="21"/>
  <c r="Q40" i="21"/>
  <c r="Q41" i="21"/>
  <c r="Q42" i="21"/>
  <c r="Q43" i="21"/>
  <c r="Q44" i="21"/>
  <c r="Q45" i="21"/>
  <c r="Q46" i="21"/>
  <c r="Q47" i="21"/>
  <c r="Q48" i="21"/>
  <c r="Q49" i="21"/>
  <c r="Q50" i="21"/>
  <c r="Q51" i="21"/>
  <c r="Q52" i="21"/>
  <c r="Q53" i="21"/>
  <c r="Q54" i="21"/>
  <c r="Q55" i="21"/>
  <c r="Q56" i="21"/>
  <c r="Q57" i="21"/>
  <c r="Q58" i="21"/>
  <c r="Q59" i="21"/>
  <c r="Q60" i="21"/>
  <c r="Q61" i="21"/>
  <c r="Q62" i="21"/>
  <c r="Q63" i="21"/>
  <c r="Q64" i="21"/>
  <c r="Q65" i="21"/>
  <c r="Q66" i="21"/>
  <c r="Q67" i="21"/>
  <c r="Q68" i="21"/>
  <c r="Q69" i="21"/>
  <c r="Q70" i="21"/>
  <c r="Q71" i="21"/>
  <c r="Q72" i="21"/>
  <c r="Q73" i="21"/>
  <c r="Q74" i="21"/>
  <c r="Q75" i="21"/>
  <c r="Q76" i="21"/>
  <c r="Q77" i="21"/>
  <c r="Q78" i="21"/>
  <c r="Q79" i="21"/>
  <c r="Q80" i="21"/>
  <c r="Q81" i="21"/>
  <c r="Q82" i="21"/>
  <c r="Q83" i="21"/>
  <c r="Q84" i="21"/>
  <c r="Q85" i="21"/>
  <c r="Q86" i="21"/>
  <c r="Q87" i="21"/>
  <c r="Q88" i="21"/>
  <c r="Q89" i="21"/>
  <c r="Q90" i="21"/>
  <c r="Q91" i="21"/>
  <c r="Q92" i="21"/>
  <c r="Q93" i="21"/>
  <c r="Q94" i="21"/>
  <c r="Q95" i="21"/>
  <c r="Q96" i="21"/>
  <c r="Q97" i="21"/>
  <c r="Q98" i="21"/>
  <c r="Q99" i="21"/>
  <c r="Q100" i="21"/>
  <c r="Q101" i="21"/>
  <c r="Q102" i="21"/>
  <c r="Q103" i="21"/>
  <c r="Q104" i="21"/>
  <c r="Q105" i="21"/>
  <c r="Q106" i="21"/>
  <c r="Q107" i="21"/>
  <c r="Q108" i="21"/>
  <c r="Q109" i="21"/>
  <c r="Q110" i="21"/>
  <c r="Q111" i="21"/>
  <c r="Q112" i="21"/>
  <c r="Q113" i="21"/>
  <c r="Q114" i="21"/>
  <c r="Q115" i="21"/>
  <c r="Q116" i="21"/>
  <c r="Q117" i="21"/>
  <c r="Q118" i="21"/>
  <c r="Q119" i="21"/>
  <c r="Q120" i="21"/>
  <c r="Q121" i="21"/>
  <c r="R128" i="21"/>
  <c r="R129" i="21"/>
  <c r="R130" i="21"/>
  <c r="R131" i="21"/>
  <c r="R132" i="21"/>
  <c r="R133" i="21"/>
  <c r="R134" i="21"/>
  <c r="R135" i="21"/>
  <c r="R136" i="21"/>
  <c r="R137" i="21"/>
  <c r="R138" i="21"/>
  <c r="R139" i="21"/>
  <c r="R140" i="21"/>
  <c r="R141" i="21"/>
  <c r="R142" i="21"/>
  <c r="R143" i="21"/>
  <c r="R144" i="21"/>
  <c r="R145" i="21"/>
  <c r="R146" i="21"/>
  <c r="R147" i="21"/>
  <c r="R148" i="21"/>
  <c r="R149" i="21"/>
  <c r="R150" i="21"/>
  <c r="R151" i="21"/>
  <c r="R152" i="21"/>
  <c r="R153" i="21"/>
  <c r="R154" i="21"/>
  <c r="R155" i="21"/>
  <c r="R156" i="21"/>
  <c r="R157" i="21"/>
  <c r="R158" i="21"/>
  <c r="R159" i="21"/>
  <c r="R160" i="21"/>
  <c r="R161" i="21"/>
  <c r="R162" i="21"/>
  <c r="R163" i="21"/>
  <c r="R164" i="21"/>
  <c r="R165" i="21"/>
  <c r="R166" i="21"/>
  <c r="R167" i="21"/>
  <c r="R168" i="21"/>
  <c r="R169" i="21"/>
  <c r="R170" i="21"/>
  <c r="R171" i="21"/>
  <c r="R172" i="21"/>
  <c r="R173" i="21"/>
  <c r="R174" i="21"/>
  <c r="R175" i="21"/>
  <c r="R176" i="21"/>
  <c r="R177" i="21"/>
  <c r="R178" i="21"/>
  <c r="R179" i="21"/>
  <c r="R180" i="21"/>
  <c r="R181" i="21"/>
  <c r="R182" i="21"/>
  <c r="R183" i="21"/>
  <c r="R184" i="21"/>
  <c r="R185" i="21"/>
  <c r="R186" i="21"/>
  <c r="R187" i="21"/>
  <c r="R188" i="21"/>
  <c r="R189" i="21"/>
  <c r="R190" i="21"/>
  <c r="R191" i="21"/>
  <c r="R192" i="21"/>
  <c r="R193" i="21"/>
  <c r="R194" i="21"/>
  <c r="R195" i="21"/>
  <c r="R196" i="21"/>
  <c r="R197" i="21"/>
  <c r="R198" i="21"/>
  <c r="R199" i="21"/>
  <c r="R200" i="21"/>
  <c r="Q9" i="21"/>
  <c r="Q122" i="21"/>
  <c r="Q123" i="21"/>
  <c r="Q124" i="21"/>
  <c r="Q125" i="21"/>
  <c r="Q126" i="21"/>
  <c r="Q127" i="21"/>
  <c r="Q128" i="21"/>
  <c r="Q129" i="21"/>
  <c r="Q130" i="21"/>
  <c r="Q131" i="21"/>
  <c r="Q132" i="21"/>
  <c r="Q133" i="21"/>
  <c r="Q134" i="21"/>
  <c r="Q135" i="21"/>
  <c r="Q136" i="21"/>
  <c r="Q137" i="21"/>
  <c r="Q138" i="21"/>
  <c r="Q139" i="21"/>
  <c r="Q140" i="21"/>
  <c r="Q141" i="21"/>
  <c r="Q142" i="21"/>
  <c r="Q143" i="21"/>
  <c r="Q144" i="21"/>
  <c r="Q145" i="21"/>
  <c r="Q146" i="21"/>
  <c r="Q147" i="21"/>
  <c r="Q148" i="21"/>
  <c r="Q149" i="21"/>
  <c r="Q150" i="21"/>
  <c r="Q151" i="21"/>
  <c r="Q152" i="21"/>
  <c r="Q153" i="21"/>
  <c r="Q154" i="21"/>
  <c r="Q155" i="21"/>
  <c r="Q156" i="21"/>
  <c r="Q157" i="21"/>
  <c r="Q158" i="21"/>
  <c r="Q159" i="21"/>
  <c r="Q160" i="21"/>
  <c r="Q161" i="21"/>
  <c r="Q162" i="21"/>
  <c r="Q163" i="21"/>
  <c r="Q164" i="21"/>
  <c r="Q165" i="21"/>
  <c r="Q166" i="21"/>
  <c r="Q167" i="21"/>
  <c r="Q168" i="21"/>
  <c r="Q169" i="21"/>
  <c r="Q170" i="21"/>
  <c r="Q171" i="21"/>
  <c r="Q172" i="21"/>
  <c r="Q173" i="21"/>
  <c r="Q174" i="21"/>
  <c r="Q175" i="21"/>
  <c r="Q176" i="21"/>
  <c r="Q177" i="21"/>
  <c r="Q178" i="21"/>
  <c r="Q179" i="21"/>
  <c r="Q180" i="21"/>
  <c r="Q181" i="21"/>
  <c r="Q182" i="21"/>
  <c r="Q183" i="21"/>
  <c r="Q184" i="21"/>
  <c r="Q185" i="21"/>
  <c r="Q186" i="21"/>
  <c r="Q187" i="21"/>
  <c r="Q188" i="21"/>
  <c r="Q189" i="21"/>
  <c r="Q190" i="21"/>
  <c r="Q191" i="21"/>
  <c r="Q192" i="21"/>
  <c r="Q193" i="21"/>
  <c r="Q194" i="21"/>
  <c r="Q195" i="21"/>
  <c r="Q196" i="21"/>
  <c r="Q197" i="21"/>
  <c r="Q198" i="21"/>
  <c r="Q199" i="21"/>
  <c r="Q200" i="21"/>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E70" i="20"/>
  <c r="GI27" i="5"/>
  <c r="GI29" i="5" s="1"/>
  <c r="A70" i="20"/>
  <c r="A3" i="20"/>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2" i="20"/>
  <c r="E3" i="20"/>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2" i="20"/>
  <c r="DT27" i="5"/>
  <c r="C3" i="20" s="1"/>
  <c r="DU27" i="5"/>
  <c r="C4" i="20" s="1"/>
  <c r="DV27" i="5"/>
  <c r="DV28" i="5" s="1"/>
  <c r="DW27" i="5"/>
  <c r="DX27" i="5"/>
  <c r="C7" i="20" s="1"/>
  <c r="DY27" i="5"/>
  <c r="DZ27" i="5"/>
  <c r="EA27" i="5"/>
  <c r="EB27" i="5"/>
  <c r="C11" i="20" s="1"/>
  <c r="EC27" i="5"/>
  <c r="C12" i="20" s="1"/>
  <c r="ED27" i="5"/>
  <c r="EE27" i="5"/>
  <c r="EF27" i="5"/>
  <c r="EG27" i="5"/>
  <c r="EH27" i="5"/>
  <c r="C17" i="20" s="1"/>
  <c r="EI27" i="5"/>
  <c r="C18" i="20" s="1"/>
  <c r="EJ27" i="5"/>
  <c r="C19" i="20" s="1"/>
  <c r="EK27" i="5"/>
  <c r="C20" i="20" s="1"/>
  <c r="EL27" i="5"/>
  <c r="EM27" i="5"/>
  <c r="C22" i="20" s="1"/>
  <c r="EN27" i="5"/>
  <c r="C23" i="20" s="1"/>
  <c r="EO27" i="5"/>
  <c r="EO28" i="5" s="1"/>
  <c r="EP27" i="5"/>
  <c r="EP29" i="5" s="1"/>
  <c r="EQ27" i="5"/>
  <c r="C26" i="20" s="1"/>
  <c r="ER27" i="5"/>
  <c r="ES27" i="5"/>
  <c r="ES28" i="5" s="1"/>
  <c r="ET27" i="5"/>
  <c r="EU27" i="5"/>
  <c r="C30" i="20" s="1"/>
  <c r="EV27" i="5"/>
  <c r="EW27" i="5"/>
  <c r="EW28" i="5" s="1"/>
  <c r="EX27" i="5"/>
  <c r="EX29" i="5" s="1"/>
  <c r="EY27" i="5"/>
  <c r="EY29" i="5" s="1"/>
  <c r="EZ27" i="5"/>
  <c r="C35" i="20" s="1"/>
  <c r="FA27" i="5"/>
  <c r="FB27" i="5"/>
  <c r="C37" i="20" s="1"/>
  <c r="FC27" i="5"/>
  <c r="C38" i="20" s="1"/>
  <c r="FD27" i="5"/>
  <c r="FD29" i="5" s="1"/>
  <c r="FE27" i="5"/>
  <c r="C40" i="20" s="1"/>
  <c r="FF27" i="5"/>
  <c r="C41" i="20" s="1"/>
  <c r="FG27" i="5"/>
  <c r="FG29" i="5" s="1"/>
  <c r="FH27" i="5"/>
  <c r="FI27" i="5"/>
  <c r="C44" i="20" s="1"/>
  <c r="FJ27" i="5"/>
  <c r="C45" i="20" s="1"/>
  <c r="FK27" i="5"/>
  <c r="FL27" i="5"/>
  <c r="FM27" i="5"/>
  <c r="FM29" i="5" s="1"/>
  <c r="FN27" i="5"/>
  <c r="FN28" i="5" s="1"/>
  <c r="FO27" i="5"/>
  <c r="FO28" i="5" s="1"/>
  <c r="FP27" i="5"/>
  <c r="FP28" i="5" s="1"/>
  <c r="FQ27" i="5"/>
  <c r="C52" i="20" s="1"/>
  <c r="FR27" i="5"/>
  <c r="C53" i="20" s="1"/>
  <c r="FS27" i="5"/>
  <c r="FS28" i="5" s="1"/>
  <c r="FT27" i="5"/>
  <c r="FU27" i="5"/>
  <c r="FV27" i="5"/>
  <c r="FW27" i="5"/>
  <c r="C58" i="20" s="1"/>
  <c r="FX27" i="5"/>
  <c r="FX29" i="5" s="1"/>
  <c r="FY27" i="5"/>
  <c r="FZ27" i="5"/>
  <c r="GA27" i="5"/>
  <c r="GB27" i="5"/>
  <c r="C63" i="20" s="1"/>
  <c r="GC27" i="5"/>
  <c r="GD27" i="5"/>
  <c r="GD29" i="5" s="1"/>
  <c r="GE27" i="5"/>
  <c r="C66" i="20" s="1"/>
  <c r="GF27" i="5"/>
  <c r="GG27" i="5"/>
  <c r="GG28" i="5" s="1"/>
  <c r="GH27" i="5"/>
  <c r="DS27" i="5"/>
  <c r="C2" i="20" s="1"/>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GM27" i="5"/>
  <c r="GM29" i="5" s="1"/>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N34" i="5" s="1"/>
  <c r="GM14" i="5"/>
  <c r="GM34" i="5" s="1"/>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F41" i="5"/>
  <c r="E40" i="5"/>
  <c r="E41" i="5"/>
  <c r="GV38" i="5"/>
  <c r="M41" i="5"/>
  <c r="F40" i="5"/>
  <c r="GU38" i="5"/>
  <c r="D38" i="5"/>
  <c r="K41" i="5"/>
  <c r="E39" i="5"/>
  <c r="C39" i="5"/>
  <c r="GT38" i="5"/>
  <c r="I40" i="5"/>
  <c r="G40" i="5"/>
  <c r="D39" i="5"/>
  <c r="H41" i="5"/>
  <c r="GU40" i="5"/>
  <c r="C38" i="5"/>
  <c r="J41" i="5"/>
  <c r="GT40" i="5"/>
  <c r="C41" i="5"/>
  <c r="H40" i="5"/>
  <c r="I41" i="5"/>
  <c r="G41" i="5"/>
  <c r="D41" i="5"/>
  <c r="D40" i="5"/>
  <c r="GV40" i="5"/>
  <c r="C40" i="5"/>
  <c r="E38" i="5"/>
  <c r="L41" i="5"/>
  <c r="GL34" i="5" l="1"/>
  <c r="GL32" i="5"/>
  <c r="T127" i="21"/>
  <c r="R127" i="21"/>
  <c r="T126" i="21"/>
  <c r="R125" i="21"/>
  <c r="AZ54" i="5"/>
  <c r="T28" i="5"/>
  <c r="T89" i="21"/>
  <c r="R126" i="21"/>
  <c r="GS57" i="5"/>
  <c r="T125" i="21"/>
  <c r="E28" i="5"/>
  <c r="T124" i="21"/>
  <c r="FE62" i="5"/>
  <c r="EG62" i="5"/>
  <c r="DO50" i="5"/>
  <c r="FS50" i="5"/>
  <c r="CO28" i="5"/>
  <c r="EL33" i="5"/>
  <c r="DF50" i="5"/>
  <c r="AU62" i="5"/>
  <c r="DO62" i="5"/>
  <c r="R123" i="21"/>
  <c r="T122" i="21"/>
  <c r="T96" i="21"/>
  <c r="T82" i="21"/>
  <c r="BX29" i="5"/>
  <c r="U54" i="5"/>
  <c r="DF54" i="5"/>
  <c r="CR62" i="5"/>
  <c r="T123" i="21"/>
  <c r="T36" i="21"/>
  <c r="ER54" i="5"/>
  <c r="BQ28" i="5"/>
  <c r="U29" i="5"/>
  <c r="DB29" i="5"/>
  <c r="DE29" i="5"/>
  <c r="M28" i="5"/>
  <c r="Y54" i="5"/>
  <c r="BE54" i="5"/>
  <c r="CK54" i="5"/>
  <c r="CS54" i="5"/>
  <c r="DI54" i="5"/>
  <c r="FM54" i="5"/>
  <c r="R124" i="21"/>
  <c r="BU29" i="5"/>
  <c r="FW62" i="5"/>
  <c r="FO62" i="5"/>
  <c r="FG62" i="5"/>
  <c r="EY62" i="5"/>
  <c r="EQ62" i="5"/>
  <c r="EA62" i="5"/>
  <c r="DS62" i="5"/>
  <c r="GG62" i="5"/>
  <c r="T90" i="21"/>
  <c r="FJ28" i="5"/>
  <c r="GK34" i="5"/>
  <c r="I54" i="5"/>
  <c r="DU28" i="5"/>
  <c r="EP53" i="5"/>
  <c r="GK32" i="5"/>
  <c r="EK28" i="5"/>
  <c r="FL53" i="5"/>
  <c r="AJ57" i="5"/>
  <c r="BV29" i="5"/>
  <c r="T54" i="5"/>
  <c r="AB54" i="5"/>
  <c r="J53" i="5"/>
  <c r="AH53" i="5"/>
  <c r="AP53" i="5"/>
  <c r="CT53" i="5"/>
  <c r="DJ53" i="5"/>
  <c r="I50" i="5"/>
  <c r="AK57" i="5"/>
  <c r="AD57" i="5"/>
  <c r="BR62" i="5"/>
  <c r="BZ62" i="5"/>
  <c r="FY54" i="5"/>
  <c r="R122" i="21"/>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T48" i="21"/>
  <c r="T16" i="21"/>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T84" i="21"/>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R53" i="21"/>
  <c r="GR28" i="5"/>
  <c r="FV35" i="5"/>
  <c r="T15" i="21"/>
  <c r="DT34" i="5"/>
  <c r="AA54" i="5"/>
  <c r="EM28" i="5"/>
  <c r="I33" i="5"/>
  <c r="AR32" i="5"/>
  <c r="AZ33" i="5"/>
  <c r="BH33" i="5"/>
  <c r="BX33" i="5"/>
  <c r="CN32" i="5"/>
  <c r="EC53" i="5"/>
  <c r="Y62" i="5"/>
  <c r="AG62" i="5"/>
  <c r="BE62" i="5"/>
  <c r="BM62" i="5"/>
  <c r="BU62" i="5"/>
  <c r="CK62" i="5"/>
  <c r="DA62" i="5"/>
  <c r="DI62" i="5"/>
  <c r="DQ62" i="5"/>
  <c r="EZ62" i="5"/>
  <c r="FA64" i="5" s="1"/>
  <c r="ER62" i="5"/>
  <c r="EB62" i="5"/>
  <c r="O29" i="5"/>
  <c r="O28" i="5"/>
  <c r="AE29" i="5"/>
  <c r="AE28" i="5"/>
  <c r="DO28" i="5"/>
  <c r="DO29" i="5"/>
  <c r="C55" i="20"/>
  <c r="FT28" i="5"/>
  <c r="FT29" i="5"/>
  <c r="C33" i="20"/>
  <c r="EX28" i="5"/>
  <c r="FY62" i="5"/>
  <c r="BG54" i="5"/>
  <c r="CE54" i="5"/>
  <c r="GE53" i="5"/>
  <c r="T100" i="21"/>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R115" i="21"/>
  <c r="R58" i="21"/>
  <c r="T60" i="21"/>
  <c r="FT53" i="5"/>
  <c r="BJ32" i="5"/>
  <c r="FM57" i="5"/>
  <c r="AY29" i="5"/>
  <c r="BF28" i="5"/>
  <c r="DJ29" i="5"/>
  <c r="Z34" i="5"/>
  <c r="AH34" i="5"/>
  <c r="AP34" i="5"/>
  <c r="AX34" i="5"/>
  <c r="BF34" i="5"/>
  <c r="BN34" i="5"/>
  <c r="BV34" i="5"/>
  <c r="CD34" i="5"/>
  <c r="CL34" i="5"/>
  <c r="DB34" i="5"/>
  <c r="BY57" i="5"/>
  <c r="DE57" i="5"/>
  <c r="DM57" i="5"/>
  <c r="K62" i="5"/>
  <c r="GL35"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R65" i="21"/>
  <c r="DT28" i="5"/>
  <c r="AA28" i="5"/>
  <c r="FR28" i="5"/>
  <c r="DC29" i="5"/>
  <c r="X33" i="5"/>
  <c r="AF32" i="5"/>
  <c r="AV33" i="5"/>
  <c r="BD32" i="5"/>
  <c r="BL32" i="5"/>
  <c r="BT32" i="5"/>
  <c r="CB33" i="5"/>
  <c r="CJ33" i="5"/>
  <c r="CR32" i="5"/>
  <c r="CZ32" i="5"/>
  <c r="DH32" i="5"/>
  <c r="CF33" i="5"/>
  <c r="CU34" i="5"/>
  <c r="BS57" i="5"/>
  <c r="CI57" i="5"/>
  <c r="CQ57" i="5"/>
  <c r="CA62" i="5"/>
  <c r="AB35" i="5"/>
  <c r="CF35" i="5"/>
  <c r="GM35" i="5"/>
  <c r="GC62" i="5"/>
  <c r="GK62" i="5"/>
  <c r="GS62" i="5"/>
  <c r="ES34" i="5"/>
  <c r="T95" i="21"/>
  <c r="FF54" i="5"/>
  <c r="G53" i="5"/>
  <c r="AE53" i="5"/>
  <c r="CA53" i="5"/>
  <c r="CY53" i="5"/>
  <c r="DW53" i="5"/>
  <c r="FK53" i="5"/>
  <c r="AQ50" i="5"/>
  <c r="BO50" i="5"/>
  <c r="CM50" i="5"/>
  <c r="DK50" i="5"/>
  <c r="AA57" i="5"/>
  <c r="BG57" i="5"/>
  <c r="CE57" i="5"/>
  <c r="GM53" i="5"/>
  <c r="DY35" i="5"/>
  <c r="T114" i="21"/>
  <c r="BP50" i="5"/>
  <c r="FE35" i="5"/>
  <c r="FU62" i="5"/>
  <c r="FZ33" i="5"/>
  <c r="R34" i="21"/>
  <c r="DT29" i="5"/>
  <c r="S28" i="5"/>
  <c r="FR29" i="5"/>
  <c r="CU29" i="5"/>
  <c r="GN35" i="5"/>
  <c r="K33" i="5"/>
  <c r="J35" i="5"/>
  <c r="L32" i="5"/>
  <c r="DL34" i="5"/>
  <c r="DT50" i="5"/>
  <c r="DV33" i="5"/>
  <c r="EU32" i="5"/>
  <c r="FA57" i="5"/>
  <c r="FA35" i="5"/>
  <c r="FY32" i="5"/>
  <c r="GC32" i="5"/>
  <c r="FX35" i="5"/>
  <c r="R71" i="21"/>
  <c r="BF32" i="5"/>
  <c r="BO54" i="5"/>
  <c r="K54" i="5"/>
  <c r="EG28" i="5"/>
  <c r="DJ54" i="5"/>
  <c r="FW29" i="5"/>
  <c r="W29" i="5"/>
  <c r="H54" i="5"/>
  <c r="P54" i="5"/>
  <c r="AF54" i="5"/>
  <c r="AN54" i="5"/>
  <c r="AV54" i="5"/>
  <c r="AV64" i="5" s="1"/>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T22" i="21"/>
  <c r="BW54" i="5"/>
  <c r="BU50" i="5"/>
  <c r="CI29" i="5"/>
  <c r="W53" i="5"/>
  <c r="AX28" i="5"/>
  <c r="AH29" i="5"/>
  <c r="CR33" i="5"/>
  <c r="CY29" i="5"/>
  <c r="FW54" i="5"/>
  <c r="C33" i="5"/>
  <c r="DT62" i="5"/>
  <c r="DW57" i="5"/>
  <c r="FT50" i="5"/>
  <c r="R57" i="21"/>
  <c r="EB53" i="5"/>
  <c r="DG29" i="5"/>
  <c r="AI34" i="5"/>
  <c r="AM28" i="5"/>
  <c r="DD50" i="5"/>
  <c r="FQ28" i="5"/>
  <c r="BK29" i="5"/>
  <c r="DJ33" i="5"/>
  <c r="BM34" i="5"/>
  <c r="FZ62" i="5"/>
  <c r="GK29" i="5"/>
  <c r="GK28" i="5"/>
  <c r="C70" i="20"/>
  <c r="GI28" i="5"/>
  <c r="EE50" i="5"/>
  <c r="ED50" i="5"/>
  <c r="EA34" i="5"/>
  <c r="FX33" i="5"/>
  <c r="R55" i="21"/>
  <c r="FW28" i="5"/>
  <c r="AV34" i="5"/>
  <c r="CZ34" i="5"/>
  <c r="AA34" i="5"/>
  <c r="BW34" i="5"/>
  <c r="AA50" i="5"/>
  <c r="AB50" i="5"/>
  <c r="I62" i="5"/>
  <c r="BP62" i="5"/>
  <c r="AQ54" i="5"/>
  <c r="DR54" i="5"/>
  <c r="DP53" i="5"/>
  <c r="CT28" i="5"/>
  <c r="FI28" i="5"/>
  <c r="AU28" i="5"/>
  <c r="AP32" i="5"/>
  <c r="BN33" i="5"/>
  <c r="Y34" i="5"/>
  <c r="AE62" i="5"/>
  <c r="BS62" i="5"/>
  <c r="BT64" i="5" s="1"/>
  <c r="DL50" i="5"/>
  <c r="CJ53" i="5"/>
  <c r="CT54" i="5"/>
  <c r="CP50" i="5"/>
  <c r="FF28" i="5"/>
  <c r="FQ29" i="5"/>
  <c r="EU29" i="5"/>
  <c r="FI29" i="5"/>
  <c r="BB50" i="5"/>
  <c r="BA28" i="5"/>
  <c r="CB32" i="5"/>
  <c r="C59" i="20"/>
  <c r="FX28" i="5"/>
  <c r="DX50" i="5"/>
  <c r="R109" i="21"/>
  <c r="R77" i="21"/>
  <c r="R22" i="21"/>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R51" i="21"/>
  <c r="R20" i="21"/>
  <c r="DZ62" i="5"/>
  <c r="GJ33" i="5"/>
  <c r="GR33" i="5"/>
  <c r="GM50" i="5"/>
  <c r="GU50" i="5"/>
  <c r="GP57" i="5"/>
  <c r="GD62" i="5"/>
  <c r="V62" i="5"/>
  <c r="P32" i="5"/>
  <c r="N35" i="5"/>
  <c r="F35" i="5"/>
  <c r="J34" i="5"/>
  <c r="DP33" i="5"/>
  <c r="DI35" i="5"/>
  <c r="DY50" i="5"/>
  <c r="EF50" i="5"/>
  <c r="EC32" i="5"/>
  <c r="EO50" i="5"/>
  <c r="EU57" i="5"/>
  <c r="FR50" i="5"/>
  <c r="FS35" i="5"/>
  <c r="FX34" i="5"/>
  <c r="GI57" i="5"/>
  <c r="T11" i="21"/>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R121" i="21"/>
  <c r="T101" i="21"/>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M63" i="5" s="1"/>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T113" i="21"/>
  <c r="CJ29" i="5"/>
  <c r="AU33" i="5"/>
  <c r="GC54" i="5"/>
  <c r="GD54" i="5"/>
  <c r="GS54" i="5"/>
  <c r="GT54" i="5"/>
  <c r="T59" i="21"/>
  <c r="FL54" i="5"/>
  <c r="AO50" i="5"/>
  <c r="DY29" i="5"/>
  <c r="EE29" i="5"/>
  <c r="ED29" i="5"/>
  <c r="AL53" i="5"/>
  <c r="FU35" i="5"/>
  <c r="R76" i="21"/>
  <c r="R68" i="21"/>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T99" i="21"/>
  <c r="T78" i="21"/>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R98" i="21"/>
  <c r="T73" i="21"/>
  <c r="CW33" i="5"/>
  <c r="DL54" i="5"/>
  <c r="DM54" i="5"/>
  <c r="FF53" i="5"/>
  <c r="FE53" i="5"/>
  <c r="BJ62" i="5"/>
  <c r="CH62" i="5"/>
  <c r="CX62" i="5"/>
  <c r="DF62" i="5"/>
  <c r="BP29" i="5"/>
  <c r="BP28" i="5"/>
  <c r="CN28" i="5"/>
  <c r="CN29" i="5"/>
  <c r="GL28" i="5"/>
  <c r="GL29" i="5"/>
  <c r="EL34" i="5"/>
  <c r="ES33" i="5"/>
  <c r="FI50" i="5"/>
  <c r="R103" i="21"/>
  <c r="R97" i="21"/>
  <c r="R89" i="21"/>
  <c r="T72" i="21"/>
  <c r="FF62" i="5"/>
  <c r="EP62" i="5"/>
  <c r="GQ33" i="5"/>
  <c r="R33" i="5"/>
  <c r="T35" i="5"/>
  <c r="P33" i="5"/>
  <c r="H34" i="5"/>
  <c r="DM35" i="5"/>
  <c r="EF35" i="5"/>
  <c r="EJ35" i="5"/>
  <c r="ET32" i="5"/>
  <c r="EV33" i="5"/>
  <c r="FC32" i="5"/>
  <c r="FF33" i="5"/>
  <c r="EZ35" i="5"/>
  <c r="FC35" i="5"/>
  <c r="FI34" i="5"/>
  <c r="GD57" i="5"/>
  <c r="GI35" i="5"/>
  <c r="R120" i="21"/>
  <c r="R56" i="21"/>
  <c r="T120" i="21"/>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R96" i="21"/>
  <c r="R35" i="21"/>
  <c r="T118" i="21"/>
  <c r="T112" i="21"/>
  <c r="T104" i="21"/>
  <c r="T77" i="21"/>
  <c r="T71" i="21"/>
  <c r="T63" i="21"/>
  <c r="T41" i="21"/>
  <c r="T17" i="21"/>
  <c r="FI62" i="5"/>
  <c r="EK62" i="5"/>
  <c r="EC62" i="5"/>
  <c r="GJ35" i="5"/>
  <c r="DR57" i="5"/>
  <c r="DN33" i="5"/>
  <c r="DK35" i="5"/>
  <c r="DN35" i="5"/>
  <c r="DY32" i="5"/>
  <c r="ED34" i="5"/>
  <c r="EK33" i="5"/>
  <c r="EN33" i="5"/>
  <c r="EP34" i="5"/>
  <c r="FD33" i="5"/>
  <c r="FK50" i="5"/>
  <c r="FY50" i="5"/>
  <c r="GA62" i="5"/>
  <c r="FS34" i="5"/>
  <c r="GF34" i="5"/>
  <c r="R85" i="21"/>
  <c r="T70" i="21"/>
  <c r="T40" i="21"/>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T68" i="21"/>
  <c r="T47" i="21"/>
  <c r="AL29" i="5"/>
  <c r="AL28" i="5"/>
  <c r="T51" i="21"/>
  <c r="T50" i="21"/>
  <c r="T49" i="21"/>
  <c r="FU57" i="5"/>
  <c r="R67" i="21"/>
  <c r="R66" i="21"/>
  <c r="BJ28" i="5"/>
  <c r="W33" i="5"/>
  <c r="BK33" i="5"/>
  <c r="CQ32" i="5"/>
  <c r="AF34" i="5"/>
  <c r="CB34" i="5"/>
  <c r="AJ62" i="5"/>
  <c r="AO29" i="5"/>
  <c r="AO28" i="5"/>
  <c r="GP62" i="5"/>
  <c r="FZ28" i="5"/>
  <c r="FZ29" i="5"/>
  <c r="C61" i="20"/>
  <c r="FJ57" i="5"/>
  <c r="FB34" i="5"/>
  <c r="FZ34" i="5"/>
  <c r="GI50" i="5"/>
  <c r="R44" i="21"/>
  <c r="R42" i="21"/>
  <c r="T13" i="21"/>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T19" i="21"/>
  <c r="T18" i="21"/>
  <c r="GO28" i="5"/>
  <c r="GO29" i="5"/>
  <c r="FC29" i="5"/>
  <c r="FG35" i="5"/>
  <c r="FI32" i="5"/>
  <c r="GG34" i="5"/>
  <c r="GG33" i="5"/>
  <c r="R80" i="21"/>
  <c r="T56" i="21"/>
  <c r="T58" i="21"/>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R54" i="21"/>
  <c r="T81" i="21"/>
  <c r="T69" i="21"/>
  <c r="C21" i="20"/>
  <c r="EL29" i="5"/>
  <c r="EL28" i="5"/>
  <c r="Q50" i="5"/>
  <c r="EL50" i="5"/>
  <c r="EM50" i="5"/>
  <c r="EV62" i="5"/>
  <c r="R88" i="21"/>
  <c r="EH35" i="5"/>
  <c r="GD33" i="5"/>
  <c r="T12" i="21"/>
  <c r="T14" i="21"/>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FV63" i="5" s="1"/>
  <c r="BJ57" i="5"/>
  <c r="GO57" i="5"/>
  <c r="GO62" i="5"/>
  <c r="S35" i="5"/>
  <c r="T34" i="5"/>
  <c r="GE28" i="5"/>
  <c r="GE29" i="5"/>
  <c r="DQ50" i="5"/>
  <c r="DR50" i="5"/>
  <c r="DP34" i="5"/>
  <c r="FC57" i="5"/>
  <c r="FN34" i="5"/>
  <c r="FW57" i="5"/>
  <c r="R49" i="21"/>
  <c r="R33" i="21"/>
  <c r="R25" i="21"/>
  <c r="P34" i="5"/>
  <c r="M32" i="5"/>
  <c r="GJ57" i="5"/>
  <c r="DU50" i="5"/>
  <c r="DZ57" i="5"/>
  <c r="DZ50" i="5"/>
  <c r="DV34" i="5"/>
  <c r="EL57" i="5"/>
  <c r="EH33" i="5"/>
  <c r="EO33" i="5"/>
  <c r="EP32" i="5"/>
  <c r="FL50" i="5"/>
  <c r="FU32" i="5"/>
  <c r="GA57" i="5"/>
  <c r="GD34" i="5"/>
  <c r="GG32" i="5"/>
  <c r="R41" i="21"/>
  <c r="R43" i="21"/>
  <c r="T111" i="21"/>
  <c r="T57" i="21"/>
  <c r="T50" i="5"/>
  <c r="AD50" i="5"/>
  <c r="AT50" i="5"/>
  <c r="BR50" i="5"/>
  <c r="DN50" i="5"/>
  <c r="K57" i="5"/>
  <c r="U57" i="5"/>
  <c r="BB57" i="5"/>
  <c r="BR57" i="5"/>
  <c r="BZ57" i="5"/>
  <c r="CH57" i="5"/>
  <c r="CP57" i="5"/>
  <c r="DN57" i="5"/>
  <c r="D62" i="5"/>
  <c r="L62" i="5"/>
  <c r="W62" i="5"/>
  <c r="CY62" i="5"/>
  <c r="FK62" i="5"/>
  <c r="G34" i="5"/>
  <c r="DQ32" i="5"/>
  <c r="DS35" i="5"/>
  <c r="DX34" i="5"/>
  <c r="DV35" i="5"/>
  <c r="FL32" i="5"/>
  <c r="R94" i="21"/>
  <c r="R72" i="21"/>
  <c r="R37" i="21"/>
  <c r="R39" i="21"/>
  <c r="R32" i="21"/>
  <c r="T39" i="21"/>
  <c r="AE50" i="5"/>
  <c r="DE32" i="5"/>
  <c r="GE54" i="5"/>
  <c r="GM54" i="5"/>
  <c r="GV54" i="5"/>
  <c r="GU54" i="5"/>
  <c r="GN53" i="5"/>
  <c r="GQ50" i="5"/>
  <c r="EF57" i="5"/>
  <c r="EP57" i="5"/>
  <c r="EN34" i="5"/>
  <c r="FA34" i="5"/>
  <c r="GB50" i="5"/>
  <c r="R113" i="21"/>
  <c r="R100" i="21"/>
  <c r="R99" i="21"/>
  <c r="T80" i="21"/>
  <c r="T44" i="21"/>
  <c r="T46" i="21"/>
  <c r="T31" i="21"/>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R112" i="21"/>
  <c r="T105" i="21"/>
  <c r="EO62" i="5"/>
  <c r="V35" i="5"/>
  <c r="T32" i="5"/>
  <c r="E35" i="5"/>
  <c r="L34" i="5"/>
  <c r="O34" i="5"/>
  <c r="DV57" i="5"/>
  <c r="DO35" i="5"/>
  <c r="DW34" i="5"/>
  <c r="DU35" i="5"/>
  <c r="EH32" i="5"/>
  <c r="EO57" i="5"/>
  <c r="ES32" i="5"/>
  <c r="EY50" i="5"/>
  <c r="ET34" i="5"/>
  <c r="EY34" i="5"/>
  <c r="FG32" i="5"/>
  <c r="FM35" i="5"/>
  <c r="FR34" i="5"/>
  <c r="FZ50" i="5"/>
  <c r="FW32" i="5"/>
  <c r="FW35" i="5"/>
  <c r="GC35" i="5"/>
  <c r="GI34" i="5"/>
  <c r="GF32" i="5"/>
  <c r="R104" i="21"/>
  <c r="R90" i="21"/>
  <c r="R69" i="21"/>
  <c r="R48" i="21"/>
  <c r="R24" i="21"/>
  <c r="R16" i="21"/>
  <c r="T115" i="21"/>
  <c r="T103" i="21"/>
  <c r="T91" i="21"/>
  <c r="T28" i="21"/>
  <c r="T23" i="21"/>
  <c r="FY53" i="5"/>
  <c r="AO62" i="5"/>
  <c r="FB62" i="5"/>
  <c r="GV35" i="5"/>
  <c r="GT62" i="5"/>
  <c r="GH62" i="5"/>
  <c r="S34" i="5"/>
  <c r="EQ34" i="5"/>
  <c r="FJ34" i="5"/>
  <c r="FW34" i="5"/>
  <c r="R116" i="21"/>
  <c r="R101" i="21"/>
  <c r="R36" i="21"/>
  <c r="R21" i="21"/>
  <c r="T88" i="21"/>
  <c r="T79" i="21"/>
  <c r="T67" i="21"/>
  <c r="T52" i="21"/>
  <c r="T20" i="21"/>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R81" i="21"/>
  <c r="R26" i="21"/>
  <c r="T119" i="21"/>
  <c r="T83" i="21"/>
  <c r="T76" i="21"/>
  <c r="GK35" i="5"/>
  <c r="GT53" i="5"/>
  <c r="GQ57" i="5"/>
  <c r="R34" i="5"/>
  <c r="P62" i="5"/>
  <c r="K34" i="5"/>
  <c r="DH34" i="5"/>
  <c r="EA57" i="5"/>
  <c r="DZ32" i="5"/>
  <c r="DT35" i="5"/>
  <c r="EC35" i="5"/>
  <c r="EU50" i="5"/>
  <c r="EV32" i="5"/>
  <c r="EW32" i="5"/>
  <c r="FD57" i="5"/>
  <c r="FD50" i="5"/>
  <c r="FA33" i="5"/>
  <c r="FN32" i="5"/>
  <c r="FV32" i="5"/>
  <c r="GE50" i="5"/>
  <c r="GC33" i="5"/>
  <c r="GH35" i="5"/>
  <c r="GA35" i="5"/>
  <c r="GH34" i="5"/>
  <c r="R114" i="21"/>
  <c r="R108" i="21"/>
  <c r="R52" i="21"/>
  <c r="R40" i="21"/>
  <c r="T116" i="21"/>
  <c r="T92" i="21"/>
  <c r="T35" i="21"/>
  <c r="T27" i="21"/>
  <c r="GU33" i="5"/>
  <c r="GU32" i="5"/>
  <c r="R73" i="21"/>
  <c r="R74" i="21"/>
  <c r="R75" i="21"/>
  <c r="R13" i="21"/>
  <c r="R11" i="21"/>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T24" i="21"/>
  <c r="T26" i="21"/>
  <c r="T25" i="21"/>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T33" i="21"/>
  <c r="T32" i="21"/>
  <c r="T34" i="21"/>
  <c r="EJ32" i="5"/>
  <c r="EJ33" i="5"/>
  <c r="R18" i="21"/>
  <c r="R19" i="21"/>
  <c r="R17" i="21"/>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R46" i="21"/>
  <c r="R47" i="21"/>
  <c r="R45" i="21"/>
  <c r="S53" i="5"/>
  <c r="AB29" i="5"/>
  <c r="AW29" i="5"/>
  <c r="FN53" i="5"/>
  <c r="CC54" i="5"/>
  <c r="GL57" i="5"/>
  <c r="GL62" i="5"/>
  <c r="C5" i="20"/>
  <c r="DV29" i="5"/>
  <c r="DU33" i="5"/>
  <c r="DW33" i="5"/>
  <c r="DW32" i="5"/>
  <c r="EQ50" i="5"/>
  <c r="R64" i="21"/>
  <c r="R62" i="21"/>
  <c r="BJ33" i="5"/>
  <c r="AN34" i="5"/>
  <c r="CI62" i="5"/>
  <c r="V33" i="5"/>
  <c r="V32" i="5"/>
  <c r="T108" i="21"/>
  <c r="T109" i="21"/>
  <c r="T110" i="21"/>
  <c r="T75" i="21"/>
  <c r="T74" i="21"/>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R105" i="21"/>
  <c r="R106" i="21"/>
  <c r="R107" i="21"/>
  <c r="T65" i="21"/>
  <c r="T66" i="21"/>
  <c r="T64" i="21"/>
  <c r="DE62" i="5"/>
  <c r="EJ62" i="5"/>
  <c r="AP35" i="5"/>
  <c r="GL33" i="5"/>
  <c r="GT29" i="5"/>
  <c r="GT28" i="5"/>
  <c r="DM34" i="5"/>
  <c r="DW50" i="5"/>
  <c r="DV50" i="5"/>
  <c r="DT32" i="5"/>
  <c r="DT33" i="5"/>
  <c r="DY33" i="5"/>
  <c r="DZ33" i="5"/>
  <c r="R84" i="21"/>
  <c r="R83" i="21"/>
  <c r="R29" i="21"/>
  <c r="R30" i="21"/>
  <c r="R31" i="21"/>
  <c r="T97" i="21"/>
  <c r="T98" i="21"/>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R110" i="21"/>
  <c r="R111" i="21"/>
  <c r="R78" i="21"/>
  <c r="R79" i="21"/>
  <c r="T87" i="21"/>
  <c r="T86" i="21"/>
  <c r="GU35" i="5"/>
  <c r="GM57" i="5"/>
  <c r="U35" i="5"/>
  <c r="V34" i="5"/>
  <c r="M34" i="5"/>
  <c r="EH50" i="5"/>
  <c r="ES57" i="5"/>
  <c r="ET35" i="5"/>
  <c r="FL33" i="5"/>
  <c r="R119" i="21"/>
  <c r="R117" i="21"/>
  <c r="R118" i="21"/>
  <c r="R93" i="21"/>
  <c r="R95" i="21"/>
  <c r="R61" i="21"/>
  <c r="R63" i="21"/>
  <c r="R14" i="21"/>
  <c r="R15" i="21"/>
  <c r="T55" i="21"/>
  <c r="T54" i="21"/>
  <c r="T38" i="21"/>
  <c r="T37" i="21"/>
  <c r="R32" i="5"/>
  <c r="Q34" i="5"/>
  <c r="S32" i="5"/>
  <c r="O32" i="5"/>
  <c r="DR34" i="5"/>
  <c r="EB50" i="5"/>
  <c r="EC50" i="5"/>
  <c r="DY34" i="5"/>
  <c r="ER57" i="5"/>
  <c r="EQ33" i="5"/>
  <c r="EM35" i="5"/>
  <c r="FQ34" i="5"/>
  <c r="GA33" i="5"/>
  <c r="FY35" i="5"/>
  <c r="T43" i="21"/>
  <c r="T42" i="21"/>
  <c r="DF35" i="5"/>
  <c r="DG35" i="5"/>
  <c r="DO33" i="5"/>
  <c r="DR33" i="5"/>
  <c r="DO34" i="5"/>
  <c r="EB33" i="5"/>
  <c r="EI50" i="5"/>
  <c r="EK57" i="5"/>
  <c r="EI32" i="5"/>
  <c r="ER50" i="5"/>
  <c r="ET50" i="5"/>
  <c r="EZ50" i="5"/>
  <c r="FM34" i="5"/>
  <c r="FV57" i="5"/>
  <c r="FW50" i="5"/>
  <c r="FX50" i="5"/>
  <c r="GA50" i="5"/>
  <c r="FW33" i="5"/>
  <c r="GC50" i="5"/>
  <c r="FZ32" i="5"/>
  <c r="GB32" i="5"/>
  <c r="GA34" i="5"/>
  <c r="GH32" i="5"/>
  <c r="R86" i="21"/>
  <c r="R50" i="21"/>
  <c r="T121" i="21"/>
  <c r="T107" i="21"/>
  <c r="T106" i="21"/>
  <c r="T102" i="21"/>
  <c r="T45" i="21"/>
  <c r="EY32" i="5"/>
  <c r="EY33" i="5"/>
  <c r="FK34" i="5"/>
  <c r="GH33" i="5"/>
  <c r="R82" i="21"/>
  <c r="R28" i="21"/>
  <c r="R27" i="21"/>
  <c r="R23" i="21"/>
  <c r="T29" i="21"/>
  <c r="T30" i="21"/>
  <c r="EA50" i="5"/>
  <c r="EC57" i="5"/>
  <c r="EA32" i="5"/>
  <c r="EJ50" i="5"/>
  <c r="ED35" i="5"/>
  <c r="EE35" i="5"/>
  <c r="EM33" i="5"/>
  <c r="EP33" i="5"/>
  <c r="EM34" i="5"/>
  <c r="EU33" i="5"/>
  <c r="EX34" i="5"/>
  <c r="FI57" i="5"/>
  <c r="FS33" i="5"/>
  <c r="GH57" i="5"/>
  <c r="R60" i="21"/>
  <c r="R59" i="21"/>
  <c r="T61" i="21"/>
  <c r="T62" i="21"/>
  <c r="DI34" i="5"/>
  <c r="DJ34" i="5"/>
  <c r="EG33" i="5"/>
  <c r="EO34" i="5"/>
  <c r="FF50" i="5"/>
  <c r="FM33" i="5"/>
  <c r="FT32" i="5"/>
  <c r="FT33" i="5"/>
  <c r="GF33" i="5"/>
  <c r="R92" i="21"/>
  <c r="R91" i="21"/>
  <c r="R87" i="21"/>
  <c r="T93" i="21"/>
  <c r="T94" i="21"/>
  <c r="FE33" i="5"/>
  <c r="FC34" i="5"/>
  <c r="FE34" i="5"/>
  <c r="FN57" i="5"/>
  <c r="FM32" i="5"/>
  <c r="FU50" i="5"/>
  <c r="FP35" i="5"/>
  <c r="GD32" i="5"/>
  <c r="R102" i="21"/>
  <c r="R70" i="21"/>
  <c r="R38" i="21"/>
  <c r="R12" i="21"/>
  <c r="T117" i="21"/>
  <c r="T85" i="21"/>
  <c r="T53" i="21"/>
  <c r="T21" i="21"/>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GO38" i="5"/>
  <c r="CP40" i="5"/>
  <c r="EO39" i="5"/>
  <c r="DR39" i="5"/>
  <c r="J40" i="5"/>
  <c r="EB41" i="5"/>
  <c r="FS38" i="5"/>
  <c r="EC40" i="5"/>
  <c r="GT39" i="5"/>
  <c r="EX40" i="5"/>
  <c r="DL38" i="5"/>
  <c r="BD39" i="5"/>
  <c r="GB38" i="5"/>
  <c r="EZ40" i="5"/>
  <c r="R40" i="5"/>
  <c r="DE41" i="5"/>
  <c r="DF39" i="5"/>
  <c r="ER38" i="5"/>
  <c r="AC40" i="5"/>
  <c r="FX40" i="5"/>
  <c r="AQ38" i="5"/>
  <c r="DS38" i="5"/>
  <c r="L40" i="5"/>
  <c r="BK39" i="5"/>
  <c r="CW41" i="5"/>
  <c r="BV40" i="5"/>
  <c r="DC38" i="5"/>
  <c r="FI38" i="5"/>
  <c r="AZ40" i="5"/>
  <c r="FO38" i="5"/>
  <c r="Y39" i="5"/>
  <c r="M40" i="5"/>
  <c r="DZ38" i="5"/>
  <c r="BP41" i="5"/>
  <c r="CD41" i="5"/>
  <c r="FV38" i="5"/>
  <c r="DP41" i="5"/>
  <c r="BT38" i="5"/>
  <c r="DL39" i="5"/>
  <c r="GF41" i="5"/>
  <c r="W38" i="5"/>
  <c r="Z41" i="5"/>
  <c r="BE39" i="5"/>
  <c r="CR38" i="5"/>
  <c r="AS41" i="5"/>
  <c r="ED41" i="5"/>
  <c r="CO39" i="5"/>
  <c r="GL41" i="5"/>
  <c r="BU41" i="5"/>
  <c r="X40" i="5"/>
  <c r="EG41" i="5"/>
  <c r="BE40" i="5"/>
  <c r="CH41" i="5"/>
  <c r="Y41" i="5"/>
  <c r="CJ41" i="5"/>
  <c r="GM41" i="5"/>
  <c r="CX41" i="5"/>
  <c r="EP39" i="5"/>
  <c r="DU39" i="5"/>
  <c r="FK40" i="5"/>
  <c r="DO41" i="5"/>
  <c r="EC41" i="5"/>
  <c r="CF38" i="5"/>
  <c r="DZ41" i="5"/>
  <c r="BF40" i="5"/>
  <c r="BH41" i="5"/>
  <c r="DR38" i="5"/>
  <c r="CK41" i="5"/>
  <c r="GD39" i="5"/>
  <c r="V39" i="5"/>
  <c r="BW41" i="5"/>
  <c r="GN41" i="5"/>
  <c r="GC38" i="5"/>
  <c r="GK38" i="5"/>
  <c r="GI38" i="5"/>
  <c r="CT40" i="5"/>
  <c r="FB38" i="5"/>
  <c r="BA41" i="5"/>
  <c r="GM39" i="5"/>
  <c r="DE38" i="5"/>
  <c r="EK39" i="5"/>
  <c r="K40" i="5"/>
  <c r="AV38" i="5"/>
  <c r="GP40" i="5"/>
  <c r="AH39" i="5"/>
  <c r="BC41" i="5"/>
  <c r="O41" i="5"/>
  <c r="FP41" i="5"/>
  <c r="AL40" i="5"/>
  <c r="FL39" i="5"/>
  <c r="AD40" i="5"/>
  <c r="CB38" i="5"/>
  <c r="GE40" i="5"/>
  <c r="EH41" i="5"/>
  <c r="FD40" i="5"/>
  <c r="FH41" i="5"/>
  <c r="I38" i="5"/>
  <c r="BB38" i="5"/>
  <c r="AK41" i="5"/>
  <c r="FW40" i="5"/>
  <c r="BK38" i="5"/>
  <c r="V41" i="5"/>
  <c r="BX41" i="5"/>
  <c r="CM40" i="5"/>
  <c r="BL41" i="5"/>
  <c r="GS41" i="5"/>
  <c r="CS40" i="5"/>
  <c r="CE41" i="5"/>
  <c r="GT41" i="5"/>
  <c r="Z39" i="5"/>
  <c r="DY40" i="5"/>
  <c r="H38" i="5"/>
  <c r="GB39" i="5"/>
  <c r="U38" i="5"/>
  <c r="DX39" i="5"/>
  <c r="BU40" i="5"/>
  <c r="CF41" i="5"/>
  <c r="CR41" i="5"/>
  <c r="GD40" i="5"/>
  <c r="CS41" i="5"/>
  <c r="EL38" i="5"/>
  <c r="BF39" i="5"/>
  <c r="AA38" i="5"/>
  <c r="FJ41" i="5"/>
  <c r="CC38" i="5"/>
  <c r="BY39" i="5"/>
  <c r="EL39" i="5"/>
  <c r="FF41" i="5"/>
  <c r="DP40" i="5"/>
  <c r="CD38" i="5"/>
  <c r="U39" i="5"/>
  <c r="EV41" i="5"/>
  <c r="CL41" i="5"/>
  <c r="BR40" i="5"/>
  <c r="FE40" i="5"/>
  <c r="FN39" i="5"/>
  <c r="AY38" i="5"/>
  <c r="DJ41" i="5"/>
  <c r="FZ38" i="5"/>
  <c r="CZ39" i="5"/>
  <c r="BN39" i="5"/>
  <c r="BJ39" i="5"/>
  <c r="EA40" i="5"/>
  <c r="BO41" i="5"/>
  <c r="Y38" i="5"/>
  <c r="DC40" i="5"/>
  <c r="EG38" i="5"/>
  <c r="DB39" i="5"/>
  <c r="GL40" i="5"/>
  <c r="DD38" i="5"/>
  <c r="Z38" i="5"/>
  <c r="M39" i="5"/>
  <c r="CX40" i="5"/>
  <c r="FE41" i="5"/>
  <c r="BG40" i="5"/>
  <c r="BG39" i="5"/>
  <c r="AH38" i="5"/>
  <c r="EP38" i="5"/>
  <c r="EF40" i="5"/>
  <c r="BF41" i="5"/>
  <c r="CX39" i="5"/>
  <c r="FY39" i="5"/>
  <c r="BH38" i="5"/>
  <c r="EI40" i="5"/>
  <c r="AC41" i="5"/>
  <c r="DZ40" i="5"/>
  <c r="H39" i="5"/>
  <c r="CM38" i="5"/>
  <c r="BZ38" i="5"/>
  <c r="BI40" i="5"/>
  <c r="FN41" i="5"/>
  <c r="EM40" i="5"/>
  <c r="FB40" i="5"/>
  <c r="AK40" i="5"/>
  <c r="AJ41" i="5"/>
  <c r="AG41" i="5"/>
  <c r="FR41" i="5"/>
  <c r="EP41" i="5"/>
  <c r="FM38" i="5"/>
  <c r="GB41" i="5"/>
  <c r="AZ41" i="5"/>
  <c r="BU39" i="5"/>
  <c r="CV38" i="5"/>
  <c r="GN40" i="5"/>
  <c r="FP38" i="5"/>
  <c r="DW38" i="5"/>
  <c r="DL40" i="5"/>
  <c r="X38" i="5"/>
  <c r="W40" i="5"/>
  <c r="FG41" i="5"/>
  <c r="DQ39" i="5"/>
  <c r="AN40" i="5"/>
  <c r="CO41" i="5"/>
  <c r="S38" i="5"/>
  <c r="ES39" i="5"/>
  <c r="GM40" i="5"/>
  <c r="CE38" i="5"/>
  <c r="GA38" i="5"/>
  <c r="ET39" i="5"/>
  <c r="ER39" i="5"/>
  <c r="CS38" i="5"/>
  <c r="DA39" i="5"/>
  <c r="CG41" i="5"/>
  <c r="DK41" i="5"/>
  <c r="AW40" i="5"/>
  <c r="GN38" i="5"/>
  <c r="AI38" i="5"/>
  <c r="DG38" i="5"/>
  <c r="GO39" i="5"/>
  <c r="CY41" i="5"/>
  <c r="S39" i="5"/>
  <c r="DA40" i="5"/>
  <c r="EK38" i="5"/>
  <c r="DN38" i="5"/>
  <c r="CN39" i="5"/>
  <c r="AJ39" i="5"/>
  <c r="BX38" i="5"/>
  <c r="DF41" i="5"/>
  <c r="DH41" i="5"/>
  <c r="CG40" i="5"/>
  <c r="AK38" i="5"/>
  <c r="EJ40" i="5"/>
  <c r="V38" i="5"/>
  <c r="CA38" i="5"/>
  <c r="AJ38" i="5"/>
  <c r="BM38" i="5"/>
  <c r="AU41" i="5"/>
  <c r="CH38" i="5"/>
  <c r="EG40" i="5"/>
  <c r="Q38" i="5"/>
  <c r="BZ39" i="5"/>
  <c r="DI38" i="5"/>
  <c r="O38" i="5"/>
  <c r="AA41" i="5"/>
  <c r="CC39" i="5"/>
  <c r="DE39" i="5"/>
  <c r="AL39" i="5"/>
  <c r="AD39" i="5"/>
  <c r="EM39" i="5"/>
  <c r="DV38" i="5"/>
  <c r="FA38" i="5"/>
  <c r="AC38" i="5"/>
  <c r="BP40" i="5"/>
  <c r="EU38" i="5"/>
  <c r="ES38" i="5"/>
  <c r="AE39" i="5"/>
  <c r="AW39" i="5"/>
  <c r="GN39" i="5"/>
  <c r="FI39" i="5"/>
  <c r="GG38" i="5"/>
  <c r="DB40" i="5"/>
  <c r="DX41" i="5"/>
  <c r="FX39" i="5"/>
  <c r="P38" i="5"/>
  <c r="AB41" i="5"/>
  <c r="GR39" i="5"/>
  <c r="BD40" i="5"/>
  <c r="BX39" i="5"/>
  <c r="FU41" i="5"/>
  <c r="GE41" i="5"/>
  <c r="J38" i="5"/>
  <c r="BM41" i="5"/>
  <c r="CW39" i="5"/>
  <c r="BJ38" i="5"/>
  <c r="CV41" i="5"/>
  <c r="AS38" i="5"/>
  <c r="DY41" i="5"/>
  <c r="GB40" i="5"/>
  <c r="AY41" i="5"/>
  <c r="U40" i="5"/>
  <c r="DT40" i="5"/>
  <c r="DG39" i="5"/>
  <c r="R41" i="5"/>
  <c r="DZ39" i="5"/>
  <c r="EW38" i="5"/>
  <c r="GJ38" i="5"/>
  <c r="CU38" i="5"/>
  <c r="DU38" i="5"/>
  <c r="FV41" i="5"/>
  <c r="EL41" i="5"/>
  <c r="GC41" i="5"/>
  <c r="EX41" i="5"/>
  <c r="GK40" i="5"/>
  <c r="FZ39" i="5"/>
  <c r="EK41" i="5"/>
  <c r="AR38" i="5"/>
  <c r="DI41" i="5"/>
  <c r="BL40" i="5"/>
  <c r="FD41" i="5"/>
  <c r="FR40" i="5"/>
  <c r="CY39" i="5"/>
  <c r="AB38" i="5"/>
  <c r="FP40" i="5"/>
  <c r="DU41" i="5"/>
  <c r="DU40" i="5"/>
  <c r="GQ41" i="5"/>
  <c r="FF40" i="5"/>
  <c r="FB39" i="5"/>
  <c r="GR38" i="5"/>
  <c r="FH38" i="5"/>
  <c r="AG39" i="5"/>
  <c r="AF40" i="5"/>
  <c r="BM39" i="5"/>
  <c r="FX38" i="5"/>
  <c r="GG41" i="5"/>
  <c r="DB41" i="5"/>
  <c r="BJ41" i="5"/>
  <c r="CZ40" i="5"/>
  <c r="DW41" i="5"/>
  <c r="EX38" i="5"/>
  <c r="DG40" i="5"/>
  <c r="ET40" i="5"/>
  <c r="BY41" i="5"/>
  <c r="AU38" i="5"/>
  <c r="CQ38" i="5"/>
  <c r="DD40" i="5"/>
  <c r="BZ41" i="5"/>
  <c r="EA39" i="5"/>
  <c r="GI39" i="5"/>
  <c r="FR38" i="5"/>
  <c r="AV40" i="5"/>
  <c r="FG40" i="5"/>
  <c r="BR38" i="5"/>
  <c r="FA40" i="5"/>
  <c r="BB41" i="5"/>
  <c r="FU38" i="5"/>
  <c r="BZ40" i="5"/>
  <c r="BT41" i="5"/>
  <c r="FW41" i="5"/>
  <c r="BJ40" i="5"/>
  <c r="BA40" i="5"/>
  <c r="ES40" i="5"/>
  <c r="P39" i="5"/>
  <c r="AU39" i="5"/>
  <c r="CT39" i="5"/>
  <c r="BT39" i="5"/>
  <c r="FW39" i="5"/>
  <c r="EI39" i="5"/>
  <c r="S41" i="5"/>
  <c r="GD38" i="5"/>
  <c r="CA39" i="5"/>
  <c r="AE40" i="5"/>
  <c r="X39" i="5"/>
  <c r="CC40" i="5"/>
  <c r="FK41" i="5"/>
  <c r="FS41" i="5"/>
  <c r="FZ40" i="5"/>
  <c r="FE39" i="5"/>
  <c r="BI41" i="5"/>
  <c r="BL39" i="5"/>
  <c r="Z40" i="5"/>
  <c r="DQ38" i="5"/>
  <c r="T41" i="5"/>
  <c r="FJ39" i="5"/>
  <c r="CF40" i="5"/>
  <c r="AR40" i="5"/>
  <c r="GR41" i="5"/>
  <c r="DX38" i="5"/>
  <c r="EJ38" i="5"/>
  <c r="FO40" i="5"/>
  <c r="DM41" i="5"/>
  <c r="GG40" i="5"/>
  <c r="GL39" i="5"/>
  <c r="EM41" i="5"/>
  <c r="EZ39" i="5"/>
  <c r="GO40" i="5"/>
  <c r="ES41" i="5"/>
  <c r="J39" i="5"/>
  <c r="CJ40" i="5"/>
  <c r="AI39" i="5"/>
  <c r="FU39" i="5"/>
  <c r="CB41" i="5"/>
  <c r="CH39" i="5"/>
  <c r="GH38" i="5"/>
  <c r="EW39" i="5"/>
  <c r="AP41" i="5"/>
  <c r="GH41" i="5"/>
  <c r="FC40" i="5"/>
  <c r="CE40" i="5"/>
  <c r="DH38" i="5"/>
  <c r="CV40" i="5"/>
  <c r="EI41" i="5"/>
  <c r="FS40" i="5"/>
  <c r="FX41" i="5"/>
  <c r="GL38" i="5"/>
  <c r="AS39" i="5"/>
  <c r="FA39" i="5"/>
  <c r="DJ38" i="5"/>
  <c r="FZ41" i="5"/>
  <c r="DO38" i="5"/>
  <c r="CN41" i="5"/>
  <c r="BA38" i="5"/>
  <c r="GD41" i="5"/>
  <c r="DO40" i="5"/>
  <c r="AH40" i="5"/>
  <c r="EL40" i="5"/>
  <c r="AZ39" i="5"/>
  <c r="FH40" i="5"/>
  <c r="AE38" i="5"/>
  <c r="CM39" i="5"/>
  <c r="EQ40" i="5"/>
  <c r="EQ38" i="5"/>
  <c r="DR40" i="5"/>
  <c r="G38" i="5"/>
  <c r="AX39" i="5"/>
  <c r="AR39" i="5"/>
  <c r="BN41" i="5"/>
  <c r="AF41" i="5"/>
  <c r="GV41" i="5"/>
  <c r="EC39" i="5"/>
  <c r="CO38" i="5"/>
  <c r="FE38" i="5"/>
  <c r="EA38" i="5"/>
  <c r="BO38" i="5"/>
  <c r="BI39" i="5"/>
  <c r="AT41" i="5"/>
  <c r="FS39" i="5"/>
  <c r="DQ40" i="5"/>
  <c r="EX39" i="5"/>
  <c r="CI38" i="5"/>
  <c r="AP38" i="5"/>
  <c r="EE41" i="5"/>
  <c r="DG41" i="5"/>
  <c r="AB40" i="5"/>
  <c r="FQ41" i="5"/>
  <c r="FF39" i="5"/>
  <c r="CI41" i="5"/>
  <c r="EF38" i="5"/>
  <c r="U41" i="5"/>
  <c r="FD38" i="5"/>
  <c r="GP41" i="5"/>
  <c r="FL41" i="5"/>
  <c r="BG38" i="5"/>
  <c r="FG39" i="5"/>
  <c r="DD41" i="5"/>
  <c r="FQ38" i="5"/>
  <c r="DF40" i="5"/>
  <c r="EV39" i="5"/>
  <c r="EJ41" i="5"/>
  <c r="BT40" i="5"/>
  <c r="EF39" i="5"/>
  <c r="AN41" i="5"/>
  <c r="AO41" i="5"/>
  <c r="FV39" i="5"/>
  <c r="G39" i="5"/>
  <c r="BY38" i="5"/>
  <c r="CT41" i="5"/>
  <c r="N40" i="5"/>
  <c r="GK41" i="5"/>
  <c r="CY40" i="5"/>
  <c r="AX41" i="5"/>
  <c r="GS40" i="5"/>
  <c r="K38" i="5"/>
  <c r="BK40" i="5"/>
  <c r="EC38" i="5"/>
  <c r="DQ41" i="5"/>
  <c r="CR40" i="5"/>
  <c r="W39" i="5"/>
  <c r="BH40" i="5"/>
  <c r="EM38" i="5"/>
  <c r="FV40" i="5"/>
  <c r="BQ38" i="5"/>
  <c r="O40" i="5"/>
  <c r="BQ41" i="5"/>
  <c r="DN40" i="5"/>
  <c r="BY40" i="5"/>
  <c r="GP39" i="5"/>
  <c r="BG41" i="5"/>
  <c r="BV41" i="5"/>
  <c r="CI40" i="5"/>
  <c r="CN38" i="5"/>
  <c r="P41" i="5"/>
  <c r="EH38" i="5"/>
  <c r="CT38" i="5"/>
  <c r="DP38" i="5"/>
  <c r="N38" i="5"/>
  <c r="AM41" i="5"/>
  <c r="Q39" i="5"/>
  <c r="FD39" i="5"/>
  <c r="GP38" i="5"/>
  <c r="O39" i="5"/>
  <c r="AT39" i="5"/>
  <c r="GM38" i="5"/>
  <c r="AY40" i="5"/>
  <c r="GI41" i="5"/>
  <c r="CD39" i="5"/>
  <c r="AP39" i="5"/>
  <c r="EV38" i="5"/>
  <c r="CO40" i="5"/>
  <c r="CZ41" i="5"/>
  <c r="FY40" i="5"/>
  <c r="BS40" i="5"/>
  <c r="FJ40" i="5"/>
  <c r="GQ40" i="5"/>
  <c r="FJ38" i="5"/>
  <c r="DJ40" i="5"/>
  <c r="CW40" i="5"/>
  <c r="FW38" i="5"/>
  <c r="L38" i="5"/>
  <c r="FA41" i="5"/>
  <c r="GA40" i="5"/>
  <c r="CK40" i="5"/>
  <c r="GC40" i="5"/>
  <c r="AO40" i="5"/>
  <c r="DN39" i="5"/>
  <c r="FP39" i="5"/>
  <c r="EE38" i="5"/>
  <c r="DH39" i="5"/>
  <c r="DK39" i="5"/>
  <c r="F38" i="5"/>
  <c r="F39" i="5"/>
  <c r="BB39" i="5"/>
  <c r="BE41" i="5"/>
  <c r="FC41" i="5"/>
  <c r="EU40" i="5"/>
  <c r="GI40" i="5"/>
  <c r="BN40" i="5"/>
  <c r="AE41" i="5"/>
  <c r="DT38" i="5"/>
  <c r="AJ40" i="5"/>
  <c r="AU40" i="5"/>
  <c r="FU40" i="5"/>
  <c r="DX40" i="5"/>
  <c r="GH40" i="5"/>
  <c r="CV39" i="5"/>
  <c r="FM39" i="5"/>
  <c r="AR41" i="5"/>
  <c r="EY40" i="5"/>
  <c r="AH41" i="5"/>
  <c r="GF38" i="5"/>
  <c r="CD40" i="5"/>
  <c r="CB39" i="5"/>
  <c r="AG38" i="5"/>
  <c r="R38" i="5"/>
  <c r="BR41" i="5"/>
  <c r="CL38" i="5"/>
  <c r="DV39" i="5"/>
  <c r="CS39" i="5"/>
  <c r="GS38" i="5"/>
  <c r="ET38" i="5"/>
  <c r="DM40" i="5"/>
  <c r="EI38" i="5"/>
  <c r="AA39" i="5"/>
  <c r="DS39" i="5"/>
  <c r="AQ41" i="5"/>
  <c r="DI40" i="5"/>
  <c r="BA39" i="5"/>
  <c r="BV39" i="5"/>
  <c r="FN40" i="5"/>
  <c r="BR39" i="5"/>
  <c r="DT39" i="5"/>
  <c r="AV41" i="5"/>
  <c r="EB39" i="5"/>
  <c r="AD38" i="5"/>
  <c r="DJ39" i="5"/>
  <c r="BD38" i="5"/>
  <c r="FT41" i="5"/>
  <c r="CG38" i="5"/>
  <c r="BS39" i="5"/>
  <c r="EN40" i="5"/>
  <c r="CA40" i="5"/>
  <c r="DT41" i="5"/>
  <c r="GU39" i="5"/>
  <c r="DL41" i="5"/>
  <c r="AS40" i="5"/>
  <c r="CZ38" i="5"/>
  <c r="EO38" i="5"/>
  <c r="FT40" i="5"/>
  <c r="BQ39" i="5"/>
  <c r="GA39" i="5"/>
  <c r="AP40" i="5"/>
  <c r="GJ40" i="5"/>
  <c r="AN39" i="5"/>
  <c r="W41" i="5"/>
  <c r="S40" i="5"/>
  <c r="FB41" i="5"/>
  <c r="FC39" i="5"/>
  <c r="BW39" i="5"/>
  <c r="CR39" i="5"/>
  <c r="DS41" i="5"/>
  <c r="CP41" i="5"/>
  <c r="DD39" i="5"/>
  <c r="DF38" i="5"/>
  <c r="DR41" i="5"/>
  <c r="AY39" i="5"/>
  <c r="GF40" i="5"/>
  <c r="BP39" i="5"/>
  <c r="EU41" i="5"/>
  <c r="EE40" i="5"/>
  <c r="BP38" i="5"/>
  <c r="FH39" i="5"/>
  <c r="FR39" i="5"/>
  <c r="AN38" i="5"/>
  <c r="DM38" i="5"/>
  <c r="EW41" i="5"/>
  <c r="DA41" i="5"/>
  <c r="CI39" i="5"/>
  <c r="X41" i="5"/>
  <c r="BM40" i="5"/>
  <c r="EY38" i="5"/>
  <c r="EV40" i="5"/>
  <c r="AV39" i="5"/>
  <c r="EN41" i="5"/>
  <c r="EE39" i="5"/>
  <c r="CU39" i="5"/>
  <c r="FI41" i="5"/>
  <c r="BD41" i="5"/>
  <c r="FN38" i="5"/>
  <c r="DC39" i="5"/>
  <c r="BC38" i="5"/>
  <c r="DK38" i="5"/>
  <c r="FT39" i="5"/>
  <c r="CQ39" i="5"/>
  <c r="BX40" i="5"/>
  <c r="BH39" i="5"/>
  <c r="DO39" i="5"/>
  <c r="FY41" i="5"/>
  <c r="BO40" i="5"/>
  <c r="BI38" i="5"/>
  <c r="FT38" i="5"/>
  <c r="GC39" i="5"/>
  <c r="DY38" i="5"/>
  <c r="AG40" i="5"/>
  <c r="ED38" i="5"/>
  <c r="AQ39" i="5"/>
  <c r="EO40" i="5"/>
  <c r="CL40" i="5"/>
  <c r="DC41" i="5"/>
  <c r="P40" i="5"/>
  <c r="EB40" i="5"/>
  <c r="FK39" i="5"/>
  <c r="GH39" i="5"/>
  <c r="BQ40" i="5"/>
  <c r="CG39" i="5"/>
  <c r="AM40" i="5"/>
  <c r="CK39" i="5"/>
  <c r="FM40" i="5"/>
  <c r="ER40" i="5"/>
  <c r="DW39" i="5"/>
  <c r="FQ39" i="5"/>
  <c r="EZ41" i="5"/>
  <c r="GR40" i="5"/>
  <c r="AW38" i="5"/>
  <c r="BN38" i="5"/>
  <c r="DM39" i="5"/>
  <c r="GE39" i="5"/>
  <c r="AM38" i="5"/>
  <c r="FK38" i="5"/>
  <c r="EN38" i="5"/>
  <c r="I39" i="5"/>
  <c r="EZ38" i="5"/>
  <c r="CW38" i="5"/>
  <c r="CH40" i="5"/>
  <c r="FI40" i="5"/>
  <c r="GE38" i="5"/>
  <c r="DH40" i="5"/>
  <c r="EG39" i="5"/>
  <c r="EJ39" i="5"/>
  <c r="T38" i="5"/>
  <c r="BB40" i="5"/>
  <c r="CK38" i="5"/>
  <c r="AT38" i="5"/>
  <c r="CP39" i="5"/>
  <c r="ET41" i="5"/>
  <c r="M38" i="5"/>
  <c r="L39" i="5"/>
  <c r="GF39" i="5"/>
  <c r="EQ41" i="5"/>
  <c r="CP38" i="5"/>
  <c r="CJ38" i="5"/>
  <c r="AF38" i="5"/>
  <c r="AQ40" i="5"/>
  <c r="BK41" i="5"/>
  <c r="CA41" i="5"/>
  <c r="CX38" i="5"/>
  <c r="CB40" i="5"/>
  <c r="AK39" i="5"/>
  <c r="GJ39" i="5"/>
  <c r="EP40" i="5"/>
  <c r="EY41" i="5"/>
  <c r="N41" i="5"/>
  <c r="AX38" i="5"/>
  <c r="GU41" i="5"/>
  <c r="CQ40" i="5"/>
  <c r="AF39" i="5"/>
  <c r="EQ39" i="5"/>
  <c r="R39" i="5"/>
  <c r="EA41" i="5"/>
  <c r="FL38" i="5"/>
  <c r="BU38" i="5"/>
  <c r="ED40" i="5"/>
  <c r="AI40" i="5"/>
  <c r="EY39" i="5"/>
  <c r="BC40" i="5"/>
  <c r="T40" i="5"/>
  <c r="EH40" i="5"/>
  <c r="CM41" i="5"/>
  <c r="BW38" i="5"/>
  <c r="Q40" i="5"/>
  <c r="GK39" i="5"/>
  <c r="CF39" i="5"/>
  <c r="BS38" i="5"/>
  <c r="DS40" i="5"/>
  <c r="AX40" i="5"/>
  <c r="GJ41" i="5"/>
  <c r="EB38" i="5"/>
  <c r="FO41" i="5"/>
  <c r="N39" i="5"/>
  <c r="BO39" i="5"/>
  <c r="Q41" i="5"/>
  <c r="DE40" i="5"/>
  <c r="FC38" i="5"/>
  <c r="BL38" i="5"/>
  <c r="GQ38" i="5"/>
  <c r="DK40" i="5"/>
  <c r="BV38" i="5"/>
  <c r="CU40" i="5"/>
  <c r="CN40" i="5"/>
  <c r="CY38" i="5"/>
  <c r="ED39" i="5"/>
  <c r="DV40" i="5"/>
  <c r="AT40" i="5"/>
  <c r="AI41" i="5"/>
  <c r="GV39" i="5"/>
  <c r="DW40" i="5"/>
  <c r="FL40" i="5"/>
  <c r="GO41" i="5"/>
  <c r="GS39" i="5"/>
  <c r="AA40" i="5"/>
  <c r="EF41" i="5"/>
  <c r="GQ39" i="5"/>
  <c r="FY38" i="5"/>
  <c r="DN41" i="5"/>
  <c r="BW40" i="5"/>
  <c r="BE38" i="5"/>
  <c r="BC39" i="5"/>
  <c r="EK40" i="5"/>
  <c r="V40" i="5"/>
  <c r="AW41" i="5"/>
  <c r="DA38" i="5"/>
  <c r="EH39" i="5"/>
  <c r="AL41" i="5"/>
  <c r="BF38" i="5"/>
  <c r="FF38" i="5"/>
  <c r="AO39" i="5"/>
  <c r="AL38" i="5"/>
  <c r="AC39" i="5"/>
  <c r="Y40" i="5"/>
  <c r="EO41" i="5"/>
  <c r="CC41" i="5"/>
  <c r="DP39" i="5"/>
  <c r="DI39" i="5"/>
  <c r="CU41" i="5"/>
  <c r="DY39" i="5"/>
  <c r="CE39" i="5"/>
  <c r="AD41" i="5"/>
  <c r="CQ41" i="5"/>
  <c r="AZ38" i="5"/>
  <c r="GG39" i="5"/>
  <c r="AB39" i="5"/>
  <c r="ER41" i="5"/>
  <c r="FQ40" i="5"/>
  <c r="T39" i="5"/>
  <c r="EN39" i="5"/>
  <c r="DB38" i="5"/>
  <c r="EW40" i="5"/>
  <c r="GA41" i="5"/>
  <c r="FM41" i="5"/>
  <c r="CL39" i="5"/>
  <c r="EU39" i="5"/>
  <c r="BS41" i="5"/>
  <c r="FG38" i="5"/>
  <c r="AM39" i="5"/>
  <c r="AO38" i="5"/>
  <c r="DV41" i="5"/>
  <c r="FO39" i="5"/>
  <c r="CJ39" i="5"/>
  <c r="K39" i="5"/>
  <c r="GO45" i="5" l="1"/>
  <c r="GO46" i="5" s="1"/>
  <c r="GO47" i="5" s="1"/>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GN45" i="5"/>
  <c r="GN46" i="5" s="1"/>
  <c r="GN47" i="5" s="1"/>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GM45" i="5"/>
  <c r="GM46" i="5" s="1"/>
  <c r="GM47" i="5" s="1"/>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GL45" i="5"/>
  <c r="GL46" i="5" s="1"/>
  <c r="GL47" i="5" s="1"/>
  <c r="FU63" i="5"/>
  <c r="GC63" i="5"/>
  <c r="EL64" i="5"/>
  <c r="BI64" i="5"/>
  <c r="GJ63" i="5"/>
  <c r="CI63" i="5"/>
  <c r="BG63" i="5"/>
  <c r="EJ64" i="5"/>
  <c r="W64" i="5"/>
  <c r="X63" i="5"/>
  <c r="AY64" i="5"/>
  <c r="CO63" i="5"/>
  <c r="C58" i="5"/>
  <c r="C59" i="5" s="1"/>
  <c r="F67" i="5" s="1"/>
  <c r="F69" i="5" s="1"/>
  <c r="ET63" i="5"/>
  <c r="GK63" i="5"/>
  <c r="CW64" i="5"/>
  <c r="GP45" i="5"/>
  <c r="GP46" i="5" s="1"/>
  <c r="GP47" i="5" s="1"/>
  <c r="EQ63" i="5"/>
  <c r="BA63" i="5"/>
  <c r="DK63" i="5"/>
  <c r="CE63" i="5"/>
  <c r="EP63" i="5"/>
  <c r="GG63" i="5"/>
  <c r="H63" i="5"/>
  <c r="GQ64" i="5"/>
  <c r="DM63" i="5"/>
  <c r="DG64" i="5"/>
  <c r="GI64" i="5"/>
  <c r="GU63" i="5"/>
  <c r="GB64" i="5"/>
  <c r="FI63" i="5"/>
  <c r="AY63" i="5"/>
  <c r="FG64" i="5"/>
  <c r="EL63" i="5"/>
  <c r="CY63" i="5"/>
  <c r="FQ64" i="5"/>
  <c r="GG64" i="5"/>
  <c r="FC64" i="5"/>
  <c r="FJ63" i="5"/>
  <c r="DM64" i="5"/>
  <c r="GQ45" i="5"/>
  <c r="GQ46" i="5" s="1"/>
  <c r="GQ47" i="5" s="1"/>
  <c r="GP64" i="5"/>
  <c r="GP63" i="5"/>
  <c r="GS68" i="5" s="1"/>
  <c r="AK63" i="5"/>
  <c r="AK64" i="5"/>
  <c r="M63" i="5"/>
  <c r="DO63" i="5"/>
  <c r="EW63" i="5"/>
  <c r="EW64" i="5"/>
  <c r="AT64" i="5"/>
  <c r="AT63" i="5"/>
  <c r="Q64" i="5"/>
  <c r="E63" i="5"/>
  <c r="AP64" i="5"/>
  <c r="AP63" i="5"/>
  <c r="GR63" i="5"/>
  <c r="GU68" i="5" s="1"/>
  <c r="BZ63" i="5"/>
  <c r="GU64" i="5"/>
  <c r="EF64" i="5"/>
  <c r="EF63" i="5"/>
  <c r="K63" i="5"/>
  <c r="Z45" i="5"/>
  <c r="Z46" i="5" s="1"/>
  <c r="Z47" i="5" s="1"/>
  <c r="K45" i="5"/>
  <c r="K46" i="5" s="1"/>
  <c r="K47" i="5" s="1"/>
  <c r="L45" i="5"/>
  <c r="L46" i="5" s="1"/>
  <c r="L47" i="5" s="1"/>
  <c r="CZ45" i="5"/>
  <c r="CZ46" i="5" s="1"/>
  <c r="CZ47" i="5" s="1"/>
  <c r="CY45" i="5"/>
  <c r="CY46" i="5" s="1"/>
  <c r="CY47" i="5" s="1"/>
  <c r="DB45" i="5"/>
  <c r="DB46" i="5" s="1"/>
  <c r="DB47" i="5" s="1"/>
  <c r="DA45" i="5"/>
  <c r="DA46" i="5" s="1"/>
  <c r="DA47" i="5" s="1"/>
  <c r="FG45" i="5"/>
  <c r="FG46" i="5" s="1"/>
  <c r="FG47" i="5" s="1"/>
  <c r="FE45" i="5"/>
  <c r="FE46" i="5" s="1"/>
  <c r="FE47" i="5" s="1"/>
  <c r="FH45" i="5"/>
  <c r="FH46" i="5" s="1"/>
  <c r="FH47" i="5" s="1"/>
  <c r="FF45" i="5"/>
  <c r="FF46" i="5" s="1"/>
  <c r="FF47" i="5" s="1"/>
  <c r="GB45" i="5"/>
  <c r="GB46" i="5" s="1"/>
  <c r="GB47" i="5" s="1"/>
  <c r="FZ45" i="5"/>
  <c r="FZ46" i="5" s="1"/>
  <c r="FZ47" i="5" s="1"/>
  <c r="GC45" i="5"/>
  <c r="GC46" i="5" s="1"/>
  <c r="GC47" i="5" s="1"/>
  <c r="GA45" i="5"/>
  <c r="GA46" i="5" s="1"/>
  <c r="GA47" i="5" s="1"/>
  <c r="R45" i="5"/>
  <c r="R46" i="5" s="1"/>
  <c r="R47" i="5" s="1"/>
  <c r="GD45" i="5"/>
  <c r="GD46" i="5" s="1"/>
  <c r="GD47" i="5" s="1"/>
  <c r="EZ45" i="5"/>
  <c r="EZ46" i="5" s="1"/>
  <c r="EZ47" i="5" s="1"/>
  <c r="EY45" i="5"/>
  <c r="EY46" i="5" s="1"/>
  <c r="EY47" i="5" s="1"/>
  <c r="FA45" i="5"/>
  <c r="FA46" i="5" s="1"/>
  <c r="FA47" i="5" s="1"/>
  <c r="EX45" i="5"/>
  <c r="EX46" i="5" s="1"/>
  <c r="EX47" i="5" s="1"/>
  <c r="FK45" i="5"/>
  <c r="FK46" i="5" s="1"/>
  <c r="FK47" i="5" s="1"/>
  <c r="FJ45" i="5"/>
  <c r="FJ46" i="5" s="1"/>
  <c r="FJ47" i="5" s="1"/>
  <c r="FI45" i="5"/>
  <c r="FI46" i="5" s="1"/>
  <c r="FI47" i="5" s="1"/>
  <c r="CK45" i="5"/>
  <c r="CK46" i="5" s="1"/>
  <c r="CK47" i="5" s="1"/>
  <c r="CI45" i="5"/>
  <c r="CI46" i="5" s="1"/>
  <c r="CI47" i="5" s="1"/>
  <c r="CJ45" i="5"/>
  <c r="CJ46" i="5" s="1"/>
  <c r="CJ47" i="5" s="1"/>
  <c r="CH45" i="5"/>
  <c r="CH46" i="5" s="1"/>
  <c r="CH47" i="5" s="1"/>
  <c r="EM45" i="5"/>
  <c r="EM46" i="5" s="1"/>
  <c r="EM47" i="5" s="1"/>
  <c r="BO45" i="5"/>
  <c r="BO46" i="5" s="1"/>
  <c r="BO47" i="5" s="1"/>
  <c r="BW45" i="5"/>
  <c r="BW46" i="5" s="1"/>
  <c r="BW47" i="5" s="1"/>
  <c r="BX45" i="5"/>
  <c r="BX46" i="5" s="1"/>
  <c r="BX47" i="5" s="1"/>
  <c r="BY45" i="5"/>
  <c r="BY46" i="5" s="1"/>
  <c r="BY47" i="5" s="1"/>
  <c r="CB45" i="5"/>
  <c r="CB46" i="5" s="1"/>
  <c r="CB47" i="5" s="1"/>
  <c r="CC45" i="5"/>
  <c r="CC46" i="5" s="1"/>
  <c r="CC47" i="5" s="1"/>
  <c r="CA45" i="5"/>
  <c r="CA46" i="5" s="1"/>
  <c r="CA47" i="5" s="1"/>
  <c r="CD45" i="5"/>
  <c r="CD46" i="5" s="1"/>
  <c r="CD47" i="5" s="1"/>
  <c r="CE45" i="5"/>
  <c r="CE46" i="5" s="1"/>
  <c r="CE47" i="5" s="1"/>
  <c r="CF45" i="5"/>
  <c r="CF46" i="5" s="1"/>
  <c r="CF47" i="5" s="1"/>
  <c r="BN45" i="5"/>
  <c r="BN46" i="5" s="1"/>
  <c r="BN47" i="5" s="1"/>
  <c r="BK45" i="5"/>
  <c r="BK46" i="5" s="1"/>
  <c r="BK47" i="5" s="1"/>
  <c r="BM45" i="5"/>
  <c r="BM46" i="5" s="1"/>
  <c r="BM47" i="5" s="1"/>
  <c r="BL45" i="5"/>
  <c r="BL46" i="5" s="1"/>
  <c r="BL47" i="5" s="1"/>
  <c r="DF45" i="5"/>
  <c r="DF46" i="5" s="1"/>
  <c r="DF47" i="5" s="1"/>
  <c r="DG45" i="5"/>
  <c r="DG46" i="5" s="1"/>
  <c r="DG47" i="5" s="1"/>
  <c r="EB45" i="5"/>
  <c r="EB46" i="5" s="1"/>
  <c r="EB47" i="5" s="1"/>
  <c r="EC45" i="5"/>
  <c r="EC46" i="5" s="1"/>
  <c r="EC47" i="5" s="1"/>
  <c r="EA45" i="5"/>
  <c r="EA46" i="5" s="1"/>
  <c r="EA47" i="5" s="1"/>
  <c r="ED45" i="5"/>
  <c r="ED46" i="5" s="1"/>
  <c r="ED47" i="5" s="1"/>
  <c r="DQ45" i="5"/>
  <c r="DQ46" i="5" s="1"/>
  <c r="DQ47" i="5" s="1"/>
  <c r="DR45" i="5"/>
  <c r="DR46" i="5" s="1"/>
  <c r="DR47" i="5" s="1"/>
  <c r="DP45" i="5"/>
  <c r="DP46" i="5" s="1"/>
  <c r="DP47" i="5" s="1"/>
  <c r="V45" i="5"/>
  <c r="V46" i="5" s="1"/>
  <c r="V47" i="5" s="1"/>
  <c r="EW45" i="5"/>
  <c r="EW46" i="5" s="1"/>
  <c r="EW47" i="5" s="1"/>
  <c r="EV45" i="5"/>
  <c r="EV46" i="5" s="1"/>
  <c r="EV47" i="5" s="1"/>
  <c r="EF45" i="5"/>
  <c r="EF46" i="5" s="1"/>
  <c r="EF47" i="5" s="1"/>
  <c r="EG45" i="5"/>
  <c r="EG46" i="5" s="1"/>
  <c r="EG47" i="5" s="1"/>
  <c r="EH45" i="5"/>
  <c r="EH46" i="5" s="1"/>
  <c r="EH47" i="5" s="1"/>
  <c r="EE45" i="5"/>
  <c r="EE46" i="5" s="1"/>
  <c r="EE47" i="5" s="1"/>
  <c r="CN45" i="5"/>
  <c r="CN46" i="5" s="1"/>
  <c r="CN47" i="5" s="1"/>
  <c r="CM45" i="5"/>
  <c r="CM46" i="5" s="1"/>
  <c r="CM47" i="5" s="1"/>
  <c r="CL45" i="5"/>
  <c r="CL46" i="5" s="1"/>
  <c r="CL47" i="5" s="1"/>
  <c r="FC45" i="5"/>
  <c r="FC46" i="5" s="1"/>
  <c r="FC47" i="5" s="1"/>
  <c r="FD45" i="5"/>
  <c r="FD46" i="5" s="1"/>
  <c r="FD47" i="5" s="1"/>
  <c r="AN45" i="5"/>
  <c r="AN46" i="5" s="1"/>
  <c r="AN47" i="5" s="1"/>
  <c r="DZ45" i="5"/>
  <c r="DZ46" i="5" s="1"/>
  <c r="DZ47" i="5" s="1"/>
  <c r="DX45" i="5"/>
  <c r="DX46" i="5" s="1"/>
  <c r="DX47" i="5" s="1"/>
  <c r="DY45" i="5"/>
  <c r="DY46" i="5" s="1"/>
  <c r="DY47" i="5" s="1"/>
  <c r="BI45" i="5"/>
  <c r="BI46" i="5" s="1"/>
  <c r="BI47" i="5" s="1"/>
  <c r="AL45" i="5"/>
  <c r="AL46" i="5" s="1"/>
  <c r="AL47" i="5" s="1"/>
  <c r="AM45" i="5"/>
  <c r="AM46" i="5" s="1"/>
  <c r="AM47" i="5" s="1"/>
  <c r="AK45" i="5"/>
  <c r="AK46" i="5" s="1"/>
  <c r="AK47" i="5" s="1"/>
  <c r="DJ45" i="5"/>
  <c r="DJ46" i="5" s="1"/>
  <c r="DJ47" i="5" s="1"/>
  <c r="DK45" i="5"/>
  <c r="DK46" i="5" s="1"/>
  <c r="DK47" i="5" s="1"/>
  <c r="DI45" i="5"/>
  <c r="DI46" i="5" s="1"/>
  <c r="DI47" i="5" s="1"/>
  <c r="FU45" i="5"/>
  <c r="FU46" i="5" s="1"/>
  <c r="FU47" i="5" s="1"/>
  <c r="FT45" i="5"/>
  <c r="FT46" i="5" s="1"/>
  <c r="FT47" i="5" s="1"/>
  <c r="FW45" i="5"/>
  <c r="FW46" i="5" s="1"/>
  <c r="FW47" i="5" s="1"/>
  <c r="FV45" i="5"/>
  <c r="FV46" i="5" s="1"/>
  <c r="FV47" i="5" s="1"/>
  <c r="U45" i="5"/>
  <c r="U46" i="5" s="1"/>
  <c r="U47" i="5" s="1"/>
  <c r="S45" i="5"/>
  <c r="S46" i="5" s="1"/>
  <c r="S47" i="5" s="1"/>
  <c r="T45" i="5"/>
  <c r="T46" i="5" s="1"/>
  <c r="T47" i="5" s="1"/>
  <c r="DO45" i="5"/>
  <c r="DO46" i="5" s="1"/>
  <c r="DO47" i="5" s="1"/>
  <c r="DM45" i="5"/>
  <c r="DM46" i="5" s="1"/>
  <c r="DM47" i="5" s="1"/>
  <c r="DN45" i="5"/>
  <c r="DN46" i="5" s="1"/>
  <c r="DN47" i="5" s="1"/>
  <c r="DL45" i="5"/>
  <c r="DL46" i="5" s="1"/>
  <c r="DL47" i="5" s="1"/>
  <c r="AI45" i="5"/>
  <c r="AI46" i="5" s="1"/>
  <c r="AI47" i="5" s="1"/>
  <c r="AJ45" i="5"/>
  <c r="AJ46" i="5" s="1"/>
  <c r="AJ47" i="5" s="1"/>
  <c r="GG45" i="5"/>
  <c r="GG46" i="5" s="1"/>
  <c r="GG47" i="5" s="1"/>
  <c r="GF45" i="5"/>
  <c r="GF46" i="5" s="1"/>
  <c r="GF47" i="5" s="1"/>
  <c r="M45" i="5"/>
  <c r="M46" i="5" s="1"/>
  <c r="M47" i="5" s="1"/>
  <c r="BR45" i="5"/>
  <c r="BR46" i="5" s="1"/>
  <c r="BR47" i="5" s="1"/>
  <c r="BP45" i="5"/>
  <c r="BP46" i="5" s="1"/>
  <c r="BP47" i="5" s="1"/>
  <c r="BQ45" i="5"/>
  <c r="BQ46" i="5" s="1"/>
  <c r="BQ47" i="5" s="1"/>
  <c r="AZ45" i="5"/>
  <c r="AZ46" i="5" s="1"/>
  <c r="AZ47" i="5" s="1"/>
  <c r="AW45" i="5"/>
  <c r="AW46" i="5" s="1"/>
  <c r="AW47" i="5" s="1"/>
  <c r="AX45" i="5"/>
  <c r="AX46" i="5" s="1"/>
  <c r="AX47" i="5" s="1"/>
  <c r="AY45" i="5"/>
  <c r="AY46" i="5" s="1"/>
  <c r="AY47" i="5" s="1"/>
  <c r="BJ45" i="5"/>
  <c r="BJ46" i="5" s="1"/>
  <c r="BJ47" i="5" s="1"/>
  <c r="DD45" i="5"/>
  <c r="DD46" i="5" s="1"/>
  <c r="DD47" i="5" s="1"/>
  <c r="DC45" i="5"/>
  <c r="DC46" i="5" s="1"/>
  <c r="DC47" i="5" s="1"/>
  <c r="AD45" i="5"/>
  <c r="AD46" i="5" s="1"/>
  <c r="AD47" i="5" s="1"/>
  <c r="FL45" i="5"/>
  <c r="FL46" i="5" s="1"/>
  <c r="FL47" i="5" s="1"/>
  <c r="DV45" i="5"/>
  <c r="DV46" i="5" s="1"/>
  <c r="DV47" i="5" s="1"/>
  <c r="DW45" i="5"/>
  <c r="DW46" i="5" s="1"/>
  <c r="DW47" i="5" s="1"/>
  <c r="DT45" i="5"/>
  <c r="DT46" i="5" s="1"/>
  <c r="DT47" i="5" s="1"/>
  <c r="DU45" i="5"/>
  <c r="DU46" i="5" s="1"/>
  <c r="DU47" i="5" s="1"/>
  <c r="J45" i="5"/>
  <c r="J46" i="5" s="1"/>
  <c r="J47" i="5" s="1"/>
  <c r="W45" i="5"/>
  <c r="W46" i="5" s="1"/>
  <c r="W47" i="5" s="1"/>
  <c r="W51" i="5" s="1"/>
  <c r="W52" i="5" s="1"/>
  <c r="W58" i="5" s="1"/>
  <c r="W59" i="5" s="1"/>
  <c r="X45" i="5"/>
  <c r="X46" i="5" s="1"/>
  <c r="X47" i="5" s="1"/>
  <c r="CG45" i="5"/>
  <c r="CG46" i="5" s="1"/>
  <c r="CG47" i="5" s="1"/>
  <c r="CG51" i="5" s="1"/>
  <c r="CG52" i="5" s="1"/>
  <c r="CG58" i="5" s="1"/>
  <c r="CG59" i="5" s="1"/>
  <c r="CP45" i="5"/>
  <c r="CP46" i="5" s="1"/>
  <c r="CP47" i="5" s="1"/>
  <c r="CQ45" i="5"/>
  <c r="CQ46" i="5" s="1"/>
  <c r="CQ47" i="5" s="1"/>
  <c r="CO45" i="5"/>
  <c r="CO46" i="5" s="1"/>
  <c r="CO47" i="5" s="1"/>
  <c r="FR45" i="5"/>
  <c r="FR46" i="5" s="1"/>
  <c r="FR47" i="5" s="1"/>
  <c r="FQ45" i="5"/>
  <c r="FQ46" i="5" s="1"/>
  <c r="FQ47" i="5" s="1"/>
  <c r="AO45" i="5"/>
  <c r="AO46" i="5" s="1"/>
  <c r="AO47" i="5" s="1"/>
  <c r="AP45" i="5"/>
  <c r="AP46" i="5" s="1"/>
  <c r="AP47" i="5" s="1"/>
  <c r="AQ45" i="5"/>
  <c r="AQ46" i="5" s="1"/>
  <c r="AQ47" i="5" s="1"/>
  <c r="AR45" i="5"/>
  <c r="AR46" i="5" s="1"/>
  <c r="AR47" i="5" s="1"/>
  <c r="CR45" i="5"/>
  <c r="CR46" i="5" s="1"/>
  <c r="CR47" i="5" s="1"/>
  <c r="DE45" i="5"/>
  <c r="DE46" i="5" s="1"/>
  <c r="DE47" i="5" s="1"/>
  <c r="BT45" i="5"/>
  <c r="BT46" i="5" s="1"/>
  <c r="BT47" i="5" s="1"/>
  <c r="BU45" i="5"/>
  <c r="BU46" i="5" s="1"/>
  <c r="BU47" i="5" s="1"/>
  <c r="BV45" i="5"/>
  <c r="BV46" i="5" s="1"/>
  <c r="BV47" i="5" s="1"/>
  <c r="BS45" i="5"/>
  <c r="BS46" i="5" s="1"/>
  <c r="BS47" i="5" s="1"/>
  <c r="AE45" i="5"/>
  <c r="AE46" i="5" s="1"/>
  <c r="AE47" i="5" s="1"/>
  <c r="AF45" i="5"/>
  <c r="AF46" i="5" s="1"/>
  <c r="AF47" i="5" s="1"/>
  <c r="AH45" i="5"/>
  <c r="AH46" i="5" s="1"/>
  <c r="AH47" i="5" s="1"/>
  <c r="AG45" i="5"/>
  <c r="AG46" i="5" s="1"/>
  <c r="AG47" i="5" s="1"/>
  <c r="FY45" i="5"/>
  <c r="FY46" i="5" s="1"/>
  <c r="FY47" i="5" s="1"/>
  <c r="FX45" i="5"/>
  <c r="FX46" i="5" s="1"/>
  <c r="FX47" i="5" s="1"/>
  <c r="O45" i="5"/>
  <c r="O46" i="5" s="1"/>
  <c r="O47" i="5" s="1"/>
  <c r="Q45" i="5"/>
  <c r="Q46" i="5" s="1"/>
  <c r="Q47" i="5" s="1"/>
  <c r="N45" i="5"/>
  <c r="N46" i="5" s="1"/>
  <c r="N47" i="5" s="1"/>
  <c r="P45" i="5"/>
  <c r="P46" i="5" s="1"/>
  <c r="P47" i="5" s="1"/>
  <c r="BG45" i="5"/>
  <c r="BG46" i="5" s="1"/>
  <c r="BG47" i="5" s="1"/>
  <c r="BH45" i="5"/>
  <c r="BH46" i="5" s="1"/>
  <c r="BH47" i="5" s="1"/>
  <c r="BB45" i="5"/>
  <c r="BB46" i="5" s="1"/>
  <c r="BB47" i="5" s="1"/>
  <c r="BA45" i="5"/>
  <c r="BA46" i="5" s="1"/>
  <c r="BA47" i="5" s="1"/>
  <c r="AC45" i="5"/>
  <c r="AC46" i="5" s="1"/>
  <c r="AC47" i="5" s="1"/>
  <c r="AB45" i="5"/>
  <c r="AB46" i="5" s="1"/>
  <c r="AB47" i="5" s="1"/>
  <c r="AA45" i="5"/>
  <c r="AA46" i="5" s="1"/>
  <c r="AA47" i="5" s="1"/>
  <c r="GS45" i="5"/>
  <c r="GS46" i="5" s="1"/>
  <c r="GS47" i="5" s="1"/>
  <c r="GT51" i="5" s="1"/>
  <c r="GT52" i="5" s="1"/>
  <c r="GT58" i="5" s="1"/>
  <c r="GT59" i="5" s="1"/>
  <c r="EI45" i="5"/>
  <c r="EI46" i="5" s="1"/>
  <c r="EI47" i="5" s="1"/>
  <c r="EL45" i="5"/>
  <c r="EL46" i="5" s="1"/>
  <c r="EL47" i="5" s="1"/>
  <c r="EJ45" i="5"/>
  <c r="EJ46" i="5" s="1"/>
  <c r="EJ47" i="5" s="1"/>
  <c r="EK45" i="5"/>
  <c r="EK46" i="5" s="1"/>
  <c r="EK47" i="5" s="1"/>
  <c r="DS45" i="5"/>
  <c r="DS46" i="5" s="1"/>
  <c r="DS47" i="5" s="1"/>
  <c r="EU45" i="5"/>
  <c r="EU46" i="5" s="1"/>
  <c r="EU47" i="5" s="1"/>
  <c r="CU45" i="5"/>
  <c r="CU46" i="5" s="1"/>
  <c r="CU47" i="5" s="1"/>
  <c r="CS45" i="5"/>
  <c r="CS46" i="5" s="1"/>
  <c r="CS47" i="5" s="1"/>
  <c r="CT45" i="5"/>
  <c r="CT46" i="5" s="1"/>
  <c r="CT47" i="5" s="1"/>
  <c r="CV45" i="5"/>
  <c r="CV46" i="5" s="1"/>
  <c r="CV47" i="5" s="1"/>
  <c r="AS45" i="5"/>
  <c r="AS46" i="5" s="1"/>
  <c r="AS47" i="5" s="1"/>
  <c r="EN45" i="5"/>
  <c r="EN46" i="5" s="1"/>
  <c r="EN47" i="5" s="1"/>
  <c r="EP45" i="5"/>
  <c r="EP46" i="5" s="1"/>
  <c r="EP47" i="5" s="1"/>
  <c r="EO45" i="5"/>
  <c r="EO46" i="5" s="1"/>
  <c r="EO47" i="5" s="1"/>
  <c r="FB45" i="5"/>
  <c r="FB46" i="5" s="1"/>
  <c r="FB47" i="5" s="1"/>
  <c r="GK45" i="5"/>
  <c r="GK46" i="5" s="1"/>
  <c r="GK47" i="5" s="1"/>
  <c r="GH45" i="5"/>
  <c r="GH46" i="5" s="1"/>
  <c r="GH47" i="5" s="1"/>
  <c r="GH51" i="5" s="1"/>
  <c r="GH52" i="5" s="1"/>
  <c r="GH58" i="5" s="1"/>
  <c r="GI45" i="5"/>
  <c r="GI46" i="5" s="1"/>
  <c r="GI47" i="5" s="1"/>
  <c r="GJ45" i="5"/>
  <c r="GJ46" i="5" s="1"/>
  <c r="GJ47" i="5" s="1"/>
  <c r="ES45" i="5"/>
  <c r="ES46" i="5" s="1"/>
  <c r="ES47" i="5" s="1"/>
  <c r="ER45" i="5"/>
  <c r="ER46" i="5" s="1"/>
  <c r="ER47" i="5" s="1"/>
  <c r="EQ45" i="5"/>
  <c r="EQ46" i="5" s="1"/>
  <c r="EQ47" i="5" s="1"/>
  <c r="ET45" i="5"/>
  <c r="ET46" i="5" s="1"/>
  <c r="ET47" i="5" s="1"/>
  <c r="FN45" i="5"/>
  <c r="FN46" i="5" s="1"/>
  <c r="FN47" i="5" s="1"/>
  <c r="FP45" i="5"/>
  <c r="FP46" i="5" s="1"/>
  <c r="FP47" i="5" s="1"/>
  <c r="FM45" i="5"/>
  <c r="FM46" i="5" s="1"/>
  <c r="FM47" i="5" s="1"/>
  <c r="FO45" i="5"/>
  <c r="FO46" i="5" s="1"/>
  <c r="FO47" i="5" s="1"/>
  <c r="FS45" i="5"/>
  <c r="FS46" i="5" s="1"/>
  <c r="FS47" i="5" s="1"/>
  <c r="GE45" i="5"/>
  <c r="GE46" i="5" s="1"/>
  <c r="GE47" i="5" s="1"/>
  <c r="DH45" i="5"/>
  <c r="DH46" i="5" s="1"/>
  <c r="DH47" i="5" s="1"/>
  <c r="BZ45" i="5"/>
  <c r="BZ46" i="5" s="1"/>
  <c r="BZ47" i="5" s="1"/>
  <c r="Y45" i="5"/>
  <c r="Y46" i="5" s="1"/>
  <c r="Y47" i="5" s="1"/>
  <c r="BE45" i="5"/>
  <c r="BE46" i="5" s="1"/>
  <c r="BE47" i="5" s="1"/>
  <c r="BD45" i="5"/>
  <c r="BD46" i="5" s="1"/>
  <c r="BD47" i="5" s="1"/>
  <c r="BF45" i="5"/>
  <c r="BF46" i="5" s="1"/>
  <c r="BF47" i="5" s="1"/>
  <c r="BC45" i="5"/>
  <c r="BC46" i="5" s="1"/>
  <c r="BC47" i="5" s="1"/>
  <c r="CW45" i="5"/>
  <c r="CW46" i="5" s="1"/>
  <c r="CW47" i="5" s="1"/>
  <c r="CX45" i="5"/>
  <c r="CX46" i="5" s="1"/>
  <c r="CX47" i="5" s="1"/>
  <c r="H45" i="5"/>
  <c r="H46" i="5" s="1"/>
  <c r="H47" i="5" s="1"/>
  <c r="F45" i="5"/>
  <c r="F46" i="5" s="1"/>
  <c r="F47" i="5" s="1"/>
  <c r="F51" i="5" s="1"/>
  <c r="F52" i="5" s="1"/>
  <c r="F58" i="5" s="1"/>
  <c r="F59" i="5" s="1"/>
  <c r="G45" i="5"/>
  <c r="G46" i="5" s="1"/>
  <c r="G47" i="5" s="1"/>
  <c r="I45" i="5"/>
  <c r="I46" i="5" s="1"/>
  <c r="I47" i="5" s="1"/>
  <c r="GR45" i="5"/>
  <c r="GR46" i="5" s="1"/>
  <c r="GR47" i="5" s="1"/>
  <c r="AU45" i="5"/>
  <c r="AU46" i="5" s="1"/>
  <c r="AU47" i="5" s="1"/>
  <c r="AV45" i="5"/>
  <c r="AV46" i="5" s="1"/>
  <c r="AV47" i="5" s="1"/>
  <c r="AT45" i="5"/>
  <c r="AT46" i="5" s="1"/>
  <c r="AT47" i="5" s="1"/>
  <c r="DF64" i="5"/>
  <c r="DF63" i="5"/>
  <c r="DC63" i="5"/>
  <c r="DC64" i="5"/>
  <c r="CU63" i="5"/>
  <c r="CU64" i="5"/>
  <c r="DY63" i="5"/>
  <c r="DY64" i="5"/>
  <c r="BO63" i="5"/>
  <c r="BO64" i="5"/>
  <c r="DH63" i="5"/>
  <c r="DH64" i="5"/>
  <c r="CJ64" i="5"/>
  <c r="CJ63" i="5"/>
  <c r="Y63" i="5"/>
  <c r="Y64" i="5"/>
  <c r="AX64" i="5"/>
  <c r="AX63" i="5"/>
  <c r="GN64" i="5"/>
  <c r="GN63" i="5"/>
  <c r="GQ68" i="5" s="1"/>
  <c r="EK63" i="5"/>
  <c r="EK64" i="5"/>
  <c r="AG64" i="5"/>
  <c r="AG63" i="5"/>
  <c r="AQ64" i="5"/>
  <c r="AQ63" i="5"/>
  <c r="CT64" i="5"/>
  <c r="CT63" i="5"/>
  <c r="CR63" i="5"/>
  <c r="CR64" i="5"/>
  <c r="AA64" i="5"/>
  <c r="AA63" i="5"/>
  <c r="GM63" i="5"/>
  <c r="GP68" i="5" s="1"/>
  <c r="GM64" i="5"/>
  <c r="E51" i="5"/>
  <c r="E52" i="5" s="1"/>
  <c r="E58" i="5" s="1"/>
  <c r="E59" i="5" s="1"/>
  <c r="GU51" i="5"/>
  <c r="GU52" i="5" s="1"/>
  <c r="GU58" i="5" s="1"/>
  <c r="GU59" i="5" s="1"/>
  <c r="GV51" i="5"/>
  <c r="GV52" i="5" s="1"/>
  <c r="GV58" i="5" s="1"/>
  <c r="GV59" i="5" s="1"/>
  <c r="D51" i="5"/>
  <c r="D52" i="5" s="1"/>
  <c r="D58" i="5" s="1"/>
  <c r="D59" i="5" s="1"/>
  <c r="GP51" i="5" l="1"/>
  <c r="GP52" i="5" s="1"/>
  <c r="GP58" i="5" s="1"/>
  <c r="GP59" i="5" s="1"/>
  <c r="GP70" i="5" s="1"/>
  <c r="GO51" i="5"/>
  <c r="GO52" i="5" s="1"/>
  <c r="GO58" i="5" s="1"/>
  <c r="GO59" i="5" s="1"/>
  <c r="GR67" i="5" s="1"/>
  <c r="GR69" i="5" s="1"/>
  <c r="GO68" i="5"/>
  <c r="M51" i="5"/>
  <c r="M52" i="5" s="1"/>
  <c r="M58" i="5" s="1"/>
  <c r="M59" i="5" s="1"/>
  <c r="M70" i="5" s="1"/>
  <c r="FP68" i="5"/>
  <c r="CD68" i="5"/>
  <c r="BM68" i="5"/>
  <c r="GV70" i="5"/>
  <c r="FZ68" i="5"/>
  <c r="CR51" i="5"/>
  <c r="CR52" i="5" s="1"/>
  <c r="CR58" i="5" s="1"/>
  <c r="CR59" i="5" s="1"/>
  <c r="CR70" i="5" s="1"/>
  <c r="DQ68" i="5"/>
  <c r="BF68" i="5"/>
  <c r="FN68" i="5"/>
  <c r="DZ68" i="5"/>
  <c r="FY68" i="5"/>
  <c r="AF68" i="5"/>
  <c r="GN51" i="5"/>
  <c r="GN52" i="5" s="1"/>
  <c r="GN58" i="5" s="1"/>
  <c r="GN59" i="5" s="1"/>
  <c r="GQ67" i="5" s="1"/>
  <c r="GQ69" i="5" s="1"/>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H59" i="5"/>
  <c r="GD68" i="5"/>
  <c r="DU68" i="5"/>
  <c r="FQ68" i="5"/>
  <c r="S68" i="5"/>
  <c r="FO68" i="5"/>
  <c r="DC68" i="5"/>
  <c r="GM51" i="5"/>
  <c r="GM52" i="5" s="1"/>
  <c r="GM58" i="5" s="1"/>
  <c r="GM59" i="5" s="1"/>
  <c r="GP67" i="5" s="1"/>
  <c r="GP69" i="5" s="1"/>
  <c r="CN68" i="5"/>
  <c r="GF68" i="5"/>
  <c r="U68" i="5"/>
  <c r="CP68" i="5"/>
  <c r="I68" i="5"/>
  <c r="GJ68" i="5"/>
  <c r="CI68" i="5"/>
  <c r="DO68" i="5"/>
  <c r="AL68" i="5"/>
  <c r="J68" i="5"/>
  <c r="CO68" i="5"/>
  <c r="BH68" i="5"/>
  <c r="GT70" i="5"/>
  <c r="DW68" i="5"/>
  <c r="FE51" i="5"/>
  <c r="FE52" i="5" s="1"/>
  <c r="FE58" i="5" s="1"/>
  <c r="EY68" i="5"/>
  <c r="BZ68" i="5"/>
  <c r="CG70"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GL51" i="5"/>
  <c r="GL52" i="5" s="1"/>
  <c r="GL58" i="5" s="1"/>
  <c r="CH68" i="5"/>
  <c r="FV68" i="5"/>
  <c r="CY68" i="5"/>
  <c r="FD68" i="5"/>
  <c r="E70" i="5"/>
  <c r="FE68" i="5"/>
  <c r="AJ68" i="5"/>
  <c r="BE68" i="5"/>
  <c r="R68" i="5"/>
  <c r="DV68" i="5"/>
  <c r="DM68" i="5"/>
  <c r="EQ68" i="5"/>
  <c r="FA68" i="5"/>
  <c r="CX68" i="5"/>
  <c r="DG68" i="5"/>
  <c r="DS51" i="5"/>
  <c r="DS52" i="5" s="1"/>
  <c r="DS58" i="5" s="1"/>
  <c r="GK68" i="5"/>
  <c r="GU70" i="5"/>
  <c r="DA68" i="5"/>
  <c r="GJ51" i="5"/>
  <c r="GJ52" i="5" s="1"/>
  <c r="GJ58" i="5" s="1"/>
  <c r="DU51" i="5"/>
  <c r="DU52" i="5" s="1"/>
  <c r="DU58" i="5" s="1"/>
  <c r="EW68" i="5"/>
  <c r="FJ68" i="5"/>
  <c r="GQ51" i="5"/>
  <c r="GQ52" i="5" s="1"/>
  <c r="GQ58" i="5" s="1"/>
  <c r="GQ59" i="5" s="1"/>
  <c r="GT67" i="5" s="1"/>
  <c r="GT69" i="5" s="1"/>
  <c r="FL68" i="5"/>
  <c r="AR68" i="5"/>
  <c r="FK68" i="5"/>
  <c r="EX68" i="5"/>
  <c r="N68" i="5"/>
  <c r="CQ68" i="5"/>
  <c r="CW51" i="5"/>
  <c r="CW52" i="5" s="1"/>
  <c r="CW58" i="5" s="1"/>
  <c r="CW59" i="5" s="1"/>
  <c r="CW70" i="5" s="1"/>
  <c r="BV51" i="5"/>
  <c r="BV52" i="5" s="1"/>
  <c r="BV58" i="5" s="1"/>
  <c r="BV59" i="5" s="1"/>
  <c r="BV70" i="5" s="1"/>
  <c r="DN51" i="5"/>
  <c r="DN52" i="5" s="1"/>
  <c r="DN58" i="5" s="1"/>
  <c r="DN59" i="5" s="1"/>
  <c r="DN70" i="5" s="1"/>
  <c r="BI51" i="5"/>
  <c r="BI52" i="5" s="1"/>
  <c r="BI58" i="5" s="1"/>
  <c r="BI59" i="5" s="1"/>
  <c r="BI70" i="5" s="1"/>
  <c r="DG51" i="5"/>
  <c r="DG52" i="5" s="1"/>
  <c r="DG58" i="5" s="1"/>
  <c r="DG59" i="5" s="1"/>
  <c r="DG70" i="5" s="1"/>
  <c r="DR51" i="5"/>
  <c r="DR52" i="5" s="1"/>
  <c r="DR58" i="5" s="1"/>
  <c r="DR59" i="5" s="1"/>
  <c r="DR70" i="5" s="1"/>
  <c r="BM51" i="5"/>
  <c r="BM52" i="5" s="1"/>
  <c r="BM58" i="5" s="1"/>
  <c r="BM59" i="5" s="1"/>
  <c r="BM70" i="5" s="1"/>
  <c r="CC51" i="5"/>
  <c r="CC52" i="5" s="1"/>
  <c r="CC58" i="5" s="1"/>
  <c r="CC59" i="5" s="1"/>
  <c r="CC70" i="5" s="1"/>
  <c r="GR51" i="5"/>
  <c r="GR52" i="5" s="1"/>
  <c r="GR58" i="5" s="1"/>
  <c r="GR59" i="5" s="1"/>
  <c r="GU67" i="5" s="1"/>
  <c r="GU69" i="5" s="1"/>
  <c r="P68" i="5"/>
  <c r="AQ68" i="5"/>
  <c r="BQ68" i="5"/>
  <c r="DN68" i="5"/>
  <c r="AW68" i="5"/>
  <c r="EG68" i="5"/>
  <c r="DL68" i="5"/>
  <c r="AH68" i="5"/>
  <c r="BO68" i="5"/>
  <c r="BZ51" i="5"/>
  <c r="BZ52" i="5" s="1"/>
  <c r="BZ58" i="5" s="1"/>
  <c r="BZ59" i="5" s="1"/>
  <c r="BZ70" i="5" s="1"/>
  <c r="CU51" i="5"/>
  <c r="CU52" i="5" s="1"/>
  <c r="CU58" i="5" s="1"/>
  <c r="CU59" i="5" s="1"/>
  <c r="CU70" i="5" s="1"/>
  <c r="AW51" i="5"/>
  <c r="AW52" i="5" s="1"/>
  <c r="AW58" i="5" s="1"/>
  <c r="AW59" i="5" s="1"/>
  <c r="AW70" i="5" s="1"/>
  <c r="FH51" i="5"/>
  <c r="FH52" i="5" s="1"/>
  <c r="FH58" i="5" s="1"/>
  <c r="CL51" i="5"/>
  <c r="CL52" i="5" s="1"/>
  <c r="CL58" i="5" s="1"/>
  <c r="CL59" i="5" s="1"/>
  <c r="CL70" i="5" s="1"/>
  <c r="GE51" i="5"/>
  <c r="GE52" i="5" s="1"/>
  <c r="GE58" i="5" s="1"/>
  <c r="AO51" i="5"/>
  <c r="AO52" i="5" s="1"/>
  <c r="AO58" i="5" s="1"/>
  <c r="AO59" i="5" s="1"/>
  <c r="AO70" i="5" s="1"/>
  <c r="FT51" i="5"/>
  <c r="FT52" i="5" s="1"/>
  <c r="FT58" i="5" s="1"/>
  <c r="V51" i="5"/>
  <c r="V52" i="5" s="1"/>
  <c r="V58" i="5" s="1"/>
  <c r="V59" i="5" s="1"/>
  <c r="V70" i="5" s="1"/>
  <c r="H51" i="5"/>
  <c r="H52" i="5" s="1"/>
  <c r="H58" i="5" s="1"/>
  <c r="H59" i="5" s="1"/>
  <c r="K67" i="5" s="1"/>
  <c r="AA51" i="5"/>
  <c r="AA52" i="5" s="1"/>
  <c r="AA58" i="5" s="1"/>
  <c r="AA59" i="5" s="1"/>
  <c r="AA70" i="5" s="1"/>
  <c r="AN51" i="5"/>
  <c r="AN52" i="5" s="1"/>
  <c r="AN58" i="5" s="1"/>
  <c r="AN59" i="5" s="1"/>
  <c r="AN70" i="5" s="1"/>
  <c r="ED51" i="5"/>
  <c r="ED52" i="5" s="1"/>
  <c r="ED58" i="5" s="1"/>
  <c r="H68" i="5"/>
  <c r="G68" i="5"/>
  <c r="EF68" i="5"/>
  <c r="EH68" i="5"/>
  <c r="L68" i="5"/>
  <c r="DP68" i="5"/>
  <c r="K68" i="5"/>
  <c r="AK68" i="5"/>
  <c r="AN68" i="5"/>
  <c r="AM68" i="5"/>
  <c r="M68" i="5"/>
  <c r="DD68" i="5"/>
  <c r="CC68" i="5"/>
  <c r="CB68" i="5"/>
  <c r="CD51" i="5"/>
  <c r="CD52" i="5" s="1"/>
  <c r="CD58" i="5" s="1"/>
  <c r="CD59" i="5" s="1"/>
  <c r="CD70" i="5" s="1"/>
  <c r="EM51" i="5"/>
  <c r="EM52" i="5" s="1"/>
  <c r="EM58" i="5" s="1"/>
  <c r="FZ51" i="5"/>
  <c r="FZ52" i="5" s="1"/>
  <c r="FZ58" i="5" s="1"/>
  <c r="BD51" i="5"/>
  <c r="BD52" i="5" s="1"/>
  <c r="BD58" i="5" s="1"/>
  <c r="BD59" i="5" s="1"/>
  <c r="BD70" i="5" s="1"/>
  <c r="FS51" i="5"/>
  <c r="FS52" i="5" s="1"/>
  <c r="FS58" i="5" s="1"/>
  <c r="EL51" i="5"/>
  <c r="EL52" i="5" s="1"/>
  <c r="EL58" i="5" s="1"/>
  <c r="BU51" i="5"/>
  <c r="BU52" i="5" s="1"/>
  <c r="BU58" i="5" s="1"/>
  <c r="BU59" i="5" s="1"/>
  <c r="BU70" i="5" s="1"/>
  <c r="K51" i="5"/>
  <c r="K52" i="5" s="1"/>
  <c r="K58" i="5" s="1"/>
  <c r="K59" i="5" s="1"/>
  <c r="N67" i="5" s="1"/>
  <c r="DZ51" i="5"/>
  <c r="DZ52" i="5" s="1"/>
  <c r="DZ58" i="5" s="1"/>
  <c r="AZ51" i="5"/>
  <c r="AZ52" i="5" s="1"/>
  <c r="AZ58" i="5" s="1"/>
  <c r="AZ59" i="5" s="1"/>
  <c r="AZ70" i="5" s="1"/>
  <c r="AI51" i="5"/>
  <c r="AI52" i="5" s="1"/>
  <c r="AI58" i="5" s="1"/>
  <c r="AI59" i="5" s="1"/>
  <c r="AI70" i="5" s="1"/>
  <c r="BH51" i="5"/>
  <c r="BH52" i="5" s="1"/>
  <c r="BH58" i="5" s="1"/>
  <c r="BH59" i="5" s="1"/>
  <c r="BH70" i="5" s="1"/>
  <c r="EK51" i="5"/>
  <c r="EK52" i="5" s="1"/>
  <c r="EK58" i="5" s="1"/>
  <c r="FC51" i="5"/>
  <c r="FC52" i="5" s="1"/>
  <c r="FC58" i="5" s="1"/>
  <c r="AT51" i="5"/>
  <c r="AT52" i="5" s="1"/>
  <c r="AT58" i="5" s="1"/>
  <c r="AT59" i="5" s="1"/>
  <c r="AT70" i="5" s="1"/>
  <c r="CX51" i="5"/>
  <c r="CX52" i="5" s="1"/>
  <c r="CX58" i="5" s="1"/>
  <c r="CX59" i="5" s="1"/>
  <c r="CX70" i="5" s="1"/>
  <c r="DH51" i="5"/>
  <c r="DH52" i="5" s="1"/>
  <c r="DH58" i="5" s="1"/>
  <c r="DH59" i="5" s="1"/>
  <c r="DH70" i="5" s="1"/>
  <c r="EQ51" i="5"/>
  <c r="EQ52" i="5" s="1"/>
  <c r="EQ58" i="5" s="1"/>
  <c r="EO51" i="5"/>
  <c r="EO52" i="5" s="1"/>
  <c r="EO58" i="5" s="1"/>
  <c r="Q51" i="5"/>
  <c r="Q52" i="5" s="1"/>
  <c r="Q58" i="5" s="1"/>
  <c r="Q59" i="5" s="1"/>
  <c r="Q70" i="5" s="1"/>
  <c r="BS51" i="5"/>
  <c r="BS52" i="5" s="1"/>
  <c r="BS58" i="5" s="1"/>
  <c r="BS59" i="5" s="1"/>
  <c r="BS70" i="5" s="1"/>
  <c r="AP51" i="5"/>
  <c r="AP52" i="5" s="1"/>
  <c r="AP58" i="5" s="1"/>
  <c r="AP59" i="5" s="1"/>
  <c r="AP70" i="5" s="1"/>
  <c r="Y51" i="5"/>
  <c r="Y52" i="5" s="1"/>
  <c r="Y58" i="5" s="1"/>
  <c r="Y59" i="5" s="1"/>
  <c r="Y70" i="5" s="1"/>
  <c r="BR51" i="5"/>
  <c r="BR52" i="5" s="1"/>
  <c r="BR58" i="5" s="1"/>
  <c r="BR59" i="5" s="1"/>
  <c r="BR70" i="5" s="1"/>
  <c r="DL51" i="5"/>
  <c r="DL52" i="5" s="1"/>
  <c r="DL58" i="5" s="1"/>
  <c r="DL59" i="5" s="1"/>
  <c r="DL70" i="5" s="1"/>
  <c r="EB51" i="5"/>
  <c r="EB52" i="5" s="1"/>
  <c r="EB58" i="5" s="1"/>
  <c r="CE51" i="5"/>
  <c r="CE52" i="5" s="1"/>
  <c r="CE58" i="5" s="1"/>
  <c r="CE59" i="5" s="1"/>
  <c r="CE70" i="5" s="1"/>
  <c r="BO51" i="5"/>
  <c r="BO52" i="5" s="1"/>
  <c r="BO58" i="5" s="1"/>
  <c r="BO59" i="5" s="1"/>
  <c r="BO70" i="5" s="1"/>
  <c r="GC51" i="5"/>
  <c r="GC52" i="5" s="1"/>
  <c r="GC58" i="5" s="1"/>
  <c r="J51" i="5"/>
  <c r="J52" i="5" s="1"/>
  <c r="J58" i="5" s="1"/>
  <c r="J59" i="5" s="1"/>
  <c r="M67" i="5" s="1"/>
  <c r="DE51" i="5"/>
  <c r="DE52" i="5" s="1"/>
  <c r="DE58" i="5" s="1"/>
  <c r="DE59" i="5" s="1"/>
  <c r="DE70" i="5" s="1"/>
  <c r="FQ51" i="5"/>
  <c r="FQ52" i="5" s="1"/>
  <c r="FQ58" i="5" s="1"/>
  <c r="T51" i="5"/>
  <c r="T52" i="5" s="1"/>
  <c r="T58" i="5" s="1"/>
  <c r="T59" i="5" s="1"/>
  <c r="T70" i="5" s="1"/>
  <c r="DK51" i="5"/>
  <c r="DK52" i="5" s="1"/>
  <c r="DK58" i="5" s="1"/>
  <c r="DK59" i="5" s="1"/>
  <c r="DK70" i="5" s="1"/>
  <c r="BY51" i="5"/>
  <c r="BY52" i="5" s="1"/>
  <c r="BY58" i="5" s="1"/>
  <c r="BY59" i="5" s="1"/>
  <c r="BY70" i="5" s="1"/>
  <c r="EU51" i="5"/>
  <c r="EU52" i="5" s="1"/>
  <c r="EU58" i="5" s="1"/>
  <c r="ET51" i="5"/>
  <c r="ET52" i="5" s="1"/>
  <c r="ET58" i="5" s="1"/>
  <c r="BA51" i="5"/>
  <c r="BA52" i="5" s="1"/>
  <c r="BA58" i="5" s="1"/>
  <c r="BA59" i="5" s="1"/>
  <c r="BA70" i="5" s="1"/>
  <c r="CO51" i="5"/>
  <c r="CO52" i="5" s="1"/>
  <c r="CO58" i="5" s="1"/>
  <c r="CO59" i="5" s="1"/>
  <c r="CO70" i="5" s="1"/>
  <c r="DP51" i="5"/>
  <c r="DP52" i="5" s="1"/>
  <c r="DP58" i="5" s="1"/>
  <c r="DP59" i="5" s="1"/>
  <c r="DP70" i="5" s="1"/>
  <c r="DF51" i="5"/>
  <c r="DF52" i="5" s="1"/>
  <c r="DF58" i="5" s="1"/>
  <c r="DF59" i="5" s="1"/>
  <c r="DF70" i="5" s="1"/>
  <c r="CA51" i="5"/>
  <c r="CA52" i="5" s="1"/>
  <c r="CA58" i="5" s="1"/>
  <c r="CA59" i="5" s="1"/>
  <c r="CA70" i="5" s="1"/>
  <c r="CI51" i="5"/>
  <c r="CI52" i="5" s="1"/>
  <c r="CI58" i="5" s="1"/>
  <c r="CI59" i="5" s="1"/>
  <c r="CI70" i="5" s="1"/>
  <c r="FA51" i="5"/>
  <c r="FA52" i="5" s="1"/>
  <c r="FA58" i="5" s="1"/>
  <c r="GB51" i="5"/>
  <c r="GB52" i="5" s="1"/>
  <c r="GB58" i="5" s="1"/>
  <c r="DA51" i="5"/>
  <c r="DA52" i="5" s="1"/>
  <c r="DA58" i="5" s="1"/>
  <c r="DA59" i="5" s="1"/>
  <c r="DA70" i="5" s="1"/>
  <c r="AE51" i="5"/>
  <c r="AE52" i="5" s="1"/>
  <c r="AE58" i="5" s="1"/>
  <c r="AE59" i="5" s="1"/>
  <c r="AE70" i="5" s="1"/>
  <c r="FW51" i="5"/>
  <c r="FW52" i="5" s="1"/>
  <c r="FW58" i="5" s="1"/>
  <c r="EW51" i="5"/>
  <c r="EW52" i="5" s="1"/>
  <c r="EW58" i="5" s="1"/>
  <c r="G69" i="20"/>
  <c r="BF51" i="5"/>
  <c r="BF52" i="5" s="1"/>
  <c r="BF58" i="5" s="1"/>
  <c r="BF59" i="5" s="1"/>
  <c r="BF70" i="5" s="1"/>
  <c r="FP51" i="5"/>
  <c r="FP52" i="5" s="1"/>
  <c r="FP58" i="5" s="1"/>
  <c r="EJ51" i="5"/>
  <c r="EJ52" i="5" s="1"/>
  <c r="EJ58" i="5" s="1"/>
  <c r="DX51" i="5"/>
  <c r="DX52" i="5" s="1"/>
  <c r="DX58" i="5" s="1"/>
  <c r="EE51" i="5"/>
  <c r="EE52" i="5" s="1"/>
  <c r="EE58" i="5" s="1"/>
  <c r="CJ51" i="5"/>
  <c r="CJ52" i="5" s="1"/>
  <c r="CJ58" i="5" s="1"/>
  <c r="CJ59" i="5" s="1"/>
  <c r="CJ70" i="5" s="1"/>
  <c r="EZ51" i="5"/>
  <c r="EZ52" i="5" s="1"/>
  <c r="EZ58" i="5" s="1"/>
  <c r="FF51" i="5"/>
  <c r="FF52" i="5" s="1"/>
  <c r="FF58" i="5" s="1"/>
  <c r="L51" i="5"/>
  <c r="L52" i="5" s="1"/>
  <c r="L58" i="5" s="1"/>
  <c r="L59" i="5" s="1"/>
  <c r="O67" i="5" s="1"/>
  <c r="AB51" i="5"/>
  <c r="AB52" i="5" s="1"/>
  <c r="AB58" i="5" s="1"/>
  <c r="AB59" i="5" s="1"/>
  <c r="AB70" i="5" s="1"/>
  <c r="DB51" i="5"/>
  <c r="DB52" i="5" s="1"/>
  <c r="DB58" i="5" s="1"/>
  <c r="DB59" i="5" s="1"/>
  <c r="DB70" i="5" s="1"/>
  <c r="O51" i="5"/>
  <c r="O52" i="5" s="1"/>
  <c r="O58" i="5" s="1"/>
  <c r="O59" i="5" s="1"/>
  <c r="O70" i="5" s="1"/>
  <c r="GI51" i="5"/>
  <c r="GI52" i="5" s="1"/>
  <c r="GI58" i="5" s="1"/>
  <c r="I51" i="5"/>
  <c r="I52" i="5" s="1"/>
  <c r="I58" i="5" s="1"/>
  <c r="I59" i="5" s="1"/>
  <c r="BE51" i="5"/>
  <c r="BE52" i="5" s="1"/>
  <c r="BE58" i="5" s="1"/>
  <c r="BE59" i="5" s="1"/>
  <c r="BE70" i="5" s="1"/>
  <c r="FM51" i="5"/>
  <c r="FM52" i="5" s="1"/>
  <c r="FM58" i="5" s="1"/>
  <c r="CV51" i="5"/>
  <c r="CV52" i="5" s="1"/>
  <c r="CV58" i="5" s="1"/>
  <c r="CV59" i="5" s="1"/>
  <c r="CV70" i="5" s="1"/>
  <c r="AG51" i="5"/>
  <c r="AG52" i="5" s="1"/>
  <c r="AG58" i="5" s="1"/>
  <c r="AG59" i="5" s="1"/>
  <c r="AG70" i="5" s="1"/>
  <c r="AY51" i="5"/>
  <c r="AY52" i="5" s="1"/>
  <c r="AY58" i="5" s="1"/>
  <c r="AY59" i="5" s="1"/>
  <c r="AY70" i="5" s="1"/>
  <c r="EH51" i="5"/>
  <c r="EH52" i="5" s="1"/>
  <c r="EH58" i="5" s="1"/>
  <c r="AM51" i="5"/>
  <c r="AM52" i="5" s="1"/>
  <c r="AM58" i="5" s="1"/>
  <c r="AM59" i="5" s="1"/>
  <c r="AM70" i="5" s="1"/>
  <c r="FK51" i="5"/>
  <c r="FK52" i="5" s="1"/>
  <c r="FK58" i="5" s="1"/>
  <c r="Z51" i="5"/>
  <c r="Z52" i="5" s="1"/>
  <c r="Z58" i="5" s="1"/>
  <c r="Z59" i="5" s="1"/>
  <c r="Z70" i="5" s="1"/>
  <c r="AF51" i="5"/>
  <c r="AF52" i="5" s="1"/>
  <c r="AF58" i="5" s="1"/>
  <c r="AF59" i="5" s="1"/>
  <c r="AF70" i="5" s="1"/>
  <c r="AR51" i="5"/>
  <c r="AR52" i="5" s="1"/>
  <c r="AR58" i="5" s="1"/>
  <c r="AR59" i="5" s="1"/>
  <c r="AR70" i="5" s="1"/>
  <c r="AJ51" i="5"/>
  <c r="AJ52" i="5" s="1"/>
  <c r="AJ58" i="5" s="1"/>
  <c r="AJ59" i="5" s="1"/>
  <c r="AJ70" i="5" s="1"/>
  <c r="FD51" i="5"/>
  <c r="FD52" i="5" s="1"/>
  <c r="FD58" i="5" s="1"/>
  <c r="BX51" i="5"/>
  <c r="BX52" i="5" s="1"/>
  <c r="BX58" i="5" s="1"/>
  <c r="BX59" i="5" s="1"/>
  <c r="BX70" i="5" s="1"/>
  <c r="FJ51" i="5"/>
  <c r="FJ52" i="5" s="1"/>
  <c r="FJ58" i="5" s="1"/>
  <c r="AH51" i="5"/>
  <c r="AH52" i="5" s="1"/>
  <c r="AH58" i="5" s="1"/>
  <c r="AH59" i="5" s="1"/>
  <c r="AH70" i="5" s="1"/>
  <c r="DV51" i="5"/>
  <c r="DV52" i="5" s="1"/>
  <c r="DV58" i="5" s="1"/>
  <c r="CH51" i="5"/>
  <c r="CH52" i="5" s="1"/>
  <c r="CH58" i="5" s="1"/>
  <c r="CH59" i="5" s="1"/>
  <c r="FU51" i="5"/>
  <c r="FU52" i="5" s="1"/>
  <c r="FU58" i="5" s="1"/>
  <c r="CT51" i="5"/>
  <c r="CT52" i="5" s="1"/>
  <c r="CT58" i="5" s="1"/>
  <c r="CT59" i="5" s="1"/>
  <c r="CT70" i="5" s="1"/>
  <c r="ER51" i="5"/>
  <c r="ER52" i="5" s="1"/>
  <c r="ER58" i="5" s="1"/>
  <c r="DD51" i="5"/>
  <c r="DD52" i="5" s="1"/>
  <c r="DD58" i="5" s="1"/>
  <c r="DD59" i="5" s="1"/>
  <c r="H67" i="5"/>
  <c r="BL51" i="5"/>
  <c r="BL52" i="5" s="1"/>
  <c r="BL58" i="5" s="1"/>
  <c r="BL59" i="5" s="1"/>
  <c r="BL70" i="5" s="1"/>
  <c r="CZ51" i="5"/>
  <c r="CZ52" i="5" s="1"/>
  <c r="CZ58" i="5" s="1"/>
  <c r="CZ59" i="5" s="1"/>
  <c r="CZ70" i="5" s="1"/>
  <c r="FN51" i="5"/>
  <c r="FN52" i="5" s="1"/>
  <c r="FN58" i="5" s="1"/>
  <c r="GS51" i="5"/>
  <c r="GS52" i="5" s="1"/>
  <c r="GS58" i="5" s="1"/>
  <c r="GS59" i="5" s="1"/>
  <c r="GS70" i="5" s="1"/>
  <c r="CP51" i="5"/>
  <c r="CP52" i="5" s="1"/>
  <c r="CP58" i="5" s="1"/>
  <c r="CP59" i="5" s="1"/>
  <c r="CP70" i="5" s="1"/>
  <c r="U51" i="5"/>
  <c r="U52" i="5" s="1"/>
  <c r="U58" i="5" s="1"/>
  <c r="U59" i="5" s="1"/>
  <c r="U70" i="5" s="1"/>
  <c r="EA51" i="5"/>
  <c r="EA52" i="5" s="1"/>
  <c r="EA58" i="5" s="1"/>
  <c r="BN51" i="5"/>
  <c r="BN52" i="5" s="1"/>
  <c r="BN58" i="5" s="1"/>
  <c r="BN59" i="5" s="1"/>
  <c r="BN70" i="5" s="1"/>
  <c r="AK51" i="5"/>
  <c r="AK52" i="5" s="1"/>
  <c r="AK58" i="5" s="1"/>
  <c r="AK59" i="5" s="1"/>
  <c r="AK70" i="5" s="1"/>
  <c r="AV51" i="5"/>
  <c r="AV52" i="5" s="1"/>
  <c r="AV58" i="5" s="1"/>
  <c r="AV59" i="5" s="1"/>
  <c r="AV70" i="5" s="1"/>
  <c r="N51" i="5"/>
  <c r="N52" i="5" s="1"/>
  <c r="N58" i="5" s="1"/>
  <c r="N59" i="5" s="1"/>
  <c r="Q67" i="5" s="1"/>
  <c r="BC51" i="5"/>
  <c r="BC52" i="5" s="1"/>
  <c r="BC58" i="5" s="1"/>
  <c r="BC59" i="5" s="1"/>
  <c r="BC70" i="5" s="1"/>
  <c r="FI51" i="5"/>
  <c r="FI52" i="5" s="1"/>
  <c r="FI58" i="5" s="1"/>
  <c r="CY51" i="5"/>
  <c r="CY52" i="5" s="1"/>
  <c r="CY58" i="5" s="1"/>
  <c r="CY59" i="5" s="1"/>
  <c r="AU51" i="5"/>
  <c r="AU52" i="5" s="1"/>
  <c r="AU58" i="5" s="1"/>
  <c r="AU59" i="5" s="1"/>
  <c r="AU70" i="5" s="1"/>
  <c r="CQ51" i="5"/>
  <c r="CQ52" i="5" s="1"/>
  <c r="CQ58" i="5" s="1"/>
  <c r="CQ59" i="5" s="1"/>
  <c r="CQ70" i="5" s="1"/>
  <c r="AS51" i="5"/>
  <c r="AS52" i="5" s="1"/>
  <c r="AS58" i="5" s="1"/>
  <c r="AS59" i="5" s="1"/>
  <c r="AS70" i="5" s="1"/>
  <c r="DI51" i="5"/>
  <c r="DI52" i="5" s="1"/>
  <c r="DI58" i="5" s="1"/>
  <c r="DI59" i="5" s="1"/>
  <c r="EP51" i="5"/>
  <c r="EP52" i="5" s="1"/>
  <c r="EP58" i="5" s="1"/>
  <c r="DC51" i="5"/>
  <c r="DC52" i="5" s="1"/>
  <c r="DC58" i="5" s="1"/>
  <c r="DC59" i="5" s="1"/>
  <c r="DC70" i="5" s="1"/>
  <c r="EX51" i="5"/>
  <c r="EX52" i="5" s="1"/>
  <c r="EX58" i="5" s="1"/>
  <c r="ES51" i="5"/>
  <c r="ES52" i="5" s="1"/>
  <c r="ES58" i="5" s="1"/>
  <c r="FO51" i="5"/>
  <c r="FO52" i="5" s="1"/>
  <c r="FO58" i="5" s="1"/>
  <c r="BJ51" i="5"/>
  <c r="BJ52" i="5" s="1"/>
  <c r="BJ58" i="5" s="1"/>
  <c r="BJ59" i="5" s="1"/>
  <c r="X51" i="5"/>
  <c r="X52" i="5" s="1"/>
  <c r="X58" i="5" s="1"/>
  <c r="X59" i="5" s="1"/>
  <c r="CS51" i="5"/>
  <c r="CS52" i="5" s="1"/>
  <c r="CS58" i="5" s="1"/>
  <c r="CS59" i="5" s="1"/>
  <c r="CS70" i="5" s="1"/>
  <c r="CB51" i="5"/>
  <c r="CB52" i="5" s="1"/>
  <c r="CB58" i="5" s="1"/>
  <c r="CB59" i="5" s="1"/>
  <c r="CB70" i="5" s="1"/>
  <c r="CW68" i="5"/>
  <c r="CV68" i="5"/>
  <c r="EN68" i="5"/>
  <c r="EM68" i="5"/>
  <c r="EK68" i="5"/>
  <c r="CM68" i="5"/>
  <c r="CJ68" i="5"/>
  <c r="CL68" i="5"/>
  <c r="CK68" i="5"/>
  <c r="AC51" i="5"/>
  <c r="AC52" i="5" s="1"/>
  <c r="AC58" i="5" s="1"/>
  <c r="AC59" i="5" s="1"/>
  <c r="AC70" i="5" s="1"/>
  <c r="GD51" i="5"/>
  <c r="GD52" i="5" s="1"/>
  <c r="GD58" i="5" s="1"/>
  <c r="BQ51" i="5"/>
  <c r="BQ52" i="5" s="1"/>
  <c r="BQ58" i="5" s="1"/>
  <c r="BQ59" i="5" s="1"/>
  <c r="AD51" i="5"/>
  <c r="AD52" i="5" s="1"/>
  <c r="AD58" i="5" s="1"/>
  <c r="AD59" i="5" s="1"/>
  <c r="AD70" i="5" s="1"/>
  <c r="AB68" i="5"/>
  <c r="P51" i="5"/>
  <c r="P52" i="5" s="1"/>
  <c r="P58" i="5" s="1"/>
  <c r="P59" i="5" s="1"/>
  <c r="P70" i="5" s="1"/>
  <c r="EF51" i="5"/>
  <c r="EF52" i="5" s="1"/>
  <c r="EF58" i="5" s="1"/>
  <c r="R51" i="5"/>
  <c r="R52" i="5" s="1"/>
  <c r="R58" i="5" s="1"/>
  <c r="R59" i="5" s="1"/>
  <c r="R70" i="5" s="1"/>
  <c r="FG51" i="5"/>
  <c r="FG52" i="5" s="1"/>
  <c r="FG58" i="5" s="1"/>
  <c r="S51" i="5"/>
  <c r="S52" i="5" s="1"/>
  <c r="S58" i="5" s="1"/>
  <c r="S59" i="5" s="1"/>
  <c r="S70" i="5" s="1"/>
  <c r="GA51" i="5"/>
  <c r="GA52" i="5" s="1"/>
  <c r="GA58" i="5" s="1"/>
  <c r="EG51" i="5"/>
  <c r="EG52" i="5" s="1"/>
  <c r="EG58" i="5" s="1"/>
  <c r="GK51" i="5"/>
  <c r="GK52" i="5" s="1"/>
  <c r="GK58" i="5" s="1"/>
  <c r="G72" i="20" s="1"/>
  <c r="CF51" i="5"/>
  <c r="CF52" i="5" s="1"/>
  <c r="CF58" i="5" s="1"/>
  <c r="CF59" i="5" s="1"/>
  <c r="CU68" i="5"/>
  <c r="CT68" i="5"/>
  <c r="CR68" i="5"/>
  <c r="CS68" i="5"/>
  <c r="AG68" i="5"/>
  <c r="BP68" i="5"/>
  <c r="DF68" i="5"/>
  <c r="DE68" i="5"/>
  <c r="FB51" i="5"/>
  <c r="FB52" i="5" s="1"/>
  <c r="FB58" i="5" s="1"/>
  <c r="AQ51" i="5"/>
  <c r="AQ52" i="5" s="1"/>
  <c r="AQ58" i="5" s="1"/>
  <c r="AQ59" i="5" s="1"/>
  <c r="AQ70" i="5" s="1"/>
  <c r="FL51" i="5"/>
  <c r="FL52" i="5" s="1"/>
  <c r="FL58" i="5" s="1"/>
  <c r="FV51" i="5"/>
  <c r="FV52" i="5" s="1"/>
  <c r="FV58" i="5" s="1"/>
  <c r="EV51" i="5"/>
  <c r="EV52" i="5" s="1"/>
  <c r="EV58" i="5" s="1"/>
  <c r="EC51" i="5"/>
  <c r="EC52" i="5" s="1"/>
  <c r="EC58" i="5" s="1"/>
  <c r="BW51" i="5"/>
  <c r="BW52" i="5" s="1"/>
  <c r="BW58" i="5" s="1"/>
  <c r="BW59" i="5" s="1"/>
  <c r="BW70" i="5" s="1"/>
  <c r="BT51" i="5"/>
  <c r="BT52" i="5" s="1"/>
  <c r="BT58" i="5" s="1"/>
  <c r="BT59" i="5" s="1"/>
  <c r="BT70" i="5" s="1"/>
  <c r="CM51" i="5"/>
  <c r="CM52" i="5" s="1"/>
  <c r="CM58" i="5" s="1"/>
  <c r="CM59" i="5" s="1"/>
  <c r="CM70" i="5" s="1"/>
  <c r="EB68" i="5"/>
  <c r="EA68" i="5"/>
  <c r="DY68" i="5"/>
  <c r="EN51" i="5"/>
  <c r="EN52" i="5" s="1"/>
  <c r="EN58" i="5" s="1"/>
  <c r="CN51" i="5"/>
  <c r="CN52" i="5" s="1"/>
  <c r="CN58" i="5" s="1"/>
  <c r="CN59" i="5" s="1"/>
  <c r="CN70" i="5" s="1"/>
  <c r="FY51" i="5"/>
  <c r="FY52" i="5" s="1"/>
  <c r="FY58" i="5" s="1"/>
  <c r="BG51" i="5"/>
  <c r="BG52" i="5" s="1"/>
  <c r="BG58" i="5" s="1"/>
  <c r="BG59" i="5" s="1"/>
  <c r="BG70" i="5" s="1"/>
  <c r="AA68" i="5"/>
  <c r="AT68" i="5"/>
  <c r="AS68" i="5"/>
  <c r="DJ68" i="5"/>
  <c r="DK68" i="5"/>
  <c r="DT51" i="5"/>
  <c r="DT52" i="5" s="1"/>
  <c r="DT58" i="5" s="1"/>
  <c r="GF51" i="5"/>
  <c r="GF52" i="5" s="1"/>
  <c r="GF58" i="5" s="1"/>
  <c r="DM51" i="5"/>
  <c r="DM52" i="5" s="1"/>
  <c r="DM58" i="5" s="1"/>
  <c r="DM59" i="5" s="1"/>
  <c r="BA68" i="5"/>
  <c r="AY68" i="5"/>
  <c r="DI68" i="5"/>
  <c r="DH68" i="5"/>
  <c r="BP51" i="5"/>
  <c r="BP52" i="5" s="1"/>
  <c r="BP58" i="5" s="1"/>
  <c r="BP59" i="5" s="1"/>
  <c r="BP70" i="5" s="1"/>
  <c r="FX51" i="5"/>
  <c r="FX52" i="5" s="1"/>
  <c r="FX58" i="5" s="1"/>
  <c r="DQ51" i="5"/>
  <c r="DQ52" i="5" s="1"/>
  <c r="DQ58" i="5" s="1"/>
  <c r="DQ59" i="5" s="1"/>
  <c r="DQ70" i="5" s="1"/>
  <c r="AZ68" i="5"/>
  <c r="EL68" i="5"/>
  <c r="AC68" i="5"/>
  <c r="GM68" i="5"/>
  <c r="AX68" i="5"/>
  <c r="BB51" i="5"/>
  <c r="BB52" i="5" s="1"/>
  <c r="BB58" i="5" s="1"/>
  <c r="BB59" i="5" s="1"/>
  <c r="BB70" i="5" s="1"/>
  <c r="FR51" i="5"/>
  <c r="FR52" i="5" s="1"/>
  <c r="FR58" i="5" s="1"/>
  <c r="DO51" i="5"/>
  <c r="DO52" i="5" s="1"/>
  <c r="DO58" i="5" s="1"/>
  <c r="DO59" i="5" s="1"/>
  <c r="DO70" i="5" s="1"/>
  <c r="EY51" i="5"/>
  <c r="EY52" i="5" s="1"/>
  <c r="EY58" i="5" s="1"/>
  <c r="AL51" i="5"/>
  <c r="AL52" i="5" s="1"/>
  <c r="AL58" i="5" s="1"/>
  <c r="AL59" i="5" s="1"/>
  <c r="DY51" i="5"/>
  <c r="DY52" i="5" s="1"/>
  <c r="DY58" i="5" s="1"/>
  <c r="Z68" i="5"/>
  <c r="AI68" i="5"/>
  <c r="G51" i="5"/>
  <c r="G52" i="5" s="1"/>
  <c r="G58" i="5" s="1"/>
  <c r="G59" i="5" s="1"/>
  <c r="EI51" i="5"/>
  <c r="EI52" i="5" s="1"/>
  <c r="EI58" i="5" s="1"/>
  <c r="DW51" i="5"/>
  <c r="DW52" i="5" s="1"/>
  <c r="DW58" i="5" s="1"/>
  <c r="AX51" i="5"/>
  <c r="AX52" i="5" s="1"/>
  <c r="AX58" i="5" s="1"/>
  <c r="AX59" i="5" s="1"/>
  <c r="AX70" i="5" s="1"/>
  <c r="GG51" i="5"/>
  <c r="GG52" i="5" s="1"/>
  <c r="GG58" i="5" s="1"/>
  <c r="DJ51" i="5"/>
  <c r="DJ52" i="5" s="1"/>
  <c r="DJ58" i="5" s="1"/>
  <c r="DJ59" i="5" s="1"/>
  <c r="DJ70" i="5" s="1"/>
  <c r="BK51" i="5"/>
  <c r="BK52" i="5" s="1"/>
  <c r="BK58" i="5" s="1"/>
  <c r="BK59" i="5" s="1"/>
  <c r="BK70" i="5" s="1"/>
  <c r="CK51" i="5"/>
  <c r="CK52" i="5" s="1"/>
  <c r="CK58" i="5" s="1"/>
  <c r="CK59" i="5" s="1"/>
  <c r="CK70" i="5" s="1"/>
  <c r="W70" i="5"/>
  <c r="F70" i="5"/>
  <c r="I67" i="5"/>
  <c r="G67" i="5"/>
  <c r="D70" i="5"/>
  <c r="GO70" i="5"/>
  <c r="GS67" i="5" l="1"/>
  <c r="GS69" i="5" s="1"/>
  <c r="I69" i="5"/>
  <c r="GL59" i="5"/>
  <c r="G73" i="20"/>
  <c r="P67" i="5"/>
  <c r="P69" i="5" s="1"/>
  <c r="GN70" i="5"/>
  <c r="Q69" i="5"/>
  <c r="M69" i="5"/>
  <c r="D69" i="20"/>
  <c r="GH70" i="5"/>
  <c r="FF59" i="5"/>
  <c r="D41" i="20" s="1"/>
  <c r="EQ59" i="5"/>
  <c r="G22" i="20"/>
  <c r="FE59" i="5"/>
  <c r="G5" i="20"/>
  <c r="EW59" i="5"/>
  <c r="ED59" i="5"/>
  <c r="FX59" i="5"/>
  <c r="G16" i="20"/>
  <c r="G58" i="20"/>
  <c r="G52" i="20"/>
  <c r="FH59" i="5"/>
  <c r="G4" i="20"/>
  <c r="GA59" i="5"/>
  <c r="FJ59" i="5"/>
  <c r="G70" i="20"/>
  <c r="G14" i="20"/>
  <c r="G71" i="20"/>
  <c r="EB59" i="5"/>
  <c r="GE59" i="5"/>
  <c r="EZ59" i="5"/>
  <c r="G7" i="20"/>
  <c r="G28" i="20"/>
  <c r="G27" i="20"/>
  <c r="FD59" i="5"/>
  <c r="G19" i="20"/>
  <c r="GB59" i="5"/>
  <c r="G29" i="20"/>
  <c r="GC59" i="5"/>
  <c r="G20" i="20"/>
  <c r="G54" i="20"/>
  <c r="G25" i="20"/>
  <c r="DZ59" i="5"/>
  <c r="FK59" i="5"/>
  <c r="G65" i="20"/>
  <c r="FC59" i="5"/>
  <c r="G21" i="20"/>
  <c r="G8" i="20"/>
  <c r="EX59" i="5"/>
  <c r="FI59" i="5"/>
  <c r="G51" i="20"/>
  <c r="G36" i="20"/>
  <c r="EU59" i="5"/>
  <c r="G55" i="20"/>
  <c r="FN59" i="5"/>
  <c r="G56" i="20"/>
  <c r="EO59" i="5"/>
  <c r="FZ59" i="5"/>
  <c r="DS59" i="5"/>
  <c r="GM70" i="5"/>
  <c r="G69" i="5"/>
  <c r="G40" i="20"/>
  <c r="H69" i="5"/>
  <c r="G66" i="20"/>
  <c r="O69" i="5"/>
  <c r="G61" i="20"/>
  <c r="G2" i="20"/>
  <c r="GQ70" i="5"/>
  <c r="FP59" i="5"/>
  <c r="FA59" i="5"/>
  <c r="FT59" i="5"/>
  <c r="DU59" i="5"/>
  <c r="H70" i="5"/>
  <c r="GJ59" i="5"/>
  <c r="N69" i="5"/>
  <c r="FS59" i="5"/>
  <c r="DA67" i="5"/>
  <c r="DA69" i="5" s="1"/>
  <c r="G30" i="20"/>
  <c r="G13" i="20"/>
  <c r="GR70" i="5"/>
  <c r="G43" i="20"/>
  <c r="G9" i="20"/>
  <c r="EM59" i="5"/>
  <c r="G41" i="20"/>
  <c r="G11" i="20"/>
  <c r="K69" i="5"/>
  <c r="EL59" i="5"/>
  <c r="K70" i="5"/>
  <c r="J70" i="5"/>
  <c r="G38" i="20"/>
  <c r="G39" i="20"/>
  <c r="AY67" i="5"/>
  <c r="AY69" i="5" s="1"/>
  <c r="ET59" i="5"/>
  <c r="G64" i="20"/>
  <c r="DG67" i="5"/>
  <c r="DG69" i="5" s="1"/>
  <c r="BH67" i="5"/>
  <c r="BH69" i="5" s="1"/>
  <c r="GI59" i="5"/>
  <c r="G44" i="20"/>
  <c r="G49" i="20"/>
  <c r="N70" i="5"/>
  <c r="EK59" i="5"/>
  <c r="EJ59" i="5"/>
  <c r="GV67" i="5"/>
  <c r="GV69" i="5" s="1"/>
  <c r="EE59" i="5"/>
  <c r="FQ59" i="5"/>
  <c r="G46" i="20"/>
  <c r="AZ67" i="5"/>
  <c r="AZ69" i="5" s="1"/>
  <c r="FW59" i="5"/>
  <c r="CJ67" i="5"/>
  <c r="CJ69" i="5" s="1"/>
  <c r="L70" i="5"/>
  <c r="AB67" i="5"/>
  <c r="AB69" i="5" s="1"/>
  <c r="ER59" i="5"/>
  <c r="G35" i="20"/>
  <c r="CX67" i="5"/>
  <c r="CX69" i="5" s="1"/>
  <c r="EP59" i="5"/>
  <c r="DH67" i="5"/>
  <c r="DH69" i="5" s="1"/>
  <c r="DQ67" i="5"/>
  <c r="DQ69" i="5" s="1"/>
  <c r="G26" i="20"/>
  <c r="Y67" i="5"/>
  <c r="Y69" i="5" s="1"/>
  <c r="G24" i="20"/>
  <c r="G63" i="20"/>
  <c r="CH67" i="5"/>
  <c r="CH69" i="5" s="1"/>
  <c r="T67" i="5"/>
  <c r="T69" i="5" s="1"/>
  <c r="CA67" i="5"/>
  <c r="CA69" i="5" s="1"/>
  <c r="BF67" i="5"/>
  <c r="BF69" i="5" s="1"/>
  <c r="AK67" i="5"/>
  <c r="AK69" i="5" s="1"/>
  <c r="DY59" i="5"/>
  <c r="W67" i="5"/>
  <c r="W69" i="5" s="1"/>
  <c r="DX59" i="5"/>
  <c r="BT67" i="5"/>
  <c r="BT69" i="5" s="1"/>
  <c r="BJ67" i="5"/>
  <c r="BJ69" i="5" s="1"/>
  <c r="G48" i="20"/>
  <c r="FM59" i="5"/>
  <c r="DV59" i="5"/>
  <c r="AI67" i="5"/>
  <c r="AI69" i="5" s="1"/>
  <c r="AH67" i="5"/>
  <c r="AH69" i="5" s="1"/>
  <c r="ES59" i="5"/>
  <c r="L67" i="5"/>
  <c r="L69" i="5" s="1"/>
  <c r="I70" i="5"/>
  <c r="G17" i="20"/>
  <c r="EH59" i="5"/>
  <c r="G45" i="20"/>
  <c r="AP67" i="5"/>
  <c r="AP69" i="5" s="1"/>
  <c r="CU67" i="5"/>
  <c r="CU69" i="5" s="1"/>
  <c r="DE67" i="5"/>
  <c r="DE69" i="5" s="1"/>
  <c r="CW67" i="5"/>
  <c r="CW69" i="5" s="1"/>
  <c r="AJ67" i="5"/>
  <c r="AJ69" i="5" s="1"/>
  <c r="G32" i="20"/>
  <c r="CT67" i="5"/>
  <c r="CT69" i="5" s="1"/>
  <c r="FU59" i="5"/>
  <c r="GD59" i="5"/>
  <c r="DK67" i="5"/>
  <c r="DK69" i="5" s="1"/>
  <c r="BU67" i="5"/>
  <c r="BU69" i="5" s="1"/>
  <c r="GK59" i="5"/>
  <c r="BQ70" i="5"/>
  <c r="CV67" i="5"/>
  <c r="CV69" i="5" s="1"/>
  <c r="BM67" i="5"/>
  <c r="BM69" i="5" s="1"/>
  <c r="BA67" i="5"/>
  <c r="BA69" i="5" s="1"/>
  <c r="BJ70" i="5"/>
  <c r="CH70" i="5"/>
  <c r="BC67" i="5"/>
  <c r="BC69" i="5" s="1"/>
  <c r="BO67" i="5"/>
  <c r="BO69" i="5" s="1"/>
  <c r="CB67" i="5"/>
  <c r="CB69" i="5" s="1"/>
  <c r="CS67" i="5"/>
  <c r="CS69" i="5" s="1"/>
  <c r="CF70" i="5"/>
  <c r="CK67" i="5"/>
  <c r="CK69" i="5" s="1"/>
  <c r="AW67" i="5"/>
  <c r="AW69" i="5" s="1"/>
  <c r="AU67" i="5"/>
  <c r="AU69" i="5" s="1"/>
  <c r="AT67" i="5"/>
  <c r="AT69" i="5" s="1"/>
  <c r="X70" i="5"/>
  <c r="G59" i="20"/>
  <c r="CM67" i="5"/>
  <c r="CM69" i="5" s="1"/>
  <c r="CF67" i="5"/>
  <c r="CF69" i="5" s="1"/>
  <c r="CG67" i="5"/>
  <c r="CG69" i="5" s="1"/>
  <c r="CI67" i="5"/>
  <c r="CI69" i="5" s="1"/>
  <c r="DI67" i="5"/>
  <c r="DI69" i="5" s="1"/>
  <c r="DD70" i="5"/>
  <c r="Z67" i="5"/>
  <c r="Z69" i="5" s="1"/>
  <c r="BY67" i="5"/>
  <c r="BY69" i="5" s="1"/>
  <c r="AL67" i="5"/>
  <c r="AL69" i="5" s="1"/>
  <c r="DB67" i="5"/>
  <c r="DB69" i="5" s="1"/>
  <c r="DI70" i="5"/>
  <c r="X67" i="5"/>
  <c r="X69" i="5" s="1"/>
  <c r="EA59" i="5"/>
  <c r="G10" i="20"/>
  <c r="BP67" i="5"/>
  <c r="BP69" i="5" s="1"/>
  <c r="BQ67" i="5"/>
  <c r="BQ69" i="5" s="1"/>
  <c r="BD67" i="5"/>
  <c r="BD69" i="5" s="1"/>
  <c r="V67" i="5"/>
  <c r="V69" i="5" s="1"/>
  <c r="CO67" i="5"/>
  <c r="CO69" i="5" s="1"/>
  <c r="AA67" i="5"/>
  <c r="AA69" i="5" s="1"/>
  <c r="DM67" i="5"/>
  <c r="DM69" i="5" s="1"/>
  <c r="AV67" i="5"/>
  <c r="AV69" i="5" s="1"/>
  <c r="AO67" i="5"/>
  <c r="AO69" i="5" s="1"/>
  <c r="G50" i="20"/>
  <c r="FO59" i="5"/>
  <c r="BL67" i="5"/>
  <c r="BL69" i="5" s="1"/>
  <c r="G62" i="20"/>
  <c r="DN67" i="5"/>
  <c r="DN69" i="5" s="1"/>
  <c r="CE67" i="5"/>
  <c r="CE69" i="5" s="1"/>
  <c r="DD67" i="5"/>
  <c r="DD69" i="5" s="1"/>
  <c r="CY67" i="5"/>
  <c r="CY69" i="5" s="1"/>
  <c r="BZ67" i="5"/>
  <c r="BZ69" i="5" s="1"/>
  <c r="CD67" i="5"/>
  <c r="CD69" i="5" s="1"/>
  <c r="AX67" i="5"/>
  <c r="AX69" i="5" s="1"/>
  <c r="CZ67" i="5"/>
  <c r="CZ69" i="5" s="1"/>
  <c r="CY70" i="5"/>
  <c r="G33" i="20"/>
  <c r="DM70" i="5"/>
  <c r="BI67" i="5"/>
  <c r="BI69" i="5" s="1"/>
  <c r="CR67" i="5"/>
  <c r="CR69" i="5" s="1"/>
  <c r="BK67" i="5"/>
  <c r="BK69" i="5" s="1"/>
  <c r="CC67" i="5"/>
  <c r="CC69" i="5" s="1"/>
  <c r="BX67" i="5"/>
  <c r="BX69" i="5" s="1"/>
  <c r="S67" i="5"/>
  <c r="S69" i="5" s="1"/>
  <c r="BG67" i="5"/>
  <c r="BG69" i="5" s="1"/>
  <c r="AC67" i="5"/>
  <c r="AC69" i="5" s="1"/>
  <c r="DC67" i="5"/>
  <c r="DC69" i="5" s="1"/>
  <c r="AL70" i="5"/>
  <c r="DF67" i="5"/>
  <c r="DF69" i="5" s="1"/>
  <c r="BN67" i="5"/>
  <c r="BN69" i="5" s="1"/>
  <c r="BW67" i="5"/>
  <c r="BW69" i="5" s="1"/>
  <c r="G70" i="5"/>
  <c r="J67" i="5"/>
  <c r="J69" i="5" s="1"/>
  <c r="G53" i="20"/>
  <c r="FR59" i="5"/>
  <c r="DT59" i="5"/>
  <c r="G3" i="20"/>
  <c r="G37" i="20"/>
  <c r="FB59" i="5"/>
  <c r="EF59" i="5"/>
  <c r="G15" i="20"/>
  <c r="AE67" i="5"/>
  <c r="AE69" i="5" s="1"/>
  <c r="DL67" i="5"/>
  <c r="DL69" i="5" s="1"/>
  <c r="AF67" i="5"/>
  <c r="AF69" i="5" s="1"/>
  <c r="DR67" i="5"/>
  <c r="DR69" i="5" s="1"/>
  <c r="DO67" i="5"/>
  <c r="DO69" i="5" s="1"/>
  <c r="AM67" i="5"/>
  <c r="AM69" i="5" s="1"/>
  <c r="AQ67" i="5"/>
  <c r="AQ69" i="5" s="1"/>
  <c r="AN67" i="5"/>
  <c r="AN69" i="5" s="1"/>
  <c r="BR67" i="5"/>
  <c r="BR69" i="5" s="1"/>
  <c r="CP67" i="5"/>
  <c r="CP69" i="5" s="1"/>
  <c r="DP67" i="5"/>
  <c r="DP69" i="5" s="1"/>
  <c r="G60" i="20"/>
  <c r="FY59" i="5"/>
  <c r="R67" i="5"/>
  <c r="R69" i="5" s="1"/>
  <c r="EI59" i="5"/>
  <c r="G18" i="20"/>
  <c r="U67" i="5"/>
  <c r="U69" i="5" s="1"/>
  <c r="AG67" i="5"/>
  <c r="AG69" i="5" s="1"/>
  <c r="EG59" i="5"/>
  <c r="CL67" i="5"/>
  <c r="CL69" i="5" s="1"/>
  <c r="GG59" i="5"/>
  <c r="G68" i="20"/>
  <c r="EV59" i="5"/>
  <c r="G31" i="20"/>
  <c r="BS67" i="5"/>
  <c r="BS69" i="5" s="1"/>
  <c r="CQ67" i="5"/>
  <c r="CQ69" i="5" s="1"/>
  <c r="CN67" i="5"/>
  <c r="CN69" i="5" s="1"/>
  <c r="BE67" i="5"/>
  <c r="BE69" i="5" s="1"/>
  <c r="FV59" i="5"/>
  <c r="G57" i="20"/>
  <c r="GF59" i="5"/>
  <c r="G67" i="20"/>
  <c r="EC59" i="5"/>
  <c r="G12" i="20"/>
  <c r="EN59" i="5"/>
  <c r="G23" i="20"/>
  <c r="BB67" i="5"/>
  <c r="BB69" i="5" s="1"/>
  <c r="BV67" i="5"/>
  <c r="BV69" i="5" s="1"/>
  <c r="AS67" i="5"/>
  <c r="AS69" i="5" s="1"/>
  <c r="AD67" i="5"/>
  <c r="AD69" i="5" s="1"/>
  <c r="DJ67" i="5"/>
  <c r="DJ69" i="5" s="1"/>
  <c r="AR67" i="5"/>
  <c r="AR69" i="5" s="1"/>
  <c r="DW59" i="5"/>
  <c r="G6" i="20"/>
  <c r="EY59" i="5"/>
  <c r="G34" i="20"/>
  <c r="G47" i="20"/>
  <c r="FL59" i="5"/>
  <c r="G42" i="20"/>
  <c r="FG59" i="5"/>
  <c r="GO67" i="5" l="1"/>
  <c r="GO69" i="5" s="1"/>
  <c r="D73" i="20"/>
  <c r="GL70" i="5"/>
  <c r="GN67" i="5"/>
  <c r="GN69" i="5" s="1"/>
  <c r="D72" i="20"/>
  <c r="D40" i="20"/>
  <c r="D11" i="20"/>
  <c r="FF70" i="5"/>
  <c r="D49" i="20"/>
  <c r="GC70" i="5"/>
  <c r="EZ70" i="5"/>
  <c r="D46" i="20"/>
  <c r="DZ70" i="5"/>
  <c r="D59" i="20"/>
  <c r="GB70" i="5"/>
  <c r="EQ70" i="5"/>
  <c r="FD70" i="5"/>
  <c r="D33" i="20"/>
  <c r="D45" i="20"/>
  <c r="DS70" i="5"/>
  <c r="D62" i="20"/>
  <c r="EW70" i="5"/>
  <c r="FX70" i="5"/>
  <c r="EB70" i="5"/>
  <c r="FN70" i="5"/>
  <c r="DS67" i="5"/>
  <c r="GA70" i="5"/>
  <c r="EX70" i="5"/>
  <c r="EE70" i="5"/>
  <c r="EM70" i="5"/>
  <c r="FA70" i="5"/>
  <c r="D44" i="20"/>
  <c r="D71" i="20"/>
  <c r="D24" i="20"/>
  <c r="D30" i="20"/>
  <c r="D63" i="20"/>
  <c r="FC70" i="5"/>
  <c r="D38" i="20"/>
  <c r="FH70" i="5"/>
  <c r="D13" i="20"/>
  <c r="D61" i="20"/>
  <c r="FE67" i="5"/>
  <c r="GE67" i="5"/>
  <c r="D8" i="20"/>
  <c r="EU70" i="5"/>
  <c r="DU70" i="5"/>
  <c r="FK70" i="5"/>
  <c r="D32" i="20"/>
  <c r="D26" i="20"/>
  <c r="D54" i="20"/>
  <c r="D51" i="20"/>
  <c r="FE70" i="5"/>
  <c r="GE70" i="5"/>
  <c r="D19" i="20"/>
  <c r="EL70" i="5"/>
  <c r="ED70" i="5"/>
  <c r="FZ70" i="5"/>
  <c r="EZ67" i="5"/>
  <c r="D25" i="20"/>
  <c r="FF67" i="5"/>
  <c r="GB67" i="5"/>
  <c r="FI70" i="5"/>
  <c r="D56" i="20"/>
  <c r="D5" i="20"/>
  <c r="EO70" i="5"/>
  <c r="FT70" i="5"/>
  <c r="D66" i="20"/>
  <c r="ES70" i="5"/>
  <c r="DX70" i="5"/>
  <c r="D58" i="20"/>
  <c r="D20" i="20"/>
  <c r="D29" i="20"/>
  <c r="D43" i="20"/>
  <c r="GC67" i="5"/>
  <c r="FJ70" i="5"/>
  <c r="FK67" i="5"/>
  <c r="FI67" i="5"/>
  <c r="D27" i="20"/>
  <c r="D52" i="20"/>
  <c r="D70" i="20"/>
  <c r="D2" i="20"/>
  <c r="D9" i="20"/>
  <c r="D64" i="20"/>
  <c r="D39" i="20"/>
  <c r="D35" i="20"/>
  <c r="GM67" i="5"/>
  <c r="GM69" i="5" s="1"/>
  <c r="D55" i="20"/>
  <c r="D36" i="20"/>
  <c r="D7" i="20"/>
  <c r="FP70" i="5"/>
  <c r="D4" i="20"/>
  <c r="FQ70" i="5"/>
  <c r="GJ70" i="5"/>
  <c r="FS70" i="5"/>
  <c r="EJ70" i="5"/>
  <c r="D22" i="20"/>
  <c r="ET70" i="5"/>
  <c r="D21" i="20"/>
  <c r="FW70" i="5"/>
  <c r="ER67" i="5"/>
  <c r="EE67" i="5"/>
  <c r="EK70" i="5"/>
  <c r="FU70" i="5"/>
  <c r="EN67" i="5"/>
  <c r="D14" i="20"/>
  <c r="ER70" i="5"/>
  <c r="EV67" i="5"/>
  <c r="GI70" i="5"/>
  <c r="FR67" i="5"/>
  <c r="EM67" i="5"/>
  <c r="EK67" i="5"/>
  <c r="D28" i="20"/>
  <c r="ET67" i="5"/>
  <c r="FP67" i="5"/>
  <c r="EB67" i="5"/>
  <c r="EU67" i="5"/>
  <c r="FC67" i="5"/>
  <c r="FN67" i="5"/>
  <c r="FM67" i="5"/>
  <c r="DV70" i="5"/>
  <c r="DX67" i="5"/>
  <c r="FV67" i="5"/>
  <c r="DV67" i="5"/>
  <c r="DY70" i="5"/>
  <c r="GD67" i="5"/>
  <c r="ES67" i="5"/>
  <c r="DZ67" i="5"/>
  <c r="EP70" i="5"/>
  <c r="EQ67" i="5"/>
  <c r="GD70" i="5"/>
  <c r="D65" i="20"/>
  <c r="EP67" i="5"/>
  <c r="EO67" i="5"/>
  <c r="FD67" i="5"/>
  <c r="FL67" i="5"/>
  <c r="EW67" i="5"/>
  <c r="GL67" i="5"/>
  <c r="FG67" i="5"/>
  <c r="D17" i="20"/>
  <c r="EH70" i="5"/>
  <c r="D48" i="20"/>
  <c r="FM70" i="5"/>
  <c r="FS67" i="5"/>
  <c r="EJ67" i="5"/>
  <c r="FH67" i="5"/>
  <c r="GK67" i="5"/>
  <c r="B72" i="20" s="1"/>
  <c r="EA67" i="5"/>
  <c r="FQ67" i="5"/>
  <c r="GK70" i="5"/>
  <c r="EG67" i="5"/>
  <c r="DY67" i="5"/>
  <c r="EC67" i="5"/>
  <c r="GI67" i="5"/>
  <c r="D10" i="20"/>
  <c r="EA70" i="5"/>
  <c r="FT67" i="5"/>
  <c r="FU67" i="5"/>
  <c r="FZ67" i="5"/>
  <c r="FJ67" i="5"/>
  <c r="EG70" i="5"/>
  <c r="D16" i="20"/>
  <c r="GA67" i="5"/>
  <c r="DT67" i="5"/>
  <c r="EL67" i="5"/>
  <c r="D50" i="20"/>
  <c r="FO70" i="5"/>
  <c r="GG70" i="5"/>
  <c r="D68" i="20"/>
  <c r="GJ67" i="5"/>
  <c r="D67" i="20"/>
  <c r="GF70" i="5"/>
  <c r="D3" i="20"/>
  <c r="DT70" i="5"/>
  <c r="D47" i="20"/>
  <c r="FL70" i="5"/>
  <c r="D23" i="20"/>
  <c r="EN70" i="5"/>
  <c r="EX67" i="5"/>
  <c r="EV70" i="5"/>
  <c r="D31" i="20"/>
  <c r="D53" i="20"/>
  <c r="FR70" i="5"/>
  <c r="D34" i="20"/>
  <c r="EY70" i="5"/>
  <c r="D18" i="20"/>
  <c r="EI70" i="5"/>
  <c r="EF70" i="5"/>
  <c r="D15" i="20"/>
  <c r="DW67" i="5"/>
  <c r="EF67" i="5"/>
  <c r="EI67" i="5"/>
  <c r="FW67" i="5"/>
  <c r="FB70" i="5"/>
  <c r="D37" i="20"/>
  <c r="DU67" i="5"/>
  <c r="ED67" i="5"/>
  <c r="D6" i="20"/>
  <c r="DW70" i="5"/>
  <c r="FB67" i="5"/>
  <c r="D57" i="20"/>
  <c r="FV70" i="5"/>
  <c r="D12" i="20"/>
  <c r="EC70" i="5"/>
  <c r="GG67" i="5"/>
  <c r="FX67" i="5"/>
  <c r="EH67" i="5"/>
  <c r="FA67" i="5"/>
  <c r="GF67" i="5"/>
  <c r="GH67" i="5"/>
  <c r="FO67" i="5"/>
  <c r="FG70" i="5"/>
  <c r="D42" i="20"/>
  <c r="EY67" i="5"/>
  <c r="D60" i="20"/>
  <c r="FY70" i="5"/>
  <c r="FY67" i="5"/>
  <c r="GL69" i="5" l="1"/>
  <c r="B73" i="20"/>
  <c r="B44" i="20"/>
  <c r="B63" i="20"/>
  <c r="FK69" i="5"/>
  <c r="GC69" i="5"/>
  <c r="B35" i="20"/>
  <c r="DS69" i="5"/>
  <c r="B66" i="20"/>
  <c r="B2" i="20"/>
  <c r="B46" i="20"/>
  <c r="GB69" i="5"/>
  <c r="FI69" i="5"/>
  <c r="FP69" i="5"/>
  <c r="FA69" i="5"/>
  <c r="B12" i="20"/>
  <c r="EJ69" i="5"/>
  <c r="B17" i="20"/>
  <c r="FF69" i="5"/>
  <c r="B16" i="20"/>
  <c r="B41" i="20"/>
  <c r="FN69" i="5"/>
  <c r="B22" i="20"/>
  <c r="EZ69" i="5"/>
  <c r="EL69" i="5"/>
  <c r="FT69" i="5"/>
  <c r="FQ69" i="5"/>
  <c r="B24" i="20"/>
  <c r="B65" i="20"/>
  <c r="B38" i="20"/>
  <c r="B53" i="20"/>
  <c r="B14" i="20"/>
  <c r="B67" i="20"/>
  <c r="B40" i="20"/>
  <c r="B26" i="20"/>
  <c r="B7" i="20"/>
  <c r="B29" i="20"/>
  <c r="FE69" i="5"/>
  <c r="FJ69" i="5"/>
  <c r="DY69" i="5"/>
  <c r="FS69" i="5"/>
  <c r="EW69" i="5"/>
  <c r="EN69" i="5"/>
  <c r="B6" i="20"/>
  <c r="B61" i="20"/>
  <c r="B47" i="20"/>
  <c r="B9" i="20"/>
  <c r="FM69" i="5"/>
  <c r="EK69" i="5"/>
  <c r="GG69" i="5"/>
  <c r="B56" i="20"/>
  <c r="B28" i="20"/>
  <c r="FO69" i="5"/>
  <c r="B25" i="20"/>
  <c r="B30" i="20"/>
  <c r="ER69" i="5"/>
  <c r="GE69" i="5"/>
  <c r="B70" i="20"/>
  <c r="FH69" i="5"/>
  <c r="B57" i="20"/>
  <c r="B64" i="20"/>
  <c r="FX69" i="5"/>
  <c r="B39" i="20"/>
  <c r="GH69" i="5"/>
  <c r="B71" i="20"/>
  <c r="B62" i="20"/>
  <c r="FG69" i="5"/>
  <c r="DV69" i="5"/>
  <c r="EB69" i="5"/>
  <c r="EV69" i="5"/>
  <c r="GD69" i="5"/>
  <c r="FC69" i="5"/>
  <c r="EE69" i="5"/>
  <c r="FR69" i="5"/>
  <c r="EU69" i="5"/>
  <c r="B27" i="20"/>
  <c r="B31" i="20"/>
  <c r="B48" i="20"/>
  <c r="EM69" i="5"/>
  <c r="B23" i="20"/>
  <c r="B54" i="20"/>
  <c r="FZ69" i="5"/>
  <c r="B11" i="20"/>
  <c r="FV69" i="5"/>
  <c r="B51" i="20"/>
  <c r="B32" i="20"/>
  <c r="EQ69" i="5"/>
  <c r="EO69" i="5"/>
  <c r="DX69" i="5"/>
  <c r="ET69" i="5"/>
  <c r="B20" i="20"/>
  <c r="B55" i="20"/>
  <c r="B49" i="20"/>
  <c r="ES69" i="5"/>
  <c r="DZ69" i="5"/>
  <c r="EG69" i="5"/>
  <c r="FD69" i="5"/>
  <c r="B5" i="20"/>
  <c r="EP69" i="5"/>
  <c r="B43" i="20"/>
  <c r="B19" i="20"/>
  <c r="B42" i="20"/>
  <c r="FL69" i="5"/>
  <c r="B45" i="20"/>
  <c r="B52" i="20"/>
  <c r="GJ69" i="5"/>
  <c r="FU69" i="5"/>
  <c r="GK69" i="5"/>
  <c r="B21" i="20"/>
  <c r="EA69" i="5"/>
  <c r="B10" i="20"/>
  <c r="EC69" i="5"/>
  <c r="GI69" i="5"/>
  <c r="DW69" i="5"/>
  <c r="B59" i="20"/>
  <c r="EH69" i="5"/>
  <c r="B8" i="20"/>
  <c r="DT69" i="5"/>
  <c r="B3" i="20"/>
  <c r="B68" i="20"/>
  <c r="B50" i="20"/>
  <c r="GA69" i="5"/>
  <c r="B33" i="20"/>
  <c r="EX69" i="5"/>
  <c r="FY69" i="5"/>
  <c r="B60" i="20"/>
  <c r="B58" i="20"/>
  <c r="FW69" i="5"/>
  <c r="GF69" i="5"/>
  <c r="B37" i="20"/>
  <c r="FB69" i="5"/>
  <c r="B18" i="20"/>
  <c r="EI69" i="5"/>
  <c r="B34" i="20"/>
  <c r="EY69" i="5"/>
  <c r="EF69" i="5"/>
  <c r="B15" i="20"/>
  <c r="B69" i="20"/>
  <c r="B36" i="20"/>
  <c r="B13" i="20"/>
  <c r="ED69" i="5"/>
  <c r="B4" i="20"/>
  <c r="DU69" i="5"/>
</calcChain>
</file>

<file path=xl/sharedStrings.xml><?xml version="1.0" encoding="utf-8"?>
<sst xmlns="http://schemas.openxmlformats.org/spreadsheetml/2006/main" count="1703" uniqueCount="610">
  <si>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</si>
  <si>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</si>
  <si>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</si>
  <si>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</si>
  <si>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</si>
  <si>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</si>
  <si>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</si>
  <si>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</si>
  <si>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</si>
  <si>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</si>
  <si>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</si>
  <si>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</si>
  <si>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</si>
  <si>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</si>
  <si>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</si>
  <si>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</si>
  <si>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</si>
  <si>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</si>
  <si>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</si>
  <si>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</si>
  <si>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</si>
  <si>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</si>
  <si>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</si>
  <si>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</si>
  <si>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</si>
  <si>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</si>
  <si>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</si>
  <si>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</si>
  <si>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</si>
  <si>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</si>
  <si>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</si>
  <si>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</si>
  <si>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</si>
  <si>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</si>
  <si>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</si>
  <si>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</si>
  <si>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</si>
  <si>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</si>
  <si>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</si>
  <si>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</si>
  <si>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</si>
  <si>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</si>
  <si>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</si>
  <si>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</si>
  <si>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</si>
  <si>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</si>
  <si>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</si>
  <si>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</si>
  <si>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</si>
  <si>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</si>
  <si>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</si>
  <si>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</si>
  <si>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</si>
  <si>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</si>
  <si>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</si>
  <si>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</si>
  <si>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</si>
  <si>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</si>
  <si>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</si>
  <si>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</si>
  <si>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</si>
  <si>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</si>
  <si>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</si>
  <si>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</si>
  <si>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</si>
  <si>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</si>
  <si>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</si>
  <si>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</si>
  <si>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</si>
  <si>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</si>
  <si>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</si>
  <si>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</si>
  <si>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</si>
  <si>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</si>
  <si>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</si>
  <si>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</si>
  <si>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</si>
  <si>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</si>
  <si>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</si>
  <si>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</si>
  <si>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</si>
  <si>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</si>
  <si>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</si>
  <si>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</si>
  <si>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</si>
  <si>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</si>
  <si>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</si>
  <si>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</si>
  <si>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</si>
  <si>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</si>
  <si>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</si>
  <si>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</si>
  <si>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</si>
  <si>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</si>
  <si>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</si>
  <si>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</si>
  <si>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</si>
  <si>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</si>
  <si>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</si>
  <si>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</si>
  <si>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</si>
  <si>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</si>
  <si>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</si>
  <si>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</si>
  <si>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</si>
  <si>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</si>
  <si>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</si>
  <si>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</si>
  <si>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</si>
  <si>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</si>
  <si>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</si>
  <si>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</si>
  <si>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</si>
  <si>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</si>
  <si>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</si>
  <si>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</si>
  <si>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</si>
  <si>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</si>
  <si>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</si>
  <si>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</si>
  <si>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</si>
  <si>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</si>
  <si>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</si>
  <si>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</si>
  <si>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</si>
  <si>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</si>
  <si>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</si>
  <si>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</si>
  <si>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</si>
  <si>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</si>
  <si>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</si>
  <si>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</si>
  <si>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</si>
  <si>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</si>
  <si>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</si>
  <si>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</si>
  <si>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</si>
  <si>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</si>
  <si>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</si>
  <si>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</si>
  <si>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</si>
  <si>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</si>
  <si>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</si>
  <si>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</si>
  <si>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</si>
  <si>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</si>
  <si>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</si>
  <si>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</si>
  <si>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</si>
  <si>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</si>
  <si>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</si>
  <si>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</si>
  <si>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</si>
  <si>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</si>
  <si>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</si>
  <si>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</si>
  <si>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</si>
  <si>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</si>
  <si>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</si>
  <si>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</si>
  <si>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</si>
  <si>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</si>
  <si>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</si>
  <si>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</si>
  <si>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</si>
  <si>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</si>
  <si>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</si>
  <si>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</si>
  <si>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</si>
  <si>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</si>
  <si>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</si>
  <si>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</si>
  <si>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</si>
  <si>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</si>
  <si>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</si>
  <si>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</si>
  <si>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</si>
  <si>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</si>
  <si>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</si>
  <si>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</si>
  <si>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</si>
  <si>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</si>
  <si>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</si>
  <si>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</si>
  <si>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</si>
  <si>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</si>
  <si>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</si>
  <si>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</si>
  <si>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</si>
  <si>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</si>
  <si>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</si>
  <si>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</si>
  <si>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</si>
  <si>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</si>
  <si>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</si>
  <si>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</si>
  <si>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</si>
  <si>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</si>
  <si>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</si>
  <si>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</si>
  <si>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</si>
  <si>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</si>
  <si>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</si>
  <si>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</si>
  <si>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</si>
  <si>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</si>
  <si>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</si>
  <si>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</si>
  <si>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</si>
  <si>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</si>
  <si>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</si>
  <si>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</si>
  <si>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</si>
  <si>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</si>
  <si>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</si>
  <si>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</si>
  <si>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</si>
  <si>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</si>
  <si>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</si>
  <si>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</si>
  <si>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</si>
  <si>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</si>
  <si>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</si>
  <si>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</si>
  <si>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</si>
  <si>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</si>
  <si>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</si>
  <si>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</si>
  <si>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</si>
  <si>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</si>
  <si>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</si>
  <si>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</si>
  <si>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</si>
  <si>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</si>
  <si>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</si>
  <si>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</si>
  <si>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</si>
  <si>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</si>
  <si>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</si>
  <si>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</si>
  <si>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</si>
  <si>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</si>
  <si>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</si>
  <si>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</si>
  <si>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</si>
  <si>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</si>
  <si>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</si>
  <si>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</si>
  <si>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</si>
  <si>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</si>
  <si>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</si>
  <si>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</si>
  <si>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</si>
  <si>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</si>
  <si>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</si>
  <si>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</si>
  <si>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</si>
  <si>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</si>
  <si>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</si>
  <si>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</si>
  <si>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</si>
  <si>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</si>
  <si>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</si>
  <si>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</si>
  <si>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</si>
  <si>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</si>
  <si>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</si>
  <si>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</si>
  <si>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</si>
  <si>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</si>
  <si>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</si>
  <si>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</si>
  <si>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</si>
  <si>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</si>
  <si>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</si>
  <si>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</si>
  <si>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</si>
  <si>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</si>
  <si>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</si>
  <si>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</si>
  <si>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</si>
  <si>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</si>
  <si>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</si>
  <si>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</si>
  <si>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</si>
  <si>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</si>
  <si>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</si>
  <si>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</si>
  <si>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</si>
  <si>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</si>
  <si>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</si>
  <si>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</si>
  <si>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</si>
  <si>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</si>
  <si>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</si>
  <si>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</si>
  <si>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</si>
  <si>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</si>
  <si>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</si>
  <si>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</si>
  <si>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</si>
  <si>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</si>
  <si>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</si>
  <si>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</si>
  <si>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</si>
  <si>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</si>
  <si>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</si>
  <si>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</si>
  <si>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</si>
  <si>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</si>
  <si>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</si>
  <si>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</si>
  <si>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</si>
  <si>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</si>
  <si>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</si>
  <si>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</si>
  <si>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</si>
  <si>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</si>
  <si>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</si>
  <si>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</si>
  <si>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</si>
  <si>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</si>
  <si>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</si>
  <si>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</si>
  <si>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</si>
  <si>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</si>
  <si>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</si>
  <si>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</si>
  <si>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</si>
  <si>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</si>
  <si>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</si>
  <si>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</si>
  <si>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</si>
  <si>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</si>
  <si>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</si>
  <si>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</si>
  <si>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</si>
  <si>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</si>
  <si>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</si>
  <si>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</si>
  <si>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</si>
  <si>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</si>
  <si>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</si>
  <si>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</si>
  <si>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</si>
  <si>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</si>
  <si>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</si>
  <si>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</si>
  <si>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</si>
  <si>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</si>
  <si>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</si>
  <si>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</si>
  <si>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</si>
  <si>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</si>
  <si>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</si>
  <si>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</si>
  <si>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</si>
  <si>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</si>
  <si>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</si>
  <si>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</si>
  <si>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</si>
  <si>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</si>
  <si>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</si>
  <si>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</si>
  <si>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</si>
  <si>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</si>
  <si>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</si>
  <si>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</si>
  <si>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</si>
  <si>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</si>
  <si>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</si>
  <si>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</si>
  <si>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</si>
  <si>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</si>
  <si>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</si>
  <si>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</si>
  <si>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</si>
  <si>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</si>
  <si>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</si>
  <si>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</si>
  <si>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</si>
  <si>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</si>
  <si>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</si>
  <si>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</si>
  <si>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</si>
  <si>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</si>
  <si>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</si>
  <si>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</si>
  <si>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</si>
  <si>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</si>
  <si>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</si>
  <si>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</si>
  <si>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</si>
  <si>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</si>
  <si>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</si>
  <si>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</si>
  <si>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</si>
  <si>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</si>
  <si>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</si>
  <si>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</si>
  <si>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</si>
  <si>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</si>
  <si>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</si>
  <si>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</si>
  <si>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</si>
  <si>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</si>
  <si>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</si>
  <si>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</si>
  <si>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</si>
  <si>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</si>
  <si>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</si>
  <si>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</si>
  <si>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</si>
  <si>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</si>
  <si>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</si>
  <si>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</si>
  <si>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</si>
  <si>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</si>
  <si>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</si>
  <si>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</si>
  <si>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</si>
  <si>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</si>
  <si>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</si>
  <si>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</si>
  <si>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</si>
  <si>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</si>
  <si>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</si>
  <si>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</si>
  <si>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</si>
  <si>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</si>
  <si>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</si>
  <si>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</si>
  <si>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</si>
  <si>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</si>
  <si>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</si>
  <si>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</si>
  <si>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</si>
  <si>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</si>
  <si>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</si>
  <si>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</si>
  <si>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</si>
  <si>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</si>
  <si>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</si>
  <si>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</si>
  <si>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</si>
  <si>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</si>
  <si>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</si>
  <si>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</si>
  <si>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</si>
  <si>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</si>
  <si>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</si>
  <si>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</si>
  <si>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</si>
  <si>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</si>
  <si>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</si>
  <si>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</si>
  <si>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</si>
  <si>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</si>
  <si>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</si>
  <si>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</si>
  <si>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</si>
  <si>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</si>
  <si>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</si>
  <si>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</si>
  <si>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</si>
  <si>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</si>
  <si>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</si>
  <si>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</si>
  <si>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</si>
  <si>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</si>
  <si>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</si>
  <si>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</si>
  <si>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</si>
  <si>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</si>
  <si>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</si>
  <si>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</si>
  <si>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</si>
  <si>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</si>
  <si>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</si>
  <si>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</si>
  <si>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</si>
  <si>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</si>
  <si>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</si>
  <si>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</si>
  <si>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</si>
  <si>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</si>
  <si>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</si>
  <si>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</si>
  <si>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</si>
  <si>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</si>
  <si>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</si>
  <si>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</si>
  <si>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</si>
  <si>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</si>
  <si>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</si>
  <si>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</si>
  <si>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</si>
  <si>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</si>
  <si>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</si>
  <si>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</si>
  <si>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</si>
  <si>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</si>
  <si>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</si>
  <si>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</si>
  <si>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</si>
  <si>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</si>
  <si>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</si>
  <si>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</si>
  <si>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</si>
  <si>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</si>
  <si>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</si>
  <si>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</si>
  <si>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</si>
  <si>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</si>
  <si>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</si>
  <si>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</si>
  <si>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</si>
  <si>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</si>
  <si>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</si>
  <si>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</si>
  <si>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</si>
  <si>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</si>
  <si>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</si>
  <si>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</si>
  <si>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</si>
  <si>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</si>
  <si>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</si>
  <si>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</si>
  <si>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</si>
  <si>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</si>
  <si>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</si>
  <si>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</si>
  <si>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</si>
  <si>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</si>
  <si>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</si>
  <si>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</si>
  <si>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</si>
  <si>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</si>
  <si>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</si>
  <si>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</si>
  <si>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</si>
  <si>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</si>
  <si>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</si>
  <si>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</si>
  <si>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</si>
  <si>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</si>
  <si>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</si>
  <si>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</si>
  <si>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</si>
  <si>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</si>
  <si>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</si>
  <si>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</si>
  <si>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</si>
  <si>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</si>
  <si>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</si>
  <si>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</si>
  <si>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</si>
  <si>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</si>
  <si>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</si>
  <si>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</si>
  <si>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</si>
  <si>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</si>
  <si>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</si>
  <si>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</si>
  <si>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</si>
  <si>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</si>
  <si>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</si>
  <si>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</si>
  <si>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</si>
  <si>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</si>
  <si>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</si>
  <si>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</si>
  <si>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</si>
  <si>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</si>
  <si>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</si>
  <si>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</si>
  <si>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</si>
  <si>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</si>
  <si>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</si>
  <si>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</si>
  <si>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</si>
  <si>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</si>
  <si>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</si>
  <si>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</si>
  <si>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</si>
  <si>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</si>
  <si>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</si>
  <si>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</si>
  <si>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</si>
  <si>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Jun-29-2017 15:42</t>
  </si>
  <si>
    <t>2017:Q2</t>
  </si>
  <si>
    <t>2017:Jul</t>
  </si>
  <si>
    <t>2017:Aug</t>
  </si>
  <si>
    <t>2017:Sep</t>
  </si>
  <si>
    <t>Q3-2017</t>
  </si>
  <si>
    <t>2017:Q3</t>
  </si>
  <si>
    <t>2017:Oct</t>
  </si>
  <si>
    <t>2017:Nov</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</si>
  <si>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</si>
  <si>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Jan-05-2018 08:30</t>
  </si>
  <si>
    <t>Dec-2017</t>
  </si>
  <si>
    <t>2017:Dec</t>
  </si>
  <si>
    <t>Jan-05-2018 08:36</t>
  </si>
  <si>
    <t>Jan-02-2018 09:01</t>
  </si>
  <si>
    <t>Q4-2017</t>
  </si>
  <si>
    <t>Jan-26-2018 08:30</t>
  </si>
  <si>
    <t>Jan-26-2018 08:40</t>
  </si>
  <si>
    <t>Jan-26-2018 08:41</t>
  </si>
  <si>
    <t>Jan-26-2018 08:43</t>
  </si>
  <si>
    <t>2017:Q4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</si>
</sst>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4">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6" borderId="0" xfId="0" applyFill="1" applyAlignment="1">
      <alignment horizontal="center" vertical="center" wrapText="1"/>
    </xf>
    <xf numFmtId="0" fontId="0" fillId="3"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-0.24597463917366252</c:v>
                </c:pt>
                <c:pt idx="1">
                  <c:v>-0.4026720836573045</c:v>
                </c:pt>
                <c:pt idx="2">
                  <c:v>-0.72262337059074788</c:v>
                </c:pt>
                <c:pt idx="3">
                  <c:v>-0.66035284229869218</c:v>
                </c:pt>
                <c:pt idx="4">
                  <c:v>-0.5683426453993915</c:v>
                </c:pt>
                <c:pt idx="5">
                  <c:v>0.1597708789074257</c:v>
                </c:pt>
                <c:pt idx="6">
                  <c:v>0.130948594398414</c:v>
                </c:pt>
                <c:pt idx="7">
                  <c:v>5.5146795051669029E-2</c:v>
                </c:pt>
                <c:pt idx="8">
                  <c:v>0.1500156638427585</c:v>
                </c:pt>
                <c:pt idx="9">
                  <c:v>3.67802804123607E-2</c:v>
                </c:pt>
                <c:pt idx="10">
                  <c:v>-3.9089590806302366E-2</c:v>
                </c:pt>
                <c:pt idx="11">
                  <c:v>-0.15944849102770053</c:v>
                </c:pt>
                <c:pt idx="12">
                  <c:v>-0.22071197658978364</c:v>
                </c:pt>
                <c:pt idx="13">
                  <c:v>-0.51395323085070954</c:v>
                </c:pt>
                <c:pt idx="14">
                  <c:v>-0.391753744820453</c:v>
                </c:pt>
                <c:pt idx="15">
                  <c:v>-1.2827800763080432E-2</c:v>
                </c:pt>
                <c:pt idx="16">
                  <c:v>0.40460151037596703</c:v>
                </c:pt>
                <c:pt idx="17">
                  <c:v>0.82804896532444072</c:v>
                </c:pt>
                <c:pt idx="18">
                  <c:v>1.1082252508983688</c:v>
                </c:pt>
                <c:pt idx="19">
                  <c:v>1.3530369810612468</c:v>
                </c:pt>
                <c:pt idx="20">
                  <c:v>0.401130736202579</c:v>
                </c:pt>
                <c:pt idx="21">
                  <c:v>9.9814699289414555E-2</c:v>
                </c:pt>
                <c:pt idx="22">
                  <c:v>-1.5705529864241674E-3</c:v>
                </c:pt>
                <c:pt idx="23">
                  <c:v>-0.46876598282734017</c:v>
                </c:pt>
                <c:pt idx="24">
                  <c:v>0.15023764742127321</c:v>
                </c:pt>
                <c:pt idx="25">
                  <c:v>0.10410242724607766</c:v>
                </c:pt>
                <c:pt idx="26">
                  <c:v>0.19566361599983462</c:v>
                </c:pt>
                <c:pt idx="27">
                  <c:v>0.61934715777261751</c:v>
                </c:pt>
                <c:pt idx="28">
                  <c:v>0.20724258486032898</c:v>
                </c:pt>
                <c:pt idx="29">
                  <c:v>0.19263295305567141</c:v>
                </c:pt>
                <c:pt idx="30">
                  <c:v>0.11494959432120277</c:v>
                </c:pt>
                <c:pt idx="31">
                  <c:v>0.15467844448748203</c:v>
                </c:pt>
                <c:pt idx="32">
                  <c:v>8.7531810366745399E-2</c:v>
                </c:pt>
                <c:pt idx="33">
                  <c:v>0.11757350578431813</c:v>
                </c:pt>
                <c:pt idx="34">
                  <c:v>-0.1887166099828419</c:v>
                </c:pt>
                <c:pt idx="35">
                  <c:v>-0.73727359721606134</c:v>
                </c:pt>
                <c:pt idx="36">
                  <c:v>-0.37619841672661791</c:v>
                </c:pt>
                <c:pt idx="37">
                  <c:v>-0.64556702369944841</c:v>
                </c:pt>
                <c:pt idx="38">
                  <c:v>-0.66125064012959067</c:v>
                </c:pt>
                <c:pt idx="39">
                  <c:v>-0.60216170664916435</c:v>
                </c:pt>
                <c:pt idx="40">
                  <c:v>-0.37194131023359389</c:v>
                </c:pt>
                <c:pt idx="41">
                  <c:v>-0.39257541970190046</c:v>
                </c:pt>
                <c:pt idx="42">
                  <c:v>-8.9183684625831039E-2</c:v>
                </c:pt>
                <c:pt idx="43">
                  <c:v>9.7891258130018977E-2</c:v>
                </c:pt>
                <c:pt idx="44">
                  <c:v>-0.12337358006707044</c:v>
                </c:pt>
                <c:pt idx="45">
                  <c:v>0.46650917261907554</c:v>
                </c:pt>
                <c:pt idx="46">
                  <c:v>0.217550380202854</c:v>
                </c:pt>
                <c:pt idx="47">
                  <c:v>9.453799767183857E-2</c:v>
                </c:pt>
                <c:pt idx="48">
                  <c:v>0.18685795785144232</c:v>
                </c:pt>
                <c:pt idx="49">
                  <c:v>9.1598600250021311E-3</c:v>
                </c:pt>
                <c:pt idx="50">
                  <c:v>0.24324067568002372</c:v>
                </c:pt>
                <c:pt idx="51">
                  <c:v>0.31166887195659598</c:v>
                </c:pt>
                <c:pt idx="52">
                  <c:v>0.18437765774959081</c:v>
                </c:pt>
                <c:pt idx="53">
                  <c:v>0.4657068332835288</c:v>
                </c:pt>
                <c:pt idx="54">
                  <c:v>0.36239797640932214</c:v>
                </c:pt>
                <c:pt idx="55">
                  <c:v>0.58718496379813701</c:v>
                </c:pt>
                <c:pt idx="56">
                  <c:v>0.56797948519906627</c:v>
                </c:pt>
                <c:pt idx="57">
                  <c:v>-5.9287041649975003E-2</c:v>
                </c:pt>
                <c:pt idx="58">
                  <c:v>-0.19072858494246153</c:v>
                </c:pt>
                <c:pt idx="59">
                  <c:v>-0.48270018373483087</c:v>
                </c:pt>
                <c:pt idx="60">
                  <c:v>-0.54561785128255669</c:v>
                </c:pt>
                <c:pt idx="61">
                  <c:v>-0.68850084537944334</c:v>
                </c:pt>
                <c:pt idx="62">
                  <c:v>-0.70410902155395561</c:v>
                </c:pt>
                <c:pt idx="63">
                  <c:v>-0.51166776386969759</c:v>
                </c:pt>
                <c:pt idx="64">
                  <c:v>-0.72024793697769784</c:v>
                </c:pt>
                <c:pt idx="65">
                  <c:v>-0.46392471068051644</c:v>
                </c:pt>
                <c:pt idx="66">
                  <c:v>-0.41451104935927352</c:v>
                </c:pt>
                <c:pt idx="67">
                  <c:v>-0.70053504523086696</c:v>
                </c:pt>
                <c:pt idx="68">
                  <c:v>-0.74720346111008018</c:v>
                </c:pt>
                <c:pt idx="69">
                  <c:v>-0.75203574124875761</c:v>
                </c:pt>
                <c:pt idx="70">
                  <c:v>-0.59276384438647178</c:v>
                </c:pt>
                <c:pt idx="71">
                  <c:v>-0.62477277196336489</c:v>
                </c:pt>
                <c:pt idx="72">
                  <c:v>-0.30978047896057637</c:v>
                </c:pt>
                <c:pt idx="73">
                  <c:v>-0.42094647102814559</c:v>
                </c:pt>
                <c:pt idx="74">
                  <c:v>-0.70495317871255714</c:v>
                </c:pt>
                <c:pt idx="75">
                  <c:v>-0.740403150151555</c:v>
                </c:pt>
                <c:pt idx="76">
                  <c:v>-0.96170350135270999</c:v>
                </c:pt>
                <c:pt idx="77">
                  <c:v>-1.1383416434660112</c:v>
                </c:pt>
                <c:pt idx="78">
                  <c:v>-0.89463303609783162</c:v>
                </c:pt>
                <c:pt idx="79">
                  <c:v>-0.79767942735195718</c:v>
                </c:pt>
                <c:pt idx="80">
                  <c:v>-0.65434363266293394</c:v>
                </c:pt>
                <c:pt idx="81">
                  <c:v>-0.42301901324788654</c:v>
                </c:pt>
                <c:pt idx="82">
                  <c:v>-0.62897667141293445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-0.92587990406803677</c:v>
                </c:pt>
                <c:pt idx="157">
                  <c:v>-0.6656451664968398</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-0.24597463917366252</c:v>
                </c:pt>
                <c:pt idx="1">
                  <c:v>-0.4026720836573045</c:v>
                </c:pt>
                <c:pt idx="2">
                  <c:v>-0.72262337059074788</c:v>
                </c:pt>
                <c:pt idx="3">
                  <c:v>-0.66035284229869218</c:v>
                </c:pt>
                <c:pt idx="4">
                  <c:v>-0.5683426453993915</c:v>
                </c:pt>
                <c:pt idx="5">
                  <c:v>0.1597708789074257</c:v>
                </c:pt>
                <c:pt idx="6">
                  <c:v>0.130948594398414</c:v>
                </c:pt>
                <c:pt idx="7">
                  <c:v>5.5146795051669029E-2</c:v>
                </c:pt>
                <c:pt idx="8">
                  <c:v>0.1500156638427585</c:v>
                </c:pt>
                <c:pt idx="9">
                  <c:v>3.67802804123607E-2</c:v>
                </c:pt>
                <c:pt idx="10">
                  <c:v>-3.9089590806302366E-2</c:v>
                </c:pt>
                <c:pt idx="11">
                  <c:v>-0.15944849102770053</c:v>
                </c:pt>
                <c:pt idx="12">
                  <c:v>-0.22071197658978364</c:v>
                </c:pt>
                <c:pt idx="13">
                  <c:v>-0.51395323085070954</c:v>
                </c:pt>
                <c:pt idx="14">
                  <c:v>-0.391753744820453</c:v>
                </c:pt>
                <c:pt idx="15">
                  <c:v>-1.2827800763080432E-2</c:v>
                </c:pt>
                <c:pt idx="16">
                  <c:v>0.40460151037596703</c:v>
                </c:pt>
                <c:pt idx="17">
                  <c:v>0.82804896532444072</c:v>
                </c:pt>
                <c:pt idx="18">
                  <c:v>1.1082252508983688</c:v>
                </c:pt>
                <c:pt idx="19">
                  <c:v>1.3530369810612468</c:v>
                </c:pt>
                <c:pt idx="20">
                  <c:v>0.401130736202579</c:v>
                </c:pt>
                <c:pt idx="21">
                  <c:v>9.9814699289414555E-2</c:v>
                </c:pt>
                <c:pt idx="22">
                  <c:v>-1.5705529864241674E-3</c:v>
                </c:pt>
                <c:pt idx="23">
                  <c:v>-0.46876598282734017</c:v>
                </c:pt>
                <c:pt idx="24">
                  <c:v>0.15023764742127321</c:v>
                </c:pt>
                <c:pt idx="25">
                  <c:v>0.10410242724607766</c:v>
                </c:pt>
                <c:pt idx="26">
                  <c:v>0.19566361599983462</c:v>
                </c:pt>
                <c:pt idx="27">
                  <c:v>0.61934715777261751</c:v>
                </c:pt>
                <c:pt idx="28">
                  <c:v>0.20724258486032898</c:v>
                </c:pt>
                <c:pt idx="29">
                  <c:v>0.19263295305567141</c:v>
                </c:pt>
                <c:pt idx="30">
                  <c:v>0.11494959432120277</c:v>
                </c:pt>
                <c:pt idx="31">
                  <c:v>0.15467844448748203</c:v>
                </c:pt>
                <c:pt idx="32">
                  <c:v>8.7531810366745399E-2</c:v>
                </c:pt>
                <c:pt idx="33">
                  <c:v>0.11757350578431813</c:v>
                </c:pt>
                <c:pt idx="34">
                  <c:v>-0.1887166099828419</c:v>
                </c:pt>
                <c:pt idx="35">
                  <c:v>-0.73727359721606134</c:v>
                </c:pt>
                <c:pt idx="36">
                  <c:v>-0.37619841672661791</c:v>
                </c:pt>
                <c:pt idx="37">
                  <c:v>-0.64556702369944841</c:v>
                </c:pt>
                <c:pt idx="38">
                  <c:v>-0.66125064012959067</c:v>
                </c:pt>
                <c:pt idx="39">
                  <c:v>-0.60216170664916435</c:v>
                </c:pt>
                <c:pt idx="40">
                  <c:v>-0.37194131023359389</c:v>
                </c:pt>
                <c:pt idx="41">
                  <c:v>-0.39257541970190046</c:v>
                </c:pt>
                <c:pt idx="42">
                  <c:v>-8.9183684625831039E-2</c:v>
                </c:pt>
                <c:pt idx="43">
                  <c:v>9.7891258130018977E-2</c:v>
                </c:pt>
                <c:pt idx="44">
                  <c:v>-0.12337358006707044</c:v>
                </c:pt>
                <c:pt idx="45">
                  <c:v>0.46650917261907554</c:v>
                </c:pt>
                <c:pt idx="46">
                  <c:v>0.217550380202854</c:v>
                </c:pt>
                <c:pt idx="47">
                  <c:v>9.453799767183857E-2</c:v>
                </c:pt>
                <c:pt idx="48">
                  <c:v>0.18685795785144232</c:v>
                </c:pt>
                <c:pt idx="49">
                  <c:v>9.1598600250021311E-3</c:v>
                </c:pt>
                <c:pt idx="50">
                  <c:v>0.24324067568002372</c:v>
                </c:pt>
                <c:pt idx="51">
                  <c:v>0.31166887195659598</c:v>
                </c:pt>
                <c:pt idx="52">
                  <c:v>0.18437765774959081</c:v>
                </c:pt>
                <c:pt idx="53">
                  <c:v>0.4657068332835288</c:v>
                </c:pt>
                <c:pt idx="54">
                  <c:v>0.36239797640932214</c:v>
                </c:pt>
                <c:pt idx="55">
                  <c:v>0.58718496379813701</c:v>
                </c:pt>
                <c:pt idx="56">
                  <c:v>0.56797948519906627</c:v>
                </c:pt>
                <c:pt idx="57">
                  <c:v>-5.9287041649975003E-2</c:v>
                </c:pt>
                <c:pt idx="58">
                  <c:v>-0.19072858494246153</c:v>
                </c:pt>
                <c:pt idx="59">
                  <c:v>-0.48270018373483087</c:v>
                </c:pt>
                <c:pt idx="60">
                  <c:v>-0.54561785128255669</c:v>
                </c:pt>
                <c:pt idx="61">
                  <c:v>-0.68850084537944334</c:v>
                </c:pt>
                <c:pt idx="62">
                  <c:v>-0.70410902155395561</c:v>
                </c:pt>
                <c:pt idx="63">
                  <c:v>-0.51166776386969759</c:v>
                </c:pt>
                <c:pt idx="64">
                  <c:v>-0.72024793697769784</c:v>
                </c:pt>
                <c:pt idx="65">
                  <c:v>-0.46392471068051644</c:v>
                </c:pt>
                <c:pt idx="66">
                  <c:v>-0.41451104935927352</c:v>
                </c:pt>
                <c:pt idx="67">
                  <c:v>-0.70053504523086696</c:v>
                </c:pt>
                <c:pt idx="68">
                  <c:v>-0.74720346111008018</c:v>
                </c:pt>
                <c:pt idx="69">
                  <c:v>-0.75203574124875761</c:v>
                </c:pt>
                <c:pt idx="70">
                  <c:v>-0.59276384438647178</c:v>
                </c:pt>
                <c:pt idx="71">
                  <c:v>-0.62477277196336489</c:v>
                </c:pt>
                <c:pt idx="72">
                  <c:v>-0.30978047896057637</c:v>
                </c:pt>
                <c:pt idx="73">
                  <c:v>-0.42094647102814559</c:v>
                </c:pt>
                <c:pt idx="74">
                  <c:v>-0.70495317871255714</c:v>
                </c:pt>
                <c:pt idx="75">
                  <c:v>-0.740403150151555</c:v>
                </c:pt>
                <c:pt idx="76">
                  <c:v>-0.96170350135270999</c:v>
                </c:pt>
                <c:pt idx="77">
                  <c:v>-1.1383416434660112</c:v>
                </c:pt>
                <c:pt idx="78">
                  <c:v>-0.89463303609783162</c:v>
                </c:pt>
                <c:pt idx="79">
                  <c:v>-0.79767942735195718</c:v>
                </c:pt>
                <c:pt idx="80">
                  <c:v>-0.65434363266293394</c:v>
                </c:pt>
                <c:pt idx="81">
                  <c:v>-0.42301901324788654</c:v>
                </c:pt>
                <c:pt idx="82">
                  <c:v>-0.62897667141293445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-0.11</c:v>
                </c:pt>
                <c:pt idx="86">
                  <c:v>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Fiscal_impact_012618!$A$2:$A$70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Fiscal_impact_012618!$D$2:$D$73</c:f>
              <c:numCache>
                <c:formatCode>0.00</c:formatCode>
                <c:ptCount val="72"/>
                <c:pt idx="0">
                  <c:v>-0.94209804862290814</c:v>
                </c:pt>
                <c:pt idx="1">
                  <c:v>0.63717511754744593</c:v>
                </c:pt>
                <c:pt idx="2">
                  <c:v>-0.18885200157851684</c:v>
                </c:pt>
                <c:pt idx="3">
                  <c:v>0.23091146035684332</c:v>
                </c:pt>
                <c:pt idx="4">
                  <c:v>1.1079053019631235</c:v>
                </c:pt>
                <c:pt idx="5">
                  <c:v>1.5176930368384498</c:v>
                </c:pt>
                <c:pt idx="6">
                  <c:v>0.99270226072155587</c:v>
                </c:pt>
                <c:pt idx="7">
                  <c:v>2.3081010998832907</c:v>
                </c:pt>
                <c:pt idx="8">
                  <c:v>2.2860686346957895</c:v>
                </c:pt>
                <c:pt idx="9">
                  <c:v>2.3578647782928446</c:v>
                </c:pt>
                <c:pt idx="10">
                  <c:v>1.9364600080060095</c:v>
                </c:pt>
                <c:pt idx="11">
                  <c:v>1.6303874988985649</c:v>
                </c:pt>
                <c:pt idx="12">
                  <c:v>0.94850682038603318</c:v>
                </c:pt>
                <c:pt idx="13">
                  <c:v>2.3182645395223211</c:v>
                </c:pt>
                <c:pt idx="14">
                  <c:v>1.0341494074182123</c:v>
                </c:pt>
                <c:pt idx="15">
                  <c:v>1.078364740570122</c:v>
                </c:pt>
                <c:pt idx="16">
                  <c:v>0.59894758241878654</c:v>
                </c:pt>
                <c:pt idx="17">
                  <c:v>0.76700790793974227</c:v>
                </c:pt>
                <c:pt idx="18">
                  <c:v>0.30940877424736829</c:v>
                </c:pt>
                <c:pt idx="19">
                  <c:v>-0.3268670898808913</c:v>
                </c:pt>
                <c:pt idx="20">
                  <c:v>-0.27355395366423935</c:v>
                </c:pt>
                <c:pt idx="21">
                  <c:v>-0.28046621680475103</c:v>
                </c:pt>
                <c:pt idx="22">
                  <c:v>0.1934266946039464</c:v>
                </c:pt>
                <c:pt idx="23">
                  <c:v>-0.75499794169866163</c:v>
                </c:pt>
                <c:pt idx="24">
                  <c:v>7.1444218643821111E-2</c:v>
                </c:pt>
                <c:pt idx="25">
                  <c:v>-0.31933175810019543</c:v>
                </c:pt>
                <c:pt idx="26">
                  <c:v>-0.11600716242876083</c:v>
                </c:pt>
                <c:pt idx="27">
                  <c:v>0.12352723029328155</c:v>
                </c:pt>
                <c:pt idx="28">
                  <c:v>-0.45783740851353716</c:v>
                </c:pt>
                <c:pt idx="29">
                  <c:v>0.30683154929235584</c:v>
                </c:pt>
                <c:pt idx="30">
                  <c:v>0.41319520306247814</c:v>
                </c:pt>
                <c:pt idx="31">
                  <c:v>0.36551448264004605</c:v>
                </c:pt>
                <c:pt idx="32">
                  <c:v>0.37870600079642486</c:v>
                </c:pt>
                <c:pt idx="33">
                  <c:v>2.7923496467720113</c:v>
                </c:pt>
                <c:pt idx="34">
                  <c:v>2.0181912803585886</c:v>
                </c:pt>
                <c:pt idx="35">
                  <c:v>1.2791609304036549</c:v>
                </c:pt>
                <c:pt idx="36">
                  <c:v>2.5606799337196624</c:v>
                </c:pt>
                <c:pt idx="37">
                  <c:v>3.0386606966759637</c:v>
                </c:pt>
                <c:pt idx="38">
                  <c:v>2.9295331058249632</c:v>
                </c:pt>
                <c:pt idx="39">
                  <c:v>2.1521280021971614</c:v>
                </c:pt>
                <c:pt idx="40">
                  <c:v>1.5741817941508369</c:v>
                </c:pt>
                <c:pt idx="41">
                  <c:v>1.9154594183448355</c:v>
                </c:pt>
                <c:pt idx="42">
                  <c:v>1.178994569212535</c:v>
                </c:pt>
                <c:pt idx="43">
                  <c:v>0.15710980710499201</c:v>
                </c:pt>
                <c:pt idx="44">
                  <c:v>-1.8565494672897815</c:v>
                </c:pt>
                <c:pt idx="45">
                  <c:v>-0.53627906448601348</c:v>
                </c:pt>
                <c:pt idx="46">
                  <c:v>-1.1438759534661593</c:v>
                </c:pt>
                <c:pt idx="47">
                  <c:v>-0.99064543727881849</c:v>
                </c:pt>
                <c:pt idx="48">
                  <c:v>-1.1828415774428922</c:v>
                </c:pt>
                <c:pt idx="49">
                  <c:v>-0.99868034495469393</c:v>
                </c:pt>
                <c:pt idx="50">
                  <c:v>-0.64896229566984642</c:v>
                </c:pt>
                <c:pt idx="51">
                  <c:v>-1.2665456390982812</c:v>
                </c:pt>
                <c:pt idx="52">
                  <c:v>-1.6710510219786339</c:v>
                </c:pt>
                <c:pt idx="53">
                  <c:v>-1.2319862373410702</c:v>
                </c:pt>
                <c:pt idx="54">
                  <c:v>-0.78310256595830219</c:v>
                </c:pt>
                <c:pt idx="55">
                  <c:v>-0.98036334860126684</c:v>
                </c:pt>
                <c:pt idx="56">
                  <c:v>-0.70806746437150803</c:v>
                </c:pt>
                <c:pt idx="57">
                  <c:v>-0.19104728705628188</c:v>
                </c:pt>
                <c:pt idx="58">
                  <c:v>8.3495641263956144E-2</c:v>
                </c:pt>
                <c:pt idx="59">
                  <c:v>-0.32732360554808565</c:v>
                </c:pt>
                <c:pt idx="60">
                  <c:v>0.24304294104905594</c:v>
                </c:pt>
                <c:pt idx="61">
                  <c:v>0.58886513214546032</c:v>
                </c:pt>
                <c:pt idx="62">
                  <c:v>0.17624799874548325</c:v>
                </c:pt>
                <c:pt idx="63">
                  <c:v>-9.9334281117153658E-2</c:v>
                </c:pt>
                <c:pt idx="64">
                  <c:v>0.33533729381409649</c:v>
                </c:pt>
                <c:pt idx="65">
                  <c:v>-0.13941675549340279</c:v>
                </c:pt>
                <c:pt idx="66" formatCode="0.000">
                  <c:v>-6.7931409633382456E-2</c:v>
                </c:pt>
                <c:pt idx="67" formatCode="0.000">
                  <c:v>7.2033430300007723E-2</c:v>
                </c:pt>
                <c:pt idx="68" formatCode="0.000">
                  <c:v>-2.318607288965728E-2</c:v>
                </c:pt>
                <c:pt idx="69" formatCode="0.000">
                  <c:v>8.9854943254711953E-3</c:v>
                </c:pt>
                <c:pt idx="70" formatCode="0.000">
                  <c:v>0.13359482480363077</c:v>
                </c:pt>
                <c:pt idx="71" formatCode="0.000">
                  <c:v>0.49706921946376315</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Fiscal_impact_012618!$A$2:$A$73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Fiscal_impact_012618!$C$2:$C$73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Fiscal_impact_012618!$A$2:$A$71</c:f>
              <c:numCache>
                <c:formatCode>mm/dd/yy</c:formatCode>
                <c:ptCount val="70"/>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numCache>
            </c:numRef>
          </c:cat>
          <c:val>
            <c:numRef>
              <c:f>Fiscal_impact_012618!$B$2:$B$73</c:f>
              <c:numCache>
                <c:formatCode>0.00</c:formatCode>
                <c:ptCount val="72"/>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4.7856919134863105E-2</c:v>
                </c:pt>
                <c:pt idx="71" formatCode="0.000">
                  <c:v>0.15411586642580197</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Fiscal_impact_012618!$A$2:$A$70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Fiscal_impact_012618!$E$2:$E$73</c:f>
              <c:numCache>
                <c:formatCode>0.00</c:formatCode>
                <c:ptCount val="72"/>
                <c:pt idx="0">
                  <c:v>-0.95</c:v>
                </c:pt>
                <c:pt idx="1">
                  <c:v>0.88</c:v>
                </c:pt>
                <c:pt idx="2">
                  <c:v>-0.42</c:v>
                </c:pt>
                <c:pt idx="3">
                  <c:v>-0.13</c:v>
                </c:pt>
                <c:pt idx="4">
                  <c:v>0.53</c:v>
                </c:pt>
                <c:pt idx="5">
                  <c:v>0.49</c:v>
                </c:pt>
                <c:pt idx="6">
                  <c:v>0.21</c:v>
                </c:pt>
                <c:pt idx="7">
                  <c:v>0.2</c:v>
                </c:pt>
                <c:pt idx="8">
                  <c:v>0.64</c:v>
                </c:pt>
                <c:pt idx="9">
                  <c:v>0.62</c:v>
                </c:pt>
                <c:pt idx="10">
                  <c:v>0.42</c:v>
                </c:pt>
                <c:pt idx="11">
                  <c:v>0.5</c:v>
                </c:pt>
                <c:pt idx="12">
                  <c:v>0.02</c:v>
                </c:pt>
                <c:pt idx="13">
                  <c:v>1.42</c:v>
                </c:pt>
                <c:pt idx="14">
                  <c:v>-0.16</c:v>
                </c:pt>
                <c:pt idx="15">
                  <c:v>0.56000000000000005</c:v>
                </c:pt>
                <c:pt idx="16">
                  <c:v>0.2</c:v>
                </c:pt>
                <c:pt idx="17">
                  <c:v>0.28999999999999998</c:v>
                </c:pt>
                <c:pt idx="18">
                  <c:v>0.51</c:v>
                </c:pt>
                <c:pt idx="19">
                  <c:v>-0.25</c:v>
                </c:pt>
                <c:pt idx="20">
                  <c:v>0.17</c:v>
                </c:pt>
                <c:pt idx="21">
                  <c:v>0.06</c:v>
                </c:pt>
                <c:pt idx="22">
                  <c:v>0.53</c:v>
                </c:pt>
                <c:pt idx="23">
                  <c:v>-0.43</c:v>
                </c:pt>
                <c:pt idx="24">
                  <c:v>0.71</c:v>
                </c:pt>
                <c:pt idx="25">
                  <c:v>-0.04</c:v>
                </c:pt>
                <c:pt idx="26">
                  <c:v>0.01</c:v>
                </c:pt>
                <c:pt idx="27">
                  <c:v>0.3</c:v>
                </c:pt>
                <c:pt idx="28">
                  <c:v>-0.39</c:v>
                </c:pt>
                <c:pt idx="29">
                  <c:v>0.46</c:v>
                </c:pt>
                <c:pt idx="30">
                  <c:v>0.55000000000000004</c:v>
                </c:pt>
                <c:pt idx="31">
                  <c:v>0.16</c:v>
                </c:pt>
                <c:pt idx="32">
                  <c:v>0.47</c:v>
                </c:pt>
                <c:pt idx="33">
                  <c:v>0.56000000000000005</c:v>
                </c:pt>
                <c:pt idx="34">
                  <c:v>0.91</c:v>
                </c:pt>
                <c:pt idx="35">
                  <c:v>0.56000000000000005</c:v>
                </c:pt>
                <c:pt idx="36">
                  <c:v>-0.24</c:v>
                </c:pt>
                <c:pt idx="37">
                  <c:v>1.0900000000000001</c:v>
                </c:pt>
                <c:pt idx="38">
                  <c:v>0.47</c:v>
                </c:pt>
                <c:pt idx="39">
                  <c:v>0.02</c:v>
                </c:pt>
                <c:pt idx="40">
                  <c:v>0.32</c:v>
                </c:pt>
                <c:pt idx="41">
                  <c:v>0.71</c:v>
                </c:pt>
                <c:pt idx="42">
                  <c:v>0.32</c:v>
                </c:pt>
                <c:pt idx="43">
                  <c:v>-0.23</c:v>
                </c:pt>
                <c:pt idx="44">
                  <c:v>-0.95</c:v>
                </c:pt>
                <c:pt idx="45">
                  <c:v>0.14000000000000001</c:v>
                </c:pt>
                <c:pt idx="46">
                  <c:v>-0.35</c:v>
                </c:pt>
                <c:pt idx="47">
                  <c:v>-0.21</c:v>
                </c:pt>
                <c:pt idx="48">
                  <c:v>-0.03</c:v>
                </c:pt>
                <c:pt idx="49">
                  <c:v>-0.24</c:v>
                </c:pt>
                <c:pt idx="50">
                  <c:v>0.04</c:v>
                </c:pt>
                <c:pt idx="51">
                  <c:v>-0.45</c:v>
                </c:pt>
                <c:pt idx="52">
                  <c:v>-0.86</c:v>
                </c:pt>
                <c:pt idx="53">
                  <c:v>-0.41</c:v>
                </c:pt>
                <c:pt idx="54">
                  <c:v>-0.39</c:v>
                </c:pt>
                <c:pt idx="55">
                  <c:v>-0.42</c:v>
                </c:pt>
                <c:pt idx="56">
                  <c:v>-0.03</c:v>
                </c:pt>
                <c:pt idx="57">
                  <c:v>-0.11</c:v>
                </c:pt>
                <c:pt idx="58">
                  <c:v>0.22</c:v>
                </c:pt>
                <c:pt idx="59">
                  <c:v>-0.4</c:v>
                </c:pt>
                <c:pt idx="60">
                  <c:v>0.11</c:v>
                </c:pt>
                <c:pt idx="61">
                  <c:v>0.12</c:v>
                </c:pt>
                <c:pt idx="62">
                  <c:v>-7.0000000000000007E-2</c:v>
                </c:pt>
                <c:pt idx="63">
                  <c:v>0.17</c:v>
                </c:pt>
                <c:pt idx="64">
                  <c:v>-0.1</c:v>
                </c:pt>
                <c:pt idx="65">
                  <c:v>-0.06</c:v>
                </c:pt>
                <c:pt idx="66">
                  <c:v>0.11</c:v>
                </c:pt>
                <c:pt idx="67">
                  <c:v>-0.03</c:v>
                </c:pt>
                <c:pt idx="68">
                  <c:v>-0.16</c:v>
                </c:pt>
                <c:pt idx="69">
                  <c:v>0.13</c:v>
                </c:pt>
                <c:pt idx="70">
                  <c:v>0.09</c:v>
                </c:pt>
                <c:pt idx="71">
                  <c:v>0.23</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Fiscal_impact_012618!$A$2:$A$70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Fiscal_impact_012618!$F$2:$F$73</c:f>
              <c:numCache>
                <c:formatCode>0.00</c:formatCode>
                <c:ptCount val="72"/>
                <c:pt idx="0">
                  <c:v>0.36</c:v>
                </c:pt>
                <c:pt idx="1">
                  <c:v>0.02</c:v>
                </c:pt>
                <c:pt idx="2">
                  <c:v>0.27</c:v>
                </c:pt>
                <c:pt idx="3">
                  <c:v>0.35</c:v>
                </c:pt>
                <c:pt idx="4">
                  <c:v>0.54</c:v>
                </c:pt>
                <c:pt idx="5">
                  <c:v>0.95</c:v>
                </c:pt>
                <c:pt idx="6">
                  <c:v>-0.26</c:v>
                </c:pt>
                <c:pt idx="7">
                  <c:v>0.88</c:v>
                </c:pt>
                <c:pt idx="8">
                  <c:v>0.47</c:v>
                </c:pt>
                <c:pt idx="9">
                  <c:v>0.11</c:v>
                </c:pt>
                <c:pt idx="10">
                  <c:v>0.17</c:v>
                </c:pt>
                <c:pt idx="11">
                  <c:v>0.05</c:v>
                </c:pt>
                <c:pt idx="12">
                  <c:v>-0.26</c:v>
                </c:pt>
                <c:pt idx="13">
                  <c:v>-0.19</c:v>
                </c:pt>
                <c:pt idx="14">
                  <c:v>0.18</c:v>
                </c:pt>
                <c:pt idx="15">
                  <c:v>-0.13</c:v>
                </c:pt>
                <c:pt idx="16">
                  <c:v>0.01</c:v>
                </c:pt>
                <c:pt idx="17">
                  <c:v>0.15</c:v>
                </c:pt>
                <c:pt idx="18">
                  <c:v>-0.21</c:v>
                </c:pt>
                <c:pt idx="19">
                  <c:v>-0.08</c:v>
                </c:pt>
                <c:pt idx="20">
                  <c:v>0</c:v>
                </c:pt>
                <c:pt idx="21">
                  <c:v>7.0000000000000007E-2</c:v>
                </c:pt>
                <c:pt idx="22">
                  <c:v>7.0000000000000007E-2</c:v>
                </c:pt>
                <c:pt idx="23">
                  <c:v>0.15</c:v>
                </c:pt>
                <c:pt idx="24">
                  <c:v>-0.11</c:v>
                </c:pt>
                <c:pt idx="25">
                  <c:v>0.31</c:v>
                </c:pt>
                <c:pt idx="26">
                  <c:v>0.16</c:v>
                </c:pt>
                <c:pt idx="27">
                  <c:v>0.2</c:v>
                </c:pt>
                <c:pt idx="28">
                  <c:v>0.23</c:v>
                </c:pt>
                <c:pt idx="29">
                  <c:v>0.2</c:v>
                </c:pt>
                <c:pt idx="30">
                  <c:v>0.01</c:v>
                </c:pt>
                <c:pt idx="31">
                  <c:v>0.15</c:v>
                </c:pt>
                <c:pt idx="32">
                  <c:v>-0.15</c:v>
                </c:pt>
                <c:pt idx="33">
                  <c:v>7.0000000000000007E-2</c:v>
                </c:pt>
                <c:pt idx="34">
                  <c:v>0.22</c:v>
                </c:pt>
                <c:pt idx="35">
                  <c:v>0</c:v>
                </c:pt>
                <c:pt idx="36">
                  <c:v>0.39</c:v>
                </c:pt>
                <c:pt idx="37">
                  <c:v>0.47</c:v>
                </c:pt>
                <c:pt idx="38">
                  <c:v>0.01</c:v>
                </c:pt>
                <c:pt idx="39">
                  <c:v>-0.19</c:v>
                </c:pt>
                <c:pt idx="40">
                  <c:v>-0.95</c:v>
                </c:pt>
                <c:pt idx="41">
                  <c:v>-0.1</c:v>
                </c:pt>
                <c:pt idx="42">
                  <c:v>-0.39</c:v>
                </c:pt>
                <c:pt idx="43">
                  <c:v>-0.63</c:v>
                </c:pt>
                <c:pt idx="44">
                  <c:v>-0.65</c:v>
                </c:pt>
                <c:pt idx="45">
                  <c:v>-0.22</c:v>
                </c:pt>
                <c:pt idx="46">
                  <c:v>-0.17</c:v>
                </c:pt>
                <c:pt idx="47">
                  <c:v>-0.1</c:v>
                </c:pt>
                <c:pt idx="48">
                  <c:v>-0.36</c:v>
                </c:pt>
                <c:pt idx="49">
                  <c:v>-0.14000000000000001</c:v>
                </c:pt>
                <c:pt idx="50">
                  <c:v>-0.26</c:v>
                </c:pt>
                <c:pt idx="51">
                  <c:v>-0.3</c:v>
                </c:pt>
                <c:pt idx="52">
                  <c:v>0.02</c:v>
                </c:pt>
                <c:pt idx="53">
                  <c:v>0.03</c:v>
                </c:pt>
                <c:pt idx="54">
                  <c:v>0.01</c:v>
                </c:pt>
                <c:pt idx="55">
                  <c:v>-0.11</c:v>
                </c:pt>
                <c:pt idx="56">
                  <c:v>-0.09</c:v>
                </c:pt>
                <c:pt idx="57">
                  <c:v>0.31</c:v>
                </c:pt>
                <c:pt idx="58">
                  <c:v>0.17</c:v>
                </c:pt>
                <c:pt idx="59">
                  <c:v>0.28000000000000003</c:v>
                </c:pt>
                <c:pt idx="60">
                  <c:v>0.17</c:v>
                </c:pt>
                <c:pt idx="61">
                  <c:v>0.48</c:v>
                </c:pt>
                <c:pt idx="62">
                  <c:v>0.28000000000000003</c:v>
                </c:pt>
                <c:pt idx="63">
                  <c:v>-0.12</c:v>
                </c:pt>
                <c:pt idx="64">
                  <c:v>0.42</c:v>
                </c:pt>
                <c:pt idx="65">
                  <c:v>-0.11</c:v>
                </c:pt>
                <c:pt idx="66">
                  <c:v>-0.02</c:v>
                </c:pt>
                <c:pt idx="67">
                  <c:v>0.06</c:v>
                </c:pt>
                <c:pt idx="68">
                  <c:v>0.05</c:v>
                </c:pt>
                <c:pt idx="69">
                  <c:v>-0.16</c:v>
                </c:pt>
                <c:pt idx="70">
                  <c:v>0.03</c:v>
                </c:pt>
                <c:pt idx="71">
                  <c:v>0.28000000000000003</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Fiscal_impact_012618!$A$2:$A$70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Fiscal_impact_012618!$G$2:$G$73</c:f>
              <c:numCache>
                <c:formatCode>0.00</c:formatCode>
                <c:ptCount val="72"/>
                <c:pt idx="0">
                  <c:v>-0.35209804862290817</c:v>
                </c:pt>
                <c:pt idx="1">
                  <c:v>-0.26282488245255409</c:v>
                </c:pt>
                <c:pt idx="2">
                  <c:v>-3.885200157851685E-2</c:v>
                </c:pt>
                <c:pt idx="3">
                  <c:v>9.1146035684330578E-4</c:v>
                </c:pt>
                <c:pt idx="4">
                  <c:v>3.7905301963123382E-2</c:v>
                </c:pt>
                <c:pt idx="5">
                  <c:v>8.7693036838449936E-2</c:v>
                </c:pt>
                <c:pt idx="6">
                  <c:v>1.0427022607215559</c:v>
                </c:pt>
                <c:pt idx="7">
                  <c:v>1.2381010998832904</c:v>
                </c:pt>
                <c:pt idx="8">
                  <c:v>1.1760686346957894</c:v>
                </c:pt>
                <c:pt idx="9">
                  <c:v>1.6278647782928444</c:v>
                </c:pt>
                <c:pt idx="10">
                  <c:v>1.3464600080060094</c:v>
                </c:pt>
                <c:pt idx="11">
                  <c:v>1.0803874988985649</c:v>
                </c:pt>
                <c:pt idx="12">
                  <c:v>1.1885068203860332</c:v>
                </c:pt>
                <c:pt idx="13">
                  <c:v>1.0882645395223214</c:v>
                </c:pt>
                <c:pt idx="14">
                  <c:v>1.0141494074182122</c:v>
                </c:pt>
                <c:pt idx="15">
                  <c:v>0.64836474057012206</c:v>
                </c:pt>
                <c:pt idx="16">
                  <c:v>0.38894758241878652</c:v>
                </c:pt>
                <c:pt idx="17">
                  <c:v>0.32700790793974233</c:v>
                </c:pt>
                <c:pt idx="18">
                  <c:v>9.4087742473682838E-3</c:v>
                </c:pt>
                <c:pt idx="19">
                  <c:v>3.1329101191087208E-3</c:v>
                </c:pt>
                <c:pt idx="20">
                  <c:v>-0.45355395366423934</c:v>
                </c:pt>
                <c:pt idx="21">
                  <c:v>-0.42046621680475105</c:v>
                </c:pt>
                <c:pt idx="22">
                  <c:v>-0.40657330539605357</c:v>
                </c:pt>
                <c:pt idx="23">
                  <c:v>-0.46499794169866171</c:v>
                </c:pt>
                <c:pt idx="24">
                  <c:v>-0.53855578135617888</c:v>
                </c:pt>
                <c:pt idx="25">
                  <c:v>-0.58933175810019545</c:v>
                </c:pt>
                <c:pt idx="26">
                  <c:v>-0.27600716242876083</c:v>
                </c:pt>
                <c:pt idx="27">
                  <c:v>-0.38647276970671846</c:v>
                </c:pt>
                <c:pt idx="28">
                  <c:v>-0.29783740851353718</c:v>
                </c:pt>
                <c:pt idx="29">
                  <c:v>-0.35316845070764419</c:v>
                </c:pt>
                <c:pt idx="30">
                  <c:v>-0.14680479693752194</c:v>
                </c:pt>
                <c:pt idx="31">
                  <c:v>5.5514482640046048E-2</c:v>
                </c:pt>
                <c:pt idx="32">
                  <c:v>5.870600079642483E-2</c:v>
                </c:pt>
                <c:pt idx="33">
                  <c:v>2.1723496467720111</c:v>
                </c:pt>
                <c:pt idx="34">
                  <c:v>0.88819128035858885</c:v>
                </c:pt>
                <c:pt idx="35">
                  <c:v>0.71916093040365481</c:v>
                </c:pt>
                <c:pt idx="36">
                  <c:v>2.4106799337196625</c:v>
                </c:pt>
                <c:pt idx="37">
                  <c:v>1.4786606966759637</c:v>
                </c:pt>
                <c:pt idx="38">
                  <c:v>2.4495331058249632</c:v>
                </c:pt>
                <c:pt idx="39">
                  <c:v>2.3221280021971613</c:v>
                </c:pt>
                <c:pt idx="40">
                  <c:v>2.2041817941508368</c:v>
                </c:pt>
                <c:pt idx="41">
                  <c:v>1.3054594183448356</c:v>
                </c:pt>
                <c:pt idx="42">
                  <c:v>1.248994569212535</c:v>
                </c:pt>
                <c:pt idx="43">
                  <c:v>1.027109807104992</c:v>
                </c:pt>
                <c:pt idx="44">
                  <c:v>-0.25654946728978151</c:v>
                </c:pt>
                <c:pt idx="45">
                  <c:v>-0.45627906448601346</c:v>
                </c:pt>
                <c:pt idx="46">
                  <c:v>-0.62387595346615921</c:v>
                </c:pt>
                <c:pt idx="47">
                  <c:v>-0.68064543727881854</c:v>
                </c:pt>
                <c:pt idx="48">
                  <c:v>-0.78284157744289218</c:v>
                </c:pt>
                <c:pt idx="49">
                  <c:v>-0.60868034495469392</c:v>
                </c:pt>
                <c:pt idx="50">
                  <c:v>-0.42896229566984639</c:v>
                </c:pt>
                <c:pt idx="51">
                  <c:v>-0.51654563909828122</c:v>
                </c:pt>
                <c:pt idx="52">
                  <c:v>-0.84105102197863391</c:v>
                </c:pt>
                <c:pt idx="53">
                  <c:v>-0.86198623734107016</c:v>
                </c:pt>
                <c:pt idx="54">
                  <c:v>-0.41310256595830214</c:v>
                </c:pt>
                <c:pt idx="55">
                  <c:v>-0.45036334860126687</c:v>
                </c:pt>
                <c:pt idx="56">
                  <c:v>-0.59806746437150804</c:v>
                </c:pt>
                <c:pt idx="57">
                  <c:v>-0.39104728705628189</c:v>
                </c:pt>
                <c:pt idx="58">
                  <c:v>-0.30650435873604387</c:v>
                </c:pt>
                <c:pt idx="59">
                  <c:v>-0.21732360554808566</c:v>
                </c:pt>
                <c:pt idx="60">
                  <c:v>-2.695705895094409E-2</c:v>
                </c:pt>
                <c:pt idx="61">
                  <c:v>-1.1134867854539611E-2</c:v>
                </c:pt>
                <c:pt idx="62">
                  <c:v>-3.3752001254516752E-2</c:v>
                </c:pt>
                <c:pt idx="63">
                  <c:v>-0.14933428111715366</c:v>
                </c:pt>
                <c:pt idx="64">
                  <c:v>1.533729381409646E-2</c:v>
                </c:pt>
                <c:pt idx="65">
                  <c:v>2.0583244506597213E-2</c:v>
                </c:pt>
                <c:pt idx="66">
                  <c:v>-0.15793140963338245</c:v>
                </c:pt>
                <c:pt idx="67">
                  <c:v>4.2033430300007717E-2</c:v>
                </c:pt>
                <c:pt idx="68">
                  <c:v>8.681392711034272E-2</c:v>
                </c:pt>
                <c:pt idx="69">
                  <c:v>3.8985494325471194E-2</c:v>
                </c:pt>
                <c:pt idx="70">
                  <c:v>1.359482480363077E-2</c:v>
                </c:pt>
                <c:pt idx="71">
                  <c:v>-2.9307805362368601E-3</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Fiscal_impact_012618!$A$2:$A$73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Fiscal_impact_012618!$C$2:$C$73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Fiscal_impact_012618!$A$2:$A$70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Fiscal_impact_012618!$B$2:$B$73</c:f>
              <c:numCache>
                <c:formatCode>0.00</c:formatCode>
                <c:ptCount val="72"/>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4.7856919134863105E-2</c:v>
                </c:pt>
                <c:pt idx="71" formatCode="0.000">
                  <c:v>0.15411586642580197</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30" sqref="D30"/>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C196" activePane="bottomRight" state="frozen"/>
      <selection pane="topRight" activeCell="C1" sqref="C1"/>
      <selection pane="bottomLeft" activeCell="A7" sqref="A7"/>
      <selection pane="bottomRight" activeCell="U3" sqref="U3"/>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376</v>
      </c>
      <c r="L3" t="s">
        <v>377</v>
      </c>
      <c r="M3" t="s">
        <v>378</v>
      </c>
      <c r="N3" t="s">
        <v>379</v>
      </c>
      <c r="O3" t="s">
        <v>380</v>
      </c>
      <c r="P3" t="s">
        <v>382</v>
      </c>
      <c r="Q3" t="s">
        <v>385</v>
      </c>
      <c r="R3" t="s">
        <v>386</v>
      </c>
      <c r="S3" t="s">
        <v>389</v>
      </c>
      <c r="T3" t="s">
        <v>390</v>
      </c>
      <c r="U3" s="56" t="s">
        <v>391</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384</v>
      </c>
      <c r="R4" t="s">
        <v>365</v>
      </c>
      <c r="S4" t="s">
        <v>388</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381</v>
      </c>
      <c r="Q5" t="s">
        <v>383</v>
      </c>
      <c r="R5" t="s">
        <v>369</v>
      </c>
      <c r="S5" t="s">
        <v>387</v>
      </c>
      <c r="T5" t="s">
        <v>381</v>
      </c>
      <c r="U5" s="58" t="s">
        <v>381</v>
      </c>
      <c r="V5" s="26"/>
    </row>
    <row r="6" spans="1:22" x14ac:dyDescent="0.25">
      <c r="A6" t="s">
        <v>60</v>
      </c>
      <c r="C6" t="s">
        <v>606</v>
      </c>
      <c r="D6" t="s">
        <v>606</v>
      </c>
      <c r="E6" t="s">
        <v>606</v>
      </c>
      <c r="F6" t="s">
        <v>606</v>
      </c>
      <c r="G6" t="s">
        <v>606</v>
      </c>
      <c r="H6" t="s">
        <v>606</v>
      </c>
      <c r="I6" t="s">
        <v>606</v>
      </c>
      <c r="J6" t="s">
        <v>606</v>
      </c>
      <c r="K6" t="s">
        <v>605</v>
      </c>
      <c r="L6" t="s">
        <v>605</v>
      </c>
      <c r="M6" t="s">
        <v>605</v>
      </c>
      <c r="N6" t="s">
        <v>607</v>
      </c>
      <c r="O6" t="s">
        <v>605</v>
      </c>
      <c r="P6" t="s">
        <v>605</v>
      </c>
      <c r="Q6" t="s">
        <v>589</v>
      </c>
      <c r="R6" t="s">
        <v>606</v>
      </c>
      <c r="S6" t="s">
        <v>603</v>
      </c>
      <c r="T6" t="s">
        <v>605</v>
      </c>
      <c r="U6" s="58" t="s">
        <v>605</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4734.2</v>
      </c>
      <c r="R7" s="5">
        <v>249.4</v>
      </c>
      <c r="S7" s="48">
        <v>1</v>
      </c>
      <c r="T7" s="11">
        <v>-0.88</v>
      </c>
      <c r="U7" s="59">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4771.5</v>
      </c>
      <c r="R8" s="5">
        <v>250.7</v>
      </c>
      <c r="S8" s="48">
        <v>1</v>
      </c>
      <c r="T8" s="11">
        <v>-1.34</v>
      </c>
      <c r="U8" s="59">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4807.5</v>
      </c>
      <c r="R9" s="5">
        <v>256.2</v>
      </c>
      <c r="S9" s="48">
        <v>1</v>
      </c>
      <c r="T9" s="11">
        <v>-0.6</v>
      </c>
      <c r="U9" s="59">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4842.6000000000004</v>
      </c>
      <c r="R10" s="5">
        <v>260.39999999999998</v>
      </c>
      <c r="S10" s="48">
        <v>1</v>
      </c>
      <c r="T10" s="11">
        <v>-0.18</v>
      </c>
      <c r="U10" s="59">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4878.1000000000004</v>
      </c>
      <c r="R11" s="5">
        <v>263.7</v>
      </c>
      <c r="S11" s="48">
        <v>0</v>
      </c>
      <c r="T11" s="11">
        <v>-1.52</v>
      </c>
      <c r="U11" s="59">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4914.2</v>
      </c>
      <c r="R12" s="5">
        <v>268</v>
      </c>
      <c r="S12" s="48">
        <v>0</v>
      </c>
      <c r="T12" s="11">
        <v>-0.55000000000000004</v>
      </c>
      <c r="U12" s="59">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4950.6000000000004</v>
      </c>
      <c r="R13" s="5">
        <v>271.7</v>
      </c>
      <c r="S13" s="48">
        <v>0</v>
      </c>
      <c r="T13" s="11">
        <v>-0.19</v>
      </c>
      <c r="U13" s="59">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4987.3</v>
      </c>
      <c r="R14" s="5">
        <v>274</v>
      </c>
      <c r="S14" s="48">
        <v>0</v>
      </c>
      <c r="T14" s="11">
        <v>-1.23</v>
      </c>
      <c r="U14" s="59">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5025.3</v>
      </c>
      <c r="R15" s="5">
        <v>284.3</v>
      </c>
      <c r="S15" s="48">
        <v>0</v>
      </c>
      <c r="T15" s="11">
        <v>0.31</v>
      </c>
      <c r="U15" s="59">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5062.3999999999996</v>
      </c>
      <c r="R16" s="5">
        <v>289</v>
      </c>
      <c r="S16" s="48">
        <v>0</v>
      </c>
      <c r="T16" s="11">
        <v>0.67</v>
      </c>
      <c r="U16" s="59">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5100.1000000000004</v>
      </c>
      <c r="R17" s="5">
        <v>286.3</v>
      </c>
      <c r="S17" s="48">
        <v>0</v>
      </c>
      <c r="T17" s="11">
        <v>-2.1800000000000002</v>
      </c>
      <c r="U17" s="59">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5138.3999999999996</v>
      </c>
      <c r="R18" s="5">
        <v>293.5</v>
      </c>
      <c r="S18" s="48">
        <v>0</v>
      </c>
      <c r="T18" s="11">
        <v>0.08</v>
      </c>
      <c r="U18" s="59">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5177.2</v>
      </c>
      <c r="R19" s="5">
        <v>301.3</v>
      </c>
      <c r="S19" s="48">
        <v>0</v>
      </c>
      <c r="T19" s="11">
        <v>0.56999999999999995</v>
      </c>
      <c r="U19" s="59">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5218.2</v>
      </c>
      <c r="R20" s="5">
        <v>304.89999999999998</v>
      </c>
      <c r="S20" s="48">
        <v>0</v>
      </c>
      <c r="T20" s="11">
        <v>-0.48</v>
      </c>
      <c r="U20" s="59">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5260.7</v>
      </c>
      <c r="R21" s="5">
        <v>305.60000000000002</v>
      </c>
      <c r="S21" s="48">
        <v>0</v>
      </c>
      <c r="T21" s="11">
        <v>-1.56</v>
      </c>
      <c r="U21" s="59">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5304.9</v>
      </c>
      <c r="R22" s="5">
        <v>313.7</v>
      </c>
      <c r="S22" s="48">
        <v>0</v>
      </c>
      <c r="T22" s="11">
        <v>0.01</v>
      </c>
      <c r="U22" s="59">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5352</v>
      </c>
      <c r="R23" s="5">
        <v>326.10000000000002</v>
      </c>
      <c r="S23" s="48">
        <v>1</v>
      </c>
      <c r="T23" s="11">
        <v>1.01</v>
      </c>
      <c r="U23" s="59">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5401.3</v>
      </c>
      <c r="R24" s="5">
        <v>337.3</v>
      </c>
      <c r="S24" s="48">
        <v>1</v>
      </c>
      <c r="T24" s="11">
        <v>-0.02</v>
      </c>
      <c r="U24" s="59">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5451.4</v>
      </c>
      <c r="R25" s="5">
        <v>348.3</v>
      </c>
      <c r="S25" s="48">
        <v>1</v>
      </c>
      <c r="T25" s="11">
        <v>0.21</v>
      </c>
      <c r="U25" s="59">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5501.7</v>
      </c>
      <c r="R26" s="5">
        <v>360.8</v>
      </c>
      <c r="S26" s="48">
        <v>1</v>
      </c>
      <c r="T26" s="11">
        <v>0.39</v>
      </c>
      <c r="U26" s="59">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5550.8</v>
      </c>
      <c r="R27" s="5">
        <v>371.7</v>
      </c>
      <c r="S27" s="48">
        <v>1</v>
      </c>
      <c r="T27" s="11">
        <v>-0.38</v>
      </c>
      <c r="U27" s="59">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5598.3</v>
      </c>
      <c r="R28" s="5">
        <v>375.8</v>
      </c>
      <c r="S28" s="48">
        <v>0</v>
      </c>
      <c r="T28" s="11">
        <v>-0.21</v>
      </c>
      <c r="U28" s="59">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5645</v>
      </c>
      <c r="R29" s="5">
        <v>387</v>
      </c>
      <c r="S29" s="48">
        <v>0</v>
      </c>
      <c r="T29" s="11">
        <v>0.86</v>
      </c>
      <c r="U29" s="59">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5691</v>
      </c>
      <c r="R30" s="5">
        <v>397.3</v>
      </c>
      <c r="S30" s="48">
        <v>0</v>
      </c>
      <c r="T30" s="11">
        <v>0.21</v>
      </c>
      <c r="U30" s="59">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5735.7</v>
      </c>
      <c r="R31" s="5">
        <v>402.9</v>
      </c>
      <c r="S31" s="48">
        <v>0</v>
      </c>
      <c r="T31" s="11">
        <v>-0.33</v>
      </c>
      <c r="U31" s="59">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5779.9</v>
      </c>
      <c r="R32" s="5">
        <v>403.2</v>
      </c>
      <c r="S32" s="48">
        <v>0</v>
      </c>
      <c r="T32" s="11">
        <v>-0.04</v>
      </c>
      <c r="U32" s="59">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5824.3</v>
      </c>
      <c r="R33" s="5">
        <v>404.9</v>
      </c>
      <c r="S33" s="48">
        <v>0</v>
      </c>
      <c r="T33" s="11">
        <v>-0.1</v>
      </c>
      <c r="U33" s="59">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5869.1</v>
      </c>
      <c r="R34" s="5">
        <v>412.3</v>
      </c>
      <c r="S34" s="48">
        <v>0</v>
      </c>
      <c r="T34" s="11">
        <v>0.2</v>
      </c>
      <c r="U34" s="59">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5915.7</v>
      </c>
      <c r="R35" s="5">
        <v>422.7</v>
      </c>
      <c r="S35" s="48">
        <v>0</v>
      </c>
      <c r="T35" s="11">
        <v>0.34</v>
      </c>
      <c r="U35" s="59">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5963.2</v>
      </c>
      <c r="R36" s="5">
        <v>433.1</v>
      </c>
      <c r="S36" s="48">
        <v>0</v>
      </c>
      <c r="T36" s="11">
        <v>0.59</v>
      </c>
      <c r="U36" s="59">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6011.7</v>
      </c>
      <c r="R37" s="5">
        <v>439.1</v>
      </c>
      <c r="S37" s="48">
        <v>0</v>
      </c>
      <c r="T37" s="11">
        <v>0.25</v>
      </c>
      <c r="U37" s="59">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6061.3</v>
      </c>
      <c r="R38" s="5">
        <v>448.1</v>
      </c>
      <c r="S38" s="48">
        <v>0</v>
      </c>
      <c r="T38" s="11">
        <v>-0.27</v>
      </c>
      <c r="U38" s="59">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6112.2</v>
      </c>
      <c r="R39" s="5">
        <v>454.8</v>
      </c>
      <c r="S39" s="48">
        <v>0</v>
      </c>
      <c r="T39" s="11">
        <v>0.06</v>
      </c>
      <c r="U39" s="59">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6166</v>
      </c>
      <c r="R40" s="5">
        <v>473.3</v>
      </c>
      <c r="S40" s="48">
        <v>0</v>
      </c>
      <c r="T40" s="11">
        <v>0.9</v>
      </c>
      <c r="U40" s="59">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6220.3</v>
      </c>
      <c r="R41" s="5">
        <v>484</v>
      </c>
      <c r="S41" s="48">
        <v>0</v>
      </c>
      <c r="T41" s="11">
        <v>0.12</v>
      </c>
      <c r="U41" s="59">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6274.4</v>
      </c>
      <c r="R42" s="5">
        <v>497.4</v>
      </c>
      <c r="S42" s="48">
        <v>0</v>
      </c>
      <c r="T42" s="11">
        <v>0.31</v>
      </c>
      <c r="U42" s="59">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6327.7</v>
      </c>
      <c r="R43" s="5">
        <v>502.9</v>
      </c>
      <c r="S43" s="48">
        <v>0</v>
      </c>
      <c r="T43" s="11">
        <v>0.04</v>
      </c>
      <c r="U43" s="59">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6379.1</v>
      </c>
      <c r="R44" s="5">
        <v>517.29999999999995</v>
      </c>
      <c r="S44" s="48">
        <v>0</v>
      </c>
      <c r="T44" s="11">
        <v>0.41</v>
      </c>
      <c r="U44" s="59">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6428.5</v>
      </c>
      <c r="R45" s="5">
        <v>531.79999999999995</v>
      </c>
      <c r="S45" s="48">
        <v>0</v>
      </c>
      <c r="T45" s="11">
        <v>-0.04</v>
      </c>
      <c r="U45" s="59">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6475.1</v>
      </c>
      <c r="R46" s="5">
        <v>550.20000000000005</v>
      </c>
      <c r="S46" s="48">
        <v>0</v>
      </c>
      <c r="T46" s="11">
        <v>0.03</v>
      </c>
      <c r="U46" s="59">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6516.8</v>
      </c>
      <c r="R47" s="5">
        <v>571.20000000000005</v>
      </c>
      <c r="S47" s="48">
        <v>0</v>
      </c>
      <c r="T47" s="11">
        <v>1.05</v>
      </c>
      <c r="U47" s="59">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6552.1</v>
      </c>
      <c r="R48" s="5">
        <v>586.9</v>
      </c>
      <c r="S48" s="48">
        <v>1</v>
      </c>
      <c r="T48" s="11">
        <v>0.89</v>
      </c>
      <c r="U48" s="59">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6585.8</v>
      </c>
      <c r="R49" s="5">
        <v>591.79999999999995</v>
      </c>
      <c r="S49" s="48">
        <v>1</v>
      </c>
      <c r="T49" s="11">
        <v>-0.55000000000000004</v>
      </c>
      <c r="U49" s="59">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6619.4</v>
      </c>
      <c r="R50" s="5">
        <v>613.4</v>
      </c>
      <c r="S50" s="48">
        <v>0</v>
      </c>
      <c r="T50" s="11">
        <v>0.23</v>
      </c>
      <c r="U50" s="59">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6654.6</v>
      </c>
      <c r="R51" s="5">
        <v>636</v>
      </c>
      <c r="S51" s="48">
        <v>0</v>
      </c>
      <c r="T51" s="11">
        <v>0.74</v>
      </c>
      <c r="U51" s="59">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6695</v>
      </c>
      <c r="R52" s="5">
        <v>649</v>
      </c>
      <c r="S52" s="48">
        <v>0</v>
      </c>
      <c r="T52" s="11">
        <v>1.08</v>
      </c>
      <c r="U52" s="59">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6738.4</v>
      </c>
      <c r="R53" s="5">
        <v>655.20000000000005</v>
      </c>
      <c r="S53" s="48">
        <v>0</v>
      </c>
      <c r="T53" s="11">
        <v>-0.18</v>
      </c>
      <c r="U53" s="59">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6785</v>
      </c>
      <c r="R54" s="5">
        <v>678.8</v>
      </c>
      <c r="S54" s="48">
        <v>1</v>
      </c>
      <c r="T54" s="11">
        <v>0.6</v>
      </c>
      <c r="U54" s="59">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6838.4</v>
      </c>
      <c r="R55" s="5">
        <v>687.4</v>
      </c>
      <c r="S55" s="48">
        <v>1</v>
      </c>
      <c r="T55" s="11">
        <v>7.0000000000000007E-2</v>
      </c>
      <c r="U55" s="59">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6893.3</v>
      </c>
      <c r="R56" s="5">
        <v>701</v>
      </c>
      <c r="S56" s="48">
        <v>1</v>
      </c>
      <c r="T56" s="11">
        <v>0.41</v>
      </c>
      <c r="U56" s="59">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6950.1</v>
      </c>
      <c r="R57" s="5">
        <v>714.5</v>
      </c>
      <c r="S57" s="48">
        <v>1</v>
      </c>
      <c r="T57" s="11">
        <v>0.53</v>
      </c>
      <c r="U57" s="59">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7007.9</v>
      </c>
      <c r="R58" s="5">
        <v>737.2</v>
      </c>
      <c r="S58" s="48">
        <v>1</v>
      </c>
      <c r="T58" s="11">
        <v>1.03</v>
      </c>
      <c r="U58" s="59">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7063.6</v>
      </c>
      <c r="R59" s="5">
        <v>748.8</v>
      </c>
      <c r="S59" s="48">
        <v>0</v>
      </c>
      <c r="T59" s="11">
        <v>0.67</v>
      </c>
      <c r="U59" s="59">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7119.8</v>
      </c>
      <c r="R60" s="5">
        <v>761</v>
      </c>
      <c r="S60" s="48">
        <v>0</v>
      </c>
      <c r="T60" s="11">
        <v>0.98</v>
      </c>
      <c r="U60" s="59">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7177.2</v>
      </c>
      <c r="R61" s="5">
        <v>780.9</v>
      </c>
      <c r="S61" s="48">
        <v>0</v>
      </c>
      <c r="T61" s="11">
        <v>1.05</v>
      </c>
      <c r="U61" s="59">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7236.3</v>
      </c>
      <c r="R62" s="5">
        <v>772.3</v>
      </c>
      <c r="S62" s="48">
        <v>0</v>
      </c>
      <c r="T62" s="11">
        <v>-1.39</v>
      </c>
      <c r="U62" s="59">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7298.3</v>
      </c>
      <c r="R63" s="5">
        <v>794.2</v>
      </c>
      <c r="S63" s="48">
        <v>0</v>
      </c>
      <c r="T63" s="11">
        <v>0.47</v>
      </c>
      <c r="U63" s="59">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7363.3</v>
      </c>
      <c r="R64" s="5">
        <v>819.2</v>
      </c>
      <c r="S64" s="48">
        <v>0</v>
      </c>
      <c r="T64" s="11">
        <v>1.31</v>
      </c>
      <c r="U64" s="59">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7430.1</v>
      </c>
      <c r="R65" s="5">
        <v>832.7</v>
      </c>
      <c r="S65" s="48">
        <v>0</v>
      </c>
      <c r="T65" s="11">
        <v>0</v>
      </c>
      <c r="U65" s="59">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7498.6</v>
      </c>
      <c r="R66" s="5">
        <v>854.7</v>
      </c>
      <c r="S66" s="48">
        <v>0</v>
      </c>
      <c r="T66" s="11">
        <v>1.1599999999999999</v>
      </c>
      <c r="U66" s="59">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7568.6</v>
      </c>
      <c r="R67" s="5">
        <v>874.5</v>
      </c>
      <c r="S67" s="48">
        <v>0</v>
      </c>
      <c r="T67" s="11">
        <v>0.48</v>
      </c>
      <c r="U67" s="59">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7639.8</v>
      </c>
      <c r="R68" s="5">
        <v>898.5</v>
      </c>
      <c r="S68" s="48">
        <v>0</v>
      </c>
      <c r="T68" s="11">
        <v>1.18</v>
      </c>
      <c r="U68" s="59">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7711.7</v>
      </c>
      <c r="R69" s="5">
        <v>924.6</v>
      </c>
      <c r="S69" s="48">
        <v>0</v>
      </c>
      <c r="T69" s="11">
        <v>1.31</v>
      </c>
      <c r="U69" s="59">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7783.9</v>
      </c>
      <c r="R70" s="5">
        <v>936.1</v>
      </c>
      <c r="S70" s="48">
        <v>0</v>
      </c>
      <c r="T70" s="11">
        <v>-0.05</v>
      </c>
      <c r="U70" s="59">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7855.3</v>
      </c>
      <c r="R71" s="5">
        <v>944.2</v>
      </c>
      <c r="S71" s="48">
        <v>0</v>
      </c>
      <c r="T71" s="11">
        <v>-0.09</v>
      </c>
      <c r="U71" s="59">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7926.9</v>
      </c>
      <c r="R72" s="5">
        <v>965.8</v>
      </c>
      <c r="S72" s="48">
        <v>0</v>
      </c>
      <c r="T72" s="11">
        <v>1.28</v>
      </c>
      <c r="U72" s="59">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7998.2</v>
      </c>
      <c r="R73" s="5">
        <v>993</v>
      </c>
      <c r="S73" s="48">
        <v>0</v>
      </c>
      <c r="T73" s="11">
        <v>1.55</v>
      </c>
      <c r="U73" s="59">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8069.3</v>
      </c>
      <c r="R74" s="5">
        <v>994.8</v>
      </c>
      <c r="S74" s="48">
        <v>0</v>
      </c>
      <c r="T74" s="11">
        <v>-0.63</v>
      </c>
      <c r="U74" s="59">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8139.8</v>
      </c>
      <c r="R75" s="5">
        <v>1008</v>
      </c>
      <c r="S75" s="48">
        <v>0</v>
      </c>
      <c r="T75" s="11">
        <v>0.35</v>
      </c>
      <c r="U75" s="59">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8209.6</v>
      </c>
      <c r="R76" s="5">
        <v>1025</v>
      </c>
      <c r="S76" s="48">
        <v>0</v>
      </c>
      <c r="T76" s="11">
        <v>0.71</v>
      </c>
      <c r="U76" s="59">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8279</v>
      </c>
      <c r="R77" s="5">
        <v>1036</v>
      </c>
      <c r="S77" s="48">
        <v>0</v>
      </c>
      <c r="T77" s="11">
        <v>0.08</v>
      </c>
      <c r="U77" s="59">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8347.7999999999993</v>
      </c>
      <c r="R78" s="5">
        <v>1054</v>
      </c>
      <c r="S78" s="48">
        <v>0</v>
      </c>
      <c r="T78" s="11">
        <v>0.49</v>
      </c>
      <c r="U78" s="59">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8415.7999999999993</v>
      </c>
      <c r="R79" s="5">
        <v>1057</v>
      </c>
      <c r="S79" s="48">
        <v>0</v>
      </c>
      <c r="T79" s="11">
        <v>-1</v>
      </c>
      <c r="U79" s="59">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8483.4</v>
      </c>
      <c r="R80" s="5">
        <v>1070.8</v>
      </c>
      <c r="S80" s="48">
        <v>0</v>
      </c>
      <c r="T80" s="11">
        <v>-0.21</v>
      </c>
      <c r="U80" s="59">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8550.7000000000007</v>
      </c>
      <c r="R81" s="5">
        <v>1078.4000000000001</v>
      </c>
      <c r="S81" s="48">
        <v>0</v>
      </c>
      <c r="T81" s="11">
        <v>-0.12</v>
      </c>
      <c r="U81" s="59">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8617.6</v>
      </c>
      <c r="R82" s="5">
        <v>1106.4000000000001</v>
      </c>
      <c r="S82" s="48">
        <v>0</v>
      </c>
      <c r="T82" s="11">
        <v>1.04</v>
      </c>
      <c r="U82" s="59">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8684.4</v>
      </c>
      <c r="R83" s="5">
        <v>1116.9000000000001</v>
      </c>
      <c r="S83" s="48">
        <v>0</v>
      </c>
      <c r="T83" s="11">
        <v>-0.7</v>
      </c>
      <c r="U83" s="59">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8751.7000000000007</v>
      </c>
      <c r="R84" s="5">
        <v>1146.0999999999999</v>
      </c>
      <c r="S84" s="48">
        <v>0</v>
      </c>
      <c r="T84" s="11">
        <v>0.86</v>
      </c>
      <c r="U84" s="59">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8818.5</v>
      </c>
      <c r="R85" s="5">
        <v>1164.5999999999999</v>
      </c>
      <c r="S85" s="48">
        <v>0</v>
      </c>
      <c r="T85" s="11">
        <v>0.28000000000000003</v>
      </c>
      <c r="U85" s="59">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8884.5</v>
      </c>
      <c r="R86" s="5">
        <v>1180.2</v>
      </c>
      <c r="S86" s="48">
        <v>0</v>
      </c>
      <c r="T86" s="11">
        <v>-0.15</v>
      </c>
      <c r="U86" s="59">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8949.5</v>
      </c>
      <c r="R87" s="5">
        <v>1214</v>
      </c>
      <c r="S87" s="48">
        <v>0</v>
      </c>
      <c r="T87" s="11">
        <v>0.61</v>
      </c>
      <c r="U87" s="59">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9012.6</v>
      </c>
      <c r="R88" s="5">
        <v>1228.5999999999999</v>
      </c>
      <c r="S88" s="48">
        <v>0</v>
      </c>
      <c r="T88" s="11">
        <v>0.11</v>
      </c>
      <c r="U88" s="59">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9074.4</v>
      </c>
      <c r="R89" s="5">
        <v>1240.4000000000001</v>
      </c>
      <c r="S89" s="48">
        <v>0</v>
      </c>
      <c r="T89" s="11">
        <v>-0.36</v>
      </c>
      <c r="U89" s="59">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9134.7999999999993</v>
      </c>
      <c r="R90" s="5">
        <v>1270.4000000000001</v>
      </c>
      <c r="S90" s="48">
        <v>1</v>
      </c>
      <c r="T90" s="11">
        <v>0.24</v>
      </c>
      <c r="U90" s="59">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9193</v>
      </c>
      <c r="R91" s="5">
        <v>1287.2</v>
      </c>
      <c r="S91" s="48">
        <v>1</v>
      </c>
      <c r="T91" s="11">
        <v>0.34</v>
      </c>
      <c r="U91" s="59">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9249.2000000000007</v>
      </c>
      <c r="R92" s="5">
        <v>1296.5999999999999</v>
      </c>
      <c r="S92" s="48">
        <v>0</v>
      </c>
      <c r="T92" s="11">
        <v>0.11</v>
      </c>
      <c r="U92" s="59">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9304.7000000000007</v>
      </c>
      <c r="R93" s="5">
        <v>1302.4000000000001</v>
      </c>
      <c r="S93" s="48">
        <v>0</v>
      </c>
      <c r="T93" s="11">
        <v>-0.57999999999999996</v>
      </c>
      <c r="U93" s="59">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9360.1</v>
      </c>
      <c r="R94" s="5">
        <v>1306.5</v>
      </c>
      <c r="S94" s="48">
        <v>0</v>
      </c>
      <c r="T94" s="11">
        <v>-0.63</v>
      </c>
      <c r="U94" s="59">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9416.5</v>
      </c>
      <c r="R95" s="5">
        <v>1326.9</v>
      </c>
      <c r="S95" s="48">
        <v>0</v>
      </c>
      <c r="T95" s="11">
        <v>7.0000000000000007E-2</v>
      </c>
      <c r="U95" s="59">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9474</v>
      </c>
      <c r="R96" s="5">
        <v>1338.7</v>
      </c>
      <c r="S96" s="48">
        <v>0</v>
      </c>
      <c r="T96" s="11">
        <v>-0.02</v>
      </c>
      <c r="U96" s="59">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9532.5</v>
      </c>
      <c r="R97" s="5">
        <v>1355.4</v>
      </c>
      <c r="S97" s="48">
        <v>0</v>
      </c>
      <c r="T97" s="11">
        <v>0.43</v>
      </c>
      <c r="U97" s="59">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9592.2999999999993</v>
      </c>
      <c r="R98" s="5">
        <v>1360.5</v>
      </c>
      <c r="S98" s="48">
        <v>0</v>
      </c>
      <c r="T98" s="11">
        <v>-0.13</v>
      </c>
      <c r="U98" s="59">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9654.5</v>
      </c>
      <c r="R99" s="5">
        <v>1351.5</v>
      </c>
      <c r="S99" s="48">
        <v>0</v>
      </c>
      <c r="T99" s="11">
        <v>-1.06</v>
      </c>
      <c r="U99" s="59">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9717.6</v>
      </c>
      <c r="R100" s="5">
        <v>1360.9</v>
      </c>
      <c r="S100" s="48">
        <v>0</v>
      </c>
      <c r="T100" s="11">
        <v>-0.28000000000000003</v>
      </c>
      <c r="U100" s="59">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9782.2999999999993</v>
      </c>
      <c r="R101" s="5">
        <v>1370.6</v>
      </c>
      <c r="S101" s="48">
        <v>0</v>
      </c>
      <c r="T101" s="11">
        <v>-7.0000000000000007E-2</v>
      </c>
      <c r="U101" s="59">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9848.4</v>
      </c>
      <c r="R102" s="5">
        <v>1381.3</v>
      </c>
      <c r="S102" s="48">
        <v>0</v>
      </c>
      <c r="T102" s="11">
        <v>-0.04</v>
      </c>
      <c r="U102" s="59">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9916</v>
      </c>
      <c r="R103" s="5">
        <v>1373.9</v>
      </c>
      <c r="S103" s="48">
        <v>0</v>
      </c>
      <c r="T103" s="11">
        <v>-1.1499999999999999</v>
      </c>
      <c r="U103" s="59">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9986.2999999999993</v>
      </c>
      <c r="R104" s="5">
        <v>1392.4</v>
      </c>
      <c r="S104" s="48">
        <v>0</v>
      </c>
      <c r="T104" s="11">
        <v>-0.06</v>
      </c>
      <c r="U104" s="59">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10058.299999999999</v>
      </c>
      <c r="R105" s="5">
        <v>1424.4</v>
      </c>
      <c r="S105" s="48">
        <v>0</v>
      </c>
      <c r="T105" s="11">
        <v>0.76</v>
      </c>
      <c r="U105" s="59">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10131.700000000001</v>
      </c>
      <c r="R106" s="5">
        <v>1424.2</v>
      </c>
      <c r="S106" s="48">
        <v>0</v>
      </c>
      <c r="T106" s="11">
        <v>-0.86</v>
      </c>
      <c r="U106" s="59">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10206.799999999999</v>
      </c>
      <c r="R107" s="5">
        <v>1440</v>
      </c>
      <c r="S107" s="48">
        <v>0</v>
      </c>
      <c r="T107" s="11">
        <v>-0.19</v>
      </c>
      <c r="U107" s="59">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10280.700000000001</v>
      </c>
      <c r="R108" s="5">
        <v>1455.6</v>
      </c>
      <c r="S108" s="48">
        <v>0</v>
      </c>
      <c r="T108" s="11">
        <v>0.05</v>
      </c>
      <c r="U108" s="59">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10355.9</v>
      </c>
      <c r="R109" s="5">
        <v>1457.3</v>
      </c>
      <c r="S109" s="48">
        <v>0</v>
      </c>
      <c r="T109" s="11">
        <v>-0.24</v>
      </c>
      <c r="U109" s="59">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10432.5</v>
      </c>
      <c r="R110" s="5">
        <v>1455.7</v>
      </c>
      <c r="S110" s="48">
        <v>0</v>
      </c>
      <c r="T110" s="11">
        <v>-0.9</v>
      </c>
      <c r="U110" s="59">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10510</v>
      </c>
      <c r="R111" s="5">
        <v>1472.9</v>
      </c>
      <c r="S111" s="48">
        <v>0</v>
      </c>
      <c r="T111" s="11">
        <v>0.25</v>
      </c>
      <c r="U111" s="59">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10590.2</v>
      </c>
      <c r="R112" s="5">
        <v>1492.5</v>
      </c>
      <c r="S112" s="48">
        <v>0</v>
      </c>
      <c r="T112" s="11">
        <v>0.56000000000000005</v>
      </c>
      <c r="U112" s="59">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10673.7</v>
      </c>
      <c r="R113" s="5">
        <v>1500.5</v>
      </c>
      <c r="S113" s="48">
        <v>0</v>
      </c>
      <c r="T113" s="11">
        <v>-0.32</v>
      </c>
      <c r="U113" s="59">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10761.4</v>
      </c>
      <c r="R114" s="5">
        <v>1519.8</v>
      </c>
      <c r="S114" s="48">
        <v>0</v>
      </c>
      <c r="T114" s="11">
        <v>-0.12</v>
      </c>
      <c r="U114" s="59">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10855.7</v>
      </c>
      <c r="R115" s="5">
        <v>1532.2</v>
      </c>
      <c r="S115" s="48">
        <v>0</v>
      </c>
      <c r="T115" s="11">
        <v>-0.46</v>
      </c>
      <c r="U115" s="59">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10955.9</v>
      </c>
      <c r="R116" s="5">
        <v>1552.2</v>
      </c>
      <c r="S116" s="48">
        <v>0</v>
      </c>
      <c r="T116" s="11">
        <v>0.59</v>
      </c>
      <c r="U116" s="59">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11060.5</v>
      </c>
      <c r="R117" s="5">
        <v>1559.8</v>
      </c>
      <c r="S117" s="48">
        <v>0</v>
      </c>
      <c r="T117" s="11">
        <v>-0.05</v>
      </c>
      <c r="U117" s="59">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11169</v>
      </c>
      <c r="R118" s="5">
        <v>1572.4</v>
      </c>
      <c r="S118" s="48">
        <v>0</v>
      </c>
      <c r="T118" s="11">
        <v>-7.0000000000000007E-2</v>
      </c>
      <c r="U118" s="59">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11281</v>
      </c>
      <c r="R119" s="5">
        <v>1566.7</v>
      </c>
      <c r="S119" s="48">
        <v>0</v>
      </c>
      <c r="T119" s="11">
        <v>-0.75</v>
      </c>
      <c r="U119" s="59">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11396.9</v>
      </c>
      <c r="R120" s="5">
        <v>1604.4</v>
      </c>
      <c r="S120" s="48">
        <v>0</v>
      </c>
      <c r="T120" s="11">
        <v>0.63</v>
      </c>
      <c r="U120" s="59">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11515.1</v>
      </c>
      <c r="R121" s="5">
        <v>1628.6</v>
      </c>
      <c r="S121" s="48">
        <v>0</v>
      </c>
      <c r="T121" s="11">
        <v>-0.15</v>
      </c>
      <c r="U121" s="59">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11634.8</v>
      </c>
      <c r="R122" s="5">
        <v>1654.3</v>
      </c>
      <c r="S122" s="48">
        <v>0</v>
      </c>
      <c r="T122" s="11">
        <v>0.32</v>
      </c>
      <c r="U122" s="59">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11754.2</v>
      </c>
      <c r="R123" s="5">
        <v>1676</v>
      </c>
      <c r="S123" s="48">
        <v>0</v>
      </c>
      <c r="T123" s="11">
        <v>-0.23</v>
      </c>
      <c r="U123" s="59">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11873.8</v>
      </c>
      <c r="R124" s="5">
        <v>1703.7</v>
      </c>
      <c r="S124" s="48">
        <v>0</v>
      </c>
      <c r="T124" s="11">
        <v>0.13</v>
      </c>
      <c r="U124" s="59">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11993.5</v>
      </c>
      <c r="R125" s="5">
        <v>1740.2</v>
      </c>
      <c r="S125" s="48">
        <v>0</v>
      </c>
      <c r="T125" s="11">
        <v>0.45</v>
      </c>
      <c r="U125" s="59">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12113</v>
      </c>
      <c r="R126" s="5">
        <v>1784.2</v>
      </c>
      <c r="S126" s="48">
        <v>0</v>
      </c>
      <c r="T126" s="11">
        <v>0.52</v>
      </c>
      <c r="U126" s="59">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12231.1</v>
      </c>
      <c r="R127" s="5">
        <v>1795.1</v>
      </c>
      <c r="S127" s="48">
        <v>0</v>
      </c>
      <c r="T127" s="11">
        <v>-0.95</v>
      </c>
      <c r="U127" s="59">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12350.9</v>
      </c>
      <c r="R128" s="5">
        <v>1828.9</v>
      </c>
      <c r="S128" s="48">
        <v>0</v>
      </c>
      <c r="T128" s="11">
        <v>0.88</v>
      </c>
      <c r="U128" s="59">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12469.5</v>
      </c>
      <c r="R129" s="5">
        <v>1845</v>
      </c>
      <c r="S129" s="48">
        <v>0</v>
      </c>
      <c r="T129" s="11">
        <v>-0.42</v>
      </c>
      <c r="U129" s="59">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12586.2</v>
      </c>
      <c r="R130" s="5">
        <v>1868.7</v>
      </c>
      <c r="S130" s="48">
        <v>0</v>
      </c>
      <c r="T130" s="11">
        <v>-0.13</v>
      </c>
      <c r="U130" s="59">
        <v>0.35</v>
      </c>
      <c r="V130" s="63"/>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12700.4</v>
      </c>
      <c r="R131" s="5">
        <v>1911.9</v>
      </c>
      <c r="S131" s="48">
        <v>0</v>
      </c>
      <c r="T131" s="11">
        <v>0.53</v>
      </c>
      <c r="U131" s="59">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12809.8</v>
      </c>
      <c r="R132" s="5">
        <v>1958.6</v>
      </c>
      <c r="S132" s="48">
        <v>1</v>
      </c>
      <c r="T132" s="11">
        <v>0.49</v>
      </c>
      <c r="U132" s="59">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12915.4</v>
      </c>
      <c r="R133" s="5">
        <v>1965.5</v>
      </c>
      <c r="S133" s="48">
        <v>1</v>
      </c>
      <c r="T133" s="11">
        <v>0.21</v>
      </c>
      <c r="U133" s="59">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13016.9</v>
      </c>
      <c r="R134" s="5">
        <v>1999.1</v>
      </c>
      <c r="S134" s="48">
        <v>1</v>
      </c>
      <c r="T134" s="11">
        <v>0.2</v>
      </c>
      <c r="U134" s="59">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13111.9</v>
      </c>
      <c r="R135" s="5">
        <v>2048.3000000000002</v>
      </c>
      <c r="S135" s="48">
        <v>0</v>
      </c>
      <c r="T135" s="11">
        <v>0.64</v>
      </c>
      <c r="U135" s="59">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13202.2</v>
      </c>
      <c r="R136" s="5">
        <v>2080.6</v>
      </c>
      <c r="S136" s="48">
        <v>0</v>
      </c>
      <c r="T136" s="11">
        <v>0.62</v>
      </c>
      <c r="U136" s="59">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13289.5</v>
      </c>
      <c r="R137" s="5">
        <v>2107.6999999999998</v>
      </c>
      <c r="S137" s="48">
        <v>0</v>
      </c>
      <c r="T137" s="11">
        <v>0.42</v>
      </c>
      <c r="U137" s="59">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13374.6</v>
      </c>
      <c r="R138" s="5">
        <v>2143.1</v>
      </c>
      <c r="S138" s="48">
        <v>0</v>
      </c>
      <c r="T138" s="11">
        <v>0.5</v>
      </c>
      <c r="U138" s="59">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13459.6</v>
      </c>
      <c r="R139" s="5">
        <v>2178</v>
      </c>
      <c r="S139" s="48">
        <v>0</v>
      </c>
      <c r="T139" s="11">
        <v>0.02</v>
      </c>
      <c r="U139" s="59">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13543.2</v>
      </c>
      <c r="R140" s="5">
        <v>2216.9</v>
      </c>
      <c r="S140" s="48">
        <v>0</v>
      </c>
      <c r="T140" s="11">
        <v>1.42</v>
      </c>
      <c r="U140" s="59">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13626.3</v>
      </c>
      <c r="R141" s="5">
        <v>2231.1999999999998</v>
      </c>
      <c r="S141" s="48">
        <v>0</v>
      </c>
      <c r="T141" s="11">
        <v>-0.16</v>
      </c>
      <c r="U141" s="59">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13709.6</v>
      </c>
      <c r="R142" s="5">
        <v>2257.3000000000002</v>
      </c>
      <c r="S142" s="48">
        <v>0</v>
      </c>
      <c r="T142" s="11">
        <v>0.56000000000000005</v>
      </c>
      <c r="U142" s="59">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13794.4</v>
      </c>
      <c r="R143" s="5">
        <v>2303.1</v>
      </c>
      <c r="S143" s="48">
        <v>0</v>
      </c>
      <c r="T143" s="11">
        <v>0.2</v>
      </c>
      <c r="U143" s="59">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13882</v>
      </c>
      <c r="R144" s="5">
        <v>2343.6</v>
      </c>
      <c r="S144" s="48">
        <v>0</v>
      </c>
      <c r="T144" s="11">
        <v>0.28999999999999998</v>
      </c>
      <c r="U144" s="59">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13969.9</v>
      </c>
      <c r="R145" s="5">
        <v>2381.8000000000002</v>
      </c>
      <c r="S145" s="48">
        <v>0</v>
      </c>
      <c r="T145" s="11">
        <v>0.51</v>
      </c>
      <c r="U145" s="59">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14057.8</v>
      </c>
      <c r="R146" s="5">
        <v>2401.1999999999998</v>
      </c>
      <c r="S146" s="48">
        <v>0</v>
      </c>
      <c r="T146" s="11">
        <v>-0.25</v>
      </c>
      <c r="U146" s="59">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14145.5</v>
      </c>
      <c r="R147" s="5">
        <v>2442.1999999999998</v>
      </c>
      <c r="S147" s="48">
        <v>0</v>
      </c>
      <c r="T147" s="11">
        <v>0.17</v>
      </c>
      <c r="U147" s="59">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14231.7</v>
      </c>
      <c r="R148" s="5">
        <v>2469.6999999999998</v>
      </c>
      <c r="S148" s="48">
        <v>0</v>
      </c>
      <c r="T148" s="11">
        <v>0.06</v>
      </c>
      <c r="U148" s="59">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14315.9</v>
      </c>
      <c r="R149" s="5">
        <v>2521.6</v>
      </c>
      <c r="S149" s="48">
        <v>0</v>
      </c>
      <c r="T149" s="11">
        <v>0.53</v>
      </c>
      <c r="U149" s="59">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14397.4</v>
      </c>
      <c r="R150" s="5">
        <v>2541.3000000000002</v>
      </c>
      <c r="S150" s="48">
        <v>0</v>
      </c>
      <c r="T150" s="11">
        <v>-0.43</v>
      </c>
      <c r="U150" s="59">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14473.7</v>
      </c>
      <c r="R151" s="5">
        <v>2592.1999999999998</v>
      </c>
      <c r="S151" s="48">
        <v>0</v>
      </c>
      <c r="T151" s="11">
        <v>0.71</v>
      </c>
      <c r="U151" s="59">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14545.4</v>
      </c>
      <c r="R152" s="5">
        <v>2630.7</v>
      </c>
      <c r="S152" s="48">
        <v>0</v>
      </c>
      <c r="T152" s="11">
        <v>-0.04</v>
      </c>
      <c r="U152" s="59">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14614.4</v>
      </c>
      <c r="R153" s="5">
        <v>2655.4</v>
      </c>
      <c r="S153" s="48">
        <v>0</v>
      </c>
      <c r="T153" s="11">
        <v>0.01</v>
      </c>
      <c r="U153" s="59">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14681.3</v>
      </c>
      <c r="R154" s="5">
        <v>2690.6</v>
      </c>
      <c r="S154" s="48">
        <v>0</v>
      </c>
      <c r="T154" s="11">
        <v>0.3</v>
      </c>
      <c r="U154" s="59">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14746.7</v>
      </c>
      <c r="R155" s="5">
        <v>2735.6</v>
      </c>
      <c r="S155" s="48">
        <v>0</v>
      </c>
      <c r="T155" s="11">
        <v>-0.39</v>
      </c>
      <c r="U155" s="59">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14811.9</v>
      </c>
      <c r="R156" s="5">
        <v>2782.5</v>
      </c>
      <c r="S156" s="48">
        <v>0</v>
      </c>
      <c r="T156" s="11">
        <v>0.46</v>
      </c>
      <c r="U156" s="59">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14876.2</v>
      </c>
      <c r="R157" s="5">
        <v>2824.3</v>
      </c>
      <c r="S157" s="48">
        <v>0</v>
      </c>
      <c r="T157" s="11">
        <v>0.55000000000000004</v>
      </c>
      <c r="U157" s="59">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14939.7</v>
      </c>
      <c r="R158" s="5">
        <v>2865.3</v>
      </c>
      <c r="S158" s="48">
        <v>0</v>
      </c>
      <c r="T158" s="11">
        <v>0.16</v>
      </c>
      <c r="U158" s="59">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15003.7</v>
      </c>
      <c r="R159" s="5">
        <v>2923.8</v>
      </c>
      <c r="S159" s="48">
        <v>1</v>
      </c>
      <c r="T159" s="11">
        <v>0.47</v>
      </c>
      <c r="U159" s="59">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15068.3</v>
      </c>
      <c r="R160" s="5">
        <v>2983.4</v>
      </c>
      <c r="S160" s="48">
        <v>1</v>
      </c>
      <c r="T160" s="11">
        <v>0.56000000000000005</v>
      </c>
      <c r="U160" s="59">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15130.9</v>
      </c>
      <c r="R161" s="5">
        <v>3055.9</v>
      </c>
      <c r="S161" s="48">
        <v>1</v>
      </c>
      <c r="T161" s="11">
        <v>0.91</v>
      </c>
      <c r="U161" s="59">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15190.4</v>
      </c>
      <c r="R162" s="5">
        <v>3049.7</v>
      </c>
      <c r="S162" s="48">
        <v>1</v>
      </c>
      <c r="T162" s="11">
        <v>0.56000000000000005</v>
      </c>
      <c r="U162" s="59">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15244.8</v>
      </c>
      <c r="R163" s="5">
        <v>3035.4</v>
      </c>
      <c r="S163" s="48">
        <v>1</v>
      </c>
      <c r="T163" s="11">
        <v>-0.24</v>
      </c>
      <c r="U163" s="59">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15291.1</v>
      </c>
      <c r="R164" s="5">
        <v>3086.5</v>
      </c>
      <c r="S164" s="48">
        <v>1</v>
      </c>
      <c r="T164" s="11">
        <v>1.0900000000000001</v>
      </c>
      <c r="U164" s="59">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15333.2</v>
      </c>
      <c r="R165" s="5">
        <v>3112.5</v>
      </c>
      <c r="S165" s="48">
        <v>0</v>
      </c>
      <c r="T165" s="11">
        <v>0.47</v>
      </c>
      <c r="U165" s="59">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15372</v>
      </c>
      <c r="R166" s="5">
        <v>3122</v>
      </c>
      <c r="S166" s="48">
        <v>0</v>
      </c>
      <c r="T166" s="11">
        <v>0.02</v>
      </c>
      <c r="U166" s="59">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15406.4</v>
      </c>
      <c r="R167" s="5">
        <v>3135.7</v>
      </c>
      <c r="S167" s="48">
        <v>0</v>
      </c>
      <c r="T167" s="11">
        <v>0.32</v>
      </c>
      <c r="U167" s="59">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15439.9</v>
      </c>
      <c r="R168" s="5">
        <v>3181.5</v>
      </c>
      <c r="S168" s="48">
        <v>0</v>
      </c>
      <c r="T168" s="11">
        <v>0.71</v>
      </c>
      <c r="U168" s="59">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15473.4</v>
      </c>
      <c r="R169" s="5">
        <v>3194.7</v>
      </c>
      <c r="S169" s="48">
        <v>0</v>
      </c>
      <c r="T169" s="11">
        <v>0.32</v>
      </c>
      <c r="U169" s="59">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15508.2</v>
      </c>
      <c r="R170" s="5">
        <v>3184.2</v>
      </c>
      <c r="S170" s="48">
        <v>0</v>
      </c>
      <c r="T170" s="11">
        <v>-0.23</v>
      </c>
      <c r="U170" s="59">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15549</v>
      </c>
      <c r="R171" s="5">
        <v>3153.8</v>
      </c>
      <c r="S171" s="48">
        <v>0</v>
      </c>
      <c r="T171" s="11">
        <v>-0.95</v>
      </c>
      <c r="U171" s="59">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15591.9</v>
      </c>
      <c r="R172" s="5">
        <v>3183.8</v>
      </c>
      <c r="S172" s="48">
        <v>0</v>
      </c>
      <c r="T172" s="11">
        <v>0.14000000000000001</v>
      </c>
      <c r="U172" s="59">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15637.2</v>
      </c>
      <c r="R173" s="5">
        <v>3176.8</v>
      </c>
      <c r="S173" s="48">
        <v>0</v>
      </c>
      <c r="T173" s="11">
        <v>-0.35</v>
      </c>
      <c r="U173" s="59">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15684.9</v>
      </c>
      <c r="R174" s="5">
        <v>3160.4</v>
      </c>
      <c r="S174" s="48">
        <v>0</v>
      </c>
      <c r="T174" s="11">
        <v>-0.21</v>
      </c>
      <c r="U174" s="59">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15734.5</v>
      </c>
      <c r="R175" s="5">
        <v>3171.6</v>
      </c>
      <c r="S175" s="48">
        <v>0</v>
      </c>
      <c r="T175" s="11">
        <v>-0.03</v>
      </c>
      <c r="U175" s="59">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15787</v>
      </c>
      <c r="R176" s="5">
        <v>3159.6</v>
      </c>
      <c r="S176" s="48">
        <v>0</v>
      </c>
      <c r="T176" s="11">
        <v>-0.24</v>
      </c>
      <c r="U176" s="59">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15841.8</v>
      </c>
      <c r="R177" s="5">
        <v>3159.6</v>
      </c>
      <c r="S177" s="48">
        <v>0</v>
      </c>
      <c r="T177" s="11">
        <v>0.04</v>
      </c>
      <c r="U177" s="59">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15898.6</v>
      </c>
      <c r="R178" s="5">
        <v>3143.5</v>
      </c>
      <c r="S178" s="48">
        <v>0</v>
      </c>
      <c r="T178" s="11">
        <v>-0.45</v>
      </c>
      <c r="U178" s="59">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15957.4</v>
      </c>
      <c r="R179" s="5">
        <v>3120.7</v>
      </c>
      <c r="S179" s="48">
        <v>0</v>
      </c>
      <c r="T179" s="11">
        <v>-0.86</v>
      </c>
      <c r="U179" s="59">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16017.8</v>
      </c>
      <c r="R180" s="5">
        <v>3113.4</v>
      </c>
      <c r="S180" s="48">
        <v>0</v>
      </c>
      <c r="T180" s="11">
        <v>-0.41</v>
      </c>
      <c r="U180" s="59">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16079.7</v>
      </c>
      <c r="R181" s="5">
        <v>3112.3</v>
      </c>
      <c r="S181" s="48">
        <v>0</v>
      </c>
      <c r="T181" s="11">
        <v>-0.39</v>
      </c>
      <c r="U181" s="59">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16142.8</v>
      </c>
      <c r="R182" s="5">
        <v>3117.7</v>
      </c>
      <c r="S182" s="48">
        <v>0</v>
      </c>
      <c r="T182" s="11">
        <v>-0.42</v>
      </c>
      <c r="U182" s="59">
        <v>-0.11</v>
      </c>
      <c r="V182" s="26"/>
      <c r="W182" s="5"/>
    </row>
    <row r="183" spans="1:23" x14ac:dyDescent="0.25">
      <c r="A183" t="s">
        <v>158</v>
      </c>
      <c r="B183" s="4">
        <v>41729</v>
      </c>
      <c r="C183" s="5">
        <v>589.79999999999995</v>
      </c>
      <c r="D183" s="5">
        <v>459.5</v>
      </c>
      <c r="E183" s="5">
        <v>2435.8000000000002</v>
      </c>
      <c r="F183" s="5">
        <v>1751.5</v>
      </c>
      <c r="G183" s="5">
        <v>1200.2</v>
      </c>
      <c r="H183" s="5">
        <v>494.5</v>
      </c>
      <c r="I183" s="5">
        <v>101.8</v>
      </c>
      <c r="J183" s="5">
        <v>1146.5999999999999</v>
      </c>
      <c r="K183" s="5">
        <v>15757.6</v>
      </c>
      <c r="L183" s="5">
        <v>10713.4</v>
      </c>
      <c r="M183" s="5">
        <v>11640.2</v>
      </c>
      <c r="N183" s="7">
        <v>1.0865099999999999</v>
      </c>
      <c r="O183" s="5">
        <v>17031.3</v>
      </c>
      <c r="P183" s="11">
        <v>-0.11</v>
      </c>
      <c r="Q183" s="5">
        <v>16206.5</v>
      </c>
      <c r="R183" s="5">
        <v>3126.9</v>
      </c>
      <c r="S183" s="48">
        <v>0</v>
      </c>
      <c r="T183" s="11">
        <v>-0.03</v>
      </c>
      <c r="U183" s="59">
        <v>-0.09</v>
      </c>
      <c r="V183" s="26"/>
      <c r="W183" s="5"/>
    </row>
    <row r="184" spans="1:23" x14ac:dyDescent="0.25">
      <c r="A184" t="s">
        <v>159</v>
      </c>
      <c r="B184" s="4">
        <v>41820</v>
      </c>
      <c r="C184" s="5">
        <v>596.6</v>
      </c>
      <c r="D184" s="5">
        <v>481.6</v>
      </c>
      <c r="E184" s="5">
        <v>2485.8000000000002</v>
      </c>
      <c r="F184" s="5">
        <v>1757.8</v>
      </c>
      <c r="G184" s="5">
        <v>1218.9000000000001</v>
      </c>
      <c r="H184" s="5">
        <v>516.5</v>
      </c>
      <c r="I184" s="5">
        <v>101.9</v>
      </c>
      <c r="J184" s="5">
        <v>1151</v>
      </c>
      <c r="K184" s="5">
        <v>15935.8</v>
      </c>
      <c r="L184" s="5">
        <v>10805.1</v>
      </c>
      <c r="M184" s="5">
        <v>11791.9</v>
      </c>
      <c r="N184" s="7">
        <v>1.0913299999999999</v>
      </c>
      <c r="O184" s="5">
        <v>17320.900000000001</v>
      </c>
      <c r="P184" s="11">
        <v>0.2</v>
      </c>
      <c r="Q184" s="5">
        <v>16272.1</v>
      </c>
      <c r="R184" s="5">
        <v>3146.6</v>
      </c>
      <c r="S184" s="48">
        <v>0</v>
      </c>
      <c r="T184" s="11">
        <v>-0.11</v>
      </c>
      <c r="U184" s="59">
        <v>0.31</v>
      </c>
      <c r="V184" s="26"/>
      <c r="W184" s="5"/>
    </row>
    <row r="185" spans="1:23" x14ac:dyDescent="0.25">
      <c r="A185" t="s">
        <v>350</v>
      </c>
      <c r="B185" s="4">
        <v>41912</v>
      </c>
      <c r="C185" s="5">
        <v>604.29999999999995</v>
      </c>
      <c r="D185" s="5">
        <v>507.4</v>
      </c>
      <c r="E185" s="5">
        <v>2524.5</v>
      </c>
      <c r="F185" s="5">
        <v>1795.7</v>
      </c>
      <c r="G185" s="5">
        <v>1229.4000000000001</v>
      </c>
      <c r="H185" s="5">
        <v>488.1</v>
      </c>
      <c r="I185" s="5">
        <v>92.6</v>
      </c>
      <c r="J185" s="5">
        <v>1163.0999999999999</v>
      </c>
      <c r="K185" s="5">
        <v>16139.5</v>
      </c>
      <c r="L185" s="5">
        <v>10909.9</v>
      </c>
      <c r="M185" s="5">
        <v>11941.1</v>
      </c>
      <c r="N185" s="7">
        <v>1.09453</v>
      </c>
      <c r="O185" s="5">
        <v>17622.3</v>
      </c>
      <c r="P185" s="11">
        <v>0.39</v>
      </c>
      <c r="Q185" s="5">
        <v>16338.6</v>
      </c>
      <c r="R185" s="5">
        <v>3178.2</v>
      </c>
      <c r="S185" s="48">
        <v>0</v>
      </c>
      <c r="T185" s="11">
        <v>0.22</v>
      </c>
      <c r="U185" s="59">
        <v>0.17</v>
      </c>
      <c r="V185" s="26"/>
      <c r="W185" s="5"/>
    </row>
    <row r="186" spans="1:23" x14ac:dyDescent="0.25">
      <c r="A186" t="s">
        <v>352</v>
      </c>
      <c r="B186" s="4">
        <v>42004</v>
      </c>
      <c r="C186" s="5">
        <v>613</v>
      </c>
      <c r="D186" s="5">
        <v>515.6</v>
      </c>
      <c r="E186" s="5">
        <v>2549</v>
      </c>
      <c r="F186" s="5">
        <v>1837.5</v>
      </c>
      <c r="G186" s="5">
        <v>1238</v>
      </c>
      <c r="H186" s="5">
        <v>478.5</v>
      </c>
      <c r="I186" s="5">
        <v>91.4</v>
      </c>
      <c r="J186" s="5">
        <v>1181.4000000000001</v>
      </c>
      <c r="K186" s="5">
        <v>16220.2</v>
      </c>
      <c r="L186" s="5">
        <v>11045.2</v>
      </c>
      <c r="M186" s="5">
        <v>12081.4</v>
      </c>
      <c r="N186" s="7">
        <v>1.0938099999999999</v>
      </c>
      <c r="O186" s="5">
        <v>17735.900000000001</v>
      </c>
      <c r="P186" s="11">
        <v>-0.11</v>
      </c>
      <c r="Q186" s="5">
        <v>16405.7</v>
      </c>
      <c r="R186" s="5">
        <v>3176.5</v>
      </c>
      <c r="S186" s="48">
        <v>0</v>
      </c>
      <c r="T186" s="11">
        <v>-0.4</v>
      </c>
      <c r="U186" s="59">
        <v>0.28000000000000003</v>
      </c>
      <c r="V186" s="26"/>
      <c r="W186" s="5"/>
    </row>
    <row r="187" spans="1:23" x14ac:dyDescent="0.25">
      <c r="A187" t="s">
        <v>353</v>
      </c>
      <c r="B187" s="4">
        <v>42094</v>
      </c>
      <c r="C187" s="5">
        <v>622.29999999999995</v>
      </c>
      <c r="D187" s="5">
        <v>524</v>
      </c>
      <c r="E187" s="5">
        <v>2594.9</v>
      </c>
      <c r="F187" s="5">
        <v>1903.4</v>
      </c>
      <c r="G187" s="5">
        <v>1241.8</v>
      </c>
      <c r="H187" s="5">
        <v>511.2</v>
      </c>
      <c r="I187" s="5">
        <v>86.4</v>
      </c>
      <c r="J187" s="5">
        <v>1193.5999999999999</v>
      </c>
      <c r="K187" s="5">
        <v>16350</v>
      </c>
      <c r="L187" s="5">
        <v>11145.3</v>
      </c>
      <c r="M187" s="5">
        <v>12142.2</v>
      </c>
      <c r="N187" s="7">
        <v>1.08944</v>
      </c>
      <c r="O187" s="5">
        <v>17874.7</v>
      </c>
      <c r="P187" s="11">
        <v>0.27</v>
      </c>
      <c r="Q187" s="5">
        <v>16473.099999999999</v>
      </c>
      <c r="R187" s="5">
        <v>3176.2</v>
      </c>
      <c r="S187" s="48">
        <v>0</v>
      </c>
      <c r="T187" s="11">
        <v>0.11</v>
      </c>
      <c r="U187" s="59">
        <v>0.17</v>
      </c>
      <c r="V187" s="26"/>
      <c r="W187" s="5"/>
    </row>
    <row r="188" spans="1:23" x14ac:dyDescent="0.25">
      <c r="A188" t="s">
        <v>357</v>
      </c>
      <c r="B188" s="4">
        <v>42185</v>
      </c>
      <c r="C188" s="5">
        <v>630.70000000000005</v>
      </c>
      <c r="D188" s="5">
        <v>538.20000000000005</v>
      </c>
      <c r="E188" s="5">
        <v>2630.3</v>
      </c>
      <c r="F188" s="5">
        <v>1934.1</v>
      </c>
      <c r="G188" s="5">
        <v>1253</v>
      </c>
      <c r="H188" s="5">
        <v>505.6</v>
      </c>
      <c r="I188" s="5">
        <v>91.5</v>
      </c>
      <c r="J188" s="5">
        <v>1206.9000000000001</v>
      </c>
      <c r="K188" s="5">
        <v>16460.900000000001</v>
      </c>
      <c r="L188" s="5">
        <v>11227.9</v>
      </c>
      <c r="M188" s="5">
        <v>12284.2</v>
      </c>
      <c r="N188" s="7">
        <v>1.0940699999999999</v>
      </c>
      <c r="O188" s="5">
        <v>18093.2</v>
      </c>
      <c r="P188" s="11">
        <v>0.6</v>
      </c>
      <c r="Q188" s="5">
        <v>16540.2</v>
      </c>
      <c r="R188" s="5">
        <v>3219.8</v>
      </c>
      <c r="S188" s="48">
        <v>0</v>
      </c>
      <c r="T188" s="11">
        <v>0.12</v>
      </c>
      <c r="U188" s="59">
        <v>0.48</v>
      </c>
      <c r="V188" s="26"/>
      <c r="W188" s="5"/>
    </row>
    <row r="189" spans="1:23" x14ac:dyDescent="0.25">
      <c r="A189" t="s">
        <v>362</v>
      </c>
      <c r="B189" s="4">
        <v>42277</v>
      </c>
      <c r="C189" s="5">
        <v>637.9</v>
      </c>
      <c r="D189" s="5">
        <v>540.5</v>
      </c>
      <c r="E189" s="5">
        <v>2643.9</v>
      </c>
      <c r="F189" s="5">
        <v>1937.7</v>
      </c>
      <c r="G189" s="5">
        <v>1258.2</v>
      </c>
      <c r="H189" s="5">
        <v>474</v>
      </c>
      <c r="I189" s="5">
        <v>94.2</v>
      </c>
      <c r="J189" s="5">
        <v>1215.4000000000001</v>
      </c>
      <c r="K189" s="5">
        <v>16527.599999999999</v>
      </c>
      <c r="L189" s="5">
        <v>11304.6</v>
      </c>
      <c r="M189" s="5">
        <v>12407.8</v>
      </c>
      <c r="N189" s="7">
        <v>1.0975900000000001</v>
      </c>
      <c r="O189" s="5">
        <v>18227.7</v>
      </c>
      <c r="P189" s="11">
        <v>0.21</v>
      </c>
      <c r="Q189" s="5">
        <v>16607</v>
      </c>
      <c r="R189" s="5">
        <v>3235</v>
      </c>
      <c r="S189" s="48">
        <v>0</v>
      </c>
      <c r="T189" s="11">
        <v>-7.0000000000000007E-2</v>
      </c>
      <c r="U189" s="59">
        <v>0.28000000000000003</v>
      </c>
      <c r="V189" s="26"/>
      <c r="W189" s="5"/>
    </row>
    <row r="190" spans="1:23" x14ac:dyDescent="0.25">
      <c r="A190" t="s">
        <v>363</v>
      </c>
      <c r="B190" s="4">
        <v>42369</v>
      </c>
      <c r="C190" s="5">
        <v>643.79999999999995</v>
      </c>
      <c r="D190" s="5">
        <v>541.4</v>
      </c>
      <c r="E190" s="5">
        <v>2656</v>
      </c>
      <c r="F190" s="5">
        <v>1976.5</v>
      </c>
      <c r="G190" s="5">
        <v>1270.2</v>
      </c>
      <c r="H190" s="5">
        <v>494.4</v>
      </c>
      <c r="I190" s="5">
        <v>169.8</v>
      </c>
      <c r="J190" s="5">
        <v>1236.9000000000001</v>
      </c>
      <c r="K190" s="5">
        <v>16547.599999999999</v>
      </c>
      <c r="L190" s="5">
        <v>11379.3</v>
      </c>
      <c r="M190" s="5">
        <v>12494.9</v>
      </c>
      <c r="N190" s="7">
        <v>1.0980400000000001</v>
      </c>
      <c r="O190" s="5">
        <v>18287.2</v>
      </c>
      <c r="P190" s="11">
        <v>0.05</v>
      </c>
      <c r="Q190" s="5">
        <v>16673.3</v>
      </c>
      <c r="R190" s="5">
        <v>3244.7</v>
      </c>
      <c r="S190" s="48">
        <v>0</v>
      </c>
      <c r="T190" s="11">
        <v>0.17</v>
      </c>
      <c r="U190" s="59">
        <v>-0.12</v>
      </c>
      <c r="V190" s="26"/>
      <c r="W190" s="5"/>
    </row>
    <row r="191" spans="1:23" x14ac:dyDescent="0.25">
      <c r="A191" t="s">
        <v>392</v>
      </c>
      <c r="B191" s="4">
        <v>42460</v>
      </c>
      <c r="C191" s="5">
        <v>648.79999999999995</v>
      </c>
      <c r="D191" s="5">
        <v>549.4</v>
      </c>
      <c r="E191" s="5">
        <v>2683.4</v>
      </c>
      <c r="F191" s="5">
        <v>1928.9</v>
      </c>
      <c r="G191" s="5">
        <v>1274.9000000000001</v>
      </c>
      <c r="H191" s="5">
        <v>445</v>
      </c>
      <c r="I191" s="5">
        <v>101</v>
      </c>
      <c r="J191" s="5">
        <v>1232.5</v>
      </c>
      <c r="K191" s="5">
        <v>16571.599999999999</v>
      </c>
      <c r="L191" s="5">
        <v>11430.5</v>
      </c>
      <c r="M191" s="5">
        <v>12571.5</v>
      </c>
      <c r="N191" s="7">
        <v>1.09981</v>
      </c>
      <c r="O191" s="5">
        <v>18325.2</v>
      </c>
      <c r="P191" s="11">
        <v>0.32</v>
      </c>
      <c r="Q191" s="5">
        <v>16738</v>
      </c>
      <c r="R191" s="5">
        <v>3248.3</v>
      </c>
      <c r="S191" s="48">
        <v>0</v>
      </c>
      <c r="T191" s="11">
        <v>-0.1</v>
      </c>
      <c r="U191" s="59">
        <v>0.42</v>
      </c>
      <c r="V191" s="26"/>
      <c r="W191" s="5"/>
    </row>
    <row r="192" spans="1:23" x14ac:dyDescent="0.25">
      <c r="A192" t="s">
        <v>393</v>
      </c>
      <c r="B192" s="4">
        <v>42551</v>
      </c>
      <c r="C192" s="5">
        <v>653.5</v>
      </c>
      <c r="D192" s="5">
        <v>558</v>
      </c>
      <c r="E192" s="5">
        <v>2703</v>
      </c>
      <c r="F192" s="5">
        <v>1950.7</v>
      </c>
      <c r="G192" s="5">
        <v>1276.4000000000001</v>
      </c>
      <c r="H192" s="5">
        <v>460.2</v>
      </c>
      <c r="I192" s="5">
        <v>101</v>
      </c>
      <c r="J192" s="5">
        <v>1250.5</v>
      </c>
      <c r="K192" s="5">
        <v>16663.5</v>
      </c>
      <c r="L192" s="5">
        <v>11537.7</v>
      </c>
      <c r="M192" s="5">
        <v>12755</v>
      </c>
      <c r="N192" s="7">
        <v>1.1054999999999999</v>
      </c>
      <c r="O192" s="5">
        <v>18538</v>
      </c>
      <c r="P192" s="11">
        <v>-0.16</v>
      </c>
      <c r="Q192" s="5">
        <v>16801.3</v>
      </c>
      <c r="R192" s="5">
        <v>3261.5</v>
      </c>
      <c r="S192" s="48">
        <v>0</v>
      </c>
      <c r="T192" s="11">
        <v>-0.06</v>
      </c>
      <c r="U192" s="59">
        <v>-0.11</v>
      </c>
      <c r="V192" s="26"/>
      <c r="W192" s="5"/>
    </row>
    <row r="193" spans="1:23" x14ac:dyDescent="0.25">
      <c r="A193" t="s">
        <v>394</v>
      </c>
      <c r="B193" s="4">
        <v>42643</v>
      </c>
      <c r="C193" s="5">
        <v>658.2</v>
      </c>
      <c r="D193" s="5">
        <v>566.79999999999995</v>
      </c>
      <c r="E193" s="5">
        <v>2719.7</v>
      </c>
      <c r="F193" s="5">
        <v>1983.8</v>
      </c>
      <c r="G193" s="5">
        <v>1296.5999999999999</v>
      </c>
      <c r="H193" s="5">
        <v>475</v>
      </c>
      <c r="I193" s="5">
        <v>90.8</v>
      </c>
      <c r="J193" s="5">
        <v>1263.4000000000001</v>
      </c>
      <c r="K193" s="5">
        <v>16778.099999999999</v>
      </c>
      <c r="L193" s="5">
        <v>11618.1</v>
      </c>
      <c r="M193" s="5">
        <v>12899.4</v>
      </c>
      <c r="N193" s="7">
        <v>1.11029</v>
      </c>
      <c r="O193" s="5">
        <v>18729.099999999999</v>
      </c>
      <c r="P193" s="11">
        <v>0.09</v>
      </c>
      <c r="Q193" s="5">
        <v>16864.3</v>
      </c>
      <c r="R193" s="5">
        <v>3274.6</v>
      </c>
      <c r="S193" s="48">
        <v>0</v>
      </c>
      <c r="T193" s="11">
        <v>0.11</v>
      </c>
      <c r="U193" s="59">
        <v>-0.02</v>
      </c>
      <c r="V193" s="26"/>
      <c r="W193" s="5"/>
    </row>
    <row r="194" spans="1:23" x14ac:dyDescent="0.25">
      <c r="A194" t="s">
        <v>395</v>
      </c>
      <c r="B194" s="4">
        <v>42735</v>
      </c>
      <c r="C194" s="5">
        <v>662.9</v>
      </c>
      <c r="D194" s="5">
        <v>577.79999999999995</v>
      </c>
      <c r="E194" s="5">
        <v>2737.9</v>
      </c>
      <c r="F194" s="5">
        <v>1977.2</v>
      </c>
      <c r="G194" s="5">
        <v>1304.0999999999999</v>
      </c>
      <c r="H194" s="5">
        <v>457.3</v>
      </c>
      <c r="I194" s="5">
        <v>73.099999999999994</v>
      </c>
      <c r="J194" s="5">
        <v>1255.5</v>
      </c>
      <c r="K194" s="5">
        <v>16851.400000000001</v>
      </c>
      <c r="L194" s="5">
        <v>11702.1</v>
      </c>
      <c r="M194" s="5">
        <v>13056.9</v>
      </c>
      <c r="N194" s="7">
        <v>1.1157699999999999</v>
      </c>
      <c r="O194" s="5">
        <v>18905.5</v>
      </c>
      <c r="P194" s="11">
        <v>0.03</v>
      </c>
      <c r="Q194" s="5">
        <v>16927.7</v>
      </c>
      <c r="R194" s="5">
        <v>3286.8</v>
      </c>
      <c r="S194" s="48">
        <v>0</v>
      </c>
      <c r="T194" s="11">
        <v>-0.03</v>
      </c>
      <c r="U194" s="59">
        <v>0.06</v>
      </c>
      <c r="V194" s="26"/>
      <c r="W194" s="5"/>
    </row>
    <row r="195" spans="1:23" x14ac:dyDescent="0.25">
      <c r="A195" t="s">
        <v>406</v>
      </c>
      <c r="B195" s="4">
        <v>42825</v>
      </c>
      <c r="C195" s="5">
        <v>667.4</v>
      </c>
      <c r="D195" s="5">
        <v>581.4</v>
      </c>
      <c r="E195" s="5">
        <v>2773.4</v>
      </c>
      <c r="F195" s="5">
        <v>2018.8</v>
      </c>
      <c r="G195" s="5">
        <v>1309.2</v>
      </c>
      <c r="H195" s="5">
        <v>454.9</v>
      </c>
      <c r="I195" s="5">
        <v>92.4</v>
      </c>
      <c r="J195" s="5">
        <v>1289.5999999999999</v>
      </c>
      <c r="K195" s="5">
        <v>16903.2</v>
      </c>
      <c r="L195" s="5">
        <v>11758</v>
      </c>
      <c r="M195" s="5">
        <v>13191.6</v>
      </c>
      <c r="N195" s="7">
        <v>1.12192</v>
      </c>
      <c r="O195" s="5">
        <v>19057.7</v>
      </c>
      <c r="P195" s="11">
        <v>-0.11</v>
      </c>
      <c r="Q195" s="5">
        <v>16992.2</v>
      </c>
      <c r="R195" s="5">
        <v>3320.2</v>
      </c>
      <c r="S195" s="48">
        <v>0</v>
      </c>
      <c r="T195" s="11">
        <v>-0.16</v>
      </c>
      <c r="U195" s="59">
        <v>0.05</v>
      </c>
      <c r="V195" s="26"/>
      <c r="W195" s="5"/>
    </row>
    <row r="196" spans="1:23" x14ac:dyDescent="0.25">
      <c r="A196" t="s">
        <v>588</v>
      </c>
      <c r="B196" s="4">
        <v>42916</v>
      </c>
      <c r="C196" s="5">
        <v>671.5</v>
      </c>
      <c r="D196" s="5">
        <v>577.4</v>
      </c>
      <c r="E196" s="5">
        <v>2777.8</v>
      </c>
      <c r="F196" s="5">
        <v>2007.9</v>
      </c>
      <c r="G196" s="5">
        <v>1321.3</v>
      </c>
      <c r="H196" s="5">
        <v>468.8</v>
      </c>
      <c r="I196" s="5">
        <v>88.6</v>
      </c>
      <c r="J196" s="5">
        <v>1299.3</v>
      </c>
      <c r="K196" s="5">
        <v>17031.099999999999</v>
      </c>
      <c r="L196" s="5">
        <v>11853</v>
      </c>
      <c r="M196" s="5">
        <v>13307</v>
      </c>
      <c r="N196" s="7">
        <v>1.1226799999999999</v>
      </c>
      <c r="O196" s="5">
        <v>19250</v>
      </c>
      <c r="P196" s="11">
        <v>-0.03</v>
      </c>
      <c r="Q196" s="5">
        <v>17058.2</v>
      </c>
      <c r="R196" s="5">
        <v>3332.1</v>
      </c>
      <c r="S196" s="48">
        <v>0</v>
      </c>
      <c r="T196" s="11">
        <v>0.13</v>
      </c>
      <c r="U196" s="59">
        <v>-0.16</v>
      </c>
      <c r="V196" s="26"/>
      <c r="W196" s="5"/>
    </row>
    <row r="197" spans="1:23" x14ac:dyDescent="0.25">
      <c r="A197" t="s">
        <v>594</v>
      </c>
      <c r="B197" s="4">
        <v>43008</v>
      </c>
      <c r="C197" s="5">
        <v>676.4</v>
      </c>
      <c r="D197" s="5">
        <v>583.4</v>
      </c>
      <c r="E197" s="5">
        <v>2798.5</v>
      </c>
      <c r="F197" s="5">
        <v>2046.4</v>
      </c>
      <c r="G197" s="5">
        <v>1331.4</v>
      </c>
      <c r="H197" s="5">
        <v>463.7</v>
      </c>
      <c r="I197" s="5">
        <v>76.5</v>
      </c>
      <c r="J197" s="5">
        <v>1311.5</v>
      </c>
      <c r="K197" s="5">
        <v>17163.900000000001</v>
      </c>
      <c r="L197" s="5">
        <v>11916.6</v>
      </c>
      <c r="M197" s="5">
        <v>13429.1</v>
      </c>
      <c r="N197" s="7">
        <v>1.12693</v>
      </c>
      <c r="O197" s="5">
        <v>19500.599999999999</v>
      </c>
      <c r="P197" s="11">
        <v>0.12</v>
      </c>
      <c r="Q197" s="5">
        <v>17125.5</v>
      </c>
      <c r="R197" s="5">
        <v>3356.5</v>
      </c>
      <c r="S197" s="48">
        <v>0</v>
      </c>
      <c r="T197" s="11">
        <v>0.09</v>
      </c>
      <c r="U197" s="59">
        <v>0.03</v>
      </c>
      <c r="V197" s="26"/>
      <c r="W197" s="5"/>
    </row>
    <row r="198" spans="1:23" x14ac:dyDescent="0.25">
      <c r="A198" t="s">
        <v>604</v>
      </c>
      <c r="B198" s="4">
        <v>43100</v>
      </c>
      <c r="C198" s="5">
        <v>681.9</v>
      </c>
      <c r="D198" s="5">
        <v>589.1</v>
      </c>
      <c r="E198" s="5">
        <v>2818.2</v>
      </c>
      <c r="F198" s="5">
        <v>2086.3000000000002</v>
      </c>
      <c r="G198" s="5">
        <v>1351.1</v>
      </c>
      <c r="H198" s="5" t="e">
        <v>#N/A</v>
      </c>
      <c r="I198" s="5" t="e">
        <v>#N/A</v>
      </c>
      <c r="J198" s="5">
        <v>1324.5</v>
      </c>
      <c r="K198" s="5">
        <v>17272.5</v>
      </c>
      <c r="L198" s="5">
        <v>12028.1</v>
      </c>
      <c r="M198" s="5">
        <v>13647.1</v>
      </c>
      <c r="N198" s="7">
        <v>1.1345999999999998</v>
      </c>
      <c r="O198" s="5">
        <v>19738.900000000001</v>
      </c>
      <c r="P198" s="11">
        <v>0.5</v>
      </c>
      <c r="Q198" s="5">
        <v>17194.2</v>
      </c>
      <c r="R198" s="5">
        <v>3404.6</v>
      </c>
      <c r="S198" s="48">
        <v>0</v>
      </c>
      <c r="T198" s="11">
        <v>0.23</v>
      </c>
      <c r="U198" s="59">
        <v>0.28000000000000003</v>
      </c>
      <c r="V198" s="26"/>
      <c r="W198" s="5"/>
    </row>
    <row r="199" spans="1:23" x14ac:dyDescent="0.25">
      <c r="U199" s="58"/>
      <c r="V199" s="26"/>
      <c r="W199" s="5"/>
    </row>
    <row r="200" spans="1:23" x14ac:dyDescent="0.25">
      <c r="U200" s="58"/>
      <c r="V200" s="26"/>
      <c r="W200" s="5"/>
    </row>
    <row r="201" spans="1:23" x14ac:dyDescent="0.25">
      <c r="U201" s="58"/>
      <c r="V201" s="26"/>
      <c r="W201" s="5"/>
    </row>
    <row r="202" spans="1:23" x14ac:dyDescent="0.25">
      <c r="U202" s="58"/>
      <c r="V202" s="26"/>
      <c r="W202" s="5"/>
    </row>
    <row r="203" spans="1:23" x14ac:dyDescent="0.2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C59" activePane="bottomRight" state="frozen"/>
      <selection pane="topRight" activeCell="C1" sqref="C1"/>
      <selection pane="bottomLeft" activeCell="A11" sqref="A11"/>
      <selection pane="bottomRight" activeCell="A91" sqref="A91"/>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589.79999999999995</v>
      </c>
      <c r="FX11">
        <f>INDEX(HaverPull!$B:$XZ,MATCH(Calculations!FX$9,HaverPull!$B:$B,0),MATCH(Calculations!$B11,HaverPull!$B$1:$XZ$1,0))</f>
        <v>596.6</v>
      </c>
      <c r="FY11">
        <f>INDEX(HaverPull!$B:$XZ,MATCH(Calculations!FY$9,HaverPull!$B:$B,0),MATCH(Calculations!$B11,HaverPull!$B$1:$XZ$1,0))</f>
        <v>604.29999999999995</v>
      </c>
      <c r="FZ11">
        <f>INDEX(HaverPull!$B:$XZ,MATCH(Calculations!FZ$9,HaverPull!$B:$B,0),MATCH(Calculations!$B11,HaverPull!$B$1:$XZ$1,0))</f>
        <v>613</v>
      </c>
      <c r="GA11">
        <f>INDEX(HaverPull!$B:$XZ,MATCH(Calculations!GA$9,HaverPull!$B:$B,0),MATCH(Calculations!$B11,HaverPull!$B$1:$XZ$1,0))</f>
        <v>622.29999999999995</v>
      </c>
      <c r="GB11">
        <f>INDEX(HaverPull!$B:$XZ,MATCH(Calculations!GB$9,HaverPull!$B:$B,0),MATCH(Calculations!$B11,HaverPull!$B$1:$XZ$1,0))</f>
        <v>630.70000000000005</v>
      </c>
      <c r="GC11">
        <f>INDEX(HaverPull!$B:$XZ,MATCH(Calculations!GC$9,HaverPull!$B:$B,0),MATCH(Calculations!$B11,HaverPull!$B$1:$XZ$1,0))</f>
        <v>637.9</v>
      </c>
      <c r="GD11">
        <f>INDEX(HaverPull!$B:$XZ,MATCH(Calculations!GD$9,HaverPull!$B:$B,0),MATCH(Calculations!$B11,HaverPull!$B$1:$XZ$1,0))</f>
        <v>643.79999999999995</v>
      </c>
      <c r="GE11">
        <f>INDEX(HaverPull!$B:$XZ,MATCH(Calculations!GE$9,HaverPull!$B:$B,0),MATCH(Calculations!$B11,HaverPull!$B$1:$XZ$1,0))</f>
        <v>648.79999999999995</v>
      </c>
      <c r="GF11">
        <f>INDEX(HaverPull!$B:$XZ,MATCH(Calculations!GF$9,HaverPull!$B:$B,0),MATCH(Calculations!$B11,HaverPull!$B$1:$XZ$1,0))</f>
        <v>653.5</v>
      </c>
      <c r="GG11">
        <f>INDEX(HaverPull!$B:$XZ,MATCH(Calculations!GG$9,HaverPull!$B:$B,0),MATCH(Calculations!$B11,HaverPull!$B$1:$XZ$1,0))</f>
        <v>658.2</v>
      </c>
      <c r="GH11">
        <f>INDEX(HaverPull!$B:$XZ,MATCH(Calculations!GH$9,HaverPull!$B:$B,0),MATCH(Calculations!$B11,HaverPull!$B$1:$XZ$1,0))</f>
        <v>662.9</v>
      </c>
      <c r="GI11">
        <f>INDEX(HaverPull!$B:$XZ,MATCH(Calculations!GI$9,HaverPull!$B:$B,0),MATCH(Calculations!$B11,HaverPull!$B$1:$XZ$1,0))</f>
        <v>667.4</v>
      </c>
      <c r="GJ11">
        <f>INDEX(HaverPull!$B:$XZ,MATCH(Calculations!GJ$9,HaverPull!$B:$B,0),MATCH(Calculations!$B11,HaverPull!$B$1:$XZ$1,0))</f>
        <v>671.5</v>
      </c>
      <c r="GK11">
        <f>INDEX(HaverPull!$B:$XZ,MATCH(Calculations!GK$9,HaverPull!$B:$B,0),MATCH(Calculations!$B11,HaverPull!$B$1:$XZ$1,0))</f>
        <v>676.4</v>
      </c>
      <c r="GL11">
        <f>INDEX(HaverPull!$B:$XZ,MATCH(Calculations!GL$9,HaverPull!$B:$B,0),MATCH(Calculations!$B11,HaverPull!$B$1:$XZ$1,0))</f>
        <v>681.9</v>
      </c>
      <c r="GM11" t="e">
        <f>INDEX(HaverPull!$B:$XZ,MATCH(Calculations!GM$9,HaverPull!$B:$B,0),MATCH(Calculations!$B11,HaverPull!$B$1:$XZ$1,0))</f>
        <v>#N/A</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459.5</v>
      </c>
      <c r="FX12">
        <f>INDEX(HaverPull!$B:$XZ,MATCH(Calculations!FX$9,HaverPull!$B:$B,0),MATCH(Calculations!$B12,HaverPull!$B$1:$XZ$1,0))</f>
        <v>481.6</v>
      </c>
      <c r="FY12">
        <f>INDEX(HaverPull!$B:$XZ,MATCH(Calculations!FY$9,HaverPull!$B:$B,0),MATCH(Calculations!$B12,HaverPull!$B$1:$XZ$1,0))</f>
        <v>507.4</v>
      </c>
      <c r="FZ12">
        <f>INDEX(HaverPull!$B:$XZ,MATCH(Calculations!FZ$9,HaverPull!$B:$B,0),MATCH(Calculations!$B12,HaverPull!$B$1:$XZ$1,0))</f>
        <v>515.6</v>
      </c>
      <c r="GA12">
        <f>INDEX(HaverPull!$B:$XZ,MATCH(Calculations!GA$9,HaverPull!$B:$B,0),MATCH(Calculations!$B12,HaverPull!$B$1:$XZ$1,0))</f>
        <v>524</v>
      </c>
      <c r="GB12">
        <f>INDEX(HaverPull!$B:$XZ,MATCH(Calculations!GB$9,HaverPull!$B:$B,0),MATCH(Calculations!$B12,HaverPull!$B$1:$XZ$1,0))</f>
        <v>538.20000000000005</v>
      </c>
      <c r="GC12">
        <f>INDEX(HaverPull!$B:$XZ,MATCH(Calculations!GC$9,HaverPull!$B:$B,0),MATCH(Calculations!$B12,HaverPull!$B$1:$XZ$1,0))</f>
        <v>540.5</v>
      </c>
      <c r="GD12">
        <f>INDEX(HaverPull!$B:$XZ,MATCH(Calculations!GD$9,HaverPull!$B:$B,0),MATCH(Calculations!$B12,HaverPull!$B$1:$XZ$1,0))</f>
        <v>541.4</v>
      </c>
      <c r="GE12">
        <f>INDEX(HaverPull!$B:$XZ,MATCH(Calculations!GE$9,HaverPull!$B:$B,0),MATCH(Calculations!$B12,HaverPull!$B$1:$XZ$1,0))</f>
        <v>549.4</v>
      </c>
      <c r="GF12">
        <f>INDEX(HaverPull!$B:$XZ,MATCH(Calculations!GF$9,HaverPull!$B:$B,0),MATCH(Calculations!$B12,HaverPull!$B$1:$XZ$1,0))</f>
        <v>558</v>
      </c>
      <c r="GG12">
        <f>INDEX(HaverPull!$B:$XZ,MATCH(Calculations!GG$9,HaverPull!$B:$B,0),MATCH(Calculations!$B12,HaverPull!$B$1:$XZ$1,0))</f>
        <v>566.79999999999995</v>
      </c>
      <c r="GH12">
        <f>INDEX(HaverPull!$B:$XZ,MATCH(Calculations!GH$9,HaverPull!$B:$B,0),MATCH(Calculations!$B12,HaverPull!$B$1:$XZ$1,0))</f>
        <v>577.79999999999995</v>
      </c>
      <c r="GI12">
        <f>INDEX(HaverPull!$B:$XZ,MATCH(Calculations!GI$9,HaverPull!$B:$B,0),MATCH(Calculations!$B12,HaverPull!$B$1:$XZ$1,0))</f>
        <v>581.4</v>
      </c>
      <c r="GJ12">
        <f>INDEX(HaverPull!$B:$XZ,MATCH(Calculations!GJ$9,HaverPull!$B:$B,0),MATCH(Calculations!$B12,HaverPull!$B$1:$XZ$1,0))</f>
        <v>577.4</v>
      </c>
      <c r="GK12">
        <f>INDEX(HaverPull!$B:$XZ,MATCH(Calculations!GK$9,HaverPull!$B:$B,0),MATCH(Calculations!$B12,HaverPull!$B$1:$XZ$1,0))</f>
        <v>583.4</v>
      </c>
      <c r="GL12">
        <f>INDEX(HaverPull!$B:$XZ,MATCH(Calculations!GL$9,HaverPull!$B:$B,0),MATCH(Calculations!$B12,HaverPull!$B$1:$XZ$1,0))</f>
        <v>589.1</v>
      </c>
      <c r="GM12" t="e">
        <f>INDEX(HaverPull!$B:$XZ,MATCH(Calculations!GM$9,HaverPull!$B:$B,0),MATCH(Calculations!$B12,HaverPull!$B$1:$XZ$1,0))</f>
        <v>#N/A</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2435.8000000000002</v>
      </c>
      <c r="FX13">
        <f>INDEX(HaverPull!$B:$XZ,MATCH(Calculations!FX$9,HaverPull!$B:$B,0),MATCH(Calculations!$B13,HaverPull!$B$1:$XZ$1,0))</f>
        <v>2485.8000000000002</v>
      </c>
      <c r="FY13">
        <f>INDEX(HaverPull!$B:$XZ,MATCH(Calculations!FY$9,HaverPull!$B:$B,0),MATCH(Calculations!$B13,HaverPull!$B$1:$XZ$1,0))</f>
        <v>2524.5</v>
      </c>
      <c r="FZ13">
        <f>INDEX(HaverPull!$B:$XZ,MATCH(Calculations!FZ$9,HaverPull!$B:$B,0),MATCH(Calculations!$B13,HaverPull!$B$1:$XZ$1,0))</f>
        <v>2549</v>
      </c>
      <c r="GA13">
        <f>INDEX(HaverPull!$B:$XZ,MATCH(Calculations!GA$9,HaverPull!$B:$B,0),MATCH(Calculations!$B13,HaverPull!$B$1:$XZ$1,0))</f>
        <v>2594.9</v>
      </c>
      <c r="GB13">
        <f>INDEX(HaverPull!$B:$XZ,MATCH(Calculations!GB$9,HaverPull!$B:$B,0),MATCH(Calculations!$B13,HaverPull!$B$1:$XZ$1,0))</f>
        <v>2630.3</v>
      </c>
      <c r="GC13">
        <f>INDEX(HaverPull!$B:$XZ,MATCH(Calculations!GC$9,HaverPull!$B:$B,0),MATCH(Calculations!$B13,HaverPull!$B$1:$XZ$1,0))</f>
        <v>2643.9</v>
      </c>
      <c r="GD13">
        <f>INDEX(HaverPull!$B:$XZ,MATCH(Calculations!GD$9,HaverPull!$B:$B,0),MATCH(Calculations!$B13,HaverPull!$B$1:$XZ$1,0))</f>
        <v>2656</v>
      </c>
      <c r="GE13">
        <f>INDEX(HaverPull!$B:$XZ,MATCH(Calculations!GE$9,HaverPull!$B:$B,0),MATCH(Calculations!$B13,HaverPull!$B$1:$XZ$1,0))</f>
        <v>2683.4</v>
      </c>
      <c r="GF13">
        <f>INDEX(HaverPull!$B:$XZ,MATCH(Calculations!GF$9,HaverPull!$B:$B,0),MATCH(Calculations!$B13,HaverPull!$B$1:$XZ$1,0))</f>
        <v>2703</v>
      </c>
      <c r="GG13">
        <f>INDEX(HaverPull!$B:$XZ,MATCH(Calculations!GG$9,HaverPull!$B:$B,0),MATCH(Calculations!$B13,HaverPull!$B$1:$XZ$1,0))</f>
        <v>2719.7</v>
      </c>
      <c r="GH13">
        <f>INDEX(HaverPull!$B:$XZ,MATCH(Calculations!GH$9,HaverPull!$B:$B,0),MATCH(Calculations!$B13,HaverPull!$B$1:$XZ$1,0))</f>
        <v>2737.9</v>
      </c>
      <c r="GI13">
        <f>INDEX(HaverPull!$B:$XZ,MATCH(Calculations!GI$9,HaverPull!$B:$B,0),MATCH(Calculations!$B13,HaverPull!$B$1:$XZ$1,0))</f>
        <v>2773.4</v>
      </c>
      <c r="GJ13">
        <f>INDEX(HaverPull!$B:$XZ,MATCH(Calculations!GJ$9,HaverPull!$B:$B,0),MATCH(Calculations!$B13,HaverPull!$B$1:$XZ$1,0))</f>
        <v>2777.8</v>
      </c>
      <c r="GK13">
        <f>INDEX(HaverPull!$B:$XZ,MATCH(Calculations!GK$9,HaverPull!$B:$B,0),MATCH(Calculations!$B13,HaverPull!$B$1:$XZ$1,0))</f>
        <v>2798.5</v>
      </c>
      <c r="GL13">
        <f>INDEX(HaverPull!$B:$XZ,MATCH(Calculations!GL$9,HaverPull!$B:$B,0),MATCH(Calculations!$B13,HaverPull!$B$1:$XZ$1,0))</f>
        <v>2818.2</v>
      </c>
      <c r="GM13" t="e">
        <f>INDEX(HaverPull!$B:$XZ,MATCH(Calculations!GM$9,HaverPull!$B:$B,0),MATCH(Calculations!$B13,HaverPull!$B$1:$XZ$1,0))</f>
        <v>#N/A</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1146.5999999999999</v>
      </c>
      <c r="FX14">
        <f>INDEX(HaverPull!$B:$XZ,MATCH(Calculations!FX$9,HaverPull!$B:$B,0),MATCH(Calculations!$B14,HaverPull!$B$1:$XZ$1,0))</f>
        <v>1151</v>
      </c>
      <c r="FY14">
        <f>INDEX(HaverPull!$B:$XZ,MATCH(Calculations!FY$9,HaverPull!$B:$B,0),MATCH(Calculations!$B14,HaverPull!$B$1:$XZ$1,0))</f>
        <v>1163.0999999999999</v>
      </c>
      <c r="FZ14">
        <f>INDEX(HaverPull!$B:$XZ,MATCH(Calculations!FZ$9,HaverPull!$B:$B,0),MATCH(Calculations!$B14,HaverPull!$B$1:$XZ$1,0))</f>
        <v>1181.4000000000001</v>
      </c>
      <c r="GA14">
        <f>INDEX(HaverPull!$B:$XZ,MATCH(Calculations!GA$9,HaverPull!$B:$B,0),MATCH(Calculations!$B14,HaverPull!$B$1:$XZ$1,0))</f>
        <v>1193.5999999999999</v>
      </c>
      <c r="GB14">
        <f>INDEX(HaverPull!$B:$XZ,MATCH(Calculations!GB$9,HaverPull!$B:$B,0),MATCH(Calculations!$B14,HaverPull!$B$1:$XZ$1,0))</f>
        <v>1206.9000000000001</v>
      </c>
      <c r="GC14">
        <f>INDEX(HaverPull!$B:$XZ,MATCH(Calculations!GC$9,HaverPull!$B:$B,0),MATCH(Calculations!$B14,HaverPull!$B$1:$XZ$1,0))</f>
        <v>1215.4000000000001</v>
      </c>
      <c r="GD14">
        <f>INDEX(HaverPull!$B:$XZ,MATCH(Calculations!GD$9,HaverPull!$B:$B,0),MATCH(Calculations!$B14,HaverPull!$B$1:$XZ$1,0))</f>
        <v>1236.9000000000001</v>
      </c>
      <c r="GE14">
        <f>INDEX(HaverPull!$B:$XZ,MATCH(Calculations!GE$9,HaverPull!$B:$B,0),MATCH(Calculations!$B14,HaverPull!$B$1:$XZ$1,0))</f>
        <v>1232.5</v>
      </c>
      <c r="GF14">
        <f>INDEX(HaverPull!$B:$XZ,MATCH(Calculations!GF$9,HaverPull!$B:$B,0),MATCH(Calculations!$B14,HaverPull!$B$1:$XZ$1,0))</f>
        <v>1250.5</v>
      </c>
      <c r="GG14">
        <f>INDEX(HaverPull!$B:$XZ,MATCH(Calculations!GG$9,HaverPull!$B:$B,0),MATCH(Calculations!$B14,HaverPull!$B$1:$XZ$1,0))</f>
        <v>1263.4000000000001</v>
      </c>
      <c r="GH14">
        <f>INDEX(HaverPull!$B:$XZ,MATCH(Calculations!GH$9,HaverPull!$B:$B,0),MATCH(Calculations!$B14,HaverPull!$B$1:$XZ$1,0))</f>
        <v>1255.5</v>
      </c>
      <c r="GI14">
        <f>INDEX(HaverPull!$B:$XZ,MATCH(Calculations!GI$9,HaverPull!$B:$B,0),MATCH(Calculations!$B14,HaverPull!$B$1:$XZ$1,0))</f>
        <v>1289.5999999999999</v>
      </c>
      <c r="GJ14">
        <f>INDEX(HaverPull!$B:$XZ,MATCH(Calculations!GJ$9,HaverPull!$B:$B,0),MATCH(Calculations!$B14,HaverPull!$B$1:$XZ$1,0))</f>
        <v>1299.3</v>
      </c>
      <c r="GK14">
        <f>INDEX(HaverPull!$B:$XZ,MATCH(Calculations!GK$9,HaverPull!$B:$B,0),MATCH(Calculations!$B14,HaverPull!$B$1:$XZ$1,0))</f>
        <v>1311.5</v>
      </c>
      <c r="GL14">
        <f>INDEX(HaverPull!$B:$XZ,MATCH(Calculations!GL$9,HaverPull!$B:$B,0),MATCH(Calculations!$B14,HaverPull!$B$1:$XZ$1,0))</f>
        <v>1324.5</v>
      </c>
      <c r="GM14" t="e">
        <f>INDEX(HaverPull!$B:$XZ,MATCH(Calculations!GM$9,HaverPull!$B:$B,0),MATCH(Calculations!$B14,HaverPull!$B$1:$XZ$1,0))</f>
        <v>#N/A</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1751.5</v>
      </c>
      <c r="FX15">
        <f>INDEX(HaverPull!$B:$XZ,MATCH(Calculations!FX$9,HaverPull!$B:$B,0),MATCH(Calculations!$B15,HaverPull!$B$1:$XZ$1,0))</f>
        <v>1757.8</v>
      </c>
      <c r="FY15">
        <f>INDEX(HaverPull!$B:$XZ,MATCH(Calculations!FY$9,HaverPull!$B:$B,0),MATCH(Calculations!$B15,HaverPull!$B$1:$XZ$1,0))</f>
        <v>1795.7</v>
      </c>
      <c r="FZ15">
        <f>INDEX(HaverPull!$B:$XZ,MATCH(Calculations!FZ$9,HaverPull!$B:$B,0),MATCH(Calculations!$B15,HaverPull!$B$1:$XZ$1,0))</f>
        <v>1837.5</v>
      </c>
      <c r="GA15">
        <f>INDEX(HaverPull!$B:$XZ,MATCH(Calculations!GA$9,HaverPull!$B:$B,0),MATCH(Calculations!$B15,HaverPull!$B$1:$XZ$1,0))</f>
        <v>1903.4</v>
      </c>
      <c r="GB15">
        <f>INDEX(HaverPull!$B:$XZ,MATCH(Calculations!GB$9,HaverPull!$B:$B,0),MATCH(Calculations!$B15,HaverPull!$B$1:$XZ$1,0))</f>
        <v>1934.1</v>
      </c>
      <c r="GC15">
        <f>INDEX(HaverPull!$B:$XZ,MATCH(Calculations!GC$9,HaverPull!$B:$B,0),MATCH(Calculations!$B15,HaverPull!$B$1:$XZ$1,0))</f>
        <v>1937.7</v>
      </c>
      <c r="GD15">
        <f>INDEX(HaverPull!$B:$XZ,MATCH(Calculations!GD$9,HaverPull!$B:$B,0),MATCH(Calculations!$B15,HaverPull!$B$1:$XZ$1,0))</f>
        <v>1976.5</v>
      </c>
      <c r="GE15">
        <f>INDEX(HaverPull!$B:$XZ,MATCH(Calculations!GE$9,HaverPull!$B:$B,0),MATCH(Calculations!$B15,HaverPull!$B$1:$XZ$1,0))</f>
        <v>1928.9</v>
      </c>
      <c r="GF15">
        <f>INDEX(HaverPull!$B:$XZ,MATCH(Calculations!GF$9,HaverPull!$B:$B,0),MATCH(Calculations!$B15,HaverPull!$B$1:$XZ$1,0))</f>
        <v>1950.7</v>
      </c>
      <c r="GG15">
        <f>INDEX(HaverPull!$B:$XZ,MATCH(Calculations!GG$9,HaverPull!$B:$B,0),MATCH(Calculations!$B15,HaverPull!$B$1:$XZ$1,0))</f>
        <v>1983.8</v>
      </c>
      <c r="GH15">
        <f>INDEX(HaverPull!$B:$XZ,MATCH(Calculations!GH$9,HaverPull!$B:$B,0),MATCH(Calculations!$B15,HaverPull!$B$1:$XZ$1,0))</f>
        <v>1977.2</v>
      </c>
      <c r="GI15">
        <f>INDEX(HaverPull!$B:$XZ,MATCH(Calculations!GI$9,HaverPull!$B:$B,0),MATCH(Calculations!$B15,HaverPull!$B$1:$XZ$1,0))</f>
        <v>2018.8</v>
      </c>
      <c r="GJ15">
        <f>INDEX(HaverPull!$B:$XZ,MATCH(Calculations!GJ$9,HaverPull!$B:$B,0),MATCH(Calculations!$B15,HaverPull!$B$1:$XZ$1,0))</f>
        <v>2007.9</v>
      </c>
      <c r="GK15">
        <f>INDEX(HaverPull!$B:$XZ,MATCH(Calculations!GK$9,HaverPull!$B:$B,0),MATCH(Calculations!$B15,HaverPull!$B$1:$XZ$1,0))</f>
        <v>2046.4</v>
      </c>
      <c r="GL15">
        <f>INDEX(HaverPull!$B:$XZ,MATCH(Calculations!GL$9,HaverPull!$B:$B,0),MATCH(Calculations!$B15,HaverPull!$B$1:$XZ$1,0))</f>
        <v>2086.3000000000002</v>
      </c>
      <c r="GM15" t="e">
        <f>INDEX(HaverPull!$B:$XZ,MATCH(Calculations!GM$9,HaverPull!$B:$B,0),MATCH(Calculations!$B15,HaverPull!$B$1:$XZ$1,0))</f>
        <v>#N/A</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1200.2</v>
      </c>
      <c r="FX16">
        <f>INDEX(HaverPull!$B:$XZ,MATCH(Calculations!FX$9,HaverPull!$B:$B,0),MATCH(Calculations!$B16,HaverPull!$B$1:$XZ$1,0))</f>
        <v>1218.9000000000001</v>
      </c>
      <c r="FY16">
        <f>INDEX(HaverPull!$B:$XZ,MATCH(Calculations!FY$9,HaverPull!$B:$B,0),MATCH(Calculations!$B16,HaverPull!$B$1:$XZ$1,0))</f>
        <v>1229.4000000000001</v>
      </c>
      <c r="FZ16">
        <f>INDEX(HaverPull!$B:$XZ,MATCH(Calculations!FZ$9,HaverPull!$B:$B,0),MATCH(Calculations!$B16,HaverPull!$B$1:$XZ$1,0))</f>
        <v>1238</v>
      </c>
      <c r="GA16">
        <f>INDEX(HaverPull!$B:$XZ,MATCH(Calculations!GA$9,HaverPull!$B:$B,0),MATCH(Calculations!$B16,HaverPull!$B$1:$XZ$1,0))</f>
        <v>1241.8</v>
      </c>
      <c r="GB16">
        <f>INDEX(HaverPull!$B:$XZ,MATCH(Calculations!GB$9,HaverPull!$B:$B,0),MATCH(Calculations!$B16,HaverPull!$B$1:$XZ$1,0))</f>
        <v>1253</v>
      </c>
      <c r="GC16">
        <f>INDEX(HaverPull!$B:$XZ,MATCH(Calculations!GC$9,HaverPull!$B:$B,0),MATCH(Calculations!$B16,HaverPull!$B$1:$XZ$1,0))</f>
        <v>1258.2</v>
      </c>
      <c r="GD16">
        <f>INDEX(HaverPull!$B:$XZ,MATCH(Calculations!GD$9,HaverPull!$B:$B,0),MATCH(Calculations!$B16,HaverPull!$B$1:$XZ$1,0))</f>
        <v>1270.2</v>
      </c>
      <c r="GE16">
        <f>INDEX(HaverPull!$B:$XZ,MATCH(Calculations!GE$9,HaverPull!$B:$B,0),MATCH(Calculations!$B16,HaverPull!$B$1:$XZ$1,0))</f>
        <v>1274.9000000000001</v>
      </c>
      <c r="GF16">
        <f>INDEX(HaverPull!$B:$XZ,MATCH(Calculations!GF$9,HaverPull!$B:$B,0),MATCH(Calculations!$B16,HaverPull!$B$1:$XZ$1,0))</f>
        <v>1276.4000000000001</v>
      </c>
      <c r="GG16">
        <f>INDEX(HaverPull!$B:$XZ,MATCH(Calculations!GG$9,HaverPull!$B:$B,0),MATCH(Calculations!$B16,HaverPull!$B$1:$XZ$1,0))</f>
        <v>1296.5999999999999</v>
      </c>
      <c r="GH16">
        <f>INDEX(HaverPull!$B:$XZ,MATCH(Calculations!GH$9,HaverPull!$B:$B,0),MATCH(Calculations!$B16,HaverPull!$B$1:$XZ$1,0))</f>
        <v>1304.0999999999999</v>
      </c>
      <c r="GI16">
        <f>INDEX(HaverPull!$B:$XZ,MATCH(Calculations!GI$9,HaverPull!$B:$B,0),MATCH(Calculations!$B16,HaverPull!$B$1:$XZ$1,0))</f>
        <v>1309.2</v>
      </c>
      <c r="GJ16">
        <f>INDEX(HaverPull!$B:$XZ,MATCH(Calculations!GJ$9,HaverPull!$B:$B,0),MATCH(Calculations!$B16,HaverPull!$B$1:$XZ$1,0))</f>
        <v>1321.3</v>
      </c>
      <c r="GK16">
        <f>INDEX(HaverPull!$B:$XZ,MATCH(Calculations!GK$9,HaverPull!$B:$B,0),MATCH(Calculations!$B16,HaverPull!$B$1:$XZ$1,0))</f>
        <v>1331.4</v>
      </c>
      <c r="GL16">
        <f>INDEX(HaverPull!$B:$XZ,MATCH(Calculations!GL$9,HaverPull!$B:$B,0),MATCH(Calculations!$B16,HaverPull!$B$1:$XZ$1,0))</f>
        <v>1351.1</v>
      </c>
      <c r="GM16" t="e">
        <f>INDEX(HaverPull!$B:$XZ,MATCH(Calculations!GM$9,HaverPull!$B:$B,0),MATCH(Calculations!$B16,HaverPull!$B$1:$XZ$1,0))</f>
        <v>#N/A</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494.5</v>
      </c>
      <c r="FX17">
        <f>IFERROR(INDEX(HaverPull!$B:$XZ,MATCH(Calculations!FX$9,HaverPull!$B:$B,0),MATCH(Calculations!$B17,HaverPull!$B$1:$XZ$1,0)),INDEX(HaverPull!$B:$XZ,MATCH(Calculations!FW$9,HaverPull!$B:$B,0),MATCH(Calculations!$B17,HaverPull!$B$1:$XZ$1,0)))</f>
        <v>516.5</v>
      </c>
      <c r="FY17">
        <f>IFERROR(INDEX(HaverPull!$B:$XZ,MATCH(Calculations!FY$9,HaverPull!$B:$B,0),MATCH(Calculations!$B17,HaverPull!$B$1:$XZ$1,0)),INDEX(HaverPull!$B:$XZ,MATCH(Calculations!FX$9,HaverPull!$B:$B,0),MATCH(Calculations!$B17,HaverPull!$B$1:$XZ$1,0)))</f>
        <v>488.1</v>
      </c>
      <c r="FZ17">
        <f>IFERROR(INDEX(HaverPull!$B:$XZ,MATCH(Calculations!FZ$9,HaverPull!$B:$B,0),MATCH(Calculations!$B17,HaverPull!$B$1:$XZ$1,0)),INDEX(HaverPull!$B:$XZ,MATCH(Calculations!FY$9,HaverPull!$B:$B,0),MATCH(Calculations!$B17,HaverPull!$B$1:$XZ$1,0)))</f>
        <v>478.5</v>
      </c>
      <c r="GA17">
        <f>IFERROR(INDEX(HaverPull!$B:$XZ,MATCH(Calculations!GA$9,HaverPull!$B:$B,0),MATCH(Calculations!$B17,HaverPull!$B$1:$XZ$1,0)),INDEX(HaverPull!$B:$XZ,MATCH(Calculations!FZ$9,HaverPull!$B:$B,0),MATCH(Calculations!$B17,HaverPull!$B$1:$XZ$1,0)))</f>
        <v>511.2</v>
      </c>
      <c r="GB17">
        <f>IFERROR(INDEX(HaverPull!$B:$XZ,MATCH(Calculations!GB$9,HaverPull!$B:$B,0),MATCH(Calculations!$B17,HaverPull!$B$1:$XZ$1,0)),INDEX(HaverPull!$B:$XZ,MATCH(Calculations!GA$9,HaverPull!$B:$B,0),MATCH(Calculations!$B17,HaverPull!$B$1:$XZ$1,0)))</f>
        <v>505.6</v>
      </c>
      <c r="GC17">
        <f>IFERROR(INDEX(HaverPull!$B:$XZ,MATCH(Calculations!GC$9,HaverPull!$B:$B,0),MATCH(Calculations!$B17,HaverPull!$B$1:$XZ$1,0)),INDEX(HaverPull!$B:$XZ,MATCH(Calculations!GB$9,HaverPull!$B:$B,0),MATCH(Calculations!$B17,HaverPull!$B$1:$XZ$1,0)))</f>
        <v>474</v>
      </c>
      <c r="GD17">
        <f>IFERROR(INDEX(HaverPull!$B:$XZ,MATCH(Calculations!GD$9,HaverPull!$B:$B,0),MATCH(Calculations!$B17,HaverPull!$B$1:$XZ$1,0)),INDEX(HaverPull!$B:$XZ,MATCH(Calculations!GC$9,HaverPull!$B:$B,0),MATCH(Calculations!$B17,HaverPull!$B$1:$XZ$1,0)))</f>
        <v>494.4</v>
      </c>
      <c r="GE17">
        <f>IFERROR(INDEX(HaverPull!$B:$XZ,MATCH(Calculations!GE$9,HaverPull!$B:$B,0),MATCH(Calculations!$B17,HaverPull!$B$1:$XZ$1,0)),INDEX(HaverPull!$B:$XZ,MATCH(Calculations!GD$9,HaverPull!$B:$B,0),MATCH(Calculations!$B17,HaverPull!$B$1:$XZ$1,0)))</f>
        <v>445</v>
      </c>
      <c r="GF17">
        <f>IFERROR(INDEX(HaverPull!$B:$XZ,MATCH(Calculations!GF$9,HaverPull!$B:$B,0),MATCH(Calculations!$B17,HaverPull!$B$1:$XZ$1,0)),INDEX(HaverPull!$B:$XZ,MATCH(Calculations!GE$9,HaverPull!$B:$B,0),MATCH(Calculations!$B17,HaverPull!$B$1:$XZ$1,0)))</f>
        <v>460.2</v>
      </c>
      <c r="GG17">
        <f>IFERROR(INDEX(HaverPull!$B:$XZ,MATCH(Calculations!GG$9,HaverPull!$B:$B,0),MATCH(Calculations!$B17,HaverPull!$B$1:$XZ$1,0)),INDEX(HaverPull!$B:$XZ,MATCH(Calculations!GF$9,HaverPull!$B:$B,0),MATCH(Calculations!$B17,HaverPull!$B$1:$XZ$1,0)))</f>
        <v>475</v>
      </c>
      <c r="GH17">
        <f>IFERROR(INDEX(HaverPull!$B:$XZ,MATCH(Calculations!GH$9,HaverPull!$B:$B,0),MATCH(Calculations!$B17,HaverPull!$B$1:$XZ$1,0)),INDEX(HaverPull!$B:$XZ,MATCH(Calculations!GG$9,HaverPull!$B:$B,0),MATCH(Calculations!$B17,HaverPull!$B$1:$XZ$1,0)))</f>
        <v>457.3</v>
      </c>
      <c r="GI17">
        <f>IFERROR(INDEX(HaverPull!$B:$XZ,MATCH(Calculations!GI$9,HaverPull!$B:$B,0),MATCH(Calculations!$B17,HaverPull!$B$1:$XZ$1,0)),INDEX(HaverPull!$B:$XZ,MATCH(Calculations!GH$9,HaverPull!$B:$B,0),MATCH(Calculations!$B17,HaverPull!$B$1:$XZ$1,0)))</f>
        <v>454.9</v>
      </c>
      <c r="GJ17">
        <f>IFERROR(INDEX(HaverPull!$B:$XZ,MATCH(Calculations!GJ$9,HaverPull!$B:$B,0),MATCH(Calculations!$B17,HaverPull!$B$1:$XZ$1,0)),INDEX(HaverPull!$B:$XZ,MATCH(Calculations!GI$9,HaverPull!$B:$B,0),MATCH(Calculations!$B17,HaverPull!$B$1:$XZ$1,0)))</f>
        <v>468.8</v>
      </c>
      <c r="GK17">
        <f>IFERROR(INDEX(HaverPull!$B:$XZ,MATCH(Calculations!GK$9,HaverPull!$B:$B,0),MATCH(Calculations!$B17,HaverPull!$B$1:$XZ$1,0)),INDEX(HaverPull!$B:$XZ,MATCH(Calculations!GJ$9,HaverPull!$B:$B,0),MATCH(Calculations!$B17,HaverPull!$B$1:$XZ$1,0)))</f>
        <v>463.7</v>
      </c>
      <c r="GL17">
        <f>IFERROR(INDEX(HaverPull!$B:$XZ,MATCH(Calculations!GL$9,HaverPull!$B:$B,0),MATCH(Calculations!$B17,HaverPull!$B$1:$XZ$1,0)),INDEX(HaverPull!$B:$XZ,MATCH(Calculations!GK$9,HaverPull!$B:$B,0),MATCH(Calculations!$B17,HaverPull!$B$1:$XZ$1,0)))</f>
        <v>463.7</v>
      </c>
      <c r="GM17" t="e">
        <f>IFERROR(INDEX(HaverPull!$B:$XZ,MATCH(Calculations!GM$9,HaverPull!$B:$B,0),MATCH(Calculations!$B17,HaverPull!$B$1:$XZ$1,0)),INDEX(HaverPull!$B:$XZ,MATCH(Calculations!GL$9,HaverPull!$B:$B,0),MATCH(Calculations!$B17,HaverPull!$B$1:$XZ$1,0)))</f>
        <v>#N/A</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t="e">
        <f>IFERROR(INDEX(HaverPull!$B:$XZ,MATCH(Calculations!GM$9,HaverPull!$B:$B,0),MATCH(Calculations!$B18,HaverPull!$B$1:$XZ$1,0)),INDEX(HaverPull!$B:$XZ,MATCH(Calculations!GL$9,HaverPull!$B:$B,0),MATCH(Calculations!$B18,HaverPull!$B$1:$XZ$1,0)))</f>
        <v>#N/A</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15757.6</v>
      </c>
      <c r="FX19">
        <f>INDEX(HaverPull!$B:$XZ,MATCH(Calculations!FX$9,HaverPull!$B:$B,0),MATCH(Calculations!$B19,HaverPull!$B$1:$XZ$1,0))</f>
        <v>15935.8</v>
      </c>
      <c r="FY19">
        <f>INDEX(HaverPull!$B:$XZ,MATCH(Calculations!FY$9,HaverPull!$B:$B,0),MATCH(Calculations!$B19,HaverPull!$B$1:$XZ$1,0))</f>
        <v>16139.5</v>
      </c>
      <c r="FZ19">
        <f>INDEX(HaverPull!$B:$XZ,MATCH(Calculations!FZ$9,HaverPull!$B:$B,0),MATCH(Calculations!$B19,HaverPull!$B$1:$XZ$1,0))</f>
        <v>16220.2</v>
      </c>
      <c r="GA19">
        <f>INDEX(HaverPull!$B:$XZ,MATCH(Calculations!GA$9,HaverPull!$B:$B,0),MATCH(Calculations!$B19,HaverPull!$B$1:$XZ$1,0))</f>
        <v>16350</v>
      </c>
      <c r="GB19">
        <f>INDEX(HaverPull!$B:$XZ,MATCH(Calculations!GB$9,HaverPull!$B:$B,0),MATCH(Calculations!$B19,HaverPull!$B$1:$XZ$1,0))</f>
        <v>16460.900000000001</v>
      </c>
      <c r="GC19">
        <f>INDEX(HaverPull!$B:$XZ,MATCH(Calculations!GC$9,HaverPull!$B:$B,0),MATCH(Calculations!$B19,HaverPull!$B$1:$XZ$1,0))</f>
        <v>16527.599999999999</v>
      </c>
      <c r="GD19">
        <f>INDEX(HaverPull!$B:$XZ,MATCH(Calculations!GD$9,HaverPull!$B:$B,0),MATCH(Calculations!$B19,HaverPull!$B$1:$XZ$1,0))</f>
        <v>16547.599999999999</v>
      </c>
      <c r="GE19">
        <f>INDEX(HaverPull!$B:$XZ,MATCH(Calculations!GE$9,HaverPull!$B:$B,0),MATCH(Calculations!$B19,HaverPull!$B$1:$XZ$1,0))</f>
        <v>16571.599999999999</v>
      </c>
      <c r="GF19">
        <f>INDEX(HaverPull!$B:$XZ,MATCH(Calculations!GF$9,HaverPull!$B:$B,0),MATCH(Calculations!$B19,HaverPull!$B$1:$XZ$1,0))</f>
        <v>16663.5</v>
      </c>
      <c r="GG19">
        <f>INDEX(HaverPull!$B:$XZ,MATCH(Calculations!GG$9,HaverPull!$B:$B,0),MATCH(Calculations!$B19,HaverPull!$B$1:$XZ$1,0))</f>
        <v>16778.099999999999</v>
      </c>
      <c r="GH19">
        <f>INDEX(HaverPull!$B:$XZ,MATCH(Calculations!GH$9,HaverPull!$B:$B,0),MATCH(Calculations!$B19,HaverPull!$B$1:$XZ$1,0))</f>
        <v>16851.400000000001</v>
      </c>
      <c r="GI19">
        <f>INDEX(HaverPull!$B:$XZ,MATCH(Calculations!GI$9,HaverPull!$B:$B,0),MATCH(Calculations!$B19,HaverPull!$B$1:$XZ$1,0))</f>
        <v>16903.2</v>
      </c>
      <c r="GJ19">
        <f>INDEX(HaverPull!$B:$XZ,MATCH(Calculations!GJ$9,HaverPull!$B:$B,0),MATCH(Calculations!$B19,HaverPull!$B$1:$XZ$1,0))</f>
        <v>17031.099999999999</v>
      </c>
      <c r="GK19">
        <f>INDEX(HaverPull!$B:$XZ,MATCH(Calculations!GK$9,HaverPull!$B:$B,0),MATCH(Calculations!$B19,HaverPull!$B$1:$XZ$1,0))</f>
        <v>17163.900000000001</v>
      </c>
      <c r="GL19">
        <f>INDEX(HaverPull!$B:$XZ,MATCH(Calculations!GL$9,HaverPull!$B:$B,0),MATCH(Calculations!$B19,HaverPull!$B$1:$XZ$1,0))</f>
        <v>17272.5</v>
      </c>
      <c r="GM19" t="e">
        <f>INDEX(HaverPull!$B:$XZ,MATCH(Calculations!GM$9,HaverPull!$B:$B,0),MATCH(Calculations!$B19,HaverPull!$B$1:$XZ$1,0))</f>
        <v>#N/A</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4734.2</v>
      </c>
      <c r="D20">
        <f>INDEX(HaverPull!$B:$XZ,MATCH(Calculations!D$9,HaverPull!$B:$B,0),MATCH(Calculations!$B20,HaverPull!$B$1:$XZ$1,0))</f>
        <v>4771.5</v>
      </c>
      <c r="E20">
        <f>INDEX(HaverPull!$B:$XZ,MATCH(Calculations!E$9,HaverPull!$B:$B,0),MATCH(Calculations!$B20,HaverPull!$B$1:$XZ$1,0))</f>
        <v>4807.5</v>
      </c>
      <c r="F20">
        <f>INDEX(HaverPull!$B:$XZ,MATCH(Calculations!F$9,HaverPull!$B:$B,0),MATCH(Calculations!$B20,HaverPull!$B$1:$XZ$1,0))</f>
        <v>4842.6000000000004</v>
      </c>
      <c r="G20">
        <f>INDEX(HaverPull!$B:$XZ,MATCH(Calculations!G$9,HaverPull!$B:$B,0),MATCH(Calculations!$B20,HaverPull!$B$1:$XZ$1,0))</f>
        <v>4878.1000000000004</v>
      </c>
      <c r="H20">
        <f>INDEX(HaverPull!$B:$XZ,MATCH(Calculations!H$9,HaverPull!$B:$B,0),MATCH(Calculations!$B20,HaverPull!$B$1:$XZ$1,0))</f>
        <v>4914.2</v>
      </c>
      <c r="I20">
        <f>INDEX(HaverPull!$B:$XZ,MATCH(Calculations!I$9,HaverPull!$B:$B,0),MATCH(Calculations!$B20,HaverPull!$B$1:$XZ$1,0))</f>
        <v>4950.6000000000004</v>
      </c>
      <c r="J20">
        <f>INDEX(HaverPull!$B:$XZ,MATCH(Calculations!J$9,HaverPull!$B:$B,0),MATCH(Calculations!$B20,HaverPull!$B$1:$XZ$1,0))</f>
        <v>4987.3</v>
      </c>
      <c r="K20">
        <f>INDEX(HaverPull!$B:$XZ,MATCH(Calculations!K$9,HaverPull!$B:$B,0),MATCH(Calculations!$B20,HaverPull!$B$1:$XZ$1,0))</f>
        <v>5025.3</v>
      </c>
      <c r="L20">
        <f>INDEX(HaverPull!$B:$XZ,MATCH(Calculations!L$9,HaverPull!$B:$B,0),MATCH(Calculations!$B20,HaverPull!$B$1:$XZ$1,0))</f>
        <v>5062.3999999999996</v>
      </c>
      <c r="M20">
        <f>INDEX(HaverPull!$B:$XZ,MATCH(Calculations!M$9,HaverPull!$B:$B,0),MATCH(Calculations!$B20,HaverPull!$B$1:$XZ$1,0))</f>
        <v>5100.1000000000004</v>
      </c>
      <c r="N20">
        <f>INDEX(HaverPull!$B:$XZ,MATCH(Calculations!N$9,HaverPull!$B:$B,0),MATCH(Calculations!$B20,HaverPull!$B$1:$XZ$1,0))</f>
        <v>5138.3999999999996</v>
      </c>
      <c r="O20">
        <f>INDEX(HaverPull!$B:$XZ,MATCH(Calculations!O$9,HaverPull!$B:$B,0),MATCH(Calculations!$B20,HaverPull!$B$1:$XZ$1,0))</f>
        <v>5177.2</v>
      </c>
      <c r="P20">
        <f>INDEX(HaverPull!$B:$XZ,MATCH(Calculations!P$9,HaverPull!$B:$B,0),MATCH(Calculations!$B20,HaverPull!$B$1:$XZ$1,0))</f>
        <v>5218.2</v>
      </c>
      <c r="Q20">
        <f>INDEX(HaverPull!$B:$XZ,MATCH(Calculations!Q$9,HaverPull!$B:$B,0),MATCH(Calculations!$B20,HaverPull!$B$1:$XZ$1,0))</f>
        <v>5260.7</v>
      </c>
      <c r="R20">
        <f>INDEX(HaverPull!$B:$XZ,MATCH(Calculations!R$9,HaverPull!$B:$B,0),MATCH(Calculations!$B20,HaverPull!$B$1:$XZ$1,0))</f>
        <v>5304.9</v>
      </c>
      <c r="S20">
        <f>INDEX(HaverPull!$B:$XZ,MATCH(Calculations!S$9,HaverPull!$B:$B,0),MATCH(Calculations!$B20,HaverPull!$B$1:$XZ$1,0))</f>
        <v>5352</v>
      </c>
      <c r="T20">
        <f>INDEX(HaverPull!$B:$XZ,MATCH(Calculations!T$9,HaverPull!$B:$B,0),MATCH(Calculations!$B20,HaverPull!$B$1:$XZ$1,0))</f>
        <v>5401.3</v>
      </c>
      <c r="U20">
        <f>INDEX(HaverPull!$B:$XZ,MATCH(Calculations!U$9,HaverPull!$B:$B,0),MATCH(Calculations!$B20,HaverPull!$B$1:$XZ$1,0))</f>
        <v>5451.4</v>
      </c>
      <c r="V20">
        <f>INDEX(HaverPull!$B:$XZ,MATCH(Calculations!V$9,HaverPull!$B:$B,0),MATCH(Calculations!$B20,HaverPull!$B$1:$XZ$1,0))</f>
        <v>5501.7</v>
      </c>
      <c r="W20">
        <f>INDEX(HaverPull!$B:$XZ,MATCH(Calculations!W$9,HaverPull!$B:$B,0),MATCH(Calculations!$B20,HaverPull!$B$1:$XZ$1,0))</f>
        <v>5550.8</v>
      </c>
      <c r="X20">
        <f>INDEX(HaverPull!$B:$XZ,MATCH(Calculations!X$9,HaverPull!$B:$B,0),MATCH(Calculations!$B20,HaverPull!$B$1:$XZ$1,0))</f>
        <v>5598.3</v>
      </c>
      <c r="Y20">
        <f>INDEX(HaverPull!$B:$XZ,MATCH(Calculations!Y$9,HaverPull!$B:$B,0),MATCH(Calculations!$B20,HaverPull!$B$1:$XZ$1,0))</f>
        <v>5645</v>
      </c>
      <c r="Z20">
        <f>INDEX(HaverPull!$B:$XZ,MATCH(Calculations!Z$9,HaverPull!$B:$B,0),MATCH(Calculations!$B20,HaverPull!$B$1:$XZ$1,0))</f>
        <v>5691</v>
      </c>
      <c r="AA20">
        <f>INDEX(HaverPull!$B:$XZ,MATCH(Calculations!AA$9,HaverPull!$B:$B,0),MATCH(Calculations!$B20,HaverPull!$B$1:$XZ$1,0))</f>
        <v>5735.7</v>
      </c>
      <c r="AB20">
        <f>INDEX(HaverPull!$B:$XZ,MATCH(Calculations!AB$9,HaverPull!$B:$B,0),MATCH(Calculations!$B20,HaverPull!$B$1:$XZ$1,0))</f>
        <v>5779.9</v>
      </c>
      <c r="AC20">
        <f>INDEX(HaverPull!$B:$XZ,MATCH(Calculations!AC$9,HaverPull!$B:$B,0),MATCH(Calculations!$B20,HaverPull!$B$1:$XZ$1,0))</f>
        <v>5824.3</v>
      </c>
      <c r="AD20">
        <f>INDEX(HaverPull!$B:$XZ,MATCH(Calculations!AD$9,HaverPull!$B:$B,0),MATCH(Calculations!$B20,HaverPull!$B$1:$XZ$1,0))</f>
        <v>5869.1</v>
      </c>
      <c r="AE20">
        <f>INDEX(HaverPull!$B:$XZ,MATCH(Calculations!AE$9,HaverPull!$B:$B,0),MATCH(Calculations!$B20,HaverPull!$B$1:$XZ$1,0))</f>
        <v>5915.7</v>
      </c>
      <c r="AF20">
        <f>INDEX(HaverPull!$B:$XZ,MATCH(Calculations!AF$9,HaverPull!$B:$B,0),MATCH(Calculations!$B20,HaverPull!$B$1:$XZ$1,0))</f>
        <v>5963.2</v>
      </c>
      <c r="AG20">
        <f>INDEX(HaverPull!$B:$XZ,MATCH(Calculations!AG$9,HaverPull!$B:$B,0),MATCH(Calculations!$B20,HaverPull!$B$1:$XZ$1,0))</f>
        <v>6011.7</v>
      </c>
      <c r="AH20">
        <f>INDEX(HaverPull!$B:$XZ,MATCH(Calculations!AH$9,HaverPull!$B:$B,0),MATCH(Calculations!$B20,HaverPull!$B$1:$XZ$1,0))</f>
        <v>6061.3</v>
      </c>
      <c r="AI20">
        <f>INDEX(HaverPull!$B:$XZ,MATCH(Calculations!AI$9,HaverPull!$B:$B,0),MATCH(Calculations!$B20,HaverPull!$B$1:$XZ$1,0))</f>
        <v>6112.2</v>
      </c>
      <c r="AJ20">
        <f>INDEX(HaverPull!$B:$XZ,MATCH(Calculations!AJ$9,HaverPull!$B:$B,0),MATCH(Calculations!$B20,HaverPull!$B$1:$XZ$1,0))</f>
        <v>6166</v>
      </c>
      <c r="AK20">
        <f>INDEX(HaverPull!$B:$XZ,MATCH(Calculations!AK$9,HaverPull!$B:$B,0),MATCH(Calculations!$B20,HaverPull!$B$1:$XZ$1,0))</f>
        <v>6220.3</v>
      </c>
      <c r="AL20">
        <f>INDEX(HaverPull!$B:$XZ,MATCH(Calculations!AL$9,HaverPull!$B:$B,0),MATCH(Calculations!$B20,HaverPull!$B$1:$XZ$1,0))</f>
        <v>6274.4</v>
      </c>
      <c r="AM20">
        <f>INDEX(HaverPull!$B:$XZ,MATCH(Calculations!AM$9,HaverPull!$B:$B,0),MATCH(Calculations!$B20,HaverPull!$B$1:$XZ$1,0))</f>
        <v>6327.7</v>
      </c>
      <c r="AN20">
        <f>INDEX(HaverPull!$B:$XZ,MATCH(Calculations!AN$9,HaverPull!$B:$B,0),MATCH(Calculations!$B20,HaverPull!$B$1:$XZ$1,0))</f>
        <v>6379.1</v>
      </c>
      <c r="AO20">
        <f>INDEX(HaverPull!$B:$XZ,MATCH(Calculations!AO$9,HaverPull!$B:$B,0),MATCH(Calculations!$B20,HaverPull!$B$1:$XZ$1,0))</f>
        <v>6428.5</v>
      </c>
      <c r="AP20">
        <f>INDEX(HaverPull!$B:$XZ,MATCH(Calculations!AP$9,HaverPull!$B:$B,0),MATCH(Calculations!$B20,HaverPull!$B$1:$XZ$1,0))</f>
        <v>6475.1</v>
      </c>
      <c r="AQ20">
        <f>INDEX(HaverPull!$B:$XZ,MATCH(Calculations!AQ$9,HaverPull!$B:$B,0),MATCH(Calculations!$B20,HaverPull!$B$1:$XZ$1,0))</f>
        <v>6516.8</v>
      </c>
      <c r="AR20">
        <f>INDEX(HaverPull!$B:$XZ,MATCH(Calculations!AR$9,HaverPull!$B:$B,0),MATCH(Calculations!$B20,HaverPull!$B$1:$XZ$1,0))</f>
        <v>6552.1</v>
      </c>
      <c r="AS20">
        <f>INDEX(HaverPull!$B:$XZ,MATCH(Calculations!AS$9,HaverPull!$B:$B,0),MATCH(Calculations!$B20,HaverPull!$B$1:$XZ$1,0))</f>
        <v>6585.8</v>
      </c>
      <c r="AT20">
        <f>INDEX(HaverPull!$B:$XZ,MATCH(Calculations!AT$9,HaverPull!$B:$B,0),MATCH(Calculations!$B20,HaverPull!$B$1:$XZ$1,0))</f>
        <v>6619.4</v>
      </c>
      <c r="AU20">
        <f>INDEX(HaverPull!$B:$XZ,MATCH(Calculations!AU$9,HaverPull!$B:$B,0),MATCH(Calculations!$B20,HaverPull!$B$1:$XZ$1,0))</f>
        <v>6654.6</v>
      </c>
      <c r="AV20">
        <f>INDEX(HaverPull!$B:$XZ,MATCH(Calculations!AV$9,HaverPull!$B:$B,0),MATCH(Calculations!$B20,HaverPull!$B$1:$XZ$1,0))</f>
        <v>6695</v>
      </c>
      <c r="AW20">
        <f>INDEX(HaverPull!$B:$XZ,MATCH(Calculations!AW$9,HaverPull!$B:$B,0),MATCH(Calculations!$B20,HaverPull!$B$1:$XZ$1,0))</f>
        <v>6738.4</v>
      </c>
      <c r="AX20">
        <f>INDEX(HaverPull!$B:$XZ,MATCH(Calculations!AX$9,HaverPull!$B:$B,0),MATCH(Calculations!$B20,HaverPull!$B$1:$XZ$1,0))</f>
        <v>6785</v>
      </c>
      <c r="AY20">
        <f>INDEX(HaverPull!$B:$XZ,MATCH(Calculations!AY$9,HaverPull!$B:$B,0),MATCH(Calculations!$B20,HaverPull!$B$1:$XZ$1,0))</f>
        <v>6838.4</v>
      </c>
      <c r="AZ20">
        <f>INDEX(HaverPull!$B:$XZ,MATCH(Calculations!AZ$9,HaverPull!$B:$B,0),MATCH(Calculations!$B20,HaverPull!$B$1:$XZ$1,0))</f>
        <v>6893.3</v>
      </c>
      <c r="BA20">
        <f>INDEX(HaverPull!$B:$XZ,MATCH(Calculations!BA$9,HaverPull!$B:$B,0),MATCH(Calculations!$B20,HaverPull!$B$1:$XZ$1,0))</f>
        <v>6950.1</v>
      </c>
      <c r="BB20">
        <f>INDEX(HaverPull!$B:$XZ,MATCH(Calculations!BB$9,HaverPull!$B:$B,0),MATCH(Calculations!$B20,HaverPull!$B$1:$XZ$1,0))</f>
        <v>7007.9</v>
      </c>
      <c r="BC20">
        <f>INDEX(HaverPull!$B:$XZ,MATCH(Calculations!BC$9,HaverPull!$B:$B,0),MATCH(Calculations!$B20,HaverPull!$B$1:$XZ$1,0))</f>
        <v>7063.6</v>
      </c>
      <c r="BD20">
        <f>INDEX(HaverPull!$B:$XZ,MATCH(Calculations!BD$9,HaverPull!$B:$B,0),MATCH(Calculations!$B20,HaverPull!$B$1:$XZ$1,0))</f>
        <v>7119.8</v>
      </c>
      <c r="BE20">
        <f>INDEX(HaverPull!$B:$XZ,MATCH(Calculations!BE$9,HaverPull!$B:$B,0),MATCH(Calculations!$B20,HaverPull!$B$1:$XZ$1,0))</f>
        <v>7177.2</v>
      </c>
      <c r="BF20">
        <f>INDEX(HaverPull!$B:$XZ,MATCH(Calculations!BF$9,HaverPull!$B:$B,0),MATCH(Calculations!$B20,HaverPull!$B$1:$XZ$1,0))</f>
        <v>7236.3</v>
      </c>
      <c r="BG20">
        <f>INDEX(HaverPull!$B:$XZ,MATCH(Calculations!BG$9,HaverPull!$B:$B,0),MATCH(Calculations!$B20,HaverPull!$B$1:$XZ$1,0))</f>
        <v>7298.3</v>
      </c>
      <c r="BH20">
        <f>INDEX(HaverPull!$B:$XZ,MATCH(Calculations!BH$9,HaverPull!$B:$B,0),MATCH(Calculations!$B20,HaverPull!$B$1:$XZ$1,0))</f>
        <v>7363.3</v>
      </c>
      <c r="BI20">
        <f>INDEX(HaverPull!$B:$XZ,MATCH(Calculations!BI$9,HaverPull!$B:$B,0),MATCH(Calculations!$B20,HaverPull!$B$1:$XZ$1,0))</f>
        <v>7430.1</v>
      </c>
      <c r="BJ20">
        <f>INDEX(HaverPull!$B:$XZ,MATCH(Calculations!BJ$9,HaverPull!$B:$B,0),MATCH(Calculations!$B20,HaverPull!$B$1:$XZ$1,0))</f>
        <v>7498.6</v>
      </c>
      <c r="BK20">
        <f>INDEX(HaverPull!$B:$XZ,MATCH(Calculations!BK$9,HaverPull!$B:$B,0),MATCH(Calculations!$B20,HaverPull!$B$1:$XZ$1,0))</f>
        <v>7568.6</v>
      </c>
      <c r="BL20">
        <f>INDEX(HaverPull!$B:$XZ,MATCH(Calculations!BL$9,HaverPull!$B:$B,0),MATCH(Calculations!$B20,HaverPull!$B$1:$XZ$1,0))</f>
        <v>7639.8</v>
      </c>
      <c r="BM20">
        <f>INDEX(HaverPull!$B:$XZ,MATCH(Calculations!BM$9,HaverPull!$B:$B,0),MATCH(Calculations!$B20,HaverPull!$B$1:$XZ$1,0))</f>
        <v>7711.7</v>
      </c>
      <c r="BN20">
        <f>INDEX(HaverPull!$B:$XZ,MATCH(Calculations!BN$9,HaverPull!$B:$B,0),MATCH(Calculations!$B20,HaverPull!$B$1:$XZ$1,0))</f>
        <v>7783.9</v>
      </c>
      <c r="BO20">
        <f>INDEX(HaverPull!$B:$XZ,MATCH(Calculations!BO$9,HaverPull!$B:$B,0),MATCH(Calculations!$B20,HaverPull!$B$1:$XZ$1,0))</f>
        <v>7855.3</v>
      </c>
      <c r="BP20">
        <f>INDEX(HaverPull!$B:$XZ,MATCH(Calculations!BP$9,HaverPull!$B:$B,0),MATCH(Calculations!$B20,HaverPull!$B$1:$XZ$1,0))</f>
        <v>7926.9</v>
      </c>
      <c r="BQ20">
        <f>INDEX(HaverPull!$B:$XZ,MATCH(Calculations!BQ$9,HaverPull!$B:$B,0),MATCH(Calculations!$B20,HaverPull!$B$1:$XZ$1,0))</f>
        <v>7998.2</v>
      </c>
      <c r="BR20">
        <f>INDEX(HaverPull!$B:$XZ,MATCH(Calculations!BR$9,HaverPull!$B:$B,0),MATCH(Calculations!$B20,HaverPull!$B$1:$XZ$1,0))</f>
        <v>8069.3</v>
      </c>
      <c r="BS20">
        <f>INDEX(HaverPull!$B:$XZ,MATCH(Calculations!BS$9,HaverPull!$B:$B,0),MATCH(Calculations!$B20,HaverPull!$B$1:$XZ$1,0))</f>
        <v>8139.8</v>
      </c>
      <c r="BT20">
        <f>INDEX(HaverPull!$B:$XZ,MATCH(Calculations!BT$9,HaverPull!$B:$B,0),MATCH(Calculations!$B20,HaverPull!$B$1:$XZ$1,0))</f>
        <v>8209.6</v>
      </c>
      <c r="BU20">
        <f>INDEX(HaverPull!$B:$XZ,MATCH(Calculations!BU$9,HaverPull!$B:$B,0),MATCH(Calculations!$B20,HaverPull!$B$1:$XZ$1,0))</f>
        <v>8279</v>
      </c>
      <c r="BV20">
        <f>INDEX(HaverPull!$B:$XZ,MATCH(Calculations!BV$9,HaverPull!$B:$B,0),MATCH(Calculations!$B20,HaverPull!$B$1:$XZ$1,0))</f>
        <v>8347.7999999999993</v>
      </c>
      <c r="BW20">
        <f>INDEX(HaverPull!$B:$XZ,MATCH(Calculations!BW$9,HaverPull!$B:$B,0),MATCH(Calculations!$B20,HaverPull!$B$1:$XZ$1,0))</f>
        <v>8415.7999999999993</v>
      </c>
      <c r="BX20">
        <f>INDEX(HaverPull!$B:$XZ,MATCH(Calculations!BX$9,HaverPull!$B:$B,0),MATCH(Calculations!$B20,HaverPull!$B$1:$XZ$1,0))</f>
        <v>8483.4</v>
      </c>
      <c r="BY20">
        <f>INDEX(HaverPull!$B:$XZ,MATCH(Calculations!BY$9,HaverPull!$B:$B,0),MATCH(Calculations!$B20,HaverPull!$B$1:$XZ$1,0))</f>
        <v>8550.7000000000007</v>
      </c>
      <c r="BZ20">
        <f>INDEX(HaverPull!$B:$XZ,MATCH(Calculations!BZ$9,HaverPull!$B:$B,0),MATCH(Calculations!$B20,HaverPull!$B$1:$XZ$1,0))</f>
        <v>8617.6</v>
      </c>
      <c r="CA20">
        <f>INDEX(HaverPull!$B:$XZ,MATCH(Calculations!CA$9,HaverPull!$B:$B,0),MATCH(Calculations!$B20,HaverPull!$B$1:$XZ$1,0))</f>
        <v>8684.4</v>
      </c>
      <c r="CB20">
        <f>INDEX(HaverPull!$B:$XZ,MATCH(Calculations!CB$9,HaverPull!$B:$B,0),MATCH(Calculations!$B20,HaverPull!$B$1:$XZ$1,0))</f>
        <v>8751.7000000000007</v>
      </c>
      <c r="CC20">
        <f>INDEX(HaverPull!$B:$XZ,MATCH(Calculations!CC$9,HaverPull!$B:$B,0),MATCH(Calculations!$B20,HaverPull!$B$1:$XZ$1,0))</f>
        <v>8818.5</v>
      </c>
      <c r="CD20">
        <f>INDEX(HaverPull!$B:$XZ,MATCH(Calculations!CD$9,HaverPull!$B:$B,0),MATCH(Calculations!$B20,HaverPull!$B$1:$XZ$1,0))</f>
        <v>8884.5</v>
      </c>
      <c r="CE20">
        <f>INDEX(HaverPull!$B:$XZ,MATCH(Calculations!CE$9,HaverPull!$B:$B,0),MATCH(Calculations!$B20,HaverPull!$B$1:$XZ$1,0))</f>
        <v>8949.5</v>
      </c>
      <c r="CF20">
        <f>INDEX(HaverPull!$B:$XZ,MATCH(Calculations!CF$9,HaverPull!$B:$B,0),MATCH(Calculations!$B20,HaverPull!$B$1:$XZ$1,0))</f>
        <v>9012.6</v>
      </c>
      <c r="CG20">
        <f>INDEX(HaverPull!$B:$XZ,MATCH(Calculations!CG$9,HaverPull!$B:$B,0),MATCH(Calculations!$B20,HaverPull!$B$1:$XZ$1,0))</f>
        <v>9074.4</v>
      </c>
      <c r="CH20">
        <f>INDEX(HaverPull!$B:$XZ,MATCH(Calculations!CH$9,HaverPull!$B:$B,0),MATCH(Calculations!$B20,HaverPull!$B$1:$XZ$1,0))</f>
        <v>9134.7999999999993</v>
      </c>
      <c r="CI20">
        <f>INDEX(HaverPull!$B:$XZ,MATCH(Calculations!CI$9,HaverPull!$B:$B,0),MATCH(Calculations!$B20,HaverPull!$B$1:$XZ$1,0))</f>
        <v>9193</v>
      </c>
      <c r="CJ20">
        <f>INDEX(HaverPull!$B:$XZ,MATCH(Calculations!CJ$9,HaverPull!$B:$B,0),MATCH(Calculations!$B20,HaverPull!$B$1:$XZ$1,0))</f>
        <v>9249.2000000000007</v>
      </c>
      <c r="CK20">
        <f>INDEX(HaverPull!$B:$XZ,MATCH(Calculations!CK$9,HaverPull!$B:$B,0),MATCH(Calculations!$B20,HaverPull!$B$1:$XZ$1,0))</f>
        <v>9304.7000000000007</v>
      </c>
      <c r="CL20">
        <f>INDEX(HaverPull!$B:$XZ,MATCH(Calculations!CL$9,HaverPull!$B:$B,0),MATCH(Calculations!$B20,HaverPull!$B$1:$XZ$1,0))</f>
        <v>9360.1</v>
      </c>
      <c r="CM20">
        <f>INDEX(HaverPull!$B:$XZ,MATCH(Calculations!CM$9,HaverPull!$B:$B,0),MATCH(Calculations!$B20,HaverPull!$B$1:$XZ$1,0))</f>
        <v>9416.5</v>
      </c>
      <c r="CN20">
        <f>INDEX(HaverPull!$B:$XZ,MATCH(Calculations!CN$9,HaverPull!$B:$B,0),MATCH(Calculations!$B20,HaverPull!$B$1:$XZ$1,0))</f>
        <v>9474</v>
      </c>
      <c r="CO20">
        <f>INDEX(HaverPull!$B:$XZ,MATCH(Calculations!CO$9,HaverPull!$B:$B,0),MATCH(Calculations!$B20,HaverPull!$B$1:$XZ$1,0))</f>
        <v>9532.5</v>
      </c>
      <c r="CP20">
        <f>INDEX(HaverPull!$B:$XZ,MATCH(Calculations!CP$9,HaverPull!$B:$B,0),MATCH(Calculations!$B20,HaverPull!$B$1:$XZ$1,0))</f>
        <v>9592.2999999999993</v>
      </c>
      <c r="CQ20">
        <f>INDEX(HaverPull!$B:$XZ,MATCH(Calculations!CQ$9,HaverPull!$B:$B,0),MATCH(Calculations!$B20,HaverPull!$B$1:$XZ$1,0))</f>
        <v>9654.5</v>
      </c>
      <c r="CR20">
        <f>INDEX(HaverPull!$B:$XZ,MATCH(Calculations!CR$9,HaverPull!$B:$B,0),MATCH(Calculations!$B20,HaverPull!$B$1:$XZ$1,0))</f>
        <v>9717.6</v>
      </c>
      <c r="CS20">
        <f>INDEX(HaverPull!$B:$XZ,MATCH(Calculations!CS$9,HaverPull!$B:$B,0),MATCH(Calculations!$B20,HaverPull!$B$1:$XZ$1,0))</f>
        <v>9782.2999999999993</v>
      </c>
      <c r="CT20">
        <f>INDEX(HaverPull!$B:$XZ,MATCH(Calculations!CT$9,HaverPull!$B:$B,0),MATCH(Calculations!$B20,HaverPull!$B$1:$XZ$1,0))</f>
        <v>9848.4</v>
      </c>
      <c r="CU20">
        <f>INDEX(HaverPull!$B:$XZ,MATCH(Calculations!CU$9,HaverPull!$B:$B,0),MATCH(Calculations!$B20,HaverPull!$B$1:$XZ$1,0))</f>
        <v>9916</v>
      </c>
      <c r="CV20">
        <f>INDEX(HaverPull!$B:$XZ,MATCH(Calculations!CV$9,HaverPull!$B:$B,0),MATCH(Calculations!$B20,HaverPull!$B$1:$XZ$1,0))</f>
        <v>9986.2999999999993</v>
      </c>
      <c r="CW20">
        <f>INDEX(HaverPull!$B:$XZ,MATCH(Calculations!CW$9,HaverPull!$B:$B,0),MATCH(Calculations!$B20,HaverPull!$B$1:$XZ$1,0))</f>
        <v>10058.299999999999</v>
      </c>
      <c r="CX20">
        <f>INDEX(HaverPull!$B:$XZ,MATCH(Calculations!CX$9,HaverPull!$B:$B,0),MATCH(Calculations!$B20,HaverPull!$B$1:$XZ$1,0))</f>
        <v>10131.700000000001</v>
      </c>
      <c r="CY20">
        <f>INDEX(HaverPull!$B:$XZ,MATCH(Calculations!CY$9,HaverPull!$B:$B,0),MATCH(Calculations!$B20,HaverPull!$B$1:$XZ$1,0))</f>
        <v>10206.799999999999</v>
      </c>
      <c r="CZ20">
        <f>INDEX(HaverPull!$B:$XZ,MATCH(Calculations!CZ$9,HaverPull!$B:$B,0),MATCH(Calculations!$B20,HaverPull!$B$1:$XZ$1,0))</f>
        <v>10280.700000000001</v>
      </c>
      <c r="DA20">
        <f>INDEX(HaverPull!$B:$XZ,MATCH(Calculations!DA$9,HaverPull!$B:$B,0),MATCH(Calculations!$B20,HaverPull!$B$1:$XZ$1,0))</f>
        <v>10355.9</v>
      </c>
      <c r="DB20">
        <f>INDEX(HaverPull!$B:$XZ,MATCH(Calculations!DB$9,HaverPull!$B:$B,0),MATCH(Calculations!$B20,HaverPull!$B$1:$XZ$1,0))</f>
        <v>10432.5</v>
      </c>
      <c r="DC20">
        <f>INDEX(HaverPull!$B:$XZ,MATCH(Calculations!DC$9,HaverPull!$B:$B,0),MATCH(Calculations!$B20,HaverPull!$B$1:$XZ$1,0))</f>
        <v>10510</v>
      </c>
      <c r="DD20">
        <f>INDEX(HaverPull!$B:$XZ,MATCH(Calculations!DD$9,HaverPull!$B:$B,0),MATCH(Calculations!$B20,HaverPull!$B$1:$XZ$1,0))</f>
        <v>10590.2</v>
      </c>
      <c r="DE20">
        <f>INDEX(HaverPull!$B:$XZ,MATCH(Calculations!DE$9,HaverPull!$B:$B,0),MATCH(Calculations!$B20,HaverPull!$B$1:$XZ$1,0))</f>
        <v>10673.7</v>
      </c>
      <c r="DF20">
        <f>INDEX(HaverPull!$B:$XZ,MATCH(Calculations!DF$9,HaverPull!$B:$B,0),MATCH(Calculations!$B20,HaverPull!$B$1:$XZ$1,0))</f>
        <v>10761.4</v>
      </c>
      <c r="DG20">
        <f>INDEX(HaverPull!$B:$XZ,MATCH(Calculations!DG$9,HaverPull!$B:$B,0),MATCH(Calculations!$B20,HaverPull!$B$1:$XZ$1,0))</f>
        <v>10855.7</v>
      </c>
      <c r="DH20">
        <f>INDEX(HaverPull!$B:$XZ,MATCH(Calculations!DH$9,HaverPull!$B:$B,0),MATCH(Calculations!$B20,HaverPull!$B$1:$XZ$1,0))</f>
        <v>10955.9</v>
      </c>
      <c r="DI20">
        <f>INDEX(HaverPull!$B:$XZ,MATCH(Calculations!DI$9,HaverPull!$B:$B,0),MATCH(Calculations!$B20,HaverPull!$B$1:$XZ$1,0))</f>
        <v>11060.5</v>
      </c>
      <c r="DJ20">
        <f>INDEX(HaverPull!$B:$XZ,MATCH(Calculations!DJ$9,HaverPull!$B:$B,0),MATCH(Calculations!$B20,HaverPull!$B$1:$XZ$1,0))</f>
        <v>11169</v>
      </c>
      <c r="DK20">
        <f>INDEX(HaverPull!$B:$XZ,MATCH(Calculations!DK$9,HaverPull!$B:$B,0),MATCH(Calculations!$B20,HaverPull!$B$1:$XZ$1,0))</f>
        <v>11281</v>
      </c>
      <c r="DL20">
        <f>INDEX(HaverPull!$B:$XZ,MATCH(Calculations!DL$9,HaverPull!$B:$B,0),MATCH(Calculations!$B20,HaverPull!$B$1:$XZ$1,0))</f>
        <v>11396.9</v>
      </c>
      <c r="DM20">
        <f>INDEX(HaverPull!$B:$XZ,MATCH(Calculations!DM$9,HaverPull!$B:$B,0),MATCH(Calculations!$B20,HaverPull!$B$1:$XZ$1,0))</f>
        <v>11515.1</v>
      </c>
      <c r="DN20">
        <f>INDEX(HaverPull!$B:$XZ,MATCH(Calculations!DN$9,HaverPull!$B:$B,0),MATCH(Calculations!$B20,HaverPull!$B$1:$XZ$1,0))</f>
        <v>11634.8</v>
      </c>
      <c r="DO20">
        <f>INDEX(HaverPull!$B:$XZ,MATCH(Calculations!DO$9,HaverPull!$B:$B,0),MATCH(Calculations!$B20,HaverPull!$B$1:$XZ$1,0))</f>
        <v>11754.2</v>
      </c>
      <c r="DP20">
        <f>INDEX(HaverPull!$B:$XZ,MATCH(Calculations!DP$9,HaverPull!$B:$B,0),MATCH(Calculations!$B20,HaverPull!$B$1:$XZ$1,0))</f>
        <v>11873.8</v>
      </c>
      <c r="DQ20">
        <f>INDEX(HaverPull!$B:$XZ,MATCH(Calculations!DQ$9,HaverPull!$B:$B,0),MATCH(Calculations!$B20,HaverPull!$B$1:$XZ$1,0))</f>
        <v>11993.5</v>
      </c>
      <c r="DR20">
        <f>INDEX(HaverPull!$B:$XZ,MATCH(Calculations!DR$9,HaverPull!$B:$B,0),MATCH(Calculations!$B20,HaverPull!$B$1:$XZ$1,0))</f>
        <v>12113</v>
      </c>
      <c r="DS20">
        <f>INDEX(HaverPull!$B:$XZ,MATCH(Calculations!DS$9,HaverPull!$B:$B,0),MATCH(Calculations!$B20,HaverPull!$B$1:$XZ$1,0))</f>
        <v>12231.1</v>
      </c>
      <c r="DT20">
        <f>INDEX(HaverPull!$B:$XZ,MATCH(Calculations!DT$9,HaverPull!$B:$B,0),MATCH(Calculations!$B20,HaverPull!$B$1:$XZ$1,0))</f>
        <v>12350.9</v>
      </c>
      <c r="DU20">
        <f>INDEX(HaverPull!$B:$XZ,MATCH(Calculations!DU$9,HaverPull!$B:$B,0),MATCH(Calculations!$B20,HaverPull!$B$1:$XZ$1,0))</f>
        <v>12469.5</v>
      </c>
      <c r="DV20">
        <f>INDEX(HaverPull!$B:$XZ,MATCH(Calculations!DV$9,HaverPull!$B:$B,0),MATCH(Calculations!$B20,HaverPull!$B$1:$XZ$1,0))</f>
        <v>12586.2</v>
      </c>
      <c r="DW20">
        <f>INDEX(HaverPull!$B:$XZ,MATCH(Calculations!DW$9,HaverPull!$B:$B,0),MATCH(Calculations!$B20,HaverPull!$B$1:$XZ$1,0))</f>
        <v>12700.4</v>
      </c>
      <c r="DX20">
        <f>INDEX(HaverPull!$B:$XZ,MATCH(Calculations!DX$9,HaverPull!$B:$B,0),MATCH(Calculations!$B20,HaverPull!$B$1:$XZ$1,0))</f>
        <v>12809.8</v>
      </c>
      <c r="DY20">
        <f>INDEX(HaverPull!$B:$XZ,MATCH(Calculations!DY$9,HaverPull!$B:$B,0),MATCH(Calculations!$B20,HaverPull!$B$1:$XZ$1,0))</f>
        <v>12915.4</v>
      </c>
      <c r="DZ20">
        <f>INDEX(HaverPull!$B:$XZ,MATCH(Calculations!DZ$9,HaverPull!$B:$B,0),MATCH(Calculations!$B20,HaverPull!$B$1:$XZ$1,0))</f>
        <v>13016.9</v>
      </c>
      <c r="EA20">
        <f>INDEX(HaverPull!$B:$XZ,MATCH(Calculations!EA$9,HaverPull!$B:$B,0),MATCH(Calculations!$B20,HaverPull!$B$1:$XZ$1,0))</f>
        <v>13111.9</v>
      </c>
      <c r="EB20">
        <f>INDEX(HaverPull!$B:$XZ,MATCH(Calculations!EB$9,HaverPull!$B:$B,0),MATCH(Calculations!$B20,HaverPull!$B$1:$XZ$1,0))</f>
        <v>13202.2</v>
      </c>
      <c r="EC20">
        <f>INDEX(HaverPull!$B:$XZ,MATCH(Calculations!EC$9,HaverPull!$B:$B,0),MATCH(Calculations!$B20,HaverPull!$B$1:$XZ$1,0))</f>
        <v>13289.5</v>
      </c>
      <c r="ED20">
        <f>INDEX(HaverPull!$B:$XZ,MATCH(Calculations!ED$9,HaverPull!$B:$B,0),MATCH(Calculations!$B20,HaverPull!$B$1:$XZ$1,0))</f>
        <v>13374.6</v>
      </c>
      <c r="EE20">
        <f>INDEX(HaverPull!$B:$XZ,MATCH(Calculations!EE$9,HaverPull!$B:$B,0),MATCH(Calculations!$B20,HaverPull!$B$1:$XZ$1,0))</f>
        <v>13459.6</v>
      </c>
      <c r="EF20">
        <f>INDEX(HaverPull!$B:$XZ,MATCH(Calculations!EF$9,HaverPull!$B:$B,0),MATCH(Calculations!$B20,HaverPull!$B$1:$XZ$1,0))</f>
        <v>13543.2</v>
      </c>
      <c r="EG20">
        <f>INDEX(HaverPull!$B:$XZ,MATCH(Calculations!EG$9,HaverPull!$B:$B,0),MATCH(Calculations!$B20,HaverPull!$B$1:$XZ$1,0))</f>
        <v>13626.3</v>
      </c>
      <c r="EH20">
        <f>INDEX(HaverPull!$B:$XZ,MATCH(Calculations!EH$9,HaverPull!$B:$B,0),MATCH(Calculations!$B20,HaverPull!$B$1:$XZ$1,0))</f>
        <v>13709.6</v>
      </c>
      <c r="EI20">
        <f>INDEX(HaverPull!$B:$XZ,MATCH(Calculations!EI$9,HaverPull!$B:$B,0),MATCH(Calculations!$B20,HaverPull!$B$1:$XZ$1,0))</f>
        <v>13794.4</v>
      </c>
      <c r="EJ20">
        <f>INDEX(HaverPull!$B:$XZ,MATCH(Calculations!EJ$9,HaverPull!$B:$B,0),MATCH(Calculations!$B20,HaverPull!$B$1:$XZ$1,0))</f>
        <v>13882</v>
      </c>
      <c r="EK20">
        <f>INDEX(HaverPull!$B:$XZ,MATCH(Calculations!EK$9,HaverPull!$B:$B,0),MATCH(Calculations!$B20,HaverPull!$B$1:$XZ$1,0))</f>
        <v>13969.9</v>
      </c>
      <c r="EL20">
        <f>INDEX(HaverPull!$B:$XZ,MATCH(Calculations!EL$9,HaverPull!$B:$B,0),MATCH(Calculations!$B20,HaverPull!$B$1:$XZ$1,0))</f>
        <v>14057.8</v>
      </c>
      <c r="EM20">
        <f>INDEX(HaverPull!$B:$XZ,MATCH(Calculations!EM$9,HaverPull!$B:$B,0),MATCH(Calculations!$B20,HaverPull!$B$1:$XZ$1,0))</f>
        <v>14145.5</v>
      </c>
      <c r="EN20">
        <f>INDEX(HaverPull!$B:$XZ,MATCH(Calculations!EN$9,HaverPull!$B:$B,0),MATCH(Calculations!$B20,HaverPull!$B$1:$XZ$1,0))</f>
        <v>14231.7</v>
      </c>
      <c r="EO20">
        <f>INDEX(HaverPull!$B:$XZ,MATCH(Calculations!EO$9,HaverPull!$B:$B,0),MATCH(Calculations!$B20,HaverPull!$B$1:$XZ$1,0))</f>
        <v>14315.9</v>
      </c>
      <c r="EP20">
        <f>INDEX(HaverPull!$B:$XZ,MATCH(Calculations!EP$9,HaverPull!$B:$B,0),MATCH(Calculations!$B20,HaverPull!$B$1:$XZ$1,0))</f>
        <v>14397.4</v>
      </c>
      <c r="EQ20">
        <f>INDEX(HaverPull!$B:$XZ,MATCH(Calculations!EQ$9,HaverPull!$B:$B,0),MATCH(Calculations!$B20,HaverPull!$B$1:$XZ$1,0))</f>
        <v>14473.7</v>
      </c>
      <c r="ER20">
        <f>INDEX(HaverPull!$B:$XZ,MATCH(Calculations!ER$9,HaverPull!$B:$B,0),MATCH(Calculations!$B20,HaverPull!$B$1:$XZ$1,0))</f>
        <v>14545.4</v>
      </c>
      <c r="ES20">
        <f>INDEX(HaverPull!$B:$XZ,MATCH(Calculations!ES$9,HaverPull!$B:$B,0),MATCH(Calculations!$B20,HaverPull!$B$1:$XZ$1,0))</f>
        <v>14614.4</v>
      </c>
      <c r="ET20">
        <f>INDEX(HaverPull!$B:$XZ,MATCH(Calculations!ET$9,HaverPull!$B:$B,0),MATCH(Calculations!$B20,HaverPull!$B$1:$XZ$1,0))</f>
        <v>14681.3</v>
      </c>
      <c r="EU20">
        <f>INDEX(HaverPull!$B:$XZ,MATCH(Calculations!EU$9,HaverPull!$B:$B,0),MATCH(Calculations!$B20,HaverPull!$B$1:$XZ$1,0))</f>
        <v>14746.7</v>
      </c>
      <c r="EV20">
        <f>INDEX(HaverPull!$B:$XZ,MATCH(Calculations!EV$9,HaverPull!$B:$B,0),MATCH(Calculations!$B20,HaverPull!$B$1:$XZ$1,0))</f>
        <v>14811.9</v>
      </c>
      <c r="EW20">
        <f>INDEX(HaverPull!$B:$XZ,MATCH(Calculations!EW$9,HaverPull!$B:$B,0),MATCH(Calculations!$B20,HaverPull!$B$1:$XZ$1,0))</f>
        <v>14876.2</v>
      </c>
      <c r="EX20">
        <f>INDEX(HaverPull!$B:$XZ,MATCH(Calculations!EX$9,HaverPull!$B:$B,0),MATCH(Calculations!$B20,HaverPull!$B$1:$XZ$1,0))</f>
        <v>14939.7</v>
      </c>
      <c r="EY20">
        <f>INDEX(HaverPull!$B:$XZ,MATCH(Calculations!EY$9,HaverPull!$B:$B,0),MATCH(Calculations!$B20,HaverPull!$B$1:$XZ$1,0))</f>
        <v>15003.7</v>
      </c>
      <c r="EZ20">
        <f>INDEX(HaverPull!$B:$XZ,MATCH(Calculations!EZ$9,HaverPull!$B:$B,0),MATCH(Calculations!$B20,HaverPull!$B$1:$XZ$1,0))</f>
        <v>15068.3</v>
      </c>
      <c r="FA20">
        <f>INDEX(HaverPull!$B:$XZ,MATCH(Calculations!FA$9,HaverPull!$B:$B,0),MATCH(Calculations!$B20,HaverPull!$B$1:$XZ$1,0))</f>
        <v>15130.9</v>
      </c>
      <c r="FB20">
        <f>INDEX(HaverPull!$B:$XZ,MATCH(Calculations!FB$9,HaverPull!$B:$B,0),MATCH(Calculations!$B20,HaverPull!$B$1:$XZ$1,0))</f>
        <v>15190.4</v>
      </c>
      <c r="FC20">
        <f>INDEX(HaverPull!$B:$XZ,MATCH(Calculations!FC$9,HaverPull!$B:$B,0),MATCH(Calculations!$B20,HaverPull!$B$1:$XZ$1,0))</f>
        <v>15244.8</v>
      </c>
      <c r="FD20">
        <f>INDEX(HaverPull!$B:$XZ,MATCH(Calculations!FD$9,HaverPull!$B:$B,0),MATCH(Calculations!$B20,HaverPull!$B$1:$XZ$1,0))</f>
        <v>15291.1</v>
      </c>
      <c r="FE20">
        <f>INDEX(HaverPull!$B:$XZ,MATCH(Calculations!FE$9,HaverPull!$B:$B,0),MATCH(Calculations!$B20,HaverPull!$B$1:$XZ$1,0))</f>
        <v>15333.2</v>
      </c>
      <c r="FF20">
        <f>INDEX(HaverPull!$B:$XZ,MATCH(Calculations!FF$9,HaverPull!$B:$B,0),MATCH(Calculations!$B20,HaverPull!$B$1:$XZ$1,0))</f>
        <v>15372</v>
      </c>
      <c r="FG20">
        <f>INDEX(HaverPull!$B:$XZ,MATCH(Calculations!FG$9,HaverPull!$B:$B,0),MATCH(Calculations!$B20,HaverPull!$B$1:$XZ$1,0))</f>
        <v>15406.4</v>
      </c>
      <c r="FH20">
        <f>INDEX(HaverPull!$B:$XZ,MATCH(Calculations!FH$9,HaverPull!$B:$B,0),MATCH(Calculations!$B20,HaverPull!$B$1:$XZ$1,0))</f>
        <v>15439.9</v>
      </c>
      <c r="FI20">
        <f>INDEX(HaverPull!$B:$XZ,MATCH(Calculations!FI$9,HaverPull!$B:$B,0),MATCH(Calculations!$B20,HaverPull!$B$1:$XZ$1,0))</f>
        <v>15473.4</v>
      </c>
      <c r="FJ20">
        <f>INDEX(HaverPull!$B:$XZ,MATCH(Calculations!FJ$9,HaverPull!$B:$B,0),MATCH(Calculations!$B20,HaverPull!$B$1:$XZ$1,0))</f>
        <v>15508.2</v>
      </c>
      <c r="FK20">
        <f>INDEX(HaverPull!$B:$XZ,MATCH(Calculations!FK$9,HaverPull!$B:$B,0),MATCH(Calculations!$B20,HaverPull!$B$1:$XZ$1,0))</f>
        <v>15549</v>
      </c>
      <c r="FL20">
        <f>INDEX(HaverPull!$B:$XZ,MATCH(Calculations!FL$9,HaverPull!$B:$B,0),MATCH(Calculations!$B20,HaverPull!$B$1:$XZ$1,0))</f>
        <v>15591.9</v>
      </c>
      <c r="FM20">
        <f>INDEX(HaverPull!$B:$XZ,MATCH(Calculations!FM$9,HaverPull!$B:$B,0),MATCH(Calculations!$B20,HaverPull!$B$1:$XZ$1,0))</f>
        <v>15637.2</v>
      </c>
      <c r="FN20">
        <f>INDEX(HaverPull!$B:$XZ,MATCH(Calculations!FN$9,HaverPull!$B:$B,0),MATCH(Calculations!$B20,HaverPull!$B$1:$XZ$1,0))</f>
        <v>15684.9</v>
      </c>
      <c r="FO20">
        <f>INDEX(HaverPull!$B:$XZ,MATCH(Calculations!FO$9,HaverPull!$B:$B,0),MATCH(Calculations!$B20,HaverPull!$B$1:$XZ$1,0))</f>
        <v>15734.5</v>
      </c>
      <c r="FP20">
        <f>INDEX(HaverPull!$B:$XZ,MATCH(Calculations!FP$9,HaverPull!$B:$B,0),MATCH(Calculations!$B20,HaverPull!$B$1:$XZ$1,0))</f>
        <v>15787</v>
      </c>
      <c r="FQ20">
        <f>INDEX(HaverPull!$B:$XZ,MATCH(Calculations!FQ$9,HaverPull!$B:$B,0),MATCH(Calculations!$B20,HaverPull!$B$1:$XZ$1,0))</f>
        <v>15841.8</v>
      </c>
      <c r="FR20">
        <f>INDEX(HaverPull!$B:$XZ,MATCH(Calculations!FR$9,HaverPull!$B:$B,0),MATCH(Calculations!$B20,HaverPull!$B$1:$XZ$1,0))</f>
        <v>15898.6</v>
      </c>
      <c r="FS20">
        <f>INDEX(HaverPull!$B:$XZ,MATCH(Calculations!FS$9,HaverPull!$B:$B,0),MATCH(Calculations!$B20,HaverPull!$B$1:$XZ$1,0))</f>
        <v>15957.4</v>
      </c>
      <c r="FT20">
        <f>INDEX(HaverPull!$B:$XZ,MATCH(Calculations!FT$9,HaverPull!$B:$B,0),MATCH(Calculations!$B20,HaverPull!$B$1:$XZ$1,0))</f>
        <v>16017.8</v>
      </c>
      <c r="FU20">
        <f>INDEX(HaverPull!$B:$XZ,MATCH(Calculations!FU$9,HaverPull!$B:$B,0),MATCH(Calculations!$B20,HaverPull!$B$1:$XZ$1,0))</f>
        <v>16079.7</v>
      </c>
      <c r="FV20">
        <f>INDEX(HaverPull!$B:$XZ,MATCH(Calculations!FV$9,HaverPull!$B:$B,0),MATCH(Calculations!$B20,HaverPull!$B$1:$XZ$1,0))</f>
        <v>16142.8</v>
      </c>
      <c r="FW20">
        <f>INDEX(HaverPull!$B:$XZ,MATCH(Calculations!FW$9,HaverPull!$B:$B,0),MATCH(Calculations!$B20,HaverPull!$B$1:$XZ$1,0))</f>
        <v>16206.5</v>
      </c>
      <c r="FX20">
        <f>INDEX(HaverPull!$B:$XZ,MATCH(Calculations!FX$9,HaverPull!$B:$B,0),MATCH(Calculations!$B20,HaverPull!$B$1:$XZ$1,0))</f>
        <v>16272.1</v>
      </c>
      <c r="FY20">
        <f>INDEX(HaverPull!$B:$XZ,MATCH(Calculations!FY$9,HaverPull!$B:$B,0),MATCH(Calculations!$B20,HaverPull!$B$1:$XZ$1,0))</f>
        <v>16338.6</v>
      </c>
      <c r="FZ20">
        <f>INDEX(HaverPull!$B:$XZ,MATCH(Calculations!FZ$9,HaverPull!$B:$B,0),MATCH(Calculations!$B20,HaverPull!$B$1:$XZ$1,0))</f>
        <v>16405.7</v>
      </c>
      <c r="GA20">
        <f>INDEX(HaverPull!$B:$XZ,MATCH(Calculations!GA$9,HaverPull!$B:$B,0),MATCH(Calculations!$B20,HaverPull!$B$1:$XZ$1,0))</f>
        <v>16473.099999999999</v>
      </c>
      <c r="GB20">
        <f>INDEX(HaverPull!$B:$XZ,MATCH(Calculations!GB$9,HaverPull!$B:$B,0),MATCH(Calculations!$B20,HaverPull!$B$1:$XZ$1,0))</f>
        <v>16540.2</v>
      </c>
      <c r="GC20">
        <f>INDEX(HaverPull!$B:$XZ,MATCH(Calculations!GC$9,HaverPull!$B:$B,0),MATCH(Calculations!$B20,HaverPull!$B$1:$XZ$1,0))</f>
        <v>16607</v>
      </c>
      <c r="GD20">
        <f>INDEX(HaverPull!$B:$XZ,MATCH(Calculations!GD$9,HaverPull!$B:$B,0),MATCH(Calculations!$B20,HaverPull!$B$1:$XZ$1,0))</f>
        <v>16673.3</v>
      </c>
      <c r="GE20">
        <f>INDEX(HaverPull!$B:$XZ,MATCH(Calculations!GE$9,HaverPull!$B:$B,0),MATCH(Calculations!$B20,HaverPull!$B$1:$XZ$1,0))</f>
        <v>16738</v>
      </c>
      <c r="GF20">
        <f>INDEX(HaverPull!$B:$XZ,MATCH(Calculations!GF$9,HaverPull!$B:$B,0),MATCH(Calculations!$B20,HaverPull!$B$1:$XZ$1,0))</f>
        <v>16801.3</v>
      </c>
      <c r="GG20">
        <f>INDEX(HaverPull!$B:$XZ,MATCH(Calculations!GG$9,HaverPull!$B:$B,0),MATCH(Calculations!$B20,HaverPull!$B$1:$XZ$1,0))</f>
        <v>16864.3</v>
      </c>
      <c r="GH20">
        <f>INDEX(HaverPull!$B:$XZ,MATCH(Calculations!GH$9,HaverPull!$B:$B,0),MATCH(Calculations!$B20,HaverPull!$B$1:$XZ$1,0))</f>
        <v>16927.7</v>
      </c>
      <c r="GI20">
        <f>INDEX(HaverPull!$B:$XZ,MATCH(Calculations!GI$9,HaverPull!$B:$B,0),MATCH(Calculations!$B20,HaverPull!$B$1:$XZ$1,0))</f>
        <v>16992.2</v>
      </c>
      <c r="GJ20">
        <f>INDEX(HaverPull!$B:$XZ,MATCH(Calculations!GJ$9,HaverPull!$B:$B,0),MATCH(Calculations!$B20,HaverPull!$B$1:$XZ$1,0))</f>
        <v>17058.2</v>
      </c>
      <c r="GK20">
        <f>INDEX(HaverPull!$B:$XZ,MATCH(Calculations!GK$9,HaverPull!$B:$B,0),MATCH(Calculations!$B20,HaverPull!$B$1:$XZ$1,0))</f>
        <v>17125.5</v>
      </c>
      <c r="GL20">
        <f>INDEX(HaverPull!$B:$XZ,MATCH(Calculations!GL$9,HaverPull!$B:$B,0),MATCH(Calculations!$B20,HaverPull!$B$1:$XZ$1,0))</f>
        <v>17194.2</v>
      </c>
      <c r="GM20" t="e">
        <f>INDEX(HaverPull!$B:$XZ,MATCH(Calculations!GM$9,HaverPull!$B:$B,0),MATCH(Calculations!$B20,HaverPull!$B$1:$XZ$1,0))</f>
        <v>#N/A</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10713.4</v>
      </c>
      <c r="FX21">
        <f>INDEX(HaverPull!$B:$XZ,MATCH(Calculations!FX$9,HaverPull!$B:$B,0),MATCH(Calculations!$B21,HaverPull!$B$1:$XZ$1,0))</f>
        <v>10805.1</v>
      </c>
      <c r="FY21">
        <f>INDEX(HaverPull!$B:$XZ,MATCH(Calculations!FY$9,HaverPull!$B:$B,0),MATCH(Calculations!$B21,HaverPull!$B$1:$XZ$1,0))</f>
        <v>10909.9</v>
      </c>
      <c r="FZ21">
        <f>INDEX(HaverPull!$B:$XZ,MATCH(Calculations!FZ$9,HaverPull!$B:$B,0),MATCH(Calculations!$B21,HaverPull!$B$1:$XZ$1,0))</f>
        <v>11045.2</v>
      </c>
      <c r="GA21">
        <f>INDEX(HaverPull!$B:$XZ,MATCH(Calculations!GA$9,HaverPull!$B:$B,0),MATCH(Calculations!$B21,HaverPull!$B$1:$XZ$1,0))</f>
        <v>11145.3</v>
      </c>
      <c r="GB21">
        <f>INDEX(HaverPull!$B:$XZ,MATCH(Calculations!GB$9,HaverPull!$B:$B,0),MATCH(Calculations!$B21,HaverPull!$B$1:$XZ$1,0))</f>
        <v>11227.9</v>
      </c>
      <c r="GC21">
        <f>INDEX(HaverPull!$B:$XZ,MATCH(Calculations!GC$9,HaverPull!$B:$B,0),MATCH(Calculations!$B21,HaverPull!$B$1:$XZ$1,0))</f>
        <v>11304.6</v>
      </c>
      <c r="GD21">
        <f>INDEX(HaverPull!$B:$XZ,MATCH(Calculations!GD$9,HaverPull!$B:$B,0),MATCH(Calculations!$B21,HaverPull!$B$1:$XZ$1,0))</f>
        <v>11379.3</v>
      </c>
      <c r="GE21">
        <f>INDEX(HaverPull!$B:$XZ,MATCH(Calculations!GE$9,HaverPull!$B:$B,0),MATCH(Calculations!$B21,HaverPull!$B$1:$XZ$1,0))</f>
        <v>11430.5</v>
      </c>
      <c r="GF21">
        <f>INDEX(HaverPull!$B:$XZ,MATCH(Calculations!GF$9,HaverPull!$B:$B,0),MATCH(Calculations!$B21,HaverPull!$B$1:$XZ$1,0))</f>
        <v>11537.7</v>
      </c>
      <c r="GG21">
        <f>INDEX(HaverPull!$B:$XZ,MATCH(Calculations!GG$9,HaverPull!$B:$B,0),MATCH(Calculations!$B21,HaverPull!$B$1:$XZ$1,0))</f>
        <v>11618.1</v>
      </c>
      <c r="GH21">
        <f>INDEX(HaverPull!$B:$XZ,MATCH(Calculations!GH$9,HaverPull!$B:$B,0),MATCH(Calculations!$B21,HaverPull!$B$1:$XZ$1,0))</f>
        <v>11702.1</v>
      </c>
      <c r="GI21">
        <f>INDEX(HaverPull!$B:$XZ,MATCH(Calculations!GI$9,HaverPull!$B:$B,0),MATCH(Calculations!$B21,HaverPull!$B$1:$XZ$1,0))</f>
        <v>11758</v>
      </c>
      <c r="GJ21">
        <f>INDEX(HaverPull!$B:$XZ,MATCH(Calculations!GJ$9,HaverPull!$B:$B,0),MATCH(Calculations!$B21,HaverPull!$B$1:$XZ$1,0))</f>
        <v>11853</v>
      </c>
      <c r="GK21">
        <f>INDEX(HaverPull!$B:$XZ,MATCH(Calculations!GK$9,HaverPull!$B:$B,0),MATCH(Calculations!$B21,HaverPull!$B$1:$XZ$1,0))</f>
        <v>11916.6</v>
      </c>
      <c r="GL21">
        <f>INDEX(HaverPull!$B:$XZ,MATCH(Calculations!GL$9,HaverPull!$B:$B,0),MATCH(Calculations!$B21,HaverPull!$B$1:$XZ$1,0))</f>
        <v>12028.1</v>
      </c>
      <c r="GM21" t="e">
        <f>INDEX(HaverPull!$B:$XZ,MATCH(Calculations!GM$9,HaverPull!$B:$B,0),MATCH(Calculations!$B21,HaverPull!$B$1:$XZ$1,0))</f>
        <v>#N/A</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11640.2</v>
      </c>
      <c r="FX22">
        <f>INDEX(HaverPull!$B:$XZ,MATCH(Calculations!FX$9,HaverPull!$B:$B,0),MATCH(Calculations!$B22,HaverPull!$B$1:$XZ$1,0))</f>
        <v>11791.9</v>
      </c>
      <c r="FY22">
        <f>INDEX(HaverPull!$B:$XZ,MATCH(Calculations!FY$9,HaverPull!$B:$B,0),MATCH(Calculations!$B22,HaverPull!$B$1:$XZ$1,0))</f>
        <v>11941.1</v>
      </c>
      <c r="FZ22">
        <f>INDEX(HaverPull!$B:$XZ,MATCH(Calculations!FZ$9,HaverPull!$B:$B,0),MATCH(Calculations!$B22,HaverPull!$B$1:$XZ$1,0))</f>
        <v>12081.4</v>
      </c>
      <c r="GA22">
        <f>INDEX(HaverPull!$B:$XZ,MATCH(Calculations!GA$9,HaverPull!$B:$B,0),MATCH(Calculations!$B22,HaverPull!$B$1:$XZ$1,0))</f>
        <v>12142.2</v>
      </c>
      <c r="GB22">
        <f>INDEX(HaverPull!$B:$XZ,MATCH(Calculations!GB$9,HaverPull!$B:$B,0),MATCH(Calculations!$B22,HaverPull!$B$1:$XZ$1,0))</f>
        <v>12284.2</v>
      </c>
      <c r="GC22">
        <f>INDEX(HaverPull!$B:$XZ,MATCH(Calculations!GC$9,HaverPull!$B:$B,0),MATCH(Calculations!$B22,HaverPull!$B$1:$XZ$1,0))</f>
        <v>12407.8</v>
      </c>
      <c r="GD22">
        <f>INDEX(HaverPull!$B:$XZ,MATCH(Calculations!GD$9,HaverPull!$B:$B,0),MATCH(Calculations!$B22,HaverPull!$B$1:$XZ$1,0))</f>
        <v>12494.9</v>
      </c>
      <c r="GE22">
        <f>INDEX(HaverPull!$B:$XZ,MATCH(Calculations!GE$9,HaverPull!$B:$B,0),MATCH(Calculations!$B22,HaverPull!$B$1:$XZ$1,0))</f>
        <v>12571.5</v>
      </c>
      <c r="GF22">
        <f>INDEX(HaverPull!$B:$XZ,MATCH(Calculations!GF$9,HaverPull!$B:$B,0),MATCH(Calculations!$B22,HaverPull!$B$1:$XZ$1,0))</f>
        <v>12755</v>
      </c>
      <c r="GG22">
        <f>INDEX(HaverPull!$B:$XZ,MATCH(Calculations!GG$9,HaverPull!$B:$B,0),MATCH(Calculations!$B22,HaverPull!$B$1:$XZ$1,0))</f>
        <v>12899.4</v>
      </c>
      <c r="GH22">
        <f>INDEX(HaverPull!$B:$XZ,MATCH(Calculations!GH$9,HaverPull!$B:$B,0),MATCH(Calculations!$B22,HaverPull!$B$1:$XZ$1,0))</f>
        <v>13056.9</v>
      </c>
      <c r="GI22">
        <f>INDEX(HaverPull!$B:$XZ,MATCH(Calculations!GI$9,HaverPull!$B:$B,0),MATCH(Calculations!$B22,HaverPull!$B$1:$XZ$1,0))</f>
        <v>13191.6</v>
      </c>
      <c r="GJ22">
        <f>INDEX(HaverPull!$B:$XZ,MATCH(Calculations!GJ$9,HaverPull!$B:$B,0),MATCH(Calculations!$B22,HaverPull!$B$1:$XZ$1,0))</f>
        <v>13307</v>
      </c>
      <c r="GK22">
        <f>INDEX(HaverPull!$B:$XZ,MATCH(Calculations!GK$9,HaverPull!$B:$B,0),MATCH(Calculations!$B22,HaverPull!$B$1:$XZ$1,0))</f>
        <v>13429.1</v>
      </c>
      <c r="GL22">
        <f>INDEX(HaverPull!$B:$XZ,MATCH(Calculations!GL$9,HaverPull!$B:$B,0),MATCH(Calculations!$B22,HaverPull!$B$1:$XZ$1,0))</f>
        <v>13647.1</v>
      </c>
      <c r="GM22" t="e">
        <f>INDEX(HaverPull!$B:$XZ,MATCH(Calculations!GM$9,HaverPull!$B:$B,0),MATCH(Calculations!$B22,HaverPull!$B$1:$XZ$1,0))</f>
        <v>#N/A</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1.0865099999999999</v>
      </c>
      <c r="FX23">
        <f>INDEX(HaverPull!$B:$XZ,MATCH(Calculations!FX$9,HaverPull!$B:$B,0),MATCH(Calculations!$B23,HaverPull!$B$1:$XZ$1,0))</f>
        <v>1.0913299999999999</v>
      </c>
      <c r="FY23">
        <f>INDEX(HaverPull!$B:$XZ,MATCH(Calculations!FY$9,HaverPull!$B:$B,0),MATCH(Calculations!$B23,HaverPull!$B$1:$XZ$1,0))</f>
        <v>1.09453</v>
      </c>
      <c r="FZ23">
        <f>INDEX(HaverPull!$B:$XZ,MATCH(Calculations!FZ$9,HaverPull!$B:$B,0),MATCH(Calculations!$B23,HaverPull!$B$1:$XZ$1,0))</f>
        <v>1.0938099999999999</v>
      </c>
      <c r="GA23">
        <f>INDEX(HaverPull!$B:$XZ,MATCH(Calculations!GA$9,HaverPull!$B:$B,0),MATCH(Calculations!$B23,HaverPull!$B$1:$XZ$1,0))</f>
        <v>1.08944</v>
      </c>
      <c r="GB23">
        <f>INDEX(HaverPull!$B:$XZ,MATCH(Calculations!GB$9,HaverPull!$B:$B,0),MATCH(Calculations!$B23,HaverPull!$B$1:$XZ$1,0))</f>
        <v>1.0940699999999999</v>
      </c>
      <c r="GC23">
        <f>INDEX(HaverPull!$B:$XZ,MATCH(Calculations!GC$9,HaverPull!$B:$B,0),MATCH(Calculations!$B23,HaverPull!$B$1:$XZ$1,0))</f>
        <v>1.0975900000000001</v>
      </c>
      <c r="GD23">
        <f>INDEX(HaverPull!$B:$XZ,MATCH(Calculations!GD$9,HaverPull!$B:$B,0),MATCH(Calculations!$B23,HaverPull!$B$1:$XZ$1,0))</f>
        <v>1.0980400000000001</v>
      </c>
      <c r="GE23">
        <f>INDEX(HaverPull!$B:$XZ,MATCH(Calculations!GE$9,HaverPull!$B:$B,0),MATCH(Calculations!$B23,HaverPull!$B$1:$XZ$1,0))</f>
        <v>1.09981</v>
      </c>
      <c r="GF23">
        <f>INDEX(HaverPull!$B:$XZ,MATCH(Calculations!GF$9,HaverPull!$B:$B,0),MATCH(Calculations!$B23,HaverPull!$B$1:$XZ$1,0))</f>
        <v>1.1054999999999999</v>
      </c>
      <c r="GG23">
        <f>INDEX(HaverPull!$B:$XZ,MATCH(Calculations!GG$9,HaverPull!$B:$B,0),MATCH(Calculations!$B23,HaverPull!$B$1:$XZ$1,0))</f>
        <v>1.11029</v>
      </c>
      <c r="GH23">
        <f>INDEX(HaverPull!$B:$XZ,MATCH(Calculations!GH$9,HaverPull!$B:$B,0),MATCH(Calculations!$B23,HaverPull!$B$1:$XZ$1,0))</f>
        <v>1.1157699999999999</v>
      </c>
      <c r="GI23">
        <f>INDEX(HaverPull!$B:$XZ,MATCH(Calculations!GI$9,HaverPull!$B:$B,0),MATCH(Calculations!$B23,HaverPull!$B$1:$XZ$1,0))</f>
        <v>1.12192</v>
      </c>
      <c r="GJ23">
        <f>INDEX(HaverPull!$B:$XZ,MATCH(Calculations!GJ$9,HaverPull!$B:$B,0),MATCH(Calculations!$B23,HaverPull!$B$1:$XZ$1,0))</f>
        <v>1.1226799999999999</v>
      </c>
      <c r="GK23">
        <f>INDEX(HaverPull!$B:$XZ,MATCH(Calculations!GK$9,HaverPull!$B:$B,0),MATCH(Calculations!$B23,HaverPull!$B$1:$XZ$1,0))</f>
        <v>1.12693</v>
      </c>
      <c r="GL23">
        <f>INDEX(HaverPull!$B:$XZ,MATCH(Calculations!GL$9,HaverPull!$B:$B,0),MATCH(Calculations!$B23,HaverPull!$B$1:$XZ$1,0))</f>
        <v>1.1345999999999998</v>
      </c>
      <c r="GM23" t="e">
        <f>INDEX(HaverPull!$B:$XZ,MATCH(Calculations!GM$9,HaverPull!$B:$B,0),MATCH(Calculations!$B23,HaverPull!$B$1:$XZ$1,0))</f>
        <v>#N/A</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17031.3</v>
      </c>
      <c r="FX24">
        <f>INDEX(HaverPull!$B:$XZ,MATCH(Calculations!FX$9,HaverPull!$B:$B,0),MATCH(Calculations!$B24,HaverPull!$B$1:$XZ$1,0))</f>
        <v>17320.900000000001</v>
      </c>
      <c r="FY24">
        <f>INDEX(HaverPull!$B:$XZ,MATCH(Calculations!FY$9,HaverPull!$B:$B,0),MATCH(Calculations!$B24,HaverPull!$B$1:$XZ$1,0))</f>
        <v>17622.3</v>
      </c>
      <c r="FZ24">
        <f>INDEX(HaverPull!$B:$XZ,MATCH(Calculations!FZ$9,HaverPull!$B:$B,0),MATCH(Calculations!$B24,HaverPull!$B$1:$XZ$1,0))</f>
        <v>17735.900000000001</v>
      </c>
      <c r="GA24">
        <f>INDEX(HaverPull!$B:$XZ,MATCH(Calculations!GA$9,HaverPull!$B:$B,0),MATCH(Calculations!$B24,HaverPull!$B$1:$XZ$1,0))</f>
        <v>17874.7</v>
      </c>
      <c r="GB24">
        <f>INDEX(HaverPull!$B:$XZ,MATCH(Calculations!GB$9,HaverPull!$B:$B,0),MATCH(Calculations!$B24,HaverPull!$B$1:$XZ$1,0))</f>
        <v>18093.2</v>
      </c>
      <c r="GC24">
        <f>INDEX(HaverPull!$B:$XZ,MATCH(Calculations!GC$9,HaverPull!$B:$B,0),MATCH(Calculations!$B24,HaverPull!$B$1:$XZ$1,0))</f>
        <v>18227.7</v>
      </c>
      <c r="GD24">
        <f>INDEX(HaverPull!$B:$XZ,MATCH(Calculations!GD$9,HaverPull!$B:$B,0),MATCH(Calculations!$B24,HaverPull!$B$1:$XZ$1,0))</f>
        <v>18287.2</v>
      </c>
      <c r="GE24">
        <f>INDEX(HaverPull!$B:$XZ,MATCH(Calculations!GE$9,HaverPull!$B:$B,0),MATCH(Calculations!$B24,HaverPull!$B$1:$XZ$1,0))</f>
        <v>18325.2</v>
      </c>
      <c r="GF24">
        <f>INDEX(HaverPull!$B:$XZ,MATCH(Calculations!GF$9,HaverPull!$B:$B,0),MATCH(Calculations!$B24,HaverPull!$B$1:$XZ$1,0))</f>
        <v>18538</v>
      </c>
      <c r="GG24">
        <f>INDEX(HaverPull!$B:$XZ,MATCH(Calculations!GG$9,HaverPull!$B:$B,0),MATCH(Calculations!$B24,HaverPull!$B$1:$XZ$1,0))</f>
        <v>18729.099999999999</v>
      </c>
      <c r="GH24">
        <f>INDEX(HaverPull!$B:$XZ,MATCH(Calculations!GH$9,HaverPull!$B:$B,0),MATCH(Calculations!$B24,HaverPull!$B$1:$XZ$1,0))</f>
        <v>18905.5</v>
      </c>
      <c r="GI24">
        <f>INDEX(HaverPull!$B:$XZ,MATCH(Calculations!GI$9,HaverPull!$B:$B,0),MATCH(Calculations!$B24,HaverPull!$B$1:$XZ$1,0))</f>
        <v>19057.7</v>
      </c>
      <c r="GJ24">
        <f>INDEX(HaverPull!$B:$XZ,MATCH(Calculations!GJ$9,HaverPull!$B:$B,0),MATCH(Calculations!$B24,HaverPull!$B$1:$XZ$1,0))</f>
        <v>19250</v>
      </c>
      <c r="GK24">
        <f>INDEX(HaverPull!$B:$XZ,MATCH(Calculations!GK$9,HaverPull!$B:$B,0),MATCH(Calculations!$B24,HaverPull!$B$1:$XZ$1,0))</f>
        <v>19500.599999999999</v>
      </c>
      <c r="GL24">
        <f>INDEX(HaverPull!$B:$XZ,MATCH(Calculations!GL$9,HaverPull!$B:$B,0),MATCH(Calculations!$B24,HaverPull!$B$1:$XZ$1,0))</f>
        <v>19738.900000000001</v>
      </c>
      <c r="GM24" t="e">
        <f>INDEX(HaverPull!$B:$XZ,MATCH(Calculations!GM$9,HaverPull!$B:$B,0),MATCH(Calculations!$B24,HaverPull!$B$1:$XZ$1,0))</f>
        <v>#N/A</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-0.11</v>
      </c>
      <c r="FX25">
        <f>INDEX(HaverPull!$B:$XZ,MATCH(Calculations!FX$9,HaverPull!$B:$B,0),MATCH(Calculations!$B25,HaverPull!$B$1:$XZ$1,0))</f>
        <v>0.2</v>
      </c>
      <c r="FY25">
        <f>INDEX(HaverPull!$B:$XZ,MATCH(Calculations!FY$9,HaverPull!$B:$B,0),MATCH(Calculations!$B25,HaverPull!$B$1:$XZ$1,0))</f>
        <v>0.39</v>
      </c>
      <c r="FZ25">
        <f>INDEX(HaverPull!$B:$XZ,MATCH(Calculations!FZ$9,HaverPull!$B:$B,0),MATCH(Calculations!$B25,HaverPull!$B$1:$XZ$1,0))</f>
        <v>-0.11</v>
      </c>
      <c r="GA25">
        <f>INDEX(HaverPull!$B:$XZ,MATCH(Calculations!GA$9,HaverPull!$B:$B,0),MATCH(Calculations!$B25,HaverPull!$B$1:$XZ$1,0))</f>
        <v>0.27</v>
      </c>
      <c r="GB25">
        <f>INDEX(HaverPull!$B:$XZ,MATCH(Calculations!GB$9,HaverPull!$B:$B,0),MATCH(Calculations!$B25,HaverPull!$B$1:$XZ$1,0))</f>
        <v>0.6</v>
      </c>
      <c r="GC25">
        <f>INDEX(HaverPull!$B:$XZ,MATCH(Calculations!GC$9,HaverPull!$B:$B,0),MATCH(Calculations!$B25,HaverPull!$B$1:$XZ$1,0))</f>
        <v>0.21</v>
      </c>
      <c r="GD25">
        <f>INDEX(HaverPull!$B:$XZ,MATCH(Calculations!GD$9,HaverPull!$B:$B,0),MATCH(Calculations!$B25,HaverPull!$B$1:$XZ$1,0))</f>
        <v>0.05</v>
      </c>
      <c r="GE25">
        <f>INDEX(HaverPull!$B:$XZ,MATCH(Calculations!GE$9,HaverPull!$B:$B,0),MATCH(Calculations!$B25,HaverPull!$B$1:$XZ$1,0))</f>
        <v>0.32</v>
      </c>
      <c r="GF25">
        <f>INDEX(HaverPull!$B:$XZ,MATCH(Calculations!GF$9,HaverPull!$B:$B,0),MATCH(Calculations!$B25,HaverPull!$B$1:$XZ$1,0))</f>
        <v>-0.16</v>
      </c>
      <c r="GG25">
        <f>INDEX(HaverPull!$B:$XZ,MATCH(Calculations!GG$9,HaverPull!$B:$B,0),MATCH(Calculations!$B25,HaverPull!$B$1:$XZ$1,0))</f>
        <v>0.09</v>
      </c>
      <c r="GH25">
        <f>INDEX(HaverPull!$B:$XZ,MATCH(Calculations!GH$9,HaverPull!$B:$B,0),MATCH(Calculations!$B25,HaverPull!$B$1:$XZ$1,0))</f>
        <v>0.03</v>
      </c>
      <c r="GI25">
        <f>INDEX(HaverPull!$B:$XZ,MATCH(Calculations!GI$9,HaverPull!$B:$B,0),MATCH(Calculations!$B25,HaverPull!$B$1:$XZ$1,0))</f>
        <v>-0.11</v>
      </c>
      <c r="GJ25">
        <f>INDEX(HaverPull!$B:$XZ,MATCH(Calculations!GJ$9,HaverPull!$B:$B,0),MATCH(Calculations!$B25,HaverPull!$B$1:$XZ$1,0))</f>
        <v>-0.03</v>
      </c>
      <c r="GK25">
        <f>INDEX(HaverPull!$B:$XZ,MATCH(Calculations!GK$9,HaverPull!$B:$B,0),MATCH(Calculations!$B25,HaverPull!$B$1:$XZ$1,0))</f>
        <v>0.12</v>
      </c>
      <c r="GL25">
        <f>INDEX(HaverPull!$B:$XZ,MATCH(Calculations!GL$9,HaverPull!$B:$B,0),MATCH(Calculations!$B25,HaverPull!$B$1:$XZ$1,0))</f>
        <v>0.5</v>
      </c>
      <c r="GM25" t="e">
        <f>INDEX(HaverPull!$B:$XZ,MATCH(Calculations!GM$9,HaverPull!$B:$B,0),MATCH(Calculations!$B25,HaverPull!$B$1:$XZ$1,0))</f>
        <v>#N/A</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3126.9</v>
      </c>
      <c r="FX26">
        <f>INDEX(HaverPull!$B:$XZ,MATCH(Calculations!FX$9,HaverPull!$B:$B,0),MATCH(Calculations!$B26,HaverPull!$B$1:$XZ$1,0))</f>
        <v>3146.6</v>
      </c>
      <c r="FY26">
        <f>INDEX(HaverPull!$B:$XZ,MATCH(Calculations!FY$9,HaverPull!$B:$B,0),MATCH(Calculations!$B26,HaverPull!$B$1:$XZ$1,0))</f>
        <v>3178.2</v>
      </c>
      <c r="FZ26">
        <f>INDEX(HaverPull!$B:$XZ,MATCH(Calculations!FZ$9,HaverPull!$B:$B,0),MATCH(Calculations!$B26,HaverPull!$B$1:$XZ$1,0))</f>
        <v>3176.5</v>
      </c>
      <c r="GA26">
        <f>INDEX(HaverPull!$B:$XZ,MATCH(Calculations!GA$9,HaverPull!$B:$B,0),MATCH(Calculations!$B26,HaverPull!$B$1:$XZ$1,0))</f>
        <v>3176.2</v>
      </c>
      <c r="GB26">
        <f>INDEX(HaverPull!$B:$XZ,MATCH(Calculations!GB$9,HaverPull!$B:$B,0),MATCH(Calculations!$B26,HaverPull!$B$1:$XZ$1,0))</f>
        <v>3219.8</v>
      </c>
      <c r="GC26">
        <f>INDEX(HaverPull!$B:$XZ,MATCH(Calculations!GC$9,HaverPull!$B:$B,0),MATCH(Calculations!$B26,HaverPull!$B$1:$XZ$1,0))</f>
        <v>3235</v>
      </c>
      <c r="GD26">
        <f>INDEX(HaverPull!$B:$XZ,MATCH(Calculations!GD$9,HaverPull!$B:$B,0),MATCH(Calculations!$B26,HaverPull!$B$1:$XZ$1,0))</f>
        <v>3244.7</v>
      </c>
      <c r="GE26">
        <f>INDEX(HaverPull!$B:$XZ,MATCH(Calculations!GE$9,HaverPull!$B:$B,0),MATCH(Calculations!$B26,HaverPull!$B$1:$XZ$1,0))</f>
        <v>3248.3</v>
      </c>
      <c r="GF26">
        <f>INDEX(HaverPull!$B:$XZ,MATCH(Calculations!GF$9,HaverPull!$B:$B,0),MATCH(Calculations!$B26,HaverPull!$B$1:$XZ$1,0))</f>
        <v>3261.5</v>
      </c>
      <c r="GG26">
        <f>INDEX(HaverPull!$B:$XZ,MATCH(Calculations!GG$9,HaverPull!$B:$B,0),MATCH(Calculations!$B26,HaverPull!$B$1:$XZ$1,0))</f>
        <v>3274.6</v>
      </c>
      <c r="GH26">
        <f>INDEX(HaverPull!$B:$XZ,MATCH(Calculations!GH$9,HaverPull!$B:$B,0),MATCH(Calculations!$B26,HaverPull!$B$1:$XZ$1,0))</f>
        <v>3286.8</v>
      </c>
      <c r="GI26">
        <f>INDEX(HaverPull!$B:$XZ,MATCH(Calculations!GI$9,HaverPull!$B:$B,0),MATCH(Calculations!$B26,HaverPull!$B$1:$XZ$1,0))</f>
        <v>3320.2</v>
      </c>
      <c r="GJ26">
        <f>INDEX(HaverPull!$B:$XZ,MATCH(Calculations!GJ$9,HaverPull!$B:$B,0),MATCH(Calculations!$B26,HaverPull!$B$1:$XZ$1,0))</f>
        <v>3332.1</v>
      </c>
      <c r="GK26">
        <f>INDEX(HaverPull!$B:$XZ,MATCH(Calculations!GK$9,HaverPull!$B:$B,0),MATCH(Calculations!$B26,HaverPull!$B$1:$XZ$1,0))</f>
        <v>3356.5</v>
      </c>
      <c r="GL26">
        <f>INDEX(HaverPull!$B:$XZ,MATCH(Calculations!GL$9,HaverPull!$B:$B,0),MATCH(Calculations!$B26,HaverPull!$B$1:$XZ$1,0))</f>
        <v>3404.6</v>
      </c>
      <c r="GM26" t="e">
        <f>INDEX(HaverPull!$B:$XZ,MATCH(Calculations!GM$9,HaverPull!$B:$B,0),MATCH(Calculations!$B26,HaverPull!$B$1:$XZ$1,0))</f>
        <v>#N/A</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t="e">
        <f>INDEX(HaverPull!$B:$XZ,MATCH(Calculations!GM$9,HaverPull!$B:$B,0),MATCH(Calculations!$B27,HaverPull!$B$1:$XZ$1,0))</f>
        <v>#N/A</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t="e">
        <f t="shared" si="2"/>
        <v>#N/A</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t="e">
        <f t="shared" ref="GM29:GV29" si="7">-3*GM27</f>
        <v>#N/A</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1049.3</v>
      </c>
      <c r="FX32">
        <f t="shared" si="10"/>
        <v>1078.2</v>
      </c>
      <c r="FY32">
        <f t="shared" si="10"/>
        <v>1111.6999999999998</v>
      </c>
      <c r="FZ32">
        <f t="shared" si="10"/>
        <v>1128.5999999999999</v>
      </c>
      <c r="GA32">
        <f t="shared" si="10"/>
        <v>1146.3</v>
      </c>
      <c r="GB32">
        <f t="shared" si="10"/>
        <v>1168.9000000000001</v>
      </c>
      <c r="GC32">
        <f t="shared" si="10"/>
        <v>1178.4000000000001</v>
      </c>
      <c r="GD32">
        <f t="shared" si="10"/>
        <v>1185.1999999999998</v>
      </c>
      <c r="GE32">
        <f t="shared" si="10"/>
        <v>1198.1999999999998</v>
      </c>
      <c r="GF32">
        <f t="shared" si="10"/>
        <v>1211.5</v>
      </c>
      <c r="GG32">
        <f t="shared" si="10"/>
        <v>1225</v>
      </c>
      <c r="GH32">
        <f t="shared" si="10"/>
        <v>1240.6999999999998</v>
      </c>
      <c r="GI32">
        <f t="shared" si="10"/>
        <v>1248.8</v>
      </c>
      <c r="GJ32">
        <f t="shared" si="10"/>
        <v>1248.9000000000001</v>
      </c>
      <c r="GK32">
        <f t="shared" si="10"/>
        <v>1259.8</v>
      </c>
      <c r="GL32">
        <f t="shared" si="10"/>
        <v>1271</v>
      </c>
      <c r="GM32" t="e">
        <f t="shared" ref="GM32:GV32" si="11">SUM(GM11:GM12)</f>
        <v>#N/A</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1386.5000000000002</v>
      </c>
      <c r="FX33">
        <f t="shared" si="14"/>
        <v>1407.6000000000001</v>
      </c>
      <c r="FY33">
        <f t="shared" si="14"/>
        <v>1412.8000000000002</v>
      </c>
      <c r="FZ33">
        <f t="shared" si="14"/>
        <v>1420.4</v>
      </c>
      <c r="GA33">
        <f t="shared" si="14"/>
        <v>1448.6000000000001</v>
      </c>
      <c r="GB33">
        <f t="shared" si="14"/>
        <v>1461.4</v>
      </c>
      <c r="GC33">
        <f t="shared" si="14"/>
        <v>1465.5</v>
      </c>
      <c r="GD33">
        <f t="shared" si="14"/>
        <v>1470.8000000000002</v>
      </c>
      <c r="GE33">
        <f t="shared" si="14"/>
        <v>1485.2000000000003</v>
      </c>
      <c r="GF33">
        <f t="shared" si="14"/>
        <v>1491.5</v>
      </c>
      <c r="GG33">
        <f t="shared" si="14"/>
        <v>1494.6999999999998</v>
      </c>
      <c r="GH33">
        <f t="shared" si="14"/>
        <v>1497.2000000000003</v>
      </c>
      <c r="GI33">
        <f t="shared" si="14"/>
        <v>1524.6000000000001</v>
      </c>
      <c r="GJ33">
        <f t="shared" si="14"/>
        <v>1528.9</v>
      </c>
      <c r="GK33">
        <f t="shared" si="14"/>
        <v>1538.7</v>
      </c>
      <c r="GL33">
        <f t="shared" si="14"/>
        <v>1547.1999999999998</v>
      </c>
      <c r="GM33" t="e">
        <f t="shared" ref="GM33:GV33" si="15">GM13-SUM(GM11:GM12)</f>
        <v>#N/A</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L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4098.3</v>
      </c>
      <c r="FX34">
        <f t="shared" si="18"/>
        <v>4127.7000000000007</v>
      </c>
      <c r="FY34">
        <f t="shared" si="18"/>
        <v>4188.2000000000007</v>
      </c>
      <c r="FZ34">
        <f t="shared" si="18"/>
        <v>4256.8999999999996</v>
      </c>
      <c r="GA34">
        <f t="shared" si="18"/>
        <v>4338.8</v>
      </c>
      <c r="GB34">
        <f t="shared" si="18"/>
        <v>4394</v>
      </c>
      <c r="GC34">
        <f t="shared" si="18"/>
        <v>4411.3</v>
      </c>
      <c r="GD34">
        <f t="shared" si="18"/>
        <v>4483.6000000000004</v>
      </c>
      <c r="GE34">
        <f t="shared" si="18"/>
        <v>4436.3</v>
      </c>
      <c r="GF34">
        <f t="shared" si="18"/>
        <v>4477.6000000000004</v>
      </c>
      <c r="GG34">
        <f t="shared" si="18"/>
        <v>4543.7999999999993</v>
      </c>
      <c r="GH34">
        <f t="shared" si="18"/>
        <v>4536.7999999999993</v>
      </c>
      <c r="GI34">
        <f t="shared" si="18"/>
        <v>4617.5999999999995</v>
      </c>
      <c r="GJ34">
        <f t="shared" si="18"/>
        <v>4628.5</v>
      </c>
      <c r="GK34">
        <f t="shared" si="18"/>
        <v>4689.3</v>
      </c>
      <c r="GL34">
        <f t="shared" si="18"/>
        <v>4761.8999999999996</v>
      </c>
      <c r="GM34" t="e">
        <f t="shared" ref="GM34:GV34" si="19">SUM(GM14:GM16)</f>
        <v>#N/A</v>
      </c>
      <c r="GN34" t="e">
        <f t="shared" si="19"/>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L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392.7</v>
      </c>
      <c r="FX35">
        <f t="shared" si="22"/>
        <v>414.6</v>
      </c>
      <c r="FY35">
        <f t="shared" si="22"/>
        <v>395.5</v>
      </c>
      <c r="FZ35">
        <f t="shared" si="22"/>
        <v>387.1</v>
      </c>
      <c r="GA35">
        <f t="shared" si="22"/>
        <v>424.79999999999995</v>
      </c>
      <c r="GB35">
        <f t="shared" si="22"/>
        <v>414.1</v>
      </c>
      <c r="GC35">
        <f t="shared" si="22"/>
        <v>379.8</v>
      </c>
      <c r="GD35">
        <f t="shared" si="22"/>
        <v>324.59999999999997</v>
      </c>
      <c r="GE35">
        <f t="shared" si="22"/>
        <v>344</v>
      </c>
      <c r="GF35">
        <f t="shared" si="22"/>
        <v>359.2</v>
      </c>
      <c r="GG35">
        <f t="shared" si="22"/>
        <v>384.2</v>
      </c>
      <c r="GH35">
        <f t="shared" si="22"/>
        <v>384.20000000000005</v>
      </c>
      <c r="GI35">
        <f t="shared" si="22"/>
        <v>362.5</v>
      </c>
      <c r="GJ35">
        <f t="shared" si="22"/>
        <v>380.20000000000005</v>
      </c>
      <c r="GK35">
        <f t="shared" si="22"/>
        <v>387.2</v>
      </c>
      <c r="GL35">
        <f t="shared" si="22"/>
        <v>387.2</v>
      </c>
      <c r="GM35" t="e">
        <f t="shared" ref="GM35:GV35" si="23">GM17-GM18</f>
        <v>#N/A</v>
      </c>
      <c r="GN35" t="e">
        <f t="shared" si="23"/>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924.99750000000006</v>
      </c>
      <c r="FX38">
        <f ca="1">IF(ISERROR(INDIRECT(ADDRESS(ROW(FX32),COLUMN(FX32)-3))),"n/a",IF(ISNUMBER(INDIRECT(ADDRESS(ROW(FX32),COLUMN(FX32)-3))),Calculations!$C$3*AVERAGE(FU32:FX32),"n/a"))</f>
        <v>941.1975000000001</v>
      </c>
      <c r="FY38">
        <f ca="1">IF(ISERROR(INDIRECT(ADDRESS(ROW(FY32),COLUMN(FY32)-3))),"n/a",IF(ISNUMBER(INDIRECT(ADDRESS(ROW(FY32),COLUMN(FY32)-3))),Calculations!$C$3*AVERAGE(FV32:FY32),"n/a"))</f>
        <v>960.99749999999995</v>
      </c>
      <c r="FZ38">
        <f ca="1">IF(ISERROR(INDIRECT(ADDRESS(ROW(FZ32),COLUMN(FZ32)-3))),"n/a",IF(ISNUMBER(INDIRECT(ADDRESS(ROW(FZ32),COLUMN(FZ32)-3))),Calculations!$C$3*AVERAGE(FW32:FZ32),"n/a"))</f>
        <v>982.75499999999988</v>
      </c>
      <c r="GA38">
        <f ca="1">IF(ISERROR(INDIRECT(ADDRESS(ROW(GA32),COLUMN(GA32)-3))),"n/a",IF(ISNUMBER(INDIRECT(ADDRESS(ROW(GA32),COLUMN(GA32)-3))),Calculations!$C$3*AVERAGE(FX32:GA32),"n/a"))</f>
        <v>1004.5799999999998</v>
      </c>
      <c r="GB38">
        <f ca="1">IF(ISERROR(INDIRECT(ADDRESS(ROW(GB32),COLUMN(GB32)-3))),"n/a",IF(ISNUMBER(INDIRECT(ADDRESS(ROW(GB32),COLUMN(GB32)-3))),Calculations!$C$3*AVERAGE(FY32:GB32),"n/a"))</f>
        <v>1024.9875</v>
      </c>
      <c r="GC38">
        <f ca="1">IF(ISERROR(INDIRECT(ADDRESS(ROW(GC32),COLUMN(GC32)-3))),"n/a",IF(ISNUMBER(INDIRECT(ADDRESS(ROW(GC32),COLUMN(GC32)-3))),Calculations!$C$3*AVERAGE(FZ32:GC32),"n/a"))</f>
        <v>1039.9949999999999</v>
      </c>
      <c r="GD38">
        <f ca="1">IF(ISERROR(INDIRECT(ADDRESS(ROW(GD32),COLUMN(GD32)-3))),"n/a",IF(ISNUMBER(INDIRECT(ADDRESS(ROW(GD32),COLUMN(GD32)-3))),Calculations!$C$3*AVERAGE(GA32:GD32),"n/a"))</f>
        <v>1052.7299999999998</v>
      </c>
      <c r="GE38">
        <f ca="1">IF(ISERROR(INDIRECT(ADDRESS(ROW(GE32),COLUMN(GE32)-3))),"n/a",IF(ISNUMBER(INDIRECT(ADDRESS(ROW(GE32),COLUMN(GE32)-3))),Calculations!$C$3*AVERAGE(GB32:GE32),"n/a"))</f>
        <v>1064.4075</v>
      </c>
      <c r="GF38">
        <f ca="1">IF(ISERROR(INDIRECT(ADDRESS(ROW(GF32),COLUMN(GF32)-3))),"n/a",IF(ISNUMBER(INDIRECT(ADDRESS(ROW(GF32),COLUMN(GF32)-3))),Calculations!$C$3*AVERAGE(GC32:GF32),"n/a"))</f>
        <v>1073.9924999999998</v>
      </c>
      <c r="GG38">
        <f ca="1">IF(ISERROR(INDIRECT(ADDRESS(ROW(GG32),COLUMN(GG32)-3))),"n/a",IF(ISNUMBER(INDIRECT(ADDRESS(ROW(GG32),COLUMN(GG32)-3))),Calculations!$C$3*AVERAGE(GD32:GG32),"n/a"))</f>
        <v>1084.4775</v>
      </c>
      <c r="GH38">
        <f ca="1">IF(ISERROR(INDIRECT(ADDRESS(ROW(GH32),COLUMN(GH32)-3))),"n/a",IF(ISNUMBER(INDIRECT(ADDRESS(ROW(GH32),COLUMN(GH32)-3))),Calculations!$C$3*AVERAGE(GE32:GH32),"n/a"))</f>
        <v>1096.9649999999999</v>
      </c>
      <c r="GI38">
        <f ca="1">IF(ISERROR(INDIRECT(ADDRESS(ROW(GI32),COLUMN(GI32)-3))),"n/a",IF(ISNUMBER(INDIRECT(ADDRESS(ROW(GI32),COLUMN(GI32)-3))),Calculations!$C$3*AVERAGE(GF32:GI32),"n/a"))</f>
        <v>1108.3500000000001</v>
      </c>
      <c r="GJ38">
        <f ca="1">IF(ISERROR(INDIRECT(ADDRESS(ROW(GJ32),COLUMN(GJ32)-3))),"n/a",IF(ISNUMBER(INDIRECT(ADDRESS(ROW(GJ32),COLUMN(GJ32)-3))),Calculations!$C$3*AVERAGE(GG32:GJ32),"n/a"))</f>
        <v>1116.7649999999999</v>
      </c>
      <c r="GK38">
        <f ca="1">IF(ISERROR(INDIRECT(ADDRESS(ROW(GK32),COLUMN(GK32)-3))),"n/a",IF(ISNUMBER(INDIRECT(ADDRESS(ROW(GK32),COLUMN(GK32)-3))),Calculations!$C$3*AVERAGE(GH32:GK32),"n/a"))</f>
        <v>1124.595</v>
      </c>
      <c r="GL38">
        <f ca="1">IF(ISERROR(INDIRECT(ADDRESS(ROW(GL32),COLUMN(GL32)-3))),"n/a",IF(ISNUMBER(INDIRECT(ADDRESS(ROW(GL32),COLUMN(GL32)-3))),Calculations!$C$3*AVERAGE(GI32:GL32),"n/a"))</f>
        <v>1131.4125000000001</v>
      </c>
      <c r="GM38" t="e">
        <f ca="1">IF(ISERROR(INDIRECT(ADDRESS(ROW(GM32),COLUMN(GM32)-3))),"n/a",IF(ISNUMBER(INDIRECT(ADDRESS(ROW(GM32),COLUMN(GM32)-3))),Calculations!$C$3*AVERAGE(GJ32:GM32),"n/a"))</f>
        <v>#N/A</v>
      </c>
      <c r="GN38" t="e">
        <f ca="1">IF(ISERROR(INDIRECT(ADDRESS(ROW(GN32),COLUMN(GN32)-3))),"n/a",IF(ISNUMBER(INDIRECT(ADDRESS(ROW(GN32),COLUMN(GN32)-3))),Calculations!$C$3*AVERAGE(GK32:GN32),"n/a"))</f>
        <v>#N/A</v>
      </c>
      <c r="GO38" t="e">
        <f ca="1">IF(ISERROR(INDIRECT(ADDRESS(ROW(GO32),COLUMN(GO32)-3))),"n/a",IF(ISNUMBER(INDIRECT(ADDRESS(ROW(GO32),COLUMN(GO32)-3))),Calculations!$C$3*AVERAGE(GL32:GO32),"n/a"))</f>
        <v>#N/A</v>
      </c>
      <c r="GP38" t="str">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1239.1425000000002</v>
      </c>
      <c r="FX39">
        <f ca="1">IF(ISERROR(INDIRECT(ADDRESS(ROW(FX33),COLUMN(FX33)-3))),"n/a",IF(ISNUMBER(INDIRECT(ADDRESS(ROW(FX33),COLUMN(FX33)-3))),Calculations!$C$4*AVERAGE(FU33:FX33),"n/a"))</f>
        <v>1247.355</v>
      </c>
      <c r="FY39">
        <f ca="1">IF(ISERROR(INDIRECT(ADDRESS(ROW(FY33),COLUMN(FY33)-3))),"n/a",IF(ISNUMBER(INDIRECT(ADDRESS(ROW(FY33),COLUMN(FY33)-3))),Calculations!$C$4*AVERAGE(FV33:FY33),"n/a"))</f>
        <v>1256.1525000000001</v>
      </c>
      <c r="FZ39">
        <f ca="1">IF(ISERROR(INDIRECT(ADDRESS(ROW(FZ33),COLUMN(FZ33)-3))),"n/a",IF(ISNUMBER(INDIRECT(ADDRESS(ROW(FZ33),COLUMN(FZ33)-3))),Calculations!$C$4*AVERAGE(FW33:FZ33),"n/a"))</f>
        <v>1266.1425000000004</v>
      </c>
      <c r="GA39">
        <f ca="1">IF(ISERROR(INDIRECT(ADDRESS(ROW(GA33),COLUMN(GA33)-3))),"n/a",IF(ISNUMBER(INDIRECT(ADDRESS(ROW(GA33),COLUMN(GA33)-3))),Calculations!$C$4*AVERAGE(FX33:GA33),"n/a"))</f>
        <v>1280.1150000000005</v>
      </c>
      <c r="GB39">
        <f ca="1">IF(ISERROR(INDIRECT(ADDRESS(ROW(GB33),COLUMN(GB33)-3))),"n/a",IF(ISNUMBER(INDIRECT(ADDRESS(ROW(GB33),COLUMN(GB33)-3))),Calculations!$C$4*AVERAGE(FY33:GB33),"n/a"))</f>
        <v>1292.2200000000003</v>
      </c>
      <c r="GC39">
        <f ca="1">IF(ISERROR(INDIRECT(ADDRESS(ROW(GC33),COLUMN(GC33)-3))),"n/a",IF(ISNUMBER(INDIRECT(ADDRESS(ROW(GC33),COLUMN(GC33)-3))),Calculations!$C$4*AVERAGE(FZ33:GC33),"n/a"))</f>
        <v>1304.0774999999999</v>
      </c>
      <c r="GD39">
        <f ca="1">IF(ISERROR(INDIRECT(ADDRESS(ROW(GD33),COLUMN(GD33)-3))),"n/a",IF(ISNUMBER(INDIRECT(ADDRESS(ROW(GD33),COLUMN(GD33)-3))),Calculations!$C$4*AVERAGE(GA33:GD33),"n/a"))</f>
        <v>1315.4175</v>
      </c>
      <c r="GE39">
        <f ca="1">IF(ISERROR(INDIRECT(ADDRESS(ROW(GE33),COLUMN(GE33)-3))),"n/a",IF(ISNUMBER(INDIRECT(ADDRESS(ROW(GE33),COLUMN(GE33)-3))),Calculations!$C$4*AVERAGE(GB33:GE33),"n/a"))</f>
        <v>1323.6525000000004</v>
      </c>
      <c r="GF39">
        <f ca="1">IF(ISERROR(INDIRECT(ADDRESS(ROW(GF33),COLUMN(GF33)-3))),"n/a",IF(ISNUMBER(INDIRECT(ADDRESS(ROW(GF33),COLUMN(GF33)-3))),Calculations!$C$4*AVERAGE(GC33:GF33),"n/a"))</f>
        <v>1330.425</v>
      </c>
      <c r="GG39">
        <f ca="1">IF(ISERROR(INDIRECT(ADDRESS(ROW(GG33),COLUMN(GG33)-3))),"n/a",IF(ISNUMBER(INDIRECT(ADDRESS(ROW(GG33),COLUMN(GG33)-3))),Calculations!$C$4*AVERAGE(GD33:GG33),"n/a"))</f>
        <v>1336.9949999999999</v>
      </c>
      <c r="GH39">
        <f ca="1">IF(ISERROR(INDIRECT(ADDRESS(ROW(GH33),COLUMN(GH33)-3))),"n/a",IF(ISNUMBER(INDIRECT(ADDRESS(ROW(GH33),COLUMN(GH33)-3))),Calculations!$C$4*AVERAGE(GE33:GH33),"n/a"))</f>
        <v>1342.9350000000002</v>
      </c>
      <c r="GI39">
        <f ca="1">IF(ISERROR(INDIRECT(ADDRESS(ROW(GI33),COLUMN(GI33)-3))),"n/a",IF(ISNUMBER(INDIRECT(ADDRESS(ROW(GI33),COLUMN(GI33)-3))),Calculations!$C$4*AVERAGE(GF33:GI33),"n/a"))</f>
        <v>1351.8</v>
      </c>
      <c r="GJ39">
        <f ca="1">IF(ISERROR(INDIRECT(ADDRESS(ROW(GJ33),COLUMN(GJ33)-3))),"n/a",IF(ISNUMBER(INDIRECT(ADDRESS(ROW(GJ33),COLUMN(GJ33)-3))),Calculations!$C$4*AVERAGE(GG33:GJ33),"n/a"))</f>
        <v>1360.2149999999999</v>
      </c>
      <c r="GK39">
        <f ca="1">IF(ISERROR(INDIRECT(ADDRESS(ROW(GK33),COLUMN(GK33)-3))),"n/a",IF(ISNUMBER(INDIRECT(ADDRESS(ROW(GK33),COLUMN(GK33)-3))),Calculations!$C$4*AVERAGE(GH33:GK33),"n/a"))</f>
        <v>1370.1150000000002</v>
      </c>
      <c r="GL39">
        <f ca="1">IF(ISERROR(INDIRECT(ADDRESS(ROW(GL33),COLUMN(GL33)-3))),"n/a",IF(ISNUMBER(INDIRECT(ADDRESS(ROW(GL33),COLUMN(GL33)-3))),Calculations!$C$4*AVERAGE(GI33:GL33),"n/a"))</f>
        <v>1381.365</v>
      </c>
      <c r="GM39" t="e">
        <f ca="1">IF(ISERROR(INDIRECT(ADDRESS(ROW(GM33),COLUMN(GM33)-3))),"n/a",IF(ISNUMBER(INDIRECT(ADDRESS(ROW(GM33),COLUMN(GM33)-3))),Calculations!$C$4*AVERAGE(GJ33:GM33),"n/a"))</f>
        <v>#N/A</v>
      </c>
      <c r="GN39" t="e">
        <f ca="1">IF(ISERROR(INDIRECT(ADDRESS(ROW(GN33),COLUMN(GN33)-3))),"n/a",IF(ISNUMBER(INDIRECT(ADDRESS(ROW(GN33),COLUMN(GN33)-3))),Calculations!$C$4*AVERAGE(GK33:GN33),"n/a"))</f>
        <v>#N/A</v>
      </c>
      <c r="GO39" t="e">
        <f ca="1">IF(ISERROR(INDIRECT(ADDRESS(ROW(GO33),COLUMN(GO33)-3))),"n/a",IF(ISNUMBER(INDIRECT(ADDRESS(ROW(GO33),COLUMN(GO33)-3))),Calculations!$C$4*AVERAGE(GL33:GO33),"n/a"))</f>
        <v>#N/A</v>
      </c>
      <c r="GP39" t="str">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-2334.4320000000002</v>
      </c>
      <c r="FX40">
        <f t="shared" ca="1" si="29"/>
        <v>-2374.884</v>
      </c>
      <c r="FY40">
        <f t="shared" ref="FY40" ca="1" si="30">IF(ISERROR(INDIRECT(ADDRESS(ROW(FY34),COLUMN(FY34)-7))),"n/a",IF(ISNUMBER(INDIRECT(ADDRESS(ROW(FY34),COLUMN(FY34)-7))),$C$5*($D$5*FY34+$E$5*FX34+$F$5*AVERAGE(FR34:FW34)),"n/a"))</f>
        <v>-2416.1039999999998</v>
      </c>
      <c r="FZ40">
        <f t="shared" ref="FZ40" ca="1" si="31">IF(ISERROR(INDIRECT(ADDRESS(ROW(FZ34),COLUMN(FZ34)-7))),"n/a",IF(ISNUMBER(INDIRECT(ADDRESS(ROW(FZ34),COLUMN(FZ34)-7))),$C$5*($D$5*FZ34+$E$5*FY34+$F$5*AVERAGE(FS34:FX34)),"n/a"))</f>
        <v>-2457.9780000000001</v>
      </c>
      <c r="GA40">
        <f t="shared" ref="GA40" ca="1" si="32">IF(ISERROR(INDIRECT(ADDRESS(ROW(GA34),COLUMN(GA34)-7))),"n/a",IF(ISNUMBER(INDIRECT(ADDRESS(ROW(GA34),COLUMN(GA34)-7))),$C$5*($D$5*GA34+$E$5*FZ34+$F$5*AVERAGE(FT34:FY34)),"n/a"))</f>
        <v>-2493</v>
      </c>
      <c r="GB40">
        <f t="shared" ref="GB40" ca="1" si="33">IF(ISERROR(INDIRECT(ADDRESS(ROW(GB34),COLUMN(GB34)-7))),"n/a",IF(ISNUMBER(INDIRECT(ADDRESS(ROW(GB34),COLUMN(GB34)-7))),$C$5*($D$5*GB34+$E$5*GA34+$F$5*AVERAGE(FU34:FZ34)),"n/a"))</f>
        <v>-2527.2899999999995</v>
      </c>
      <c r="GC40">
        <f t="shared" ref="GC40" ca="1" si="34">IF(ISERROR(INDIRECT(ADDRESS(ROW(GC34),COLUMN(GC34)-7))),"n/a",IF(ISNUMBER(INDIRECT(ADDRESS(ROW(GC34),COLUMN(GC34)-7))),$C$5*($D$5*GC34+$E$5*GB34+$F$5*AVERAGE(FV34:GA34)),"n/a"))</f>
        <v>-2557.806</v>
      </c>
      <c r="GD40">
        <f t="shared" ref="GD40" ca="1" si="35">IF(ISERROR(INDIRECT(ADDRESS(ROW(GD34),COLUMN(GD34)-7))),"n/a",IF(ISNUMBER(INDIRECT(ADDRESS(ROW(GD34),COLUMN(GD34)-7))),$C$5*($D$5*GD34+$E$5*GC34+$F$5*AVERAGE(FW34:GB34)),"n/a"))</f>
        <v>-2591.6219999999998</v>
      </c>
      <c r="GE40">
        <f t="shared" ref="GE40" ca="1" si="36">IF(ISERROR(INDIRECT(ADDRESS(ROW(GE34),COLUMN(GE34)-7))),"n/a",IF(ISNUMBER(INDIRECT(ADDRESS(ROW(GE34),COLUMN(GE34)-7))),$C$5*($D$5*GE34+$E$5*GD34+$F$5*AVERAGE(FX34:GC34)),"n/a"))</f>
        <v>-2613.402</v>
      </c>
      <c r="GF40">
        <f t="shared" ref="GF40" ca="1" si="37">IF(ISERROR(INDIRECT(ADDRESS(ROW(GF34),COLUMN(GF34)-7))),"n/a",IF(ISNUMBER(INDIRECT(ADDRESS(ROW(GF34),COLUMN(GF34)-7))),$C$5*($D$5*GF34+$E$5*GE34+$F$5*AVERAGE(FY34:GD34)),"n/a"))</f>
        <v>-2634.0360000000001</v>
      </c>
      <c r="GG40">
        <f t="shared" ref="GG40" ca="1" si="38">IF(ISERROR(INDIRECT(ADDRESS(ROW(GG34),COLUMN(GG34)-7))),"n/a",IF(ISNUMBER(INDIRECT(ADDRESS(ROW(GG34),COLUMN(GG34)-7))),$C$5*($D$5*GG34+$E$5*GF34+$F$5*AVERAGE(FZ34:GE34)),"n/a"))</f>
        <v>-2661.8219999999997</v>
      </c>
      <c r="GH40">
        <f t="shared" ref="GH40" ca="1" si="39">IF(ISERROR(INDIRECT(ADDRESS(ROW(GH34),COLUMN(GH34)-7))),"n/a",IF(ISNUMBER(INDIRECT(ADDRESS(ROW(GH34),COLUMN(GH34)-7))),$C$5*($D$5*GH34+$E$5*GG34+$F$5*AVERAGE(GA34:GF34)),"n/a"))</f>
        <v>-2682.1679999999992</v>
      </c>
      <c r="GI40">
        <f t="shared" ref="GI40" ca="1" si="40">IF(ISERROR(INDIRECT(ADDRESS(ROW(GI34),COLUMN(GI34)-7))),"n/a",IF(ISNUMBER(INDIRECT(ADDRESS(ROW(GI34),COLUMN(GI34)-7))),$C$5*($D$5*GI34+$E$5*GH34+$F$5*AVERAGE(GB34:GG34)),"n/a"))</f>
        <v>-2703.3240000000001</v>
      </c>
      <c r="GJ40">
        <f t="shared" ref="GJ40" ca="1" si="41">IF(ISERROR(INDIRECT(ADDRESS(ROW(GJ34),COLUMN(GJ34)-7))),"n/a",IF(ISNUMBER(INDIRECT(ADDRESS(ROW(GJ34),COLUMN(GJ34)-7))),$C$5*($D$5*GJ34+$E$5*GI34+$F$5*AVERAGE(GC34:GH34)),"n/a"))</f>
        <v>-2722.8959999999997</v>
      </c>
      <c r="GK40">
        <f t="shared" ref="GK40" ca="1" si="42">IF(ISERROR(INDIRECT(ADDRESS(ROW(GK34),COLUMN(GK34)-7))),"n/a",IF(ISNUMBER(INDIRECT(ADDRESS(ROW(GK34),COLUMN(GK34)-7))),$C$5*($D$5*GK34+$E$5*GJ34+$F$5*AVERAGE(GD34:GI34)),"n/a"))</f>
        <v>-2743.8780000000002</v>
      </c>
      <c r="GL40">
        <f t="shared" ref="GL40" ca="1" si="43">IF(ISERROR(INDIRECT(ADDRESS(ROW(GL34),COLUMN(GL34)-7))),"n/a",IF(ISNUMBER(INDIRECT(ADDRESS(ROW(GL34),COLUMN(GL34)-7))),$C$5*($D$5*GL34+$E$5*GK34+$F$5*AVERAGE(GE34:GJ34)),"n/a"))</f>
        <v>-2768.5799999999995</v>
      </c>
      <c r="GM40" t="e">
        <f t="shared" ref="GM40" ca="1" si="44">IF(ISERROR(INDIRECT(ADDRESS(ROW(GM34),COLUMN(GM34)-7))),"n/a",IF(ISNUMBER(INDIRECT(ADDRESS(ROW(GM34),COLUMN(GM34)-7))),$C$5*($D$5*GM34+$E$5*GL34+$F$5*AVERAGE(GF34:GK34)),"n/a"))</f>
        <v>#N/A</v>
      </c>
      <c r="GN40" t="e">
        <f t="shared" ref="GN40" ca="1" si="45">IF(ISERROR(INDIRECT(ADDRESS(ROW(GN34),COLUMN(GN34)-7))),"n/a",IF(ISNUMBER(INDIRECT(ADDRESS(ROW(GN34),COLUMN(GN34)-7))),$C$5*($D$5*GN34+$E$5*GM34+$F$5*AVERAGE(GG34:GL34)),"n/a"))</f>
        <v>#N/A</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str">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v>
      </c>
      <c r="FX41">
        <f ca="1">IF(ISERROR(INDIRECT(ADDRESS(ROW(FX35),COLUMN(FX35)-11))),"n/a",IF(ISNUMBER(INDIRECT(ADDRESS(ROW(FX35),COLUMN(FX35)-11))),Calculations!$C$6*AVERAGE(FM35:FX35),"n/a"))</f>
        <v>-135.74333333333331</v>
      </c>
      <c r="FY41">
        <f ca="1">IF(ISERROR(INDIRECT(ADDRESS(ROW(FY35),COLUMN(FY35)-11))),"n/a",IF(ISNUMBER(INDIRECT(ADDRESS(ROW(FY35),COLUMN(FY35)-11))),Calculations!$C$6*AVERAGE(FN35:FY35),"n/a"))</f>
        <v>-140.52333333333328</v>
      </c>
      <c r="FZ41">
        <f ca="1">IF(ISERROR(INDIRECT(ADDRESS(ROW(FZ35),COLUMN(FZ35)-11))),"n/a",IF(ISNUMBER(INDIRECT(ADDRESS(ROW(FZ35),COLUMN(FZ35)-11))),Calculations!$C$6*AVERAGE(FO35:FZ35),"n/a"))</f>
        <v>-143.80333333333331</v>
      </c>
      <c r="GA41">
        <f ca="1">IF(ISERROR(INDIRECT(ADDRESS(ROW(GA35),COLUMN(GA35)-11))),"n/a",IF(ISNUMBER(INDIRECT(ADDRESS(ROW(GA35),COLUMN(GA35)-11))),Calculations!$C$6*AVERAGE(FP35:GA35),"n/a"))</f>
        <v>-147.54999999999998</v>
      </c>
      <c r="GB41">
        <f ca="1">IF(ISERROR(INDIRECT(ADDRESS(ROW(GB35),COLUMN(GB35)-11))),"n/a",IF(ISNUMBER(INDIRECT(ADDRESS(ROW(GB35),COLUMN(GB35)-11))),Calculations!$C$6*AVERAGE(FQ35:GB35),"n/a"))</f>
        <v>-150.43666666666667</v>
      </c>
      <c r="GC41">
        <f ca="1">IF(ISERROR(INDIRECT(ADDRESS(ROW(GC35),COLUMN(GC35)-11))),"n/a",IF(ISNUMBER(INDIRECT(ADDRESS(ROW(GC35),COLUMN(GC35)-11))),Calculations!$C$6*AVERAGE(FR35:GC35),"n/a"))</f>
        <v>-151.95666666666668</v>
      </c>
      <c r="GD41">
        <f ca="1">IF(ISERROR(INDIRECT(ADDRESS(ROW(GD35),COLUMN(GD35)-11))),"n/a",IF(ISNUMBER(INDIRECT(ADDRESS(ROW(GD35),COLUMN(GD35)-11))),Calculations!$C$6*AVERAGE(FS35:GD35),"n/a"))</f>
        <v>-151.62333333333333</v>
      </c>
      <c r="GE41">
        <f ca="1">IF(ISERROR(INDIRECT(ADDRESS(ROW(GE35),COLUMN(GE35)-11))),"n/a",IF(ISNUMBER(INDIRECT(ADDRESS(ROW(GE35),COLUMN(GE35)-11))),Calculations!$C$6*AVERAGE(FT35:GE35),"n/a"))</f>
        <v>-151.34</v>
      </c>
      <c r="GF41">
        <f ca="1">IF(ISERROR(INDIRECT(ADDRESS(ROW(GF35),COLUMN(GF35)-11))),"n/a",IF(ISNUMBER(INDIRECT(ADDRESS(ROW(GF35),COLUMN(GF35)-11))),Calculations!$C$6*AVERAGE(FU35:GF35),"n/a"))</f>
        <v>-151.61666666666667</v>
      </c>
      <c r="GG41">
        <f ca="1">IF(ISERROR(INDIRECT(ADDRESS(ROW(GG35),COLUMN(GG35)-11))),"n/a",IF(ISNUMBER(INDIRECT(ADDRESS(ROW(GG35),COLUMN(GG35)-11))),Calculations!$C$6*AVERAGE(FV35:GG35),"n/a"))</f>
        <v>-152.60666666666665</v>
      </c>
      <c r="GH41">
        <f ca="1">IF(ISERROR(INDIRECT(ADDRESS(ROW(GH35),COLUMN(GH35)-11))),"n/a",IF(ISNUMBER(INDIRECT(ADDRESS(ROW(GH35),COLUMN(GH35)-11))),Calculations!$C$6*AVERAGE(FW35:GH35),"n/a"))</f>
        <v>-153.49333333333334</v>
      </c>
      <c r="GI41">
        <f ca="1">IF(ISERROR(INDIRECT(ADDRESS(ROW(GI35),COLUMN(GI35)-11))),"n/a",IF(ISNUMBER(INDIRECT(ADDRESS(ROW(GI35),COLUMN(GI35)-11))),Calculations!$C$6*AVERAGE(FX35:GI35),"n/a"))</f>
        <v>-152.48666666666665</v>
      </c>
      <c r="GJ41">
        <f ca="1">IF(ISERROR(INDIRECT(ADDRESS(ROW(GJ35),COLUMN(GJ35)-11))),"n/a",IF(ISNUMBER(INDIRECT(ADDRESS(ROW(GJ35),COLUMN(GJ35)-11))),Calculations!$C$6*AVERAGE(FY35:GJ35),"n/a"))</f>
        <v>-151.34</v>
      </c>
      <c r="GK41">
        <f ca="1">IF(ISERROR(INDIRECT(ADDRESS(ROW(GK35),COLUMN(GK35)-11))),"n/a",IF(ISNUMBER(INDIRECT(ADDRESS(ROW(GK35),COLUMN(GK35)-11))),Calculations!$C$6*AVERAGE(FZ35:GK35),"n/a"))</f>
        <v>-151.0633333333333</v>
      </c>
      <c r="GL41">
        <f ca="1">IF(ISERROR(INDIRECT(ADDRESS(ROW(GL35),COLUMN(GL35)-11))),"n/a",IF(ISNUMBER(INDIRECT(ADDRESS(ROW(GL35),COLUMN(GL35)-11))),Calculations!$C$6*AVERAGE(GA35:GL35),"n/a"))</f>
        <v>-151.06666666666663</v>
      </c>
      <c r="GM41" t="e">
        <f ca="1">IF(ISERROR(INDIRECT(ADDRESS(ROW(GM35),COLUMN(GM35)-11))),"n/a",IF(ISNUMBER(INDIRECT(ADDRESS(ROW(GM35),COLUMN(GM35)-11))),Calculations!$C$6*AVERAGE(GB35:GM35),"n/a"))</f>
        <v>#N/A</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-301.39199999999994</v>
      </c>
      <c r="FX45">
        <f t="shared" ca="1" si="59"/>
        <v>-322.07483333333312</v>
      </c>
      <c r="FY45">
        <f t="shared" ref="FY45:GV45" ca="1" si="60">IF(FY38="n/a", "n/a", IF(FY39="n/a", "n/a", IF(FY40="n/a", "n/a", IF(FY41="n/a", "n/a", SUM(FY38:FY41)))))</f>
        <v>-339.47733333333304</v>
      </c>
      <c r="FZ45">
        <f t="shared" ca="1" si="60"/>
        <v>-352.88383333333331</v>
      </c>
      <c r="GA45">
        <f t="shared" ca="1" si="60"/>
        <v>-355.85499999999979</v>
      </c>
      <c r="GB45">
        <f t="shared" ca="1" si="60"/>
        <v>-360.51916666666574</v>
      </c>
      <c r="GC45">
        <f t="shared" ca="1" si="60"/>
        <v>-365.69016666666698</v>
      </c>
      <c r="GD45">
        <f t="shared" ca="1" si="60"/>
        <v>-375.09783333333314</v>
      </c>
      <c r="GE45">
        <f t="shared" ca="1" si="60"/>
        <v>-376.68199999999968</v>
      </c>
      <c r="GF45">
        <f t="shared" ca="1" si="60"/>
        <v>-381.23516666666717</v>
      </c>
      <c r="GG45">
        <f t="shared" ca="1" si="60"/>
        <v>-392.95616666666649</v>
      </c>
      <c r="GH45">
        <f t="shared" ca="1" si="60"/>
        <v>-395.76133333333246</v>
      </c>
      <c r="GI45">
        <f t="shared" ca="1" si="60"/>
        <v>-395.66066666666666</v>
      </c>
      <c r="GJ45">
        <f t="shared" ca="1" si="60"/>
        <v>-397.2560000000002</v>
      </c>
      <c r="GK45">
        <f t="shared" ca="1" si="60"/>
        <v>-400.2313333333334</v>
      </c>
      <c r="GL45">
        <f t="shared" ca="1" si="60"/>
        <v>-406.86916666666593</v>
      </c>
      <c r="GM45" t="e">
        <f t="shared" ca="1" si="60"/>
        <v>#N/A</v>
      </c>
      <c r="GN45" t="e">
        <f t="shared" ca="1" si="60"/>
        <v>#N/A</v>
      </c>
      <c r="GO45" t="e">
        <f t="shared" ca="1" si="60"/>
        <v>#N/A</v>
      </c>
      <c r="GP45" t="str">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-277.39459369909156</v>
      </c>
      <c r="FX46">
        <f t="shared" ca="1" si="63"/>
        <v>-295.12139621684838</v>
      </c>
      <c r="FY46">
        <f t="shared" ca="1" si="63"/>
        <v>-310.1580891646031</v>
      </c>
      <c r="FZ46">
        <f t="shared" ca="1" si="63"/>
        <v>-322.61894966523744</v>
      </c>
      <c r="GA46">
        <f t="shared" ca="1" si="63"/>
        <v>-326.6402922602436</v>
      </c>
      <c r="GB46">
        <f t="shared" ca="1" si="63"/>
        <v>-329.52111534606178</v>
      </c>
      <c r="GC46">
        <f t="shared" ca="1" si="63"/>
        <v>-333.17556343139694</v>
      </c>
      <c r="GD46">
        <f t="shared" ca="1" si="63"/>
        <v>-341.60671135234884</v>
      </c>
      <c r="GE46">
        <f t="shared" ca="1" si="63"/>
        <v>-342.49734044971376</v>
      </c>
      <c r="GF46">
        <f t="shared" ca="1" si="63"/>
        <v>-344.85315845017385</v>
      </c>
      <c r="GG46">
        <f t="shared" ca="1" si="63"/>
        <v>-353.92209843074016</v>
      </c>
      <c r="GH46">
        <f t="shared" ca="1" si="63"/>
        <v>-354.69795148940415</v>
      </c>
      <c r="GI46">
        <f t="shared" ca="1" si="63"/>
        <v>-352.66388571971856</v>
      </c>
      <c r="GJ46">
        <f t="shared" ca="1" si="63"/>
        <v>-353.84615384615404</v>
      </c>
      <c r="GK46">
        <f t="shared" ca="1" si="63"/>
        <v>-355.15190236601512</v>
      </c>
      <c r="GL46">
        <f t="shared" ca="1" si="63"/>
        <v>-358.60141606439799</v>
      </c>
      <c r="GM46" t="str">
        <f t="shared" ref="GM46:GV46" ca="1" si="64">IFERROR(GM45/GM23, "n/a")</f>
        <v>n/a</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L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10990.794593699091</v>
      </c>
      <c r="FX47">
        <f t="shared" ca="1" si="67"/>
        <v>11100.221396216848</v>
      </c>
      <c r="FY47">
        <f t="shared" ca="1" si="67"/>
        <v>11220.058089164602</v>
      </c>
      <c r="FZ47">
        <f t="shared" ca="1" si="67"/>
        <v>11367.818949665238</v>
      </c>
      <c r="GA47">
        <f t="shared" ca="1" si="67"/>
        <v>11471.940292260242</v>
      </c>
      <c r="GB47">
        <f t="shared" ca="1" si="67"/>
        <v>11557.421115346062</v>
      </c>
      <c r="GC47">
        <f t="shared" ca="1" si="67"/>
        <v>11637.775563431398</v>
      </c>
      <c r="GD47">
        <f t="shared" ca="1" si="67"/>
        <v>11720.906711352349</v>
      </c>
      <c r="GE47">
        <f t="shared" ca="1" si="67"/>
        <v>11772.997340449714</v>
      </c>
      <c r="GF47">
        <f t="shared" ca="1" si="67"/>
        <v>11882.553158450175</v>
      </c>
      <c r="GG47">
        <f t="shared" ca="1" si="67"/>
        <v>11972.02209843074</v>
      </c>
      <c r="GH47">
        <f t="shared" ca="1" si="67"/>
        <v>12056.797951489405</v>
      </c>
      <c r="GI47">
        <f t="shared" ca="1" si="67"/>
        <v>12110.663885719718</v>
      </c>
      <c r="GJ47">
        <f t="shared" ca="1" si="67"/>
        <v>12206.846153846154</v>
      </c>
      <c r="GK47">
        <f t="shared" ca="1" si="67"/>
        <v>12271.751902366015</v>
      </c>
      <c r="GL47">
        <f t="shared" ca="1" si="67"/>
        <v>12386.701416064398</v>
      </c>
      <c r="GM47" t="str">
        <f t="shared" ref="GM47:GV47" ca="1" si="68">IFERROR(GM21-GM46, "n/a")</f>
        <v>n/a</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1.9346842672844033</v>
      </c>
      <c r="FX50">
        <f t="shared" si="71"/>
        <v>3.4679587996199635</v>
      </c>
      <c r="FY50">
        <f t="shared" si="71"/>
        <v>3.936459078756438</v>
      </c>
      <c r="FZ50">
        <f t="shared" si="71"/>
        <v>5.0536769081931165</v>
      </c>
      <c r="GA50">
        <f t="shared" si="71"/>
        <v>3.674682709646615</v>
      </c>
      <c r="GB50">
        <f t="shared" si="71"/>
        <v>2.9975969218364096</v>
      </c>
      <c r="GC50">
        <f t="shared" si="71"/>
        <v>2.7606057975378517</v>
      </c>
      <c r="GD50">
        <f t="shared" si="71"/>
        <v>2.6694862497065097</v>
      </c>
      <c r="GE50">
        <f t="shared" si="71"/>
        <v>1.8119424378388649</v>
      </c>
      <c r="GF50">
        <f t="shared" si="71"/>
        <v>3.8044705085003683</v>
      </c>
      <c r="GG50">
        <f t="shared" si="71"/>
        <v>2.8166552171106973</v>
      </c>
      <c r="GH50">
        <f t="shared" si="71"/>
        <v>2.923555187520166</v>
      </c>
      <c r="GI50">
        <f t="shared" si="71"/>
        <v>1.9245031875537277</v>
      </c>
      <c r="GJ50">
        <f t="shared" si="71"/>
        <v>3.2712215647136667</v>
      </c>
      <c r="GK50">
        <f t="shared" si="71"/>
        <v>2.1636285911872388</v>
      </c>
      <c r="GL50">
        <f t="shared" si="71"/>
        <v>3.7955353629312683</v>
      </c>
      <c r="GM50" t="str">
        <f t="shared" ref="GM50:GV50" si="72">IFERROR(((GM21/GL21)^4-1)*100, "n/a")</f>
        <v>n/a</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2.8097436654004548</v>
      </c>
      <c r="FX51">
        <f t="shared" ca="1" si="78"/>
        <v>4.042360800516609</v>
      </c>
      <c r="FY51">
        <f t="shared" ref="FY51" ca="1" si="79">IFERROR(((FY47/FX47)^4-1)*100, "n/a")</f>
        <v>4.3887885761188405</v>
      </c>
      <c r="FZ51">
        <f t="shared" ref="FZ51" ca="1" si="80">IFERROR(((FZ47/FY47)^4-1)*100, "n/a")</f>
        <v>5.3727152427934355</v>
      </c>
      <c r="GA51">
        <f t="shared" ref="GA51" ca="1" si="81">IFERROR(((GA47/FZ47)^4-1)*100, "n/a")</f>
        <v>3.7143665677308535</v>
      </c>
      <c r="GB51">
        <f t="shared" ref="GB51" ca="1" si="82">IFERROR(((GB47/GA47)^4-1)*100, "n/a")</f>
        <v>3.013997289061443</v>
      </c>
      <c r="GC51">
        <f t="shared" ref="GC51" ca="1" si="83">IFERROR(((GC47/GB47)^4-1)*100, "n/a")</f>
        <v>2.8101892332208056</v>
      </c>
      <c r="GD51">
        <f t="shared" ref="GD51" ca="1" si="84">IFERROR(((GD47/GC47)^4-1)*100, "n/a")</f>
        <v>2.8880478921082586</v>
      </c>
      <c r="GE51">
        <f t="shared" ref="GE51" ca="1" si="85">IFERROR(((GE47/GD47)^4-1)*100, "n/a")</f>
        <v>1.7895856008184552</v>
      </c>
      <c r="GF51">
        <f t="shared" ref="GF51" ca="1" si="86">IFERROR(((GF47/GE47)^4-1)*100, "n/a")</f>
        <v>3.7745550097419756</v>
      </c>
      <c r="GG51">
        <f t="shared" ref="GG51" ca="1" si="87">IFERROR(((GG47/GF47)^4-1)*100, "n/a")</f>
        <v>3.0459614766394028</v>
      </c>
      <c r="GH51">
        <f t="shared" ref="GH51" ca="1" si="88">IFERROR(((GH47/GG47)^4-1)*100, "n/a")</f>
        <v>2.8626936494416944</v>
      </c>
      <c r="GI51">
        <f t="shared" ref="GI51" ca="1" si="89">IFERROR(((GI47/GH47)^4-1)*100, "n/a")</f>
        <v>1.7990844530036521</v>
      </c>
      <c r="GJ51">
        <f t="shared" ref="GJ51" ca="1" si="90">IFERROR(((GJ47/GI47)^4-1)*100, "n/a")</f>
        <v>3.2148248738167462</v>
      </c>
      <c r="GK51">
        <f t="shared" ref="GK51" ca="1" si="91">IFERROR(((GK47/GJ47)^4-1)*100, "n/a")</f>
        <v>2.1438873396837366</v>
      </c>
      <c r="GL51">
        <f t="shared" ref="GL51" ca="1" si="92">IFERROR(((GL47/GK47)^4-1)*100, "n/a")</f>
        <v>3.7997743868943612</v>
      </c>
      <c r="GM51" t="str">
        <f t="shared" ref="GM51" ca="1" si="93">IFERROR(((GM47/GL47)^4-1)*100, "n/a")</f>
        <v>n/a</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-0.87505939811605149</v>
      </c>
      <c r="FX52">
        <f t="shared" ca="1" si="108"/>
        <v>-0.5744020008966455</v>
      </c>
      <c r="FY52">
        <f t="shared" ref="FY52:GV52" ca="1" si="109">IFERROR(FY50-FY51, "n/a")</f>
        <v>-0.45232949736240258</v>
      </c>
      <c r="FZ52">
        <f t="shared" ca="1" si="109"/>
        <v>-0.31903833460031894</v>
      </c>
      <c r="GA52">
        <f t="shared" ca="1" si="109"/>
        <v>-3.9683858084238466E-2</v>
      </c>
      <c r="GB52">
        <f t="shared" ca="1" si="109"/>
        <v>-1.6400367225033463E-2</v>
      </c>
      <c r="GC52">
        <f t="shared" ca="1" si="109"/>
        <v>-4.9583435682953869E-2</v>
      </c>
      <c r="GD52">
        <f t="shared" ca="1" si="109"/>
        <v>-0.21856164240174891</v>
      </c>
      <c r="GE52">
        <f t="shared" ca="1" si="109"/>
        <v>2.2356837020409692E-2</v>
      </c>
      <c r="GF52">
        <f t="shared" ca="1" si="109"/>
        <v>2.9915498758392722E-2</v>
      </c>
      <c r="GG52">
        <f t="shared" ca="1" si="109"/>
        <v>-0.22930625952870543</v>
      </c>
      <c r="GH52">
        <f t="shared" ca="1" si="109"/>
        <v>6.0861538078471611E-2</v>
      </c>
      <c r="GI52">
        <f t="shared" ca="1" si="109"/>
        <v>0.12541873455007568</v>
      </c>
      <c r="GJ52">
        <f t="shared" ca="1" si="109"/>
        <v>5.6396690896920454E-2</v>
      </c>
      <c r="GK52">
        <f t="shared" ca="1" si="109"/>
        <v>1.9741251503502255E-2</v>
      </c>
      <c r="GL52">
        <f t="shared" ca="1" si="109"/>
        <v>-4.2390239630929472E-3</v>
      </c>
      <c r="GM52" t="str">
        <f t="shared" ca="1" si="109"/>
        <v>n/a</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3.1889773179268222E-2</v>
      </c>
      <c r="E53">
        <f t="shared" si="110"/>
        <v>3.0522453885512668E-2</v>
      </c>
      <c r="F53">
        <f t="shared" si="110"/>
        <v>2.9525763452877385E-2</v>
      </c>
      <c r="G53">
        <f t="shared" si="110"/>
        <v>2.9647110991715575E-2</v>
      </c>
      <c r="H53">
        <f t="shared" si="110"/>
        <v>2.9931910856035859E-2</v>
      </c>
      <c r="I53">
        <f t="shared" si="110"/>
        <v>2.9959243641960009E-2</v>
      </c>
      <c r="J53">
        <f t="shared" si="110"/>
        <v>2.9984341007266435E-2</v>
      </c>
      <c r="K53">
        <f t="shared" si="110"/>
        <v>3.0827512605840823E-2</v>
      </c>
      <c r="L53">
        <f t="shared" si="110"/>
        <v>2.9859208356136424E-2</v>
      </c>
      <c r="M53">
        <f t="shared" si="110"/>
        <v>3.0122650100857351E-2</v>
      </c>
      <c r="N53">
        <f t="shared" si="110"/>
        <v>3.0378693560747516E-2</v>
      </c>
      <c r="O53">
        <f t="shared" si="110"/>
        <v>3.0547784517367393E-2</v>
      </c>
      <c r="P53">
        <f t="shared" si="110"/>
        <v>3.2055640709290012E-2</v>
      </c>
      <c r="Q53">
        <f t="shared" si="110"/>
        <v>3.297845336189198E-2</v>
      </c>
      <c r="R53">
        <f t="shared" si="110"/>
        <v>3.4033626152949914E-2</v>
      </c>
      <c r="S53">
        <f t="shared" si="110"/>
        <v>3.59901171031769E-2</v>
      </c>
      <c r="T53">
        <f t="shared" si="110"/>
        <v>3.7358283988130347E-2</v>
      </c>
      <c r="U53">
        <f t="shared" si="110"/>
        <v>3.7621593005651599E-2</v>
      </c>
      <c r="V53">
        <f t="shared" si="110"/>
        <v>3.742192353979279E-2</v>
      </c>
      <c r="W53">
        <f t="shared" si="110"/>
        <v>3.6178788275997853E-2</v>
      </c>
      <c r="X53">
        <f t="shared" si="110"/>
        <v>3.4671179054279966E-2</v>
      </c>
      <c r="Y53">
        <f t="shared" si="110"/>
        <v>3.3787114512918048E-2</v>
      </c>
      <c r="Z53">
        <f t="shared" si="110"/>
        <v>3.2995803900485177E-2</v>
      </c>
      <c r="AA53">
        <f t="shared" si="110"/>
        <v>3.1790130245610282E-2</v>
      </c>
      <c r="AB53">
        <f t="shared" si="110"/>
        <v>3.1182625092608607E-2</v>
      </c>
      <c r="AC53">
        <f t="shared" si="110"/>
        <v>3.1083051638236769E-2</v>
      </c>
      <c r="AD53">
        <f t="shared" si="110"/>
        <v>3.1124462793911567E-2</v>
      </c>
      <c r="AE53">
        <f t="shared" si="110"/>
        <v>3.2139811413415709E-2</v>
      </c>
      <c r="AF53">
        <f t="shared" si="110"/>
        <v>3.2506833751817732E-2</v>
      </c>
      <c r="AG53">
        <f t="shared" si="110"/>
        <v>3.2931919977151836E-2</v>
      </c>
      <c r="AH53">
        <f t="shared" si="110"/>
        <v>3.3412995554322311E-2</v>
      </c>
      <c r="AI53">
        <f t="shared" si="110"/>
        <v>3.4015639547973819E-2</v>
      </c>
      <c r="AJ53">
        <f t="shared" si="110"/>
        <v>3.567586419936819E-2</v>
      </c>
      <c r="AK53">
        <f t="shared" si="110"/>
        <v>3.5693479179202958E-2</v>
      </c>
      <c r="AL53">
        <f t="shared" si="110"/>
        <v>3.5245817417050462E-2</v>
      </c>
      <c r="AM53">
        <f t="shared" si="110"/>
        <v>3.4414775319864477E-2</v>
      </c>
      <c r="AN53">
        <f t="shared" si="110"/>
        <v>3.2890107220270082E-2</v>
      </c>
      <c r="AO53">
        <f t="shared" si="110"/>
        <v>3.1337838604104329E-2</v>
      </c>
      <c r="AP53">
        <f t="shared" si="110"/>
        <v>2.9312689502826395E-2</v>
      </c>
      <c r="AQ53">
        <f t="shared" si="110"/>
        <v>2.6010135875660589E-2</v>
      </c>
      <c r="AR53">
        <f t="shared" si="110"/>
        <v>2.1843760784619137E-2</v>
      </c>
      <c r="AS53">
        <f t="shared" si="110"/>
        <v>2.0732828242871371E-2</v>
      </c>
      <c r="AT53">
        <f t="shared" si="110"/>
        <v>2.0564250809975926E-2</v>
      </c>
      <c r="AU53">
        <f t="shared" si="110"/>
        <v>2.1441080097925891E-2</v>
      </c>
      <c r="AV53">
        <f t="shared" si="110"/>
        <v>2.4505991753799083E-2</v>
      </c>
      <c r="AW53">
        <f t="shared" si="110"/>
        <v>2.6183022664852285E-2</v>
      </c>
      <c r="AX53">
        <f t="shared" si="110"/>
        <v>2.7950630496879736E-2</v>
      </c>
      <c r="AY53">
        <f t="shared" si="110"/>
        <v>3.1854812317591019E-2</v>
      </c>
      <c r="AZ53">
        <f t="shared" si="110"/>
        <v>3.2501560168692212E-2</v>
      </c>
      <c r="BA53">
        <f t="shared" si="110"/>
        <v>3.3369157083764645E-2</v>
      </c>
      <c r="BB53">
        <f t="shared" si="110"/>
        <v>3.3682991703873233E-2</v>
      </c>
      <c r="BC53">
        <f t="shared" si="110"/>
        <v>3.2173744253539249E-2</v>
      </c>
      <c r="BD53">
        <f t="shared" si="110"/>
        <v>3.2206964903489066E-2</v>
      </c>
      <c r="BE53">
        <f t="shared" si="110"/>
        <v>3.2640174492605478E-2</v>
      </c>
      <c r="BF53">
        <f t="shared" si="110"/>
        <v>3.3346706742694687E-2</v>
      </c>
      <c r="BG53">
        <f t="shared" si="110"/>
        <v>3.4714634367967845E-2</v>
      </c>
      <c r="BH53">
        <f t="shared" si="110"/>
        <v>3.6103487217949093E-2</v>
      </c>
      <c r="BI53">
        <f t="shared" si="110"/>
        <v>3.6784879903967171E-2</v>
      </c>
      <c r="BJ53">
        <f t="shared" si="110"/>
        <v>3.7390136979324362E-2</v>
      </c>
      <c r="BK53">
        <f t="shared" si="110"/>
        <v>3.7866426937575026E-2</v>
      </c>
      <c r="BL53">
        <f t="shared" si="110"/>
        <v>3.8163472329906689E-2</v>
      </c>
      <c r="BM53">
        <f t="shared" si="110"/>
        <v>3.8179735400090564E-2</v>
      </c>
      <c r="BN53">
        <f t="shared" si="110"/>
        <v>3.7978806802476672E-2</v>
      </c>
      <c r="BO53">
        <f t="shared" ref="BO53:DZ53" si="111">IFERROR(((BO20/BN20)^4-1), "n/a")</f>
        <v>3.7199052439882418E-2</v>
      </c>
      <c r="BP53">
        <f t="shared" si="111"/>
        <v>3.6960981071222143E-2</v>
      </c>
      <c r="BQ53">
        <f t="shared" si="111"/>
        <v>3.6467099846175355E-2</v>
      </c>
      <c r="BR53">
        <f t="shared" si="111"/>
        <v>3.6034955978404115E-2</v>
      </c>
      <c r="BS53">
        <f t="shared" si="111"/>
        <v>3.5407934561879184E-2</v>
      </c>
      <c r="BT53">
        <f t="shared" si="111"/>
        <v>3.4744323815207201E-2</v>
      </c>
      <c r="BU53">
        <f t="shared" si="111"/>
        <v>3.4245264640371476E-2</v>
      </c>
      <c r="BV53">
        <f t="shared" si="111"/>
        <v>3.3657384689829817E-2</v>
      </c>
      <c r="BW53">
        <f t="shared" si="111"/>
        <v>3.2983731726374588E-2</v>
      </c>
      <c r="BX53">
        <f t="shared" si="111"/>
        <v>3.2519245673852337E-2</v>
      </c>
      <c r="BY53">
        <f t="shared" si="111"/>
        <v>3.2112169361675047E-2</v>
      </c>
      <c r="BZ53">
        <f t="shared" si="111"/>
        <v>3.1664885291879719E-2</v>
      </c>
      <c r="CA53">
        <f t="shared" si="111"/>
        <v>3.1368701132441945E-2</v>
      </c>
      <c r="CB53">
        <f t="shared" si="111"/>
        <v>3.1360307855249125E-2</v>
      </c>
      <c r="CC53">
        <f t="shared" si="111"/>
        <v>3.0882551280440929E-2</v>
      </c>
      <c r="CD53">
        <f t="shared" si="111"/>
        <v>3.0274829594177266E-2</v>
      </c>
      <c r="CE53">
        <f t="shared" si="111"/>
        <v>2.9587171578895122E-2</v>
      </c>
      <c r="CF53">
        <f t="shared" si="111"/>
        <v>2.850236932851935E-2</v>
      </c>
      <c r="CG53">
        <f t="shared" si="111"/>
        <v>2.77116751516433E-2</v>
      </c>
      <c r="CH53">
        <f t="shared" si="111"/>
        <v>2.689135233519635E-2</v>
      </c>
      <c r="CI53">
        <f t="shared" si="111"/>
        <v>2.5729550939141088E-2</v>
      </c>
      <c r="CJ53">
        <f t="shared" si="111"/>
        <v>2.4678541818742294E-2</v>
      </c>
      <c r="CK53">
        <f t="shared" si="111"/>
        <v>2.4218978742879704E-2</v>
      </c>
      <c r="CL53">
        <f t="shared" si="111"/>
        <v>2.4029465799078942E-2</v>
      </c>
      <c r="CM53">
        <f t="shared" si="111"/>
        <v>2.4321028457584992E-2</v>
      </c>
      <c r="CN53">
        <f t="shared" si="111"/>
        <v>2.4649844798068976E-2</v>
      </c>
      <c r="CO53">
        <f t="shared" si="111"/>
        <v>2.4928888378634495E-2</v>
      </c>
      <c r="CP53">
        <f t="shared" si="111"/>
        <v>2.5330215529530742E-2</v>
      </c>
      <c r="CQ53">
        <f t="shared" si="111"/>
        <v>2.6190845185485312E-2</v>
      </c>
      <c r="CR53">
        <f t="shared" si="111"/>
        <v>2.6400668899535962E-2</v>
      </c>
      <c r="CS53">
        <f t="shared" si="111"/>
        <v>2.6899248360309658E-2</v>
      </c>
      <c r="CT53">
        <f t="shared" si="111"/>
        <v>2.730359518515213E-2</v>
      </c>
      <c r="CU53">
        <f t="shared" si="111"/>
        <v>2.7740224221903587E-2</v>
      </c>
      <c r="CV53">
        <f t="shared" si="111"/>
        <v>2.8661207320383797E-2</v>
      </c>
      <c r="CW53">
        <f t="shared" si="111"/>
        <v>2.9152905980266208E-2</v>
      </c>
      <c r="CX53">
        <f t="shared" si="111"/>
        <v>2.9510897777240475E-2</v>
      </c>
      <c r="CY53">
        <f t="shared" si="111"/>
        <v>2.9980808110648294E-2</v>
      </c>
      <c r="CZ53">
        <f t="shared" si="111"/>
        <v>2.9277134860901555E-2</v>
      </c>
      <c r="DA53">
        <f t="shared" si="111"/>
        <v>2.9581303399002001E-2</v>
      </c>
      <c r="DB53">
        <f t="shared" si="111"/>
        <v>2.9916891905064524E-2</v>
      </c>
      <c r="DC53">
        <f t="shared" si="111"/>
        <v>3.0047590580414729E-2</v>
      </c>
      <c r="DD53">
        <f t="shared" si="111"/>
        <v>3.0874469077005084E-2</v>
      </c>
      <c r="DE53">
        <f t="shared" si="111"/>
        <v>3.1913562880420354E-2</v>
      </c>
      <c r="DF53">
        <f t="shared" si="111"/>
        <v>3.3273113450039915E-2</v>
      </c>
      <c r="DG53">
        <f t="shared" si="111"/>
        <v>3.5514618900692518E-2</v>
      </c>
      <c r="DH53">
        <f t="shared" si="111"/>
        <v>3.7435025471535432E-2</v>
      </c>
      <c r="DI53">
        <f t="shared" si="111"/>
        <v>3.873987137118462E-2</v>
      </c>
      <c r="DJ53">
        <f t="shared" si="111"/>
        <v>3.9819896920914477E-2</v>
      </c>
      <c r="DK53">
        <f t="shared" si="111"/>
        <v>4.0718400357566908E-2</v>
      </c>
      <c r="DL53">
        <f t="shared" si="111"/>
        <v>4.1733316063063741E-2</v>
      </c>
      <c r="DM53">
        <f t="shared" si="111"/>
        <v>4.2134814889117189E-2</v>
      </c>
      <c r="DN53">
        <f t="shared" si="111"/>
        <v>4.223303267369638E-2</v>
      </c>
      <c r="DO53">
        <f t="shared" si="111"/>
        <v>4.1685491035115652E-2</v>
      </c>
      <c r="DP53">
        <f t="shared" si="111"/>
        <v>4.1325764224760864E-2</v>
      </c>
      <c r="DQ53">
        <f t="shared" si="111"/>
        <v>4.093794482399038E-2</v>
      </c>
      <c r="DR53">
        <f t="shared" si="111"/>
        <v>4.0454543440964219E-2</v>
      </c>
      <c r="DS53">
        <f t="shared" si="111"/>
        <v>3.9573496514315076E-2</v>
      </c>
      <c r="DT53">
        <f t="shared" si="111"/>
        <v>3.9758199851464004E-2</v>
      </c>
      <c r="DU53">
        <f t="shared" si="111"/>
        <v>3.8966959141520041E-2</v>
      </c>
      <c r="DV53">
        <f t="shared" si="111"/>
        <v>3.7964155604154559E-2</v>
      </c>
      <c r="DW53">
        <f t="shared" si="111"/>
        <v>3.679067600379593E-2</v>
      </c>
      <c r="DX53">
        <f t="shared" si="111"/>
        <v>3.49033656232971E-2</v>
      </c>
      <c r="DY53">
        <f t="shared" si="111"/>
        <v>3.338474962719884E-2</v>
      </c>
      <c r="DZ53">
        <f t="shared" si="111"/>
        <v>3.1807853800834174E-2</v>
      </c>
      <c r="EA53">
        <f t="shared" ref="EA53:GL53" si="112">IFERROR(((EA20/DZ20)^4-1), "n/a")</f>
        <v>2.95139590697997E-2</v>
      </c>
      <c r="EB53">
        <f t="shared" si="112"/>
        <v>2.7833378004867404E-2</v>
      </c>
      <c r="EC53">
        <f t="shared" si="112"/>
        <v>2.6713649215854174E-2</v>
      </c>
      <c r="ED53">
        <f t="shared" si="112"/>
        <v>2.5861291553092913E-2</v>
      </c>
      <c r="EE53">
        <f t="shared" si="112"/>
        <v>2.5664690751392438E-2</v>
      </c>
      <c r="EF53">
        <f t="shared" si="112"/>
        <v>2.5077153014901654E-2</v>
      </c>
      <c r="EG53">
        <f t="shared" si="112"/>
        <v>2.4770505044175106E-2</v>
      </c>
      <c r="EH53">
        <f t="shared" si="112"/>
        <v>2.4677853671981609E-2</v>
      </c>
      <c r="EI53">
        <f t="shared" si="112"/>
        <v>2.4972293360401521E-2</v>
      </c>
      <c r="EJ53">
        <f t="shared" si="112"/>
        <v>2.5644603975615299E-2</v>
      </c>
      <c r="EK53">
        <f t="shared" si="112"/>
        <v>2.5569340489473236E-2</v>
      </c>
      <c r="EL53">
        <f t="shared" si="112"/>
        <v>2.5406938859094508E-2</v>
      </c>
      <c r="EM53">
        <f t="shared" si="112"/>
        <v>2.5188606210728715E-2</v>
      </c>
      <c r="EN53">
        <f t="shared" si="112"/>
        <v>2.4598956729224186E-2</v>
      </c>
      <c r="EO53">
        <f t="shared" si="112"/>
        <v>2.3876329364237447E-2</v>
      </c>
      <c r="EP53">
        <f t="shared" si="112"/>
        <v>2.2967081592368599E-2</v>
      </c>
      <c r="EQ53">
        <f t="shared" si="112"/>
        <v>2.1367380585874951E-2</v>
      </c>
      <c r="ER53">
        <f t="shared" si="112"/>
        <v>1.996297955051074E-2</v>
      </c>
      <c r="ES53">
        <f t="shared" si="112"/>
        <v>1.9110518662281306E-2</v>
      </c>
      <c r="ET53">
        <f t="shared" si="112"/>
        <v>1.8436822139888065E-2</v>
      </c>
      <c r="EU53">
        <f t="shared" si="112"/>
        <v>1.7938002777749151E-2</v>
      </c>
      <c r="EV53">
        <f t="shared" si="112"/>
        <v>1.7802947599636632E-2</v>
      </c>
      <c r="EW53">
        <f t="shared" si="112"/>
        <v>1.7477815149195663E-2</v>
      </c>
      <c r="EX53">
        <f t="shared" si="112"/>
        <v>1.7183888060233299E-2</v>
      </c>
      <c r="EY53">
        <f t="shared" si="112"/>
        <v>1.7245976560277043E-2</v>
      </c>
      <c r="EZ53">
        <f t="shared" si="112"/>
        <v>1.7333967473685208E-2</v>
      </c>
      <c r="FA53">
        <f t="shared" si="112"/>
        <v>1.6721509737025686E-2</v>
      </c>
      <c r="FB53">
        <f t="shared" si="112"/>
        <v>1.5822425168322107E-2</v>
      </c>
      <c r="FC53">
        <f t="shared" si="112"/>
        <v>1.440197097570417E-2</v>
      </c>
      <c r="FD53">
        <f t="shared" si="112"/>
        <v>1.2203860744999018E-2</v>
      </c>
      <c r="FE53">
        <f t="shared" si="112"/>
        <v>1.1058507543612706E-2</v>
      </c>
      <c r="FF53">
        <f t="shared" si="112"/>
        <v>1.0160311268816891E-2</v>
      </c>
      <c r="FG53">
        <f t="shared" si="112"/>
        <v>8.981432385013477E-3</v>
      </c>
      <c r="FH53">
        <f t="shared" si="112"/>
        <v>8.7260938659068366E-3</v>
      </c>
      <c r="FI53">
        <f t="shared" si="112"/>
        <v>8.7070992363724731E-3</v>
      </c>
      <c r="FJ53">
        <f t="shared" si="112"/>
        <v>9.0264777002282415E-3</v>
      </c>
      <c r="FK53">
        <f t="shared" si="112"/>
        <v>1.0565066634625975E-2</v>
      </c>
      <c r="FL53">
        <f t="shared" si="112"/>
        <v>1.1081836701275494E-2</v>
      </c>
      <c r="FM53">
        <f t="shared" si="112"/>
        <v>1.1672163497977506E-2</v>
      </c>
      <c r="FN53">
        <f t="shared" si="112"/>
        <v>1.2257616865944287E-2</v>
      </c>
      <c r="FO53">
        <f t="shared" si="112"/>
        <v>1.2709234947696046E-2</v>
      </c>
      <c r="FP53">
        <f t="shared" si="112"/>
        <v>1.3413414740485852E-2</v>
      </c>
      <c r="FQ53">
        <f t="shared" si="112"/>
        <v>1.3957305219997052E-2</v>
      </c>
      <c r="FR53">
        <f t="shared" si="112"/>
        <v>1.4419121888288311E-2</v>
      </c>
      <c r="FS53">
        <f t="shared" si="112"/>
        <v>1.4876028667590191E-2</v>
      </c>
      <c r="FT53">
        <f t="shared" si="112"/>
        <v>1.5226489078249417E-2</v>
      </c>
      <c r="FU53">
        <f t="shared" si="112"/>
        <v>1.5547638143338149E-2</v>
      </c>
      <c r="FV53">
        <f t="shared" si="112"/>
        <v>1.5789448416608787E-2</v>
      </c>
      <c r="FW53">
        <f t="shared" si="112"/>
        <v>1.587779968471037E-2</v>
      </c>
      <c r="FX53">
        <f t="shared" si="112"/>
        <v>1.6289606108350618E-2</v>
      </c>
      <c r="FY53">
        <f t="shared" si="112"/>
        <v>1.6447481288800692E-2</v>
      </c>
      <c r="FZ53">
        <f t="shared" si="112"/>
        <v>1.6528830187736654E-2</v>
      </c>
      <c r="GA53">
        <f t="shared" si="112"/>
        <v>1.6534860628010684E-2</v>
      </c>
      <c r="GB53">
        <f t="shared" si="112"/>
        <v>1.6393051176700979E-2</v>
      </c>
      <c r="GC53">
        <f t="shared" si="112"/>
        <v>1.6252708650418723E-2</v>
      </c>
      <c r="GD53">
        <f t="shared" si="112"/>
        <v>1.606505479625886E-2</v>
      </c>
      <c r="GE53">
        <f t="shared" si="112"/>
        <v>1.5612403881048342E-2</v>
      </c>
      <c r="GF53">
        <f t="shared" si="112"/>
        <v>1.5213284598799781E-2</v>
      </c>
      <c r="GG53">
        <f t="shared" si="112"/>
        <v>1.5083412405237473E-2</v>
      </c>
      <c r="GH53">
        <f t="shared" si="112"/>
        <v>1.5122695352154603E-2</v>
      </c>
      <c r="GI53">
        <f t="shared" si="112"/>
        <v>1.532862374990196E-2</v>
      </c>
      <c r="GJ53">
        <f t="shared" si="112"/>
        <v>1.5627293946284926E-2</v>
      </c>
      <c r="GK53">
        <f t="shared" si="112"/>
        <v>1.587490551311066E-2</v>
      </c>
      <c r="GL53">
        <f t="shared" si="112"/>
        <v>1.6143061074090248E-2</v>
      </c>
      <c r="GM53" t="str">
        <f t="shared" ref="GM53:GV53" si="113">IFERROR(((GM20/GL20)^4-1), "n/a")</f>
        <v>n/a</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-9.1617766795529798E-3</v>
      </c>
      <c r="FX54">
        <f t="shared" si="116"/>
        <v>4.6008454151989175E-2</v>
      </c>
      <c r="FY54">
        <f t="shared" si="116"/>
        <v>5.2118900754511754E-2</v>
      </c>
      <c r="FZ54">
        <f t="shared" si="116"/>
        <v>2.0151129563541703E-2</v>
      </c>
      <c r="GA54">
        <f t="shared" si="116"/>
        <v>3.2395750898977616E-2</v>
      </c>
      <c r="GB54">
        <f t="shared" si="116"/>
        <v>2.7408793165487388E-2</v>
      </c>
      <c r="GC54">
        <f t="shared" si="116"/>
        <v>1.630688516039136E-2</v>
      </c>
      <c r="GD54">
        <f t="shared" si="116"/>
        <v>4.849181298446581E-3</v>
      </c>
      <c r="GE54">
        <f t="shared" si="116"/>
        <v>5.8140790237137807E-3</v>
      </c>
      <c r="GF54">
        <f t="shared" si="116"/>
        <v>2.2367736519139925E-2</v>
      </c>
      <c r="GG54">
        <f t="shared" si="116"/>
        <v>2.7794314187279623E-2</v>
      </c>
      <c r="GH54">
        <f t="shared" si="116"/>
        <v>1.759001294446616E-2</v>
      </c>
      <c r="GI54">
        <f t="shared" si="116"/>
        <v>1.2352524795941511E-2</v>
      </c>
      <c r="GJ54">
        <f t="shared" si="116"/>
        <v>3.0611716505002162E-2</v>
      </c>
      <c r="GK54">
        <f t="shared" si="116"/>
        <v>3.1556705576744948E-2</v>
      </c>
      <c r="GL54">
        <f t="shared" si="116"/>
        <v>2.5550151390938192E-2</v>
      </c>
      <c r="GM54" t="str">
        <f t="shared" ref="GM54:GV54" si="117">IFERROR(((GM19/GL19)^4-1), "n/a")</f>
        <v>n/a</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0.68345927791771632</v>
      </c>
      <c r="FX57">
        <f t="shared" si="120"/>
        <v>0.68079025916667135</v>
      </c>
      <c r="FY57">
        <f t="shared" si="120"/>
        <v>0.67761302440657578</v>
      </c>
      <c r="FZ57">
        <f t="shared" si="120"/>
        <v>0.6811833625584266</v>
      </c>
      <c r="GA57">
        <f t="shared" si="120"/>
        <v>0.67929531684447853</v>
      </c>
      <c r="GB57">
        <f t="shared" si="120"/>
        <v>0.67894015431211729</v>
      </c>
      <c r="GC57">
        <f t="shared" si="120"/>
        <v>0.68071122522314931</v>
      </c>
      <c r="GD57">
        <f t="shared" si="120"/>
        <v>0.68325932892952446</v>
      </c>
      <c r="GE57">
        <f t="shared" si="120"/>
        <v>0.68602252635714756</v>
      </c>
      <c r="GF57">
        <f t="shared" si="120"/>
        <v>0.68804617542345448</v>
      </c>
      <c r="GG57">
        <f t="shared" si="120"/>
        <v>0.68873571073890372</v>
      </c>
      <c r="GH57">
        <f t="shared" si="120"/>
        <v>0.69064028986273829</v>
      </c>
      <c r="GI57">
        <f t="shared" si="120"/>
        <v>0.69219265703626354</v>
      </c>
      <c r="GJ57">
        <f t="shared" si="120"/>
        <v>0.69127272727272726</v>
      </c>
      <c r="GK57">
        <f t="shared" si="120"/>
        <v>0.68865060562239122</v>
      </c>
      <c r="GL57">
        <f t="shared" si="120"/>
        <v>0.69138097867662329</v>
      </c>
      <c r="GM57" t="str">
        <f t="shared" ref="GM57:GV57" si="121">IFERROR(GM22/GM24, "n/a")</f>
        <v>n/a</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-0.59806746437150804</v>
      </c>
      <c r="FX58">
        <f t="shared" ca="1" si="127"/>
        <v>-0.39104728705628189</v>
      </c>
      <c r="FY58">
        <f t="shared" ref="FY58:GV58" ca="1" si="128">IFERROR(FY52*FY57, "n/a")</f>
        <v>-0.30650435873604387</v>
      </c>
      <c r="FZ58">
        <f t="shared" ca="1" si="128"/>
        <v>-0.21732360554808566</v>
      </c>
      <c r="GA58">
        <f t="shared" ca="1" si="128"/>
        <v>-2.695705895094409E-2</v>
      </c>
      <c r="GB58">
        <f t="shared" ca="1" si="128"/>
        <v>-1.1134867854539611E-2</v>
      </c>
      <c r="GC58">
        <f t="shared" ca="1" si="128"/>
        <v>-3.3752001254516752E-2</v>
      </c>
      <c r="GD58">
        <f t="shared" ca="1" si="128"/>
        <v>-0.14933428111715366</v>
      </c>
      <c r="GE58">
        <f t="shared" ca="1" si="128"/>
        <v>1.533729381409646E-2</v>
      </c>
      <c r="GF58">
        <f t="shared" ca="1" si="128"/>
        <v>2.0583244506597213E-2</v>
      </c>
      <c r="GG58">
        <f t="shared" ca="1" si="128"/>
        <v>-0.15793140963338245</v>
      </c>
      <c r="GH58">
        <f t="shared" ca="1" si="128"/>
        <v>4.2033430300007717E-2</v>
      </c>
      <c r="GI58">
        <f t="shared" ca="1" si="128"/>
        <v>8.681392711034272E-2</v>
      </c>
      <c r="GJ58">
        <f t="shared" ca="1" si="128"/>
        <v>3.8985494325471194E-2</v>
      </c>
      <c r="GK58">
        <f t="shared" ca="1" si="128"/>
        <v>1.359482480363077E-2</v>
      </c>
      <c r="GL58">
        <f t="shared" ca="1" si="128"/>
        <v>-2.9307805362368601E-3</v>
      </c>
      <c r="GM58" t="str">
        <f t="shared" ca="1" si="128"/>
        <v>n/a</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L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-0.70806746437150803</v>
      </c>
      <c r="FX59" s="35">
        <f t="shared" ca="1" si="131"/>
        <v>-0.19104728705628188</v>
      </c>
      <c r="FY59" s="35">
        <f t="shared" ca="1" si="131"/>
        <v>8.3495641263956144E-2</v>
      </c>
      <c r="FZ59" s="35">
        <f t="shared" ca="1" si="131"/>
        <v>-0.32732360554808565</v>
      </c>
      <c r="GA59" s="35">
        <f t="shared" ca="1" si="131"/>
        <v>0.24304294104905594</v>
      </c>
      <c r="GB59" s="35">
        <f t="shared" ca="1" si="131"/>
        <v>0.58886513214546032</v>
      </c>
      <c r="GC59" s="35">
        <f t="shared" ca="1" si="131"/>
        <v>0.17624799874548325</v>
      </c>
      <c r="GD59" s="35">
        <f t="shared" ca="1" si="131"/>
        <v>-9.9334281117153658E-2</v>
      </c>
      <c r="GE59" s="35">
        <f t="shared" ca="1" si="131"/>
        <v>0.33533729381409649</v>
      </c>
      <c r="GF59" s="35">
        <f t="shared" ca="1" si="131"/>
        <v>-0.13941675549340279</v>
      </c>
      <c r="GG59" s="35">
        <f t="shared" ca="1" si="131"/>
        <v>-6.7931409633382456E-2</v>
      </c>
      <c r="GH59" s="35">
        <f t="shared" ca="1" si="131"/>
        <v>7.2033430300007723E-2</v>
      </c>
      <c r="GI59" s="35">
        <f t="shared" ca="1" si="131"/>
        <v>-2.318607288965728E-2</v>
      </c>
      <c r="GJ59" s="35">
        <f t="shared" ca="1" si="131"/>
        <v>8.9854943254711953E-3</v>
      </c>
      <c r="GK59" s="35">
        <f t="shared" ca="1" si="131"/>
        <v>0.13359482480363077</v>
      </c>
      <c r="GL59" s="35">
        <f t="shared" ca="1" si="131"/>
        <v>0.49706921946376315</v>
      </c>
      <c r="GM59" s="35" t="str">
        <f t="shared" ref="GM59:GV59" ca="1" si="132">IFERROR(GM58+GM25, "n/a")</f>
        <v>n/a</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0.18359725916400982</v>
      </c>
      <c r="FX62">
        <f t="shared" si="135"/>
        <v>0.18166492503276385</v>
      </c>
      <c r="FY62">
        <f t="shared" si="135"/>
        <v>0.18035103249859552</v>
      </c>
      <c r="FZ62">
        <f t="shared" si="135"/>
        <v>0.17910001747867318</v>
      </c>
      <c r="GA62">
        <f t="shared" si="135"/>
        <v>0.17769249274113691</v>
      </c>
      <c r="GB62">
        <f t="shared" si="135"/>
        <v>0.17795635929520484</v>
      </c>
      <c r="GC62">
        <f t="shared" si="135"/>
        <v>0.17747713644617807</v>
      </c>
      <c r="GD62">
        <f t="shared" si="135"/>
        <v>0.17743011505315193</v>
      </c>
      <c r="GE62">
        <f t="shared" si="135"/>
        <v>0.17725863837775305</v>
      </c>
      <c r="GF62">
        <f t="shared" si="135"/>
        <v>0.17593591541698134</v>
      </c>
      <c r="GG62">
        <f t="shared" si="135"/>
        <v>0.17484022190067863</v>
      </c>
      <c r="GH62">
        <f t="shared" si="135"/>
        <v>0.1738541694215969</v>
      </c>
      <c r="GI62">
        <f t="shared" si="135"/>
        <v>0.1742182949673885</v>
      </c>
      <c r="GJ62">
        <f t="shared" si="135"/>
        <v>0.17309610389610389</v>
      </c>
      <c r="GK62">
        <f t="shared" si="135"/>
        <v>0.17212290903869626</v>
      </c>
      <c r="GL62">
        <f t="shared" si="135"/>
        <v>0.17248174923627962</v>
      </c>
      <c r="GM62" t="e">
        <f t="shared" ref="GM62:GV62" si="136">GM26/GM24</f>
        <v>#N/A</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0.75494156914185995</v>
      </c>
      <c r="E63" s="46">
        <f t="shared" si="137"/>
        <v>0.71507141286777187</v>
      </c>
      <c r="F63" s="46">
        <f t="shared" si="137"/>
        <v>0.69494722982335189</v>
      </c>
      <c r="G63" s="46">
        <f t="shared" si="137"/>
        <v>0.70729342210194546</v>
      </c>
      <c r="H63" s="46">
        <f t="shared" si="137"/>
        <v>0.69371109973076606</v>
      </c>
      <c r="I63" s="46">
        <f t="shared" si="137"/>
        <v>0.69252003588453359</v>
      </c>
      <c r="J63" s="46">
        <f t="shared" si="137"/>
        <v>0.69022667556335593</v>
      </c>
      <c r="K63" s="46">
        <f t="shared" si="137"/>
        <v>0.70766910640083669</v>
      </c>
      <c r="L63" s="46">
        <f t="shared" si="137"/>
        <v>0.6880347654117025</v>
      </c>
      <c r="M63" s="46">
        <f t="shared" si="137"/>
        <v>0.68541420983763279</v>
      </c>
      <c r="N63" s="46">
        <f t="shared" si="137"/>
        <v>0.67223836500556611</v>
      </c>
      <c r="O63" s="46">
        <f t="shared" si="137"/>
        <v>0.67310621290145112</v>
      </c>
      <c r="P63" s="46">
        <f t="shared" si="137"/>
        <v>0.69952665645752743</v>
      </c>
      <c r="Q63" s="46">
        <f t="shared" si="137"/>
        <v>0.70930660482793917</v>
      </c>
      <c r="R63" s="46">
        <f t="shared" si="137"/>
        <v>0.72387779456719759</v>
      </c>
      <c r="S63" s="46">
        <f t="shared" si="137"/>
        <v>0.76330875094764339</v>
      </c>
      <c r="T63" s="46">
        <f t="shared" si="137"/>
        <v>0.81504893346687013</v>
      </c>
      <c r="U63" s="46">
        <f t="shared" si="137"/>
        <v>0.82712575419151901</v>
      </c>
      <c r="V63" s="46">
        <f t="shared" si="137"/>
        <v>0.83369937117243365</v>
      </c>
      <c r="W63" s="46">
        <f t="shared" si="137"/>
        <v>0.81430485402245945</v>
      </c>
      <c r="X63" s="46">
        <f t="shared" si="137"/>
        <v>0.79570741260038669</v>
      </c>
      <c r="Y63" s="46">
        <f t="shared" si="137"/>
        <v>0.76655382962778329</v>
      </c>
      <c r="Z63" s="46">
        <f t="shared" si="137"/>
        <v>0.74509138227843175</v>
      </c>
      <c r="AA63" s="46">
        <f t="shared" si="137"/>
        <v>0.71522842440574008</v>
      </c>
      <c r="AB63" s="46">
        <f t="shared" si="137"/>
        <v>0.6885985009488631</v>
      </c>
      <c r="AC63" s="46">
        <f t="shared" si="137"/>
        <v>0.67492522055776105</v>
      </c>
      <c r="AD63" s="46">
        <f t="shared" si="137"/>
        <v>0.6666117421451887</v>
      </c>
      <c r="AE63" s="46">
        <f t="shared" si="137"/>
        <v>0.68361763545972432</v>
      </c>
      <c r="AF63" s="46">
        <f t="shared" si="137"/>
        <v>0.68961799884031894</v>
      </c>
      <c r="AG63" s="46">
        <f t="shared" si="137"/>
        <v>0.69230242413864973</v>
      </c>
      <c r="AH63" s="46">
        <f t="shared" si="137"/>
        <v>0.69127621315034526</v>
      </c>
      <c r="AI63" s="46">
        <f t="shared" si="137"/>
        <v>0.70283617288915345</v>
      </c>
      <c r="AJ63" s="46">
        <f t="shared" si="137"/>
        <v>0.73461235287149251</v>
      </c>
      <c r="AK63" s="46">
        <f t="shared" si="137"/>
        <v>0.72300452347499622</v>
      </c>
      <c r="AL63" s="46">
        <f t="shared" si="137"/>
        <v>0.71111657967620256</v>
      </c>
      <c r="AM63" s="46">
        <f t="shared" si="137"/>
        <v>0.68962651051891843</v>
      </c>
      <c r="AN63" s="46">
        <f t="shared" si="137"/>
        <v>0.65335893984333315</v>
      </c>
      <c r="AO63" s="46">
        <f t="shared" si="137"/>
        <v>0.62448722639173948</v>
      </c>
      <c r="AP63" s="46">
        <f t="shared" si="137"/>
        <v>0.5837510589276167</v>
      </c>
      <c r="AQ63" s="46">
        <f t="shared" si="137"/>
        <v>0.52406989998126707</v>
      </c>
      <c r="AR63" s="46">
        <f t="shared" si="137"/>
        <v>0.44617043304753984</v>
      </c>
      <c r="AS63" s="46">
        <f t="shared" si="137"/>
        <v>0.4345904102196938</v>
      </c>
      <c r="AT63" s="46">
        <f t="shared" si="137"/>
        <v>0.42552180522180949</v>
      </c>
      <c r="AU63" s="46">
        <f t="shared" si="137"/>
        <v>0.43935054391407186</v>
      </c>
      <c r="AV63" s="46">
        <f t="shared" si="137"/>
        <v>0.49766302942129814</v>
      </c>
      <c r="AW63" s="46">
        <f t="shared" si="137"/>
        <v>0.53650685787545005</v>
      </c>
      <c r="AX63" s="46">
        <f t="shared" si="137"/>
        <v>0.56154952476252928</v>
      </c>
      <c r="AY63" s="46">
        <f t="shared" si="137"/>
        <v>0.65853651899438959</v>
      </c>
      <c r="AZ63" s="46">
        <f t="shared" si="137"/>
        <v>0.68243547131648319</v>
      </c>
      <c r="BA63" s="46">
        <f t="shared" si="137"/>
        <v>0.70218170431120019</v>
      </c>
      <c r="BB63" s="46">
        <f t="shared" si="137"/>
        <v>0.71475446444766777</v>
      </c>
      <c r="BC63" s="46">
        <f t="shared" si="137"/>
        <v>0.69600575924963715</v>
      </c>
      <c r="BD63" s="46">
        <f t="shared" si="137"/>
        <v>0.6929453012594492</v>
      </c>
      <c r="BE63" s="46">
        <f t="shared" si="137"/>
        <v>0.69309595370480415</v>
      </c>
      <c r="BF63" s="46">
        <f t="shared" si="137"/>
        <v>0.70526347521518507</v>
      </c>
      <c r="BG63" s="46">
        <f t="shared" si="137"/>
        <v>0.70625410611895278</v>
      </c>
      <c r="BH63" s="46">
        <f t="shared" si="137"/>
        <v>0.73280999663911184</v>
      </c>
      <c r="BI63" s="46">
        <f t="shared" si="137"/>
        <v>0.7505398161227872</v>
      </c>
      <c r="BJ63" s="46">
        <f t="shared" si="137"/>
        <v>0.76172547493965359</v>
      </c>
      <c r="BK63" s="46">
        <f t="shared" si="137"/>
        <v>0.78031717387273047</v>
      </c>
      <c r="BL63" s="46">
        <f t="shared" si="137"/>
        <v>0.78767893680678303</v>
      </c>
      <c r="BM63" s="46">
        <f t="shared" si="137"/>
        <v>0.79735239887923604</v>
      </c>
      <c r="BN63" s="46">
        <f t="shared" si="137"/>
        <v>0.79905349223069067</v>
      </c>
      <c r="BO63" s="46">
        <f t="shared" si="137"/>
        <v>0.78197285012629247</v>
      </c>
      <c r="BP63" s="46">
        <f t="shared" ref="BP63:EA63" si="138">IFERROR(BO62*BP53*100, "n/a")</f>
        <v>0.77272453839310828</v>
      </c>
      <c r="BQ63" s="46">
        <f t="shared" si="138"/>
        <v>0.77318065137504732</v>
      </c>
      <c r="BR63" s="46">
        <f t="shared" si="138"/>
        <v>0.77458462391885197</v>
      </c>
      <c r="BS63" s="46">
        <f t="shared" si="138"/>
        <v>0.75435416332199889</v>
      </c>
      <c r="BT63" s="46">
        <f t="shared" si="138"/>
        <v>0.73945944862397828</v>
      </c>
      <c r="BU63" s="46">
        <f t="shared" si="138"/>
        <v>0.72801817393717239</v>
      </c>
      <c r="BV63" s="46">
        <f t="shared" si="138"/>
        <v>0.71154067010843158</v>
      </c>
      <c r="BW63" s="46">
        <f t="shared" si="138"/>
        <v>0.69215468253327528</v>
      </c>
      <c r="BX63" s="46">
        <f t="shared" si="138"/>
        <v>0.67522183391470381</v>
      </c>
      <c r="BY63" s="46">
        <f t="shared" si="138"/>
        <v>0.66028594105808014</v>
      </c>
      <c r="BZ63" s="46">
        <f t="shared" si="138"/>
        <v>0.64435158597533904</v>
      </c>
      <c r="CA63" s="46">
        <f t="shared" si="138"/>
        <v>0.6412018204026414</v>
      </c>
      <c r="CB63" s="46">
        <f t="shared" si="138"/>
        <v>0.63368541888641594</v>
      </c>
      <c r="CC63" s="46">
        <f t="shared" si="138"/>
        <v>0.62885530563771852</v>
      </c>
      <c r="CD63" s="46">
        <f t="shared" si="138"/>
        <v>0.61730629850442675</v>
      </c>
      <c r="CE63" s="46">
        <f t="shared" si="138"/>
        <v>0.60587118536648554</v>
      </c>
      <c r="CF63" s="46">
        <f t="shared" si="138"/>
        <v>0.58738840844745177</v>
      </c>
      <c r="CG63" s="46">
        <f t="shared" si="138"/>
        <v>0.56984558373322447</v>
      </c>
      <c r="CH63" s="46">
        <f t="shared" si="138"/>
        <v>0.55321392215901077</v>
      </c>
      <c r="CI63" s="46">
        <f t="shared" si="138"/>
        <v>0.5426729784849641</v>
      </c>
      <c r="CJ63" s="46">
        <f t="shared" si="138"/>
        <v>0.52463655930048525</v>
      </c>
      <c r="CK63" s="46">
        <f t="shared" si="138"/>
        <v>0.5111388735923208</v>
      </c>
      <c r="CL63" s="46">
        <f t="shared" si="138"/>
        <v>0.50328020482311231</v>
      </c>
      <c r="CM63" s="46">
        <f t="shared" si="138"/>
        <v>0.50603448919202443</v>
      </c>
      <c r="CN63" s="46">
        <f t="shared" si="138"/>
        <v>0.51259840556917191</v>
      </c>
      <c r="CO63" s="46">
        <f t="shared" si="138"/>
        <v>0.51402897081893939</v>
      </c>
      <c r="CP63" s="46">
        <f t="shared" si="138"/>
        <v>0.52125672403743983</v>
      </c>
      <c r="CQ63" s="46">
        <f t="shared" si="138"/>
        <v>0.53202109524087382</v>
      </c>
      <c r="CR63" s="46">
        <f t="shared" si="138"/>
        <v>0.52874105713705666</v>
      </c>
      <c r="CS63" s="46">
        <f t="shared" si="138"/>
        <v>0.5360077763492066</v>
      </c>
      <c r="CT63" s="46">
        <f t="shared" si="138"/>
        <v>0.54202235683742517</v>
      </c>
      <c r="CU63" s="46">
        <f t="shared" si="138"/>
        <v>0.54484091283294589</v>
      </c>
      <c r="CV63" s="46">
        <f t="shared" si="138"/>
        <v>0.55179340467014137</v>
      </c>
      <c r="CW63" s="46">
        <f t="shared" si="138"/>
        <v>0.55837170605687469</v>
      </c>
      <c r="CX63" s="46">
        <f t="shared" si="138"/>
        <v>0.57173024487441115</v>
      </c>
      <c r="CY63" s="46">
        <f t="shared" si="138"/>
        <v>0.57108974428805892</v>
      </c>
      <c r="CZ63" s="46">
        <f t="shared" si="138"/>
        <v>0.55874616250776299</v>
      </c>
      <c r="DA63" s="46">
        <f t="shared" si="138"/>
        <v>0.56619475900521132</v>
      </c>
      <c r="DB63" s="46">
        <f t="shared" si="138"/>
        <v>0.56572875589762583</v>
      </c>
      <c r="DC63" s="46">
        <f t="shared" si="138"/>
        <v>0.56080873912314533</v>
      </c>
      <c r="DD63" s="46">
        <f t="shared" si="138"/>
        <v>0.57613618861436944</v>
      </c>
      <c r="DE63" s="46">
        <f t="shared" si="138"/>
        <v>0.59084528436429173</v>
      </c>
      <c r="DF63" s="46">
        <f t="shared" si="138"/>
        <v>0.61191698408855122</v>
      </c>
      <c r="DG63" s="46">
        <f t="shared" si="138"/>
        <v>0.65131490877716558</v>
      </c>
      <c r="DH63" s="46">
        <f t="shared" si="138"/>
        <v>0.68266202529708753</v>
      </c>
      <c r="DI63" s="46">
        <f t="shared" si="138"/>
        <v>0.70314232325392922</v>
      </c>
      <c r="DJ63" s="46">
        <f t="shared" si="138"/>
        <v>0.71459393010932604</v>
      </c>
      <c r="DK63" s="46">
        <f t="shared" si="138"/>
        <v>0.72853239787260582</v>
      </c>
      <c r="DL63" s="46">
        <f t="shared" si="138"/>
        <v>0.73549823139140758</v>
      </c>
      <c r="DM63" s="46">
        <f t="shared" si="138"/>
        <v>0.75156588889123166</v>
      </c>
      <c r="DN63" s="46">
        <f t="shared" si="138"/>
        <v>0.75198947151786932</v>
      </c>
      <c r="DO63" s="46">
        <f t="shared" si="138"/>
        <v>0.73946521783235375</v>
      </c>
      <c r="DP63" s="46">
        <f t="shared" si="138"/>
        <v>0.73315600386043556</v>
      </c>
      <c r="DQ63" s="46">
        <f t="shared" si="138"/>
        <v>0.72978943807295615</v>
      </c>
      <c r="DR63" s="46">
        <f t="shared" si="138"/>
        <v>0.72484371874804066</v>
      </c>
      <c r="DS63" s="46">
        <f t="shared" si="138"/>
        <v>0.71132703157172461</v>
      </c>
      <c r="DT63" s="46">
        <f t="shared" si="138"/>
        <v>0.71149381470803541</v>
      </c>
      <c r="DU63" s="46">
        <f t="shared" si="138"/>
        <v>0.69337022244851787</v>
      </c>
      <c r="DV63" s="46">
        <f t="shared" si="138"/>
        <v>0.67626882315701975</v>
      </c>
      <c r="DW63" s="46">
        <f t="shared" si="138"/>
        <v>0.65650082835951484</v>
      </c>
      <c r="DX63" s="46">
        <f t="shared" si="138"/>
        <v>0.63505052992626387</v>
      </c>
      <c r="DY63" s="46">
        <f t="shared" si="138"/>
        <v>0.61463538332673751</v>
      </c>
      <c r="DZ63" s="46">
        <f t="shared" si="138"/>
        <v>0.58760596499402762</v>
      </c>
      <c r="EA63" s="46">
        <f t="shared" si="138"/>
        <v>0.55134755194636709</v>
      </c>
      <c r="EB63" s="46">
        <f t="shared" ref="EB63:FX63" si="139">IFERROR(EA62*EB53*100, "n/a")</f>
        <v>0.52620457217169303</v>
      </c>
      <c r="EC63" s="46">
        <f t="shared" si="139"/>
        <v>0.508289301665382</v>
      </c>
      <c r="ED63" s="46">
        <f t="shared" si="139"/>
        <v>0.49386020065464592</v>
      </c>
      <c r="EE63" s="46">
        <f t="shared" si="139"/>
        <v>0.49534392504646285</v>
      </c>
      <c r="EF63" s="46">
        <f t="shared" si="139"/>
        <v>0.4863539885348821</v>
      </c>
      <c r="EG63" s="46">
        <f t="shared" si="139"/>
        <v>0.4829406512565787</v>
      </c>
      <c r="EH63" s="46">
        <f t="shared" si="139"/>
        <v>0.47364089008202387</v>
      </c>
      <c r="EI63" s="46">
        <f t="shared" si="139"/>
        <v>0.47703234210982975</v>
      </c>
      <c r="EJ63" s="46">
        <f t="shared" si="139"/>
        <v>0.49266030009208572</v>
      </c>
      <c r="EK63" s="46">
        <f t="shared" si="139"/>
        <v>0.49193283506928165</v>
      </c>
      <c r="EL63" s="46">
        <f t="shared" si="139"/>
        <v>0.489292649195819</v>
      </c>
      <c r="EM63" s="46">
        <f t="shared" si="139"/>
        <v>0.48146726873638201</v>
      </c>
      <c r="EN63" s="46">
        <f t="shared" si="139"/>
        <v>0.46883860340191591</v>
      </c>
      <c r="EO63" s="46">
        <f t="shared" si="139"/>
        <v>0.45450066386768423</v>
      </c>
      <c r="EP63" s="46">
        <f t="shared" si="139"/>
        <v>0.43856144413131487</v>
      </c>
      <c r="EQ63" s="46">
        <f t="shared" si="139"/>
        <v>0.40578797963535018</v>
      </c>
      <c r="ER63" s="46">
        <f t="shared" si="139"/>
        <v>0.37913704101307755</v>
      </c>
      <c r="ES63" s="46">
        <f t="shared" si="139"/>
        <v>0.36430992800521333</v>
      </c>
      <c r="ET63" s="46">
        <f t="shared" si="139"/>
        <v>0.35199437401775008</v>
      </c>
      <c r="EU63" s="46">
        <f t="shared" si="139"/>
        <v>0.34311544015392609</v>
      </c>
      <c r="EV63" s="46">
        <f t="shared" si="139"/>
        <v>0.34217002117279294</v>
      </c>
      <c r="EW63" s="46">
        <f t="shared" si="139"/>
        <v>0.33720017370763983</v>
      </c>
      <c r="EX63" s="46">
        <f t="shared" si="139"/>
        <v>0.33310538342256124</v>
      </c>
      <c r="EY63" s="46">
        <f t="shared" si="139"/>
        <v>0.33649225169497265</v>
      </c>
      <c r="EZ63" s="46">
        <f t="shared" si="139"/>
        <v>0.3455118083741977</v>
      </c>
      <c r="FA63" s="46">
        <f t="shared" si="139"/>
        <v>0.3367781823360726</v>
      </c>
      <c r="FB63" s="46">
        <f t="shared" si="139"/>
        <v>0.32575455818820681</v>
      </c>
      <c r="FC63" s="46">
        <f t="shared" si="139"/>
        <v>0.30186936600667363</v>
      </c>
      <c r="FD63" s="46">
        <f t="shared" si="139"/>
        <v>0.25753515322944415</v>
      </c>
      <c r="FE63" s="46">
        <f t="shared" si="139"/>
        <v>0.23801346917352806</v>
      </c>
      <c r="FF63" s="46">
        <f t="shared" si="139"/>
        <v>0.21985364968397447</v>
      </c>
      <c r="FG63" s="46">
        <f t="shared" si="139"/>
        <v>0.19249670069002214</v>
      </c>
      <c r="FH63" s="46">
        <f t="shared" si="139"/>
        <v>0.18637849027201003</v>
      </c>
      <c r="FI63" s="46">
        <f t="shared" si="139"/>
        <v>0.18605937576749337</v>
      </c>
      <c r="FJ63" s="46">
        <f t="shared" si="139"/>
        <v>0.19150924981185147</v>
      </c>
      <c r="FK63" s="46">
        <f t="shared" si="139"/>
        <v>0.22088538021809317</v>
      </c>
      <c r="FL63" s="46">
        <f t="shared" si="139"/>
        <v>0.22935410927973182</v>
      </c>
      <c r="FM63" s="46">
        <f t="shared" si="139"/>
        <v>0.24036009640357797</v>
      </c>
      <c r="FN63" s="46">
        <f t="shared" si="139"/>
        <v>0.24982195058562412</v>
      </c>
      <c r="FO63" s="46">
        <f t="shared" si="139"/>
        <v>0.2544536127200534</v>
      </c>
      <c r="FP63" s="46">
        <f t="shared" si="139"/>
        <v>0.26632185121307206</v>
      </c>
      <c r="FQ63" s="46">
        <f t="shared" si="139"/>
        <v>0.27353786819855408</v>
      </c>
      <c r="FR63" s="46">
        <f t="shared" si="139"/>
        <v>0.2807427795231407</v>
      </c>
      <c r="FS63" s="46">
        <f t="shared" si="139"/>
        <v>0.28693584898461566</v>
      </c>
      <c r="FT63" s="46">
        <f t="shared" si="139"/>
        <v>0.28841366198388474</v>
      </c>
      <c r="FU63" s="46">
        <f t="shared" si="139"/>
        <v>0.29263554835424449</v>
      </c>
      <c r="FV63" s="46">
        <f t="shared" si="139"/>
        <v>0.2933943526416718</v>
      </c>
      <c r="FW63" s="46">
        <f t="shared" si="139"/>
        <v>0.29119121922494551</v>
      </c>
      <c r="FX63" s="46">
        <f t="shared" si="139"/>
        <v>0.29907270343544856</v>
      </c>
      <c r="FY63" s="46">
        <f t="shared" ref="FY63" si="140">IFERROR(FX62*FY53*100, "n/a")</f>
        <v>0.2987930455307764</v>
      </c>
      <c r="FZ63" s="46">
        <f t="shared" ref="FZ63" si="141">IFERROR(FY62*FZ53*100, "n/a")</f>
        <v>0.29809915903522599</v>
      </c>
      <c r="GA63" s="46">
        <f t="shared" ref="GA63" si="142">IFERROR(FZ62*GA53*100, "n/a")</f>
        <v>0.29613938274841384</v>
      </c>
      <c r="GB63" s="46">
        <f t="shared" ref="GB63" si="143">IFERROR(GA62*GB53*100, "n/a")</f>
        <v>0.29129221272210248</v>
      </c>
      <c r="GC63" s="46">
        <f t="shared" ref="GC63" si="144">IFERROR(GB62*GC53*100, "n/a")</f>
        <v>0.28922728601141984</v>
      </c>
      <c r="GD63" s="46">
        <f t="shared" ref="GD63" si="145">IFERROR(GC62*GD53*100, "n/a")</f>
        <v>0.28511799220909612</v>
      </c>
      <c r="GE63" s="46">
        <f t="shared" ref="GE63" si="146">IFERROR(GD62*GE53*100, "n/a")</f>
        <v>0.27701106168706829</v>
      </c>
      <c r="GF63" s="46">
        <f t="shared" ref="GF63" si="147">IFERROR(GE62*GF53*100, "n/a")</f>
        <v>0.26966861132364905</v>
      </c>
      <c r="GG63" s="46">
        <f t="shared" ref="GG63" si="148">IFERROR(GF62*GG53*100, "n/a")</f>
        <v>0.26537139691273071</v>
      </c>
      <c r="GH63" s="46">
        <f t="shared" ref="GH63" si="149">IFERROR(GG62*GH53*100, "n/a")</f>
        <v>0.26440554111070724</v>
      </c>
      <c r="GI63" s="46">
        <f t="shared" ref="GI63" si="150">IFERROR(GH62*GI53*100, "n/a")</f>
        <v>0.26649451504153693</v>
      </c>
      <c r="GJ63" s="46">
        <f t="shared" ref="GJ63" si="151">IFERROR(GI62*GJ53*100, "n/a")</f>
        <v>0.27225605062759517</v>
      </c>
      <c r="GK63" s="46">
        <f t="shared" ref="GK63" si="152">IFERROR(GJ62*GK53*100, "n/a")</f>
        <v>0.27478842940382353</v>
      </c>
      <c r="GL63" s="46">
        <f t="shared" ref="GL63" si="153">IFERROR(GK62*GL53*100, "n/a")</f>
        <v>0.27785906328617538</v>
      </c>
      <c r="GM63" s="46" t="str">
        <f t="shared" ref="GM63" si="154">IFERROR(GL62*GM53*100, "n/a")</f>
        <v>n/a</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-0.16802258339073947</v>
      </c>
      <c r="FX64" s="30">
        <f t="shared" si="166"/>
        <v>0.84470260806782205</v>
      </c>
      <c r="FY64" s="30">
        <f t="shared" ref="FY64" si="167">IFERROR(FX62*FY54*100, "n/a")</f>
        <v>0.94681761983584378</v>
      </c>
      <c r="FZ64" s="30">
        <f t="shared" ref="FZ64" si="168">IFERROR(FY62*FZ54*100, "n/a")</f>
        <v>0.36342770227977184</v>
      </c>
      <c r="GA64" s="30">
        <f t="shared" ref="GA64" si="169">IFERROR(FZ62*GA54*100, "n/a")</f>
        <v>0.58020795522416335</v>
      </c>
      <c r="GB64" s="30">
        <f t="shared" ref="GB64" si="170">IFERROR(GA62*GB54*100, "n/a")</f>
        <v>0.48703367806016906</v>
      </c>
      <c r="GC64" s="30">
        <f t="shared" ref="GC64" si="171">IFERROR(GB62*GC54*100, "n/a")</f>
        <v>0.29019139145882489</v>
      </c>
      <c r="GD64" s="30">
        <f t="shared" ref="GD64" si="172">IFERROR(GC62*GD54*100, "n/a")</f>
        <v>8.6061881095665871E-2</v>
      </c>
      <c r="GE64" s="30">
        <f t="shared" ref="GE64" si="173">IFERROR(GD62*GE54*100, "n/a")</f>
        <v>0.10315927101056534</v>
      </c>
      <c r="GF64" s="30">
        <f t="shared" ref="GF64" si="174">IFERROR(GE62*GF54*100, "n/a")</f>
        <v>0.39648745189750845</v>
      </c>
      <c r="GG64" s="30">
        <f t="shared" ref="GG64" si="175">IFERROR(GF62*GG54*100, "n/a")</f>
        <v>0.48900181099262324</v>
      </c>
      <c r="GH64" s="30">
        <f t="shared" ref="GH64" si="176">IFERROR(GG62*GH54*100, "n/a")</f>
        <v>0.3075441766446273</v>
      </c>
      <c r="GI64" s="30">
        <f t="shared" ref="GI64" si="177">IFERROR(GH62*GI54*100, "n/a")</f>
        <v>0.2147537938658092</v>
      </c>
      <c r="GJ64" s="30">
        <f t="shared" ref="GJ64" si="178">IFERROR(GI62*GJ54*100, "n/a")</f>
        <v>0.53331210555265418</v>
      </c>
      <c r="GK64" s="30">
        <f t="shared" ref="GK64" si="179">IFERROR(GJ62*GK54*100, "n/a")</f>
        <v>0.54623427871310049</v>
      </c>
      <c r="GL64" s="30">
        <f t="shared" ref="GL64" si="180">IFERROR(GK62*GL54*100, "n/a")</f>
        <v>0.43977663837873732</v>
      </c>
      <c r="GM64" s="30" t="str">
        <f t="shared" ref="GM64" si="181">IFERROR(GL62*GM54*100, "n/a")</f>
        <v>n/a</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-0.92587990406803677</v>
      </c>
      <c r="FX67" s="6">
        <f t="shared" ca="1" si="198"/>
        <v>-0.6656451664968398</v>
      </c>
      <c r="FY67" s="6">
        <f t="shared" ref="FY67" ca="1" si="199">IF(ISTEXT(FV59), "n/a", AVERAGE(FV59:FY59))</f>
        <v>-0.44899561469127514</v>
      </c>
      <c r="FZ67" s="6">
        <f t="shared" ref="FZ67" ca="1" si="200">IF(ISTEXT(FW59), "n/a", AVERAGE(FW59:FZ59))</f>
        <v>-0.28573567892797985</v>
      </c>
      <c r="GA67" s="6">
        <f t="shared" ref="GA67" ca="1" si="201">IF(ISTEXT(FX59), "n/a", AVERAGE(FX59:GA59))</f>
        <v>-4.7958077572838861E-2</v>
      </c>
      <c r="GB67" s="6">
        <f t="shared" ref="GB67" ca="1" si="202">IF(ISTEXT(FY59), "n/a", AVERAGE(FY59:GB59))</f>
        <v>0.14702002722759669</v>
      </c>
      <c r="GC67" s="6">
        <f t="shared" ref="GC67" ca="1" si="203">IF(ISTEXT(FZ59), "n/a", AVERAGE(FZ59:GC59))</f>
        <v>0.17020811659797846</v>
      </c>
      <c r="GD67" s="6">
        <f t="shared" ref="GD67" ca="1" si="204">IF(ISTEXT(GA59), "n/a", AVERAGE(GA59:GD59))</f>
        <v>0.22720544770571147</v>
      </c>
      <c r="GE67" s="6">
        <f t="shared" ref="GE67" ca="1" si="205">IF(ISTEXT(GB59), "n/a", AVERAGE(GB59:GE59))</f>
        <v>0.25027903589697159</v>
      </c>
      <c r="GF67" s="6">
        <f t="shared" ref="GF67" ca="1" si="206">IF(ISTEXT(GC59), "n/a", AVERAGE(GC59:GF59))</f>
        <v>6.8208563987255832E-2</v>
      </c>
      <c r="GG67" s="6">
        <f t="shared" ref="GG67" ca="1" si="207">IF(ISTEXT(GD59), "n/a", AVERAGE(GD59:GG59))</f>
        <v>7.1637118925393997E-3</v>
      </c>
      <c r="GH67" s="6">
        <f t="shared" ref="GH67" ca="1" si="208">IF(ISTEXT(GE59), "n/a", AVERAGE(GE59:GH59))</f>
        <v>5.0005639746829741E-2</v>
      </c>
      <c r="GI67" s="6">
        <f t="shared" ref="GI67" ca="1" si="209">IF(ISTEXT(GF59), "n/a", AVERAGE(GF59:GI59))</f>
        <v>-3.9625201929108705E-2</v>
      </c>
      <c r="GJ67" s="6">
        <f t="shared" ref="GJ67" ca="1" si="210">IF(ISTEXT(GG59), "n/a", AVERAGE(GG59:GJ59))</f>
        <v>-2.5246394743902046E-3</v>
      </c>
      <c r="GK67" s="6">
        <f t="shared" ref="GK67" ca="1" si="211">IF(ISTEXT(GH59), "n/a", AVERAGE(GH59:GK59))</f>
        <v>4.7856919134863105E-2</v>
      </c>
      <c r="GL67" s="6">
        <f t="shared" ref="GL67" ca="1" si="212">IF(ISTEXT(GI59), "n/a", AVERAGE(GI59:GL59))</f>
        <v>0.15411586642580197</v>
      </c>
      <c r="GM67" s="6">
        <f t="shared" ref="GM67" ca="1" si="213">IF(ISTEXT(GJ59), "n/a", AVERAGE(GJ59:GM59))</f>
        <v>0.21321651286428836</v>
      </c>
      <c r="GN67" s="6">
        <f t="shared" ref="GN67" ca="1" si="214">IF(ISTEXT(GK59), "n/a", AVERAGE(GK59:GN59))</f>
        <v>0.31533202213369693</v>
      </c>
      <c r="GO67" s="6">
        <f t="shared" ref="GO67" ca="1" si="215">IF(ISTEXT(GL59), "n/a", AVERAGE(GL59:GO59))</f>
        <v>0.49706921946376315</v>
      </c>
      <c r="GP67" s="6" t="str">
        <f t="shared" ref="GP67" ca="1" si="216">IF(ISTEXT(GM59), "n/a", AVERAGE(GM59:GP59))</f>
        <v>n/a</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0.71806340848373229</v>
      </c>
      <c r="H68" s="6">
        <f t="shared" ref="H68:BS68" si="224">IF(ISTEXT(E63), "n/a", AVERAGE(E63:H63))</f>
        <v>0.70275579113095876</v>
      </c>
      <c r="I68" s="6">
        <f t="shared" si="224"/>
        <v>0.69711794688514916</v>
      </c>
      <c r="J68" s="6">
        <f t="shared" si="224"/>
        <v>0.69593780832015029</v>
      </c>
      <c r="K68" s="6">
        <f t="shared" si="224"/>
        <v>0.69603172939487301</v>
      </c>
      <c r="L68" s="6">
        <f t="shared" si="224"/>
        <v>0.69461264581510718</v>
      </c>
      <c r="M68" s="6">
        <f t="shared" si="224"/>
        <v>0.69283618930338198</v>
      </c>
      <c r="N68" s="6">
        <f t="shared" si="224"/>
        <v>0.68833911166393458</v>
      </c>
      <c r="O68" s="6">
        <f t="shared" si="224"/>
        <v>0.67969838828908813</v>
      </c>
      <c r="P68" s="6">
        <f t="shared" si="224"/>
        <v>0.68257136105054439</v>
      </c>
      <c r="Q68" s="6">
        <f t="shared" si="224"/>
        <v>0.68854445979812096</v>
      </c>
      <c r="R68" s="6">
        <f t="shared" si="224"/>
        <v>0.7014543171885288</v>
      </c>
      <c r="S68" s="6">
        <f t="shared" si="224"/>
        <v>0.72400495170007695</v>
      </c>
      <c r="T68" s="6">
        <f t="shared" si="224"/>
        <v>0.75288552095241257</v>
      </c>
      <c r="U68" s="6">
        <f t="shared" si="224"/>
        <v>0.78234030829330758</v>
      </c>
      <c r="V68" s="6">
        <f t="shared" si="224"/>
        <v>0.80979570244461652</v>
      </c>
      <c r="W68" s="6">
        <f t="shared" si="224"/>
        <v>0.82254472821332059</v>
      </c>
      <c r="X68" s="6">
        <f t="shared" si="224"/>
        <v>0.8177093479966997</v>
      </c>
      <c r="Y68" s="6">
        <f t="shared" si="224"/>
        <v>0.80256636685576588</v>
      </c>
      <c r="Z68" s="6">
        <f t="shared" si="224"/>
        <v>0.7804143696322654</v>
      </c>
      <c r="AA68" s="6">
        <f t="shared" si="224"/>
        <v>0.75564526222808548</v>
      </c>
      <c r="AB68" s="6">
        <f t="shared" si="224"/>
        <v>0.72886803431520453</v>
      </c>
      <c r="AC68" s="6">
        <f t="shared" si="224"/>
        <v>0.70596088204769891</v>
      </c>
      <c r="AD68" s="6">
        <f t="shared" si="224"/>
        <v>0.68634097201438826</v>
      </c>
      <c r="AE68" s="6">
        <f t="shared" si="224"/>
        <v>0.67843827477788421</v>
      </c>
      <c r="AF68" s="6">
        <f t="shared" si="224"/>
        <v>0.67869314925074831</v>
      </c>
      <c r="AG68" s="6">
        <f t="shared" si="224"/>
        <v>0.68303745014597039</v>
      </c>
      <c r="AH68" s="6">
        <f t="shared" si="224"/>
        <v>0.68920356789725956</v>
      </c>
      <c r="AI68" s="6">
        <f t="shared" si="224"/>
        <v>0.69400820225461679</v>
      </c>
      <c r="AJ68" s="6">
        <f t="shared" si="224"/>
        <v>0.7052567907624101</v>
      </c>
      <c r="AK68" s="6">
        <f t="shared" si="224"/>
        <v>0.71293231559649684</v>
      </c>
      <c r="AL68" s="6">
        <f t="shared" si="224"/>
        <v>0.71789240722796122</v>
      </c>
      <c r="AM68" s="6">
        <f t="shared" si="224"/>
        <v>0.71458999163540238</v>
      </c>
      <c r="AN68" s="6">
        <f t="shared" si="224"/>
        <v>0.69427663837836262</v>
      </c>
      <c r="AO68" s="6">
        <f t="shared" si="224"/>
        <v>0.66964731410754841</v>
      </c>
      <c r="AP68" s="6">
        <f t="shared" si="224"/>
        <v>0.63780593392040186</v>
      </c>
      <c r="AQ68" s="6">
        <f t="shared" si="224"/>
        <v>0.59641678128598907</v>
      </c>
      <c r="AR68" s="6">
        <f t="shared" si="224"/>
        <v>0.54461965458704087</v>
      </c>
      <c r="AS68" s="6">
        <f t="shared" si="224"/>
        <v>0.49714545054402931</v>
      </c>
      <c r="AT68" s="6">
        <f t="shared" si="224"/>
        <v>0.45758813711757756</v>
      </c>
      <c r="AU68" s="6">
        <f t="shared" si="224"/>
        <v>0.43640829810077875</v>
      </c>
      <c r="AV68" s="6">
        <f t="shared" si="224"/>
        <v>0.44928144719421836</v>
      </c>
      <c r="AW68" s="6">
        <f t="shared" si="224"/>
        <v>0.4747605591081574</v>
      </c>
      <c r="AX68" s="6">
        <f t="shared" si="224"/>
        <v>0.50876748899333735</v>
      </c>
      <c r="AY68" s="6">
        <f t="shared" si="224"/>
        <v>0.56356398276341679</v>
      </c>
      <c r="AZ68" s="6">
        <f t="shared" si="224"/>
        <v>0.60975709323721294</v>
      </c>
      <c r="BA68" s="6">
        <f t="shared" si="224"/>
        <v>0.65117580484615045</v>
      </c>
      <c r="BB68" s="6">
        <f t="shared" si="224"/>
        <v>0.68947703976743524</v>
      </c>
      <c r="BC68" s="6">
        <f t="shared" si="224"/>
        <v>0.6988443498312471</v>
      </c>
      <c r="BD68" s="6">
        <f t="shared" si="224"/>
        <v>0.70147180731698855</v>
      </c>
      <c r="BE68" s="6">
        <f t="shared" si="224"/>
        <v>0.69920036966538957</v>
      </c>
      <c r="BF68" s="6">
        <f t="shared" si="224"/>
        <v>0.69682762235726881</v>
      </c>
      <c r="BG68" s="6">
        <f t="shared" si="224"/>
        <v>0.69938970907459774</v>
      </c>
      <c r="BH68" s="6">
        <f t="shared" si="224"/>
        <v>0.70935588291951346</v>
      </c>
      <c r="BI68" s="6">
        <f t="shared" si="224"/>
        <v>0.7237168485240093</v>
      </c>
      <c r="BJ68" s="6">
        <f t="shared" si="224"/>
        <v>0.73783234845512635</v>
      </c>
      <c r="BK68" s="6">
        <f t="shared" si="224"/>
        <v>0.75634811539357083</v>
      </c>
      <c r="BL68" s="6">
        <f t="shared" si="224"/>
        <v>0.77006535043548852</v>
      </c>
      <c r="BM68" s="6">
        <f t="shared" si="224"/>
        <v>0.78176849612460075</v>
      </c>
      <c r="BN68" s="6">
        <f t="shared" si="224"/>
        <v>0.79110050044736002</v>
      </c>
      <c r="BO68" s="6">
        <f t="shared" si="224"/>
        <v>0.79151441951075063</v>
      </c>
      <c r="BP68" s="6">
        <f t="shared" si="224"/>
        <v>0.78777581990733192</v>
      </c>
      <c r="BQ68" s="6">
        <f t="shared" si="224"/>
        <v>0.78173288303128463</v>
      </c>
      <c r="BR68" s="6">
        <f t="shared" si="224"/>
        <v>0.77561566595332498</v>
      </c>
      <c r="BS68" s="6">
        <f t="shared" si="224"/>
        <v>0.76871099425225164</v>
      </c>
      <c r="BT68" s="6">
        <f t="shared" ref="BT68:EE68" si="225">IF(ISTEXT(BQ63), "n/a", AVERAGE(BQ63:BT63))</f>
        <v>0.76039472180996914</v>
      </c>
      <c r="BU68" s="6">
        <f t="shared" si="225"/>
        <v>0.74910410245050041</v>
      </c>
      <c r="BV68" s="6">
        <f t="shared" si="225"/>
        <v>0.73334311399789531</v>
      </c>
      <c r="BW68" s="6">
        <f t="shared" si="225"/>
        <v>0.71779324380071441</v>
      </c>
      <c r="BX68" s="6">
        <f t="shared" si="225"/>
        <v>0.70173384012339568</v>
      </c>
      <c r="BY68" s="6">
        <f t="shared" si="225"/>
        <v>0.68480078190362281</v>
      </c>
      <c r="BZ68" s="6">
        <f t="shared" si="225"/>
        <v>0.66800351087034948</v>
      </c>
      <c r="CA68" s="6">
        <f t="shared" si="225"/>
        <v>0.65526529533769107</v>
      </c>
      <c r="CB68" s="6">
        <f t="shared" si="225"/>
        <v>0.64488119158061918</v>
      </c>
      <c r="CC68" s="6">
        <f t="shared" si="225"/>
        <v>0.6370235327255287</v>
      </c>
      <c r="CD68" s="6">
        <f t="shared" si="225"/>
        <v>0.63026221085780065</v>
      </c>
      <c r="CE68" s="6">
        <f t="shared" si="225"/>
        <v>0.62142955209876161</v>
      </c>
      <c r="CF68" s="6">
        <f t="shared" si="225"/>
        <v>0.60985529948902062</v>
      </c>
      <c r="CG68" s="6">
        <f t="shared" si="225"/>
        <v>0.59510286901289711</v>
      </c>
      <c r="CH68" s="6">
        <f t="shared" si="225"/>
        <v>0.57907977492654317</v>
      </c>
      <c r="CI68" s="6">
        <f t="shared" si="225"/>
        <v>0.56328022320616278</v>
      </c>
      <c r="CJ68" s="6">
        <f t="shared" si="225"/>
        <v>0.54759226091942115</v>
      </c>
      <c r="CK68" s="6">
        <f t="shared" si="225"/>
        <v>0.5329155833841952</v>
      </c>
      <c r="CL68" s="6">
        <f t="shared" si="225"/>
        <v>0.52043215405022059</v>
      </c>
      <c r="CM68" s="6">
        <f t="shared" si="225"/>
        <v>0.51127253172698572</v>
      </c>
      <c r="CN68" s="6">
        <f t="shared" si="225"/>
        <v>0.50826299329415736</v>
      </c>
      <c r="CO68" s="6">
        <f t="shared" si="225"/>
        <v>0.50898551760081201</v>
      </c>
      <c r="CP68" s="6">
        <f t="shared" si="225"/>
        <v>0.51347964740439389</v>
      </c>
      <c r="CQ68" s="6">
        <f t="shared" si="225"/>
        <v>0.51997629891660624</v>
      </c>
      <c r="CR68" s="6">
        <f t="shared" si="225"/>
        <v>0.52401196180857734</v>
      </c>
      <c r="CS68" s="6">
        <f t="shared" si="225"/>
        <v>0.52950666319114426</v>
      </c>
      <c r="CT68" s="6">
        <f t="shared" si="225"/>
        <v>0.53469807139114056</v>
      </c>
      <c r="CU68" s="6">
        <f t="shared" si="225"/>
        <v>0.53790302578915861</v>
      </c>
      <c r="CV68" s="6">
        <f t="shared" si="225"/>
        <v>0.54366611267242981</v>
      </c>
      <c r="CW68" s="6">
        <f t="shared" si="225"/>
        <v>0.54925709509934673</v>
      </c>
      <c r="CX68" s="6">
        <f t="shared" si="225"/>
        <v>0.55668406710859331</v>
      </c>
      <c r="CY68" s="6">
        <f t="shared" si="225"/>
        <v>0.56324627497237156</v>
      </c>
      <c r="CZ68" s="6">
        <f t="shared" si="225"/>
        <v>0.56498446443177697</v>
      </c>
      <c r="DA68" s="6">
        <f t="shared" si="225"/>
        <v>0.5669402276688611</v>
      </c>
      <c r="DB68" s="6">
        <f t="shared" si="225"/>
        <v>0.56543985542466479</v>
      </c>
      <c r="DC68" s="6">
        <f t="shared" si="225"/>
        <v>0.56286960413343645</v>
      </c>
      <c r="DD68" s="6">
        <f t="shared" si="225"/>
        <v>0.56721711066008806</v>
      </c>
      <c r="DE68" s="6">
        <f t="shared" si="225"/>
        <v>0.57337974199985808</v>
      </c>
      <c r="DF68" s="6">
        <f t="shared" si="225"/>
        <v>0.58492679904758949</v>
      </c>
      <c r="DG68" s="6">
        <f t="shared" si="225"/>
        <v>0.60755334146109452</v>
      </c>
      <c r="DH68" s="6">
        <f t="shared" si="225"/>
        <v>0.63418480063177407</v>
      </c>
      <c r="DI68" s="6">
        <f t="shared" si="225"/>
        <v>0.66225906035418336</v>
      </c>
      <c r="DJ68" s="6">
        <f t="shared" si="225"/>
        <v>0.68792829685937718</v>
      </c>
      <c r="DK68" s="6">
        <f t="shared" si="225"/>
        <v>0.70723266913323724</v>
      </c>
      <c r="DL68" s="6">
        <f t="shared" si="225"/>
        <v>0.72044172065681722</v>
      </c>
      <c r="DM68" s="6">
        <f t="shared" si="225"/>
        <v>0.73254761206614272</v>
      </c>
      <c r="DN68" s="6">
        <f t="shared" si="225"/>
        <v>0.74189649741827857</v>
      </c>
      <c r="DO68" s="6">
        <f t="shared" si="225"/>
        <v>0.74462970240821558</v>
      </c>
      <c r="DP68" s="6">
        <f t="shared" si="225"/>
        <v>0.7440441455254726</v>
      </c>
      <c r="DQ68" s="6">
        <f t="shared" si="225"/>
        <v>0.7386000328209037</v>
      </c>
      <c r="DR68" s="6">
        <f t="shared" si="225"/>
        <v>0.73181359462844653</v>
      </c>
      <c r="DS68" s="6">
        <f t="shared" si="225"/>
        <v>0.72477904806328919</v>
      </c>
      <c r="DT68" s="6">
        <f t="shared" si="225"/>
        <v>0.71936350077518929</v>
      </c>
      <c r="DU68" s="6">
        <f t="shared" si="225"/>
        <v>0.71025869686907961</v>
      </c>
      <c r="DV68" s="6">
        <f t="shared" si="225"/>
        <v>0.69811497297132441</v>
      </c>
      <c r="DW68" s="6">
        <f t="shared" si="225"/>
        <v>0.68440842216827202</v>
      </c>
      <c r="DX68" s="6">
        <f t="shared" si="225"/>
        <v>0.66529760097282908</v>
      </c>
      <c r="DY68" s="6">
        <f t="shared" si="225"/>
        <v>0.64561389119238399</v>
      </c>
      <c r="DZ68" s="6">
        <f t="shared" si="225"/>
        <v>0.62344817665163599</v>
      </c>
      <c r="EA68" s="6">
        <f t="shared" si="225"/>
        <v>0.59715985754834899</v>
      </c>
      <c r="EB68" s="6">
        <f t="shared" si="225"/>
        <v>0.56994836810970628</v>
      </c>
      <c r="EC68" s="6">
        <f t="shared" si="225"/>
        <v>0.54336184769436746</v>
      </c>
      <c r="ED68" s="6">
        <f t="shared" si="225"/>
        <v>0.51992540660952202</v>
      </c>
      <c r="EE68" s="6">
        <f t="shared" si="225"/>
        <v>0.50592449988454602</v>
      </c>
      <c r="EF68" s="6">
        <f t="shared" ref="EF68:FX68" si="226">IF(ISTEXT(EC63), "n/a", AVERAGE(EC63:EF63))</f>
        <v>0.4959618539753432</v>
      </c>
      <c r="EG68" s="6">
        <f t="shared" si="226"/>
        <v>0.48962469137314235</v>
      </c>
      <c r="EH68" s="6">
        <f t="shared" si="226"/>
        <v>0.48456986372998689</v>
      </c>
      <c r="EI68" s="6">
        <f t="shared" si="226"/>
        <v>0.47999196799582861</v>
      </c>
      <c r="EJ68" s="6">
        <f t="shared" si="226"/>
        <v>0.48156854588512948</v>
      </c>
      <c r="EK68" s="6">
        <f t="shared" si="226"/>
        <v>0.48381659183830528</v>
      </c>
      <c r="EL68" s="6">
        <f t="shared" si="226"/>
        <v>0.48772953161675398</v>
      </c>
      <c r="EM68" s="6">
        <f t="shared" si="226"/>
        <v>0.48883826327339208</v>
      </c>
      <c r="EN68" s="6">
        <f t="shared" si="226"/>
        <v>0.48288283910084961</v>
      </c>
      <c r="EO68" s="6">
        <f t="shared" si="226"/>
        <v>0.4735247963004503</v>
      </c>
      <c r="EP68" s="6">
        <f t="shared" si="226"/>
        <v>0.46084199503432427</v>
      </c>
      <c r="EQ68" s="6">
        <f t="shared" si="226"/>
        <v>0.44192217275906631</v>
      </c>
      <c r="ER68" s="6">
        <f t="shared" si="226"/>
        <v>0.41949678216185671</v>
      </c>
      <c r="ES68" s="6">
        <f t="shared" si="226"/>
        <v>0.39694909819623897</v>
      </c>
      <c r="ET68" s="6">
        <f t="shared" si="226"/>
        <v>0.37530733066784777</v>
      </c>
      <c r="EU68" s="6">
        <f t="shared" si="226"/>
        <v>0.35963919579749176</v>
      </c>
      <c r="EV68" s="6">
        <f t="shared" si="226"/>
        <v>0.35039744083742058</v>
      </c>
      <c r="EW68" s="6">
        <f t="shared" si="226"/>
        <v>0.34362000226302719</v>
      </c>
      <c r="EX68" s="6">
        <f t="shared" si="226"/>
        <v>0.33889775461423</v>
      </c>
      <c r="EY68" s="6">
        <f t="shared" si="226"/>
        <v>0.33724195749949165</v>
      </c>
      <c r="EZ68" s="6">
        <f t="shared" si="226"/>
        <v>0.33807740429984284</v>
      </c>
      <c r="FA68" s="6">
        <f t="shared" si="226"/>
        <v>0.33797190645695108</v>
      </c>
      <c r="FB68" s="6">
        <f t="shared" si="226"/>
        <v>0.33613420014836243</v>
      </c>
      <c r="FC68" s="6">
        <f t="shared" si="226"/>
        <v>0.32747847872628766</v>
      </c>
      <c r="FD68" s="6">
        <f t="shared" si="226"/>
        <v>0.30548431494009926</v>
      </c>
      <c r="FE68" s="6">
        <f t="shared" si="226"/>
        <v>0.28079313664946315</v>
      </c>
      <c r="FF68" s="6">
        <f t="shared" si="226"/>
        <v>0.25431790952340505</v>
      </c>
      <c r="FG68" s="6">
        <f t="shared" si="226"/>
        <v>0.22697474319424218</v>
      </c>
      <c r="FH68" s="6">
        <f t="shared" si="226"/>
        <v>0.20918557745488367</v>
      </c>
      <c r="FI68" s="6">
        <f t="shared" si="226"/>
        <v>0.19619705410337501</v>
      </c>
      <c r="FJ68" s="6">
        <f t="shared" si="226"/>
        <v>0.18911095413534426</v>
      </c>
      <c r="FK68" s="6">
        <f t="shared" si="226"/>
        <v>0.19620812401736204</v>
      </c>
      <c r="FL68" s="6">
        <f t="shared" si="226"/>
        <v>0.20695202876929247</v>
      </c>
      <c r="FM68" s="6">
        <f t="shared" si="226"/>
        <v>0.22052720892831362</v>
      </c>
      <c r="FN68" s="6">
        <f t="shared" si="226"/>
        <v>0.23510538412175674</v>
      </c>
      <c r="FO68" s="6">
        <f t="shared" si="226"/>
        <v>0.24349744224724684</v>
      </c>
      <c r="FP68" s="6">
        <f t="shared" si="226"/>
        <v>0.25273937773058186</v>
      </c>
      <c r="FQ68" s="6">
        <f t="shared" si="226"/>
        <v>0.2610338206793259</v>
      </c>
      <c r="FR68" s="6">
        <f t="shared" si="226"/>
        <v>0.26876402791370507</v>
      </c>
      <c r="FS68" s="6">
        <f t="shared" si="226"/>
        <v>0.27688458697984564</v>
      </c>
      <c r="FT68" s="6">
        <f t="shared" si="226"/>
        <v>0.28240753967254884</v>
      </c>
      <c r="FU68" s="6">
        <f t="shared" si="226"/>
        <v>0.28718195971147142</v>
      </c>
      <c r="FV68" s="6">
        <f t="shared" si="226"/>
        <v>0.29034485299110419</v>
      </c>
      <c r="FW68" s="6">
        <f t="shared" si="226"/>
        <v>0.29140869555118665</v>
      </c>
      <c r="FX68" s="6">
        <f t="shared" si="226"/>
        <v>0.29407345591407758</v>
      </c>
      <c r="FY68" s="6">
        <f t="shared" ref="FY68" si="227">IF(ISTEXT(FV63), "n/a", AVERAGE(FV63:FY63))</f>
        <v>0.29561283020821055</v>
      </c>
      <c r="FZ68" s="6">
        <f t="shared" ref="FZ68" si="228">IF(ISTEXT(FW63), "n/a", AVERAGE(FW63:FZ63))</f>
        <v>0.2967890318065991</v>
      </c>
      <c r="GA68" s="6">
        <f t="shared" ref="GA68" si="229">IF(ISTEXT(FX63), "n/a", AVERAGE(FX63:GA63))</f>
        <v>0.29802607268746617</v>
      </c>
      <c r="GB68" s="6">
        <f t="shared" ref="GB68" si="230">IF(ISTEXT(FY63), "n/a", AVERAGE(FY63:GB63))</f>
        <v>0.29608095000912965</v>
      </c>
      <c r="GC68" s="6">
        <f t="shared" ref="GC68" si="231">IF(ISTEXT(FZ63), "n/a", AVERAGE(FZ63:GC63))</f>
        <v>0.29368951012929051</v>
      </c>
      <c r="GD68" s="6">
        <f t="shared" ref="GD68" si="232">IF(ISTEXT(GA63), "n/a", AVERAGE(GA63:GD63))</f>
        <v>0.29044421842275803</v>
      </c>
      <c r="GE68" s="6">
        <f t="shared" ref="GE68" si="233">IF(ISTEXT(GB63), "n/a", AVERAGE(GB63:GE63))</f>
        <v>0.28566213815742164</v>
      </c>
      <c r="GF68" s="6">
        <f t="shared" ref="GF68" si="234">IF(ISTEXT(GC63), "n/a", AVERAGE(GC63:GF63))</f>
        <v>0.28025623780780834</v>
      </c>
      <c r="GG68" s="6">
        <f t="shared" ref="GG68" si="235">IF(ISTEXT(GD63), "n/a", AVERAGE(GD63:GG63))</f>
        <v>0.27429226553313601</v>
      </c>
      <c r="GH68" s="6">
        <f t="shared" ref="GH68" si="236">IF(ISTEXT(GE63), "n/a", AVERAGE(GE63:GH63))</f>
        <v>0.26911415275853878</v>
      </c>
      <c r="GI68" s="6">
        <f t="shared" ref="GI68" si="237">IF(ISTEXT(GF63), "n/a", AVERAGE(GF63:GI63))</f>
        <v>0.26648501609715597</v>
      </c>
      <c r="GJ68" s="6">
        <f t="shared" ref="GJ68" si="238">IF(ISTEXT(GG63), "n/a", AVERAGE(GG63:GJ63))</f>
        <v>0.26713187592314247</v>
      </c>
      <c r="GK68" s="6">
        <f t="shared" ref="GK68" si="239">IF(ISTEXT(GH63), "n/a", AVERAGE(GH63:GK63))</f>
        <v>0.2694861340459157</v>
      </c>
      <c r="GL68" s="6">
        <f t="shared" ref="GL68" si="240">IF(ISTEXT(GI63), "n/a", AVERAGE(GI63:GL63))</f>
        <v>0.27284951458978274</v>
      </c>
      <c r="GM68" s="6">
        <f t="shared" ref="GM68" si="241">IF(ISTEXT(GJ63), "n/a", AVERAGE(GJ63:GM63))</f>
        <v>0.27496784777253136</v>
      </c>
      <c r="GN68" s="6">
        <f t="shared" ref="GN68" si="242">IF(ISTEXT(GK63), "n/a", AVERAGE(GK63:GN63))</f>
        <v>0.27632374634499945</v>
      </c>
      <c r="GO68" s="6">
        <f t="shared" ref="GO68" si="243">IF(ISTEXT(GL63), "n/a", AVERAGE(GL63:GO63))</f>
        <v>0.27785906328617538</v>
      </c>
      <c r="GP68" s="6" t="str">
        <f t="shared" ref="GP68" si="244">IF(ISTEXT(GM63), "n/a", AVERAGE(GM63:GP63))</f>
        <v>n/a</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-0.88399474937629041</v>
      </c>
      <c r="S69" s="6">
        <f t="shared" ca="1" si="252"/>
        <v>-0.73775227423838963</v>
      </c>
      <c r="T69" s="6">
        <f t="shared" ca="1" si="252"/>
        <v>-0.38319997511484893</v>
      </c>
      <c r="U69" s="6">
        <f t="shared" ca="1" si="252"/>
        <v>1.2037315098333168E-2</v>
      </c>
      <c r="V69" s="6">
        <f t="shared" ca="1" si="252"/>
        <v>0.16767927324440968</v>
      </c>
      <c r="W69" s="6">
        <f t="shared" ca="1" si="252"/>
        <v>0.40103521408391762</v>
      </c>
      <c r="X69" s="6">
        <f t="shared" ca="1" si="252"/>
        <v>0.72211442409032078</v>
      </c>
      <c r="Y69" s="6">
        <f t="shared" ca="1" si="252"/>
        <v>1.355006291375032</v>
      </c>
      <c r="Z69" s="6">
        <f t="shared" ca="1" si="252"/>
        <v>1.5723176321313057</v>
      </c>
      <c r="AA69" s="6">
        <f t="shared" ca="1" si="252"/>
        <v>1.2128442180977732</v>
      </c>
      <c r="AB69" s="6">
        <f t="shared" ca="1" si="252"/>
        <v>0.37133663152869678</v>
      </c>
      <c r="AC69" s="6">
        <f t="shared" ca="1" si="252"/>
        <v>-0.49476581403771802</v>
      </c>
      <c r="AD69" s="6">
        <f t="shared" ca="1" si="252"/>
        <v>-0.8488174739803378</v>
      </c>
      <c r="AE69" s="6">
        <f t="shared" ca="1" si="252"/>
        <v>-0.95519077873360425</v>
      </c>
      <c r="AF69" s="6">
        <f t="shared" ca="1" si="252"/>
        <v>-0.63233526980419219</v>
      </c>
      <c r="AG69" s="6">
        <f t="shared" ca="1" si="252"/>
        <v>-0.57677099632079998</v>
      </c>
      <c r="AH69" s="6">
        <f t="shared" ca="1" si="252"/>
        <v>-0.73936932435354796</v>
      </c>
      <c r="AI69" s="6">
        <f t="shared" ca="1" si="252"/>
        <v>-0.99811768472982543</v>
      </c>
      <c r="AJ69" s="6">
        <f t="shared" ca="1" si="252"/>
        <v>-0.53766596581001325</v>
      </c>
      <c r="AK69" s="6">
        <f t="shared" ca="1" si="252"/>
        <v>-0.46807548546712385</v>
      </c>
      <c r="AL69" s="6">
        <f t="shared" ref="AL69:BQ69" ca="1" si="253">IFERROR(AL67-AL68, "n/a")</f>
        <v>-0.24597463917366252</v>
      </c>
      <c r="AM69" s="6">
        <f t="shared" ca="1" si="253"/>
        <v>-0.4026720836573045</v>
      </c>
      <c r="AN69" s="6">
        <f t="shared" ca="1" si="253"/>
        <v>-0.72262337059074788</v>
      </c>
      <c r="AO69" s="6">
        <f t="shared" ca="1" si="253"/>
        <v>-0.66035284229869218</v>
      </c>
      <c r="AP69" s="6">
        <f t="shared" ca="1" si="253"/>
        <v>-0.5683426453993915</v>
      </c>
      <c r="AQ69" s="6">
        <f t="shared" ca="1" si="253"/>
        <v>0.1597708789074257</v>
      </c>
      <c r="AR69" s="6">
        <f t="shared" ca="1" si="253"/>
        <v>0.130948594398414</v>
      </c>
      <c r="AS69" s="6">
        <f t="shared" ca="1" si="253"/>
        <v>5.5146795051669029E-2</v>
      </c>
      <c r="AT69" s="6">
        <f t="shared" ca="1" si="253"/>
        <v>0.1500156638427585</v>
      </c>
      <c r="AU69" s="6">
        <f t="shared" ca="1" si="253"/>
        <v>3.67802804123607E-2</v>
      </c>
      <c r="AV69" s="6">
        <f t="shared" ca="1" si="253"/>
        <v>-3.9089590806302366E-2</v>
      </c>
      <c r="AW69" s="6">
        <f t="shared" ca="1" si="253"/>
        <v>-0.15944849102770053</v>
      </c>
      <c r="AX69" s="6">
        <f t="shared" ca="1" si="253"/>
        <v>-0.22071197658978364</v>
      </c>
      <c r="AY69" s="6">
        <f t="shared" ca="1" si="253"/>
        <v>-0.51395323085070954</v>
      </c>
      <c r="AZ69" s="6">
        <f t="shared" ca="1" si="253"/>
        <v>-0.391753744820453</v>
      </c>
      <c r="BA69" s="6">
        <f t="shared" ca="1" si="253"/>
        <v>-1.2827800763080432E-2</v>
      </c>
      <c r="BB69" s="6">
        <f t="shared" ca="1" si="253"/>
        <v>0.40460151037596703</v>
      </c>
      <c r="BC69" s="6">
        <f t="shared" ca="1" si="253"/>
        <v>0.82804896532444072</v>
      </c>
      <c r="BD69" s="6">
        <f t="shared" ca="1" si="253"/>
        <v>1.1082252508983688</v>
      </c>
      <c r="BE69" s="6">
        <f t="shared" ca="1" si="253"/>
        <v>1.3530369810612468</v>
      </c>
      <c r="BF69" s="6">
        <f t="shared" ca="1" si="253"/>
        <v>0.401130736202579</v>
      </c>
      <c r="BG69" s="6">
        <f t="shared" ca="1" si="253"/>
        <v>9.9814699289414555E-2</v>
      </c>
      <c r="BH69" s="6">
        <f t="shared" ca="1" si="253"/>
        <v>-1.5705529864241674E-3</v>
      </c>
      <c r="BI69" s="6">
        <f t="shared" ca="1" si="253"/>
        <v>-0.46876598282734017</v>
      </c>
      <c r="BJ69" s="6">
        <f t="shared" ca="1" si="253"/>
        <v>0.15023764742127321</v>
      </c>
      <c r="BK69" s="6">
        <f t="shared" ca="1" si="253"/>
        <v>0.10410242724607766</v>
      </c>
      <c r="BL69" s="6">
        <f t="shared" ca="1" si="253"/>
        <v>0.19566361599983462</v>
      </c>
      <c r="BM69" s="6">
        <f t="shared" ca="1" si="253"/>
        <v>0.61934715777261751</v>
      </c>
      <c r="BN69" s="6">
        <f t="shared" ca="1" si="253"/>
        <v>0.20724258486032898</v>
      </c>
      <c r="BO69" s="6">
        <f t="shared" ca="1" si="253"/>
        <v>0.19263295305567141</v>
      </c>
      <c r="BP69" s="6">
        <f t="shared" ca="1" si="253"/>
        <v>0.11494959432120277</v>
      </c>
      <c r="BQ69" s="6">
        <f t="shared" ca="1" si="253"/>
        <v>0.15467844448748203</v>
      </c>
      <c r="BR69" s="6">
        <f t="shared" ref="BR69:CW69" ca="1" si="254">IFERROR(BR67-BR68, "n/a")</f>
        <v>8.7531810366745399E-2</v>
      </c>
      <c r="BS69" s="6">
        <f t="shared" ca="1" si="254"/>
        <v>0.11757350578431813</v>
      </c>
      <c r="BT69" s="6">
        <f t="shared" ca="1" si="254"/>
        <v>-0.1887166099828419</v>
      </c>
      <c r="BU69" s="6">
        <f t="shared" ca="1" si="254"/>
        <v>-0.73727359721606134</v>
      </c>
      <c r="BV69" s="6">
        <f t="shared" ca="1" si="254"/>
        <v>-0.37619841672661791</v>
      </c>
      <c r="BW69" s="6">
        <f t="shared" ca="1" si="254"/>
        <v>-0.64556702369944841</v>
      </c>
      <c r="BX69" s="6">
        <f t="shared" ca="1" si="254"/>
        <v>-0.66125064012959067</v>
      </c>
      <c r="BY69" s="6">
        <f t="shared" ca="1" si="254"/>
        <v>-0.60216170664916435</v>
      </c>
      <c r="BZ69" s="6">
        <f t="shared" ca="1" si="254"/>
        <v>-0.37194131023359389</v>
      </c>
      <c r="CA69" s="6">
        <f t="shared" ca="1" si="254"/>
        <v>-0.39257541970190046</v>
      </c>
      <c r="CB69" s="6">
        <f t="shared" ca="1" si="254"/>
        <v>-8.9183684625831039E-2</v>
      </c>
      <c r="CC69" s="6">
        <f t="shared" ca="1" si="254"/>
        <v>9.7891258130018977E-2</v>
      </c>
      <c r="CD69" s="6">
        <f t="shared" ca="1" si="254"/>
        <v>-0.12337358006707044</v>
      </c>
      <c r="CE69" s="6">
        <f t="shared" ca="1" si="254"/>
        <v>0.46650917261907554</v>
      </c>
      <c r="CF69" s="6">
        <f t="shared" ca="1" si="254"/>
        <v>0.217550380202854</v>
      </c>
      <c r="CG69" s="6">
        <f t="shared" ca="1" si="254"/>
        <v>9.453799767183857E-2</v>
      </c>
      <c r="CH69" s="6">
        <f t="shared" ca="1" si="254"/>
        <v>0.18685795785144232</v>
      </c>
      <c r="CI69" s="6">
        <f t="shared" ca="1" si="254"/>
        <v>9.1598600250021311E-3</v>
      </c>
      <c r="CJ69" s="6">
        <f t="shared" ca="1" si="254"/>
        <v>0.24324067568002372</v>
      </c>
      <c r="CK69" s="6">
        <f t="shared" ca="1" si="254"/>
        <v>0.31166887195659598</v>
      </c>
      <c r="CL69" s="6">
        <f t="shared" ca="1" si="254"/>
        <v>0.18437765774959081</v>
      </c>
      <c r="CM69" s="6">
        <f t="shared" ca="1" si="254"/>
        <v>0.4657068332835288</v>
      </c>
      <c r="CN69" s="6">
        <f t="shared" ca="1" si="254"/>
        <v>0.36239797640932214</v>
      </c>
      <c r="CO69" s="6">
        <f t="shared" ca="1" si="254"/>
        <v>0.58718496379813701</v>
      </c>
      <c r="CP69" s="6">
        <f t="shared" ca="1" si="254"/>
        <v>0.56797948519906627</v>
      </c>
      <c r="CQ69" s="6">
        <f t="shared" ca="1" si="254"/>
        <v>-5.9287041649975003E-2</v>
      </c>
      <c r="CR69" s="6">
        <f t="shared" ca="1" si="254"/>
        <v>-0.19072858494246153</v>
      </c>
      <c r="CS69" s="6">
        <f t="shared" ca="1" si="254"/>
        <v>-0.48270018373483087</v>
      </c>
      <c r="CT69" s="6">
        <f t="shared" ca="1" si="254"/>
        <v>-0.54561785128255669</v>
      </c>
      <c r="CU69" s="6">
        <f t="shared" ca="1" si="254"/>
        <v>-0.68850084537944334</v>
      </c>
      <c r="CV69" s="6">
        <f t="shared" ca="1" si="254"/>
        <v>-0.70410902155395561</v>
      </c>
      <c r="CW69" s="6">
        <f t="shared" ca="1" si="254"/>
        <v>-0.51166776386969759</v>
      </c>
      <c r="CX69" s="6">
        <f t="shared" ref="CX69:EC69" ca="1" si="255">IFERROR(CX67-CX68, "n/a")</f>
        <v>-0.72024793697769784</v>
      </c>
      <c r="CY69" s="6">
        <f t="shared" ca="1" si="255"/>
        <v>-0.46392471068051644</v>
      </c>
      <c r="CZ69" s="6">
        <f t="shared" ca="1" si="255"/>
        <v>-0.41451104935927352</v>
      </c>
      <c r="DA69" s="6">
        <f t="shared" ca="1" si="255"/>
        <v>-0.70053504523086696</v>
      </c>
      <c r="DB69" s="6">
        <f t="shared" ca="1" si="255"/>
        <v>-0.74720346111008018</v>
      </c>
      <c r="DC69" s="6">
        <f t="shared" ca="1" si="255"/>
        <v>-0.75203574124875761</v>
      </c>
      <c r="DD69" s="6">
        <f t="shared" ca="1" si="255"/>
        <v>-0.59276384438647178</v>
      </c>
      <c r="DE69" s="6">
        <f t="shared" ca="1" si="255"/>
        <v>-0.62477277196336489</v>
      </c>
      <c r="DF69" s="6">
        <f t="shared" ca="1" si="255"/>
        <v>-0.30978047896057637</v>
      </c>
      <c r="DG69" s="6">
        <f t="shared" ca="1" si="255"/>
        <v>-0.42094647102814559</v>
      </c>
      <c r="DH69" s="6">
        <f t="shared" ca="1" si="255"/>
        <v>-0.70495317871255714</v>
      </c>
      <c r="DI69" s="6">
        <f t="shared" ca="1" si="255"/>
        <v>-0.740403150151555</v>
      </c>
      <c r="DJ69" s="6">
        <f t="shared" ca="1" si="255"/>
        <v>-0.96170350135270999</v>
      </c>
      <c r="DK69" s="6">
        <f t="shared" ca="1" si="255"/>
        <v>-1.1383416434660112</v>
      </c>
      <c r="DL69" s="6">
        <f t="shared" ca="1" si="255"/>
        <v>-0.89463303609783162</v>
      </c>
      <c r="DM69" s="6">
        <f t="shared" ca="1" si="255"/>
        <v>-0.79767942735195718</v>
      </c>
      <c r="DN69" s="6">
        <f t="shared" ca="1" si="255"/>
        <v>-0.65434363266293394</v>
      </c>
      <c r="DO69" s="6">
        <f t="shared" ca="1" si="255"/>
        <v>-0.42301901324788654</v>
      </c>
      <c r="DP69" s="6">
        <f t="shared" ca="1" si="255"/>
        <v>-0.62897667141293445</v>
      </c>
      <c r="DQ69" s="6">
        <f t="shared" ca="1" si="255"/>
        <v>-0.4959893545673022</v>
      </c>
      <c r="DR69" s="6">
        <f t="shared" ca="1" si="255"/>
        <v>-0.32325717257686337</v>
      </c>
      <c r="DS69" s="6">
        <f t="shared" ca="1" si="255"/>
        <v>-0.51620190288329271</v>
      </c>
      <c r="DT69" s="6">
        <f t="shared" ca="1" si="255"/>
        <v>-0.4074796417640823</v>
      </c>
      <c r="DU69" s="6">
        <f t="shared" ca="1" si="255"/>
        <v>-0.6096609279294789</v>
      </c>
      <c r="DV69" s="6">
        <f t="shared" ca="1" si="255"/>
        <v>-0.76383084104560828</v>
      </c>
      <c r="DW69" s="6">
        <f t="shared" ca="1" si="255"/>
        <v>-0.237623452596048</v>
      </c>
      <c r="DX69" s="6">
        <f t="shared" ca="1" si="255"/>
        <v>1.6168484221459334E-3</v>
      </c>
      <c r="DY69" s="6">
        <f t="shared" ca="1" si="255"/>
        <v>0.31668912377760916</v>
      </c>
      <c r="DZ69" s="6">
        <f t="shared" ca="1" si="255"/>
        <v>0.85815224819996905</v>
      </c>
      <c r="EA69" s="6">
        <f t="shared" ca="1" si="255"/>
        <v>1.1789814004864225</v>
      </c>
      <c r="EB69" s="6">
        <f t="shared" ca="1" si="255"/>
        <v>1.416235825288664</v>
      </c>
      <c r="EC69" s="6">
        <f t="shared" ca="1" si="255"/>
        <v>1.678761782525116</v>
      </c>
      <c r="ED69" s="6">
        <f t="shared" ref="ED69:FI69" ca="1" si="256">IFERROR(ED67-ED68, "n/a")</f>
        <v>1.5327698233637801</v>
      </c>
      <c r="EE69" s="6">
        <f t="shared" ca="1" si="256"/>
        <v>1.212380276511317</v>
      </c>
      <c r="EF69" s="6">
        <f t="shared" ca="1" si="256"/>
        <v>1.2124428627278889</v>
      </c>
      <c r="EG69" s="6">
        <f t="shared" ca="1" si="256"/>
        <v>0.99320237518314047</v>
      </c>
      <c r="EH69" s="6">
        <f t="shared" ca="1" si="256"/>
        <v>0.86025151324418525</v>
      </c>
      <c r="EI69" s="6">
        <f t="shared" ca="1" si="256"/>
        <v>0.77743959948653196</v>
      </c>
      <c r="EJ69" s="6">
        <f t="shared" ca="1" si="256"/>
        <v>0.38804886370158626</v>
      </c>
      <c r="EK69" s="6">
        <f t="shared" ca="1" si="256"/>
        <v>0.20461565945569948</v>
      </c>
      <c r="EL69" s="6">
        <f t="shared" ca="1" si="256"/>
        <v>-0.15060523793550246</v>
      </c>
      <c r="EM69" s="6">
        <f t="shared" ca="1" si="256"/>
        <v>-0.3698393536128971</v>
      </c>
      <c r="EN69" s="6">
        <f t="shared" ca="1" si="256"/>
        <v>-0.62575246062647794</v>
      </c>
      <c r="EO69" s="6">
        <f t="shared" ca="1" si="256"/>
        <v>-0.64538993773693409</v>
      </c>
      <c r="EP69" s="6">
        <f t="shared" ca="1" si="256"/>
        <v>-0.73973984942525073</v>
      </c>
      <c r="EQ69" s="6">
        <f t="shared" ca="1" si="256"/>
        <v>-0.63457048407297756</v>
      </c>
      <c r="ER69" s="6">
        <f t="shared" ca="1" si="256"/>
        <v>-0.62186147879962905</v>
      </c>
      <c r="ES69" s="6">
        <f t="shared" ca="1" si="256"/>
        <v>-0.67667225909218809</v>
      </c>
      <c r="ET69" s="6">
        <f t="shared" ca="1" si="256"/>
        <v>-0.43539919856581116</v>
      </c>
      <c r="EU69" s="6">
        <f t="shared" ca="1" si="256"/>
        <v>-0.55205147048479475</v>
      </c>
      <c r="EV69" s="6">
        <f t="shared" ca="1" si="256"/>
        <v>-0.38626888867658571</v>
      </c>
      <c r="EW69" s="6">
        <f t="shared" ca="1" si="256"/>
        <v>-0.2471908587293826</v>
      </c>
      <c r="EX69" s="6">
        <f t="shared" ca="1" si="256"/>
        <v>-0.18197179799389429</v>
      </c>
      <c r="EY69" s="6">
        <f t="shared" ca="1" si="256"/>
        <v>2.8819851448334599E-2</v>
      </c>
      <c r="EZ69" s="6">
        <f t="shared" ca="1" si="256"/>
        <v>0.64936392901789719</v>
      </c>
      <c r="FA69" s="6">
        <f t="shared" ca="1" si="256"/>
        <v>1.0507184461848167</v>
      </c>
      <c r="FB69" s="6">
        <f t="shared" ca="1" si="256"/>
        <v>1.2809677644343074</v>
      </c>
      <c r="FC69" s="6">
        <f t="shared" ca="1" si="256"/>
        <v>1.8351169690871916</v>
      </c>
      <c r="FD69" s="6">
        <f t="shared" ca="1" si="256"/>
        <v>1.9186888953493679</v>
      </c>
      <c r="FE69" s="6">
        <f t="shared" ca="1" si="256"/>
        <v>2.1712155300065978</v>
      </c>
      <c r="FF69" s="6">
        <f t="shared" ca="1" si="256"/>
        <v>2.4159325250810326</v>
      </c>
      <c r="FG69" s="6">
        <f t="shared" ca="1" si="256"/>
        <v>2.1966511565179889</v>
      </c>
      <c r="FH69" s="6">
        <f t="shared" ca="1" si="256"/>
        <v>1.9336400026745659</v>
      </c>
      <c r="FI69" s="6">
        <f t="shared" ca="1" si="256"/>
        <v>1.5089938918729673</v>
      </c>
      <c r="FJ69" s="6">
        <f t="shared" ref="FJ69:FX69" ca="1" si="257">IFERROR(FJ67-FJ68, "n/a")</f>
        <v>1.0173254430679557</v>
      </c>
      <c r="FK69" s="6">
        <f t="shared" ca="1" si="257"/>
        <v>0.15254545782578322</v>
      </c>
      <c r="FL69" s="6">
        <f t="shared" ca="1" si="257"/>
        <v>-0.47113306763385948</v>
      </c>
      <c r="FM69" s="6">
        <f t="shared" ca="1" si="257"/>
        <v>-1.0654258784625541</v>
      </c>
      <c r="FN69" s="6">
        <f t="shared" ca="1" si="257"/>
        <v>-1.3669428647519499</v>
      </c>
      <c r="FO69" s="6">
        <f t="shared" ca="1" si="257"/>
        <v>-1.2069079504157179</v>
      </c>
      <c r="FP69" s="6">
        <f t="shared" ca="1" si="257"/>
        <v>-1.3317502060162232</v>
      </c>
      <c r="FQ69" s="6">
        <f t="shared" ca="1" si="257"/>
        <v>-1.2163162345158887</v>
      </c>
      <c r="FR69" s="6">
        <f t="shared" ca="1" si="257"/>
        <v>-1.2930214922051335</v>
      </c>
      <c r="FS69" s="6">
        <f t="shared" ca="1" si="257"/>
        <v>-1.4231944124052096</v>
      </c>
      <c r="FT69" s="6">
        <f t="shared" ca="1" si="257"/>
        <v>-1.4870438381945066</v>
      </c>
      <c r="FU69" s="6">
        <f t="shared" ca="1" si="257"/>
        <v>-1.5253533258055434</v>
      </c>
      <c r="FV69" s="6">
        <f t="shared" ca="1" si="257"/>
        <v>-1.4569706464609222</v>
      </c>
      <c r="FW69" s="6">
        <f t="shared" ca="1" si="257"/>
        <v>-1.2172885996192235</v>
      </c>
      <c r="FX69" s="6">
        <f t="shared" ca="1" si="257"/>
        <v>-0.95971862241091732</v>
      </c>
      <c r="FY69" s="6">
        <f t="shared" ref="FY69:GV69" ca="1" si="258">IFERROR(FY67-FY68, "n/a")</f>
        <v>-0.74460844489948563</v>
      </c>
      <c r="FZ69" s="6">
        <f t="shared" ca="1" si="258"/>
        <v>-0.58252471073457901</v>
      </c>
      <c r="GA69" s="6">
        <f t="shared" ca="1" si="258"/>
        <v>-0.34598415026030505</v>
      </c>
      <c r="GB69" s="6">
        <f t="shared" ca="1" si="258"/>
        <v>-0.14906092278153296</v>
      </c>
      <c r="GC69" s="6">
        <f t="shared" ca="1" si="258"/>
        <v>-0.12348139353131204</v>
      </c>
      <c r="GD69" s="6">
        <f t="shared" ca="1" si="258"/>
        <v>-6.3238770717046561E-2</v>
      </c>
      <c r="GE69" s="6">
        <f t="shared" ca="1" si="258"/>
        <v>-3.538310226045005E-2</v>
      </c>
      <c r="GF69" s="6">
        <f t="shared" ca="1" si="258"/>
        <v>-0.21204767382055251</v>
      </c>
      <c r="GG69" s="6">
        <f t="shared" ca="1" si="258"/>
        <v>-0.26712855364059662</v>
      </c>
      <c r="GH69" s="6">
        <f t="shared" ca="1" si="258"/>
        <v>-0.21910851301170903</v>
      </c>
      <c r="GI69" s="6">
        <f t="shared" ca="1" si="258"/>
        <v>-0.3061102180262647</v>
      </c>
      <c r="GJ69" s="6">
        <f t="shared" ca="1" si="258"/>
        <v>-0.26965651539753266</v>
      </c>
      <c r="GK69" s="6">
        <f t="shared" ca="1" si="258"/>
        <v>-0.22162921491105259</v>
      </c>
      <c r="GL69" s="6">
        <f t="shared" ca="1" si="258"/>
        <v>-0.11873364816398077</v>
      </c>
      <c r="GM69" s="6">
        <f t="shared" ca="1" si="258"/>
        <v>-6.1751334908243E-2</v>
      </c>
      <c r="GN69" s="6">
        <f t="shared" ca="1" si="258"/>
        <v>3.9008275788697477E-2</v>
      </c>
      <c r="GO69" s="6">
        <f t="shared" ca="1" si="258"/>
        <v>0.21921015617758777</v>
      </c>
      <c r="GP69" s="6" t="str">
        <f t="shared" ca="1" si="258"/>
        <v>n/a</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-0.54004488098076853</v>
      </c>
      <c r="FX70" s="6">
        <f t="shared" ca="1" si="264"/>
        <v>-1.035749895124104</v>
      </c>
      <c r="FY70" s="6">
        <f t="shared" ref="FY70:GV70" ca="1" si="265">IFERROR(FY59-FY64, "n/a")</f>
        <v>-0.86332197857188764</v>
      </c>
      <c r="FZ70" s="6">
        <f t="shared" ca="1" si="265"/>
        <v>-0.69075130782785754</v>
      </c>
      <c r="GA70" s="6">
        <f t="shared" ca="1" si="265"/>
        <v>-0.33716501417510741</v>
      </c>
      <c r="GB70" s="6">
        <f t="shared" ca="1" si="265"/>
        <v>0.10183145408529126</v>
      </c>
      <c r="GC70" s="6">
        <f t="shared" ca="1" si="265"/>
        <v>-0.11394339271334164</v>
      </c>
      <c r="GD70" s="6">
        <f t="shared" ca="1" si="265"/>
        <v>-0.18539616221281952</v>
      </c>
      <c r="GE70" s="6">
        <f t="shared" ca="1" si="265"/>
        <v>0.23217802280353117</v>
      </c>
      <c r="GF70" s="6">
        <f t="shared" ca="1" si="265"/>
        <v>-0.53590420739091127</v>
      </c>
      <c r="GG70" s="6">
        <f t="shared" ca="1" si="265"/>
        <v>-0.5569332206260057</v>
      </c>
      <c r="GH70" s="6">
        <f t="shared" ca="1" si="265"/>
        <v>-0.23551074634461958</v>
      </c>
      <c r="GI70" s="6">
        <f t="shared" ca="1" si="265"/>
        <v>-0.23793986675546647</v>
      </c>
      <c r="GJ70" s="6">
        <f t="shared" ca="1" si="265"/>
        <v>-0.52432661122718294</v>
      </c>
      <c r="GK70" s="6">
        <f t="shared" ca="1" si="265"/>
        <v>-0.41263945390946971</v>
      </c>
      <c r="GL70" s="6">
        <f t="shared" ca="1" si="265"/>
        <v>5.7292581085025829E-2</v>
      </c>
      <c r="GM70" s="6" t="str">
        <f t="shared" ca="1" si="265"/>
        <v>n/a</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0.47293111215285361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topLeftCell="A37" zoomScale="130" zoomScaleNormal="100" zoomScaleSheetLayoutView="130" zoomScalePageLayoutView="85" workbookViewId="0">
      <selection activeCell="B44" sqref="B44:H47"/>
    </sheetView>
  </sheetViews>
  <sheetFormatPr defaultRowHeight="15" x14ac:dyDescent="0.25"/>
  <cols>
    <col min="1" max="16384" width="9.140625" style="49"/>
  </cols>
  <sheetData>
    <row r="1" spans="1:9" ht="15" customHeight="1" x14ac:dyDescent="0.25">
      <c r="A1" s="52"/>
      <c r="B1" s="52"/>
      <c r="C1" s="81"/>
      <c r="D1" s="81"/>
      <c r="E1" s="81"/>
      <c r="F1" s="81"/>
      <c r="G1" s="81"/>
      <c r="H1" s="52"/>
      <c r="I1" s="52"/>
    </row>
    <row r="2" spans="1:9" ht="15" customHeight="1" x14ac:dyDescent="0.25">
      <c r="A2" s="52"/>
      <c r="B2" s="52"/>
      <c r="C2" s="81"/>
      <c r="D2" s="81"/>
      <c r="E2" s="81"/>
      <c r="F2" s="81"/>
      <c r="G2" s="81"/>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82" t="s">
        <v>598</v>
      </c>
      <c r="C44" s="83"/>
      <c r="D44" s="83"/>
      <c r="E44" s="83"/>
      <c r="F44" s="83"/>
      <c r="G44" s="83"/>
      <c r="H44" s="84"/>
    </row>
    <row r="45" spans="1:8" x14ac:dyDescent="0.25">
      <c r="A45" s="55"/>
      <c r="B45" s="85"/>
      <c r="C45" s="86"/>
      <c r="D45" s="86"/>
      <c r="E45" s="86"/>
      <c r="F45" s="86"/>
      <c r="G45" s="86"/>
      <c r="H45" s="87"/>
    </row>
    <row r="46" spans="1:8" ht="20.25" customHeight="1" x14ac:dyDescent="0.25">
      <c r="B46" s="85"/>
      <c r="C46" s="86"/>
      <c r="D46" s="86"/>
      <c r="E46" s="86"/>
      <c r="F46" s="86"/>
      <c r="G46" s="86"/>
      <c r="H46" s="87"/>
    </row>
    <row r="47" spans="1:8" ht="9.75" customHeight="1" x14ac:dyDescent="0.25">
      <c r="B47" s="88" t="s">
        <v>404</v>
      </c>
      <c r="C47" s="89"/>
      <c r="D47" s="89"/>
      <c r="E47" s="90" t="s">
        <v>405</v>
      </c>
      <c r="F47" s="90"/>
      <c r="G47" s="90"/>
      <c r="H47" s="91"/>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workbookViewId="0">
      <pane ySplit="1" topLeftCell="A44" activePane="bottomLeft" state="frozen"/>
      <selection pane="bottomLeft" activeCell="B69" sqref="B69"/>
    </sheetView>
  </sheetViews>
  <sheetFormatPr defaultRowHeight="15" x14ac:dyDescent="0.25"/>
  <cols>
    <col min="1" max="1" width="10.7109375" bestFit="1" customWidth="1"/>
    <col min="7" max="7" width="9.7109375" bestFit="1" customWidth="1"/>
    <col min="8" max="8" width="9.5703125" bestFit="1" customWidth="1"/>
    <col min="15" max="15" width="12.7109375" bestFit="1" customWidth="1"/>
  </cols>
  <sheetData>
    <row r="1" spans="1:16" x14ac:dyDescent="0.25">
      <c r="A1" t="s">
        <v>344</v>
      </c>
      <c r="B1" t="s">
        <v>397</v>
      </c>
      <c r="C1" t="s">
        <v>398</v>
      </c>
      <c r="D1" t="s">
        <v>399</v>
      </c>
      <c r="E1" s="9" t="s">
        <v>400</v>
      </c>
      <c r="F1" s="9" t="s">
        <v>401</v>
      </c>
      <c r="G1" s="9" t="s">
        <v>402</v>
      </c>
      <c r="H1" s="9" t="s">
        <v>396</v>
      </c>
    </row>
    <row r="2" spans="1:16" x14ac:dyDescent="0.25">
      <c r="A2" s="64">
        <f>INDEX(Calculations!$9:$9, , ROW()+121)</f>
        <v>36616</v>
      </c>
      <c r="B2" s="65">
        <f ca="1">INDEX(Calculations!$1:$80, MATCH("Fiscal_Impact", Calculations!$B:$B, 0), MATCH(Fiscal_impact_012618!$A2, Calculations!$9:$9, 0))</f>
        <v>0.20857714517999645</v>
      </c>
      <c r="C2" s="66">
        <f>INDEX(Calculations!$1:$80, MATCH("RecessionDummy", Calculations!$B:$B, 0), MATCH(Fiscal_impact_012618!$A2, Calculations!$9:$9, 0))</f>
        <v>0</v>
      </c>
      <c r="D2" s="65">
        <f ca="1">INDEX(Calculations!$1:$80, MATCH("Fiscal_Impact_bars", Calculations!$B:$B, 0), MATCH(Fiscal_impact_012618!$A2, Calculations!$9:$9, 0))</f>
        <v>-0.94209804862290814</v>
      </c>
      <c r="E2" s="65">
        <f>INDEX(HaverPull!$B:$XZ,MATCH($A2,HaverPull!$B:$B,0),MATCH("Contribution to %Ch in Real GDP from ""Federal G""",HaverPull!$B$1:$XZ$1,0))</f>
        <v>-0.95</v>
      </c>
      <c r="F2" s="65">
        <f>INDEX(HaverPull!$B:$XZ,MATCH($A2,HaverPull!$B:$B,0),MATCH("Contribution to %Ch in Real GDP from ""S+L G""",HaverPull!$B$1:$XZ$1,0))</f>
        <v>0.36</v>
      </c>
      <c r="G2" s="65">
        <f ca="1">INDEX(Calculations!$A:$GV,MATCH("Contribution of Consumption Growth to Real GDP",Calculations!B$1:B$71,0),MATCH($A2,Calculations!A$9:GV$9))</f>
        <v>-0.35209804862290817</v>
      </c>
      <c r="H2" s="9" t="s">
        <v>403</v>
      </c>
      <c r="K2" s="62"/>
      <c r="L2" s="62"/>
      <c r="M2" s="62"/>
      <c r="N2" s="62"/>
      <c r="O2" s="62"/>
      <c r="P2" s="62"/>
    </row>
    <row r="3" spans="1:16" x14ac:dyDescent="0.25">
      <c r="A3" s="64">
        <f>INDEX(Calculations!$9:$9, , ROW()+121)</f>
        <v>36707</v>
      </c>
      <c r="B3" s="65">
        <f ca="1">INDEX(Calculations!$1:$80, MATCH("Fiscal_Impact", Calculations!$B:$B, 0), MATCH(Fiscal_impact_012618!$A3, Calculations!$9:$9, 0))</f>
        <v>0.31188385901110699</v>
      </c>
      <c r="C3" s="66">
        <f>INDEX(Calculations!$1:$80, MATCH("RecessionDummy", Calculations!$B:$B, 0), MATCH(Fiscal_impact_012618!$A3, Calculations!$9:$9, 0))</f>
        <v>0</v>
      </c>
      <c r="D3" s="65">
        <f ca="1">INDEX(Calculations!$1:$80, MATCH("Fiscal_Impact_bars", Calculations!$B:$B, 0), MATCH(Fiscal_impact_012618!$A3, Calculations!$9:$9, 0))</f>
        <v>0.63717511754744593</v>
      </c>
      <c r="E3" s="65">
        <f>INDEX(HaverPull!$B:$XZ,MATCH($A3,HaverPull!$B:$B,0),MATCH("Contribution to %Ch in Real GDP from ""Federal G""",HaverPull!$B$1:$XZ$1,0))</f>
        <v>0.88</v>
      </c>
      <c r="F3" s="65">
        <f>INDEX(HaverPull!$B:$XZ,MATCH($A3,HaverPull!$B:$B,0),MATCH("Contribution to %Ch in Real GDP from ""S+L G""",HaverPull!$B$1:$XZ$1,0))</f>
        <v>0.02</v>
      </c>
      <c r="G3" s="65">
        <f ca="1">INDEX(Calculations!$A:$GV,MATCH("Contribution of Consumption Growth to Real GDP",Calculations!B$1:B$71,0),MATCH($A3,Calculations!A$9:GV$9))</f>
        <v>-0.26282488245255409</v>
      </c>
      <c r="K3" s="62"/>
      <c r="L3" s="62"/>
      <c r="M3" s="62"/>
      <c r="N3" s="62"/>
      <c r="O3" s="62"/>
      <c r="P3" s="62"/>
    </row>
    <row r="4" spans="1:16" x14ac:dyDescent="0.25">
      <c r="A4" s="64">
        <f>INDEX(Calculations!$9:$9, , ROW()+121)</f>
        <v>36799</v>
      </c>
      <c r="B4" s="65">
        <f ca="1">INDEX(Calculations!$1:$80, MATCH("Fiscal_Impact", Calculations!$B:$B, 0), MATCH(Fiscal_impact_012618!$A4, Calculations!$9:$9, 0))</f>
        <v>0.10059776893960075</v>
      </c>
      <c r="C4" s="66">
        <f>INDEX(Calculations!$1:$80, MATCH("RecessionDummy", Calculations!$B:$B, 0), MATCH(Fiscal_impact_012618!$A4, Calculations!$9:$9, 0))</f>
        <v>0</v>
      </c>
      <c r="D4" s="65">
        <f ca="1">INDEX(Calculations!$1:$80, MATCH("Fiscal_Impact_bars", Calculations!$B:$B, 0), MATCH(Fiscal_impact_012618!$A4, Calculations!$9:$9, 0))</f>
        <v>-0.18885200157851684</v>
      </c>
      <c r="E4" s="65">
        <f>INDEX(HaverPull!$B:$XZ,MATCH($A4,HaverPull!$B:$B,0),MATCH("Contribution to %Ch in Real GDP from ""Federal G""",HaverPull!$B$1:$XZ$1,0))</f>
        <v>-0.42</v>
      </c>
      <c r="F4" s="65">
        <f>INDEX(HaverPull!$B:$XZ,MATCH($A4,HaverPull!$B:$B,0),MATCH("Contribution to %Ch in Real GDP from ""S+L G""",HaverPull!$B$1:$XZ$1,0))</f>
        <v>0.27</v>
      </c>
      <c r="G4" s="65">
        <f ca="1">INDEX(Calculations!$A:$GV,MATCH("Contribution of Consumption Growth to Real GDP",Calculations!B$1:B$71,0),MATCH($A4,Calculations!A$9:GV$9))</f>
        <v>-3.885200157851685E-2</v>
      </c>
      <c r="K4" s="62"/>
      <c r="L4" s="62"/>
      <c r="M4" s="62"/>
      <c r="N4" s="62"/>
      <c r="O4" s="62"/>
      <c r="P4" s="62"/>
    </row>
    <row r="5" spans="1:16" x14ac:dyDescent="0.25">
      <c r="A5" s="64">
        <f>INDEX(Calculations!$9:$9, , ROW()+121)</f>
        <v>36891</v>
      </c>
      <c r="B5" s="65">
        <f ca="1">INDEX(Calculations!$1:$80, MATCH("Fiscal_Impact", Calculations!$B:$B, 0), MATCH(Fiscal_impact_012618!$A5, Calculations!$9:$9, 0))</f>
        <v>-6.5715868074283923E-2</v>
      </c>
      <c r="C5" s="66">
        <f>INDEX(Calculations!$1:$80, MATCH("RecessionDummy", Calculations!$B:$B, 0), MATCH(Fiscal_impact_012618!$A5, Calculations!$9:$9, 0))</f>
        <v>0</v>
      </c>
      <c r="D5" s="65">
        <f ca="1">INDEX(Calculations!$1:$80, MATCH("Fiscal_Impact_bars", Calculations!$B:$B, 0), MATCH(Fiscal_impact_012618!$A5, Calculations!$9:$9, 0))</f>
        <v>0.23091146035684332</v>
      </c>
      <c r="E5" s="65">
        <f>INDEX(HaverPull!$B:$XZ,MATCH($A5,HaverPull!$B:$B,0),MATCH("Contribution to %Ch in Real GDP from ""Federal G""",HaverPull!$B$1:$XZ$1,0))</f>
        <v>-0.13</v>
      </c>
      <c r="F5" s="65">
        <f>INDEX(HaverPull!$B:$XZ,MATCH($A5,HaverPull!$B:$B,0),MATCH("Contribution to %Ch in Real GDP from ""S+L G""",HaverPull!$B$1:$XZ$1,0))</f>
        <v>0.35</v>
      </c>
      <c r="G5" s="65">
        <f ca="1">INDEX(Calculations!$A:$GV,MATCH("Contribution of Consumption Growth to Real GDP",Calculations!B$1:B$71,0),MATCH($A5,Calculations!A$9:GV$9))</f>
        <v>9.1146035684330578E-4</v>
      </c>
      <c r="K5" s="62"/>
      <c r="L5" s="62"/>
      <c r="M5" s="62"/>
      <c r="N5" s="62"/>
      <c r="O5" s="62"/>
      <c r="P5" s="62"/>
    </row>
    <row r="6" spans="1:16" x14ac:dyDescent="0.25">
      <c r="A6" s="64">
        <f>INDEX(Calculations!$9:$9, , ROW()+121)</f>
        <v>36981</v>
      </c>
      <c r="B6" s="65">
        <f ca="1">INDEX(Calculations!$1:$80, MATCH("Fiscal_Impact", Calculations!$B:$B, 0), MATCH(Fiscal_impact_012618!$A6, Calculations!$9:$9, 0))</f>
        <v>0.44678496957222402</v>
      </c>
      <c r="C6" s="66">
        <f>INDEX(Calculations!$1:$80, MATCH("RecessionDummy", Calculations!$B:$B, 0), MATCH(Fiscal_impact_012618!$A6, Calculations!$9:$9, 0))</f>
        <v>0</v>
      </c>
      <c r="D6" s="65">
        <f ca="1">INDEX(Calculations!$1:$80, MATCH("Fiscal_Impact_bars", Calculations!$B:$B, 0), MATCH(Fiscal_impact_012618!$A6, Calculations!$9:$9, 0))</f>
        <v>1.1079053019631235</v>
      </c>
      <c r="E6" s="65">
        <f>INDEX(HaverPull!$B:$XZ,MATCH($A6,HaverPull!$B:$B,0),MATCH("Contribution to %Ch in Real GDP from ""Federal G""",HaverPull!$B$1:$XZ$1,0))</f>
        <v>0.53</v>
      </c>
      <c r="F6" s="65">
        <f>INDEX(HaverPull!$B:$XZ,MATCH($A6,HaverPull!$B:$B,0),MATCH("Contribution to %Ch in Real GDP from ""S+L G""",HaverPull!$B$1:$XZ$1,0))</f>
        <v>0.54</v>
      </c>
      <c r="G6" s="65">
        <f ca="1">INDEX(Calculations!$A:$GV,MATCH("Contribution of Consumption Growth to Real GDP",Calculations!B$1:B$71,0),MATCH($A6,Calculations!A$9:GV$9))</f>
        <v>3.7905301963123382E-2</v>
      </c>
      <c r="K6" s="62"/>
      <c r="L6" s="62"/>
      <c r="M6" s="62"/>
      <c r="N6" s="62"/>
      <c r="O6" s="62"/>
      <c r="P6" s="62"/>
    </row>
    <row r="7" spans="1:16" x14ac:dyDescent="0.25">
      <c r="A7" s="64">
        <f>INDEX(Calculations!$9:$9, , ROW()+121)</f>
        <v>37072</v>
      </c>
      <c r="B7" s="65">
        <f ca="1">INDEX(Calculations!$1:$80, MATCH("Fiscal_Impact", Calculations!$B:$B, 0), MATCH(Fiscal_impact_012618!$A7, Calculations!$9:$9, 0))</f>
        <v>0.66691444939497502</v>
      </c>
      <c r="C7" s="66">
        <f>INDEX(Calculations!$1:$80, MATCH("RecessionDummy", Calculations!$B:$B, 0), MATCH(Fiscal_impact_012618!$A7, Calculations!$9:$9, 0))</f>
        <v>1</v>
      </c>
      <c r="D7" s="65">
        <f ca="1">INDEX(Calculations!$1:$80, MATCH("Fiscal_Impact_bars", Calculations!$B:$B, 0), MATCH(Fiscal_impact_012618!$A7, Calculations!$9:$9, 0))</f>
        <v>1.5176930368384498</v>
      </c>
      <c r="E7" s="65">
        <f>INDEX(HaverPull!$B:$XZ,MATCH($A7,HaverPull!$B:$B,0),MATCH("Contribution to %Ch in Real GDP from ""Federal G""",HaverPull!$B$1:$XZ$1,0))</f>
        <v>0.49</v>
      </c>
      <c r="F7" s="65">
        <f>INDEX(HaverPull!$B:$XZ,MATCH($A7,HaverPull!$B:$B,0),MATCH("Contribution to %Ch in Real GDP from ""S+L G""",HaverPull!$B$1:$XZ$1,0))</f>
        <v>0.95</v>
      </c>
      <c r="G7" s="65">
        <f ca="1">INDEX(Calculations!$A:$GV,MATCH("Contribution of Consumption Growth to Real GDP",Calculations!B$1:B$71,0),MATCH($A7,Calculations!A$9:GV$9))</f>
        <v>8.7693036838449936E-2</v>
      </c>
      <c r="K7" s="62"/>
      <c r="L7" s="62"/>
      <c r="M7" s="62"/>
      <c r="N7" s="62"/>
      <c r="O7" s="62"/>
      <c r="P7" s="62"/>
    </row>
    <row r="8" spans="1:16" x14ac:dyDescent="0.25">
      <c r="A8" s="64">
        <f>INDEX(Calculations!$9:$9, , ROW()+121)</f>
        <v>37164</v>
      </c>
      <c r="B8" s="65">
        <f ca="1">INDEX(Calculations!$1:$80, MATCH("Fiscal_Impact", Calculations!$B:$B, 0), MATCH(Fiscal_impact_012618!$A8, Calculations!$9:$9, 0))</f>
        <v>0.96230301496999315</v>
      </c>
      <c r="C8" s="66">
        <f>INDEX(Calculations!$1:$80, MATCH("RecessionDummy", Calculations!$B:$B, 0), MATCH(Fiscal_impact_012618!$A8, Calculations!$9:$9, 0))</f>
        <v>1</v>
      </c>
      <c r="D8" s="65">
        <f ca="1">INDEX(Calculations!$1:$80, MATCH("Fiscal_Impact_bars", Calculations!$B:$B, 0), MATCH(Fiscal_impact_012618!$A8, Calculations!$9:$9, 0))</f>
        <v>0.99270226072155587</v>
      </c>
      <c r="E8" s="65">
        <f>INDEX(HaverPull!$B:$XZ,MATCH($A8,HaverPull!$B:$B,0),MATCH("Contribution to %Ch in Real GDP from ""Federal G""",HaverPull!$B$1:$XZ$1,0))</f>
        <v>0.21</v>
      </c>
      <c r="F8" s="65">
        <f>INDEX(HaverPull!$B:$XZ,MATCH($A8,HaverPull!$B:$B,0),MATCH("Contribution to %Ch in Real GDP from ""S+L G""",HaverPull!$B$1:$XZ$1,0))</f>
        <v>-0.26</v>
      </c>
      <c r="G8" s="65">
        <f ca="1">INDEX(Calculations!$A:$GV,MATCH("Contribution of Consumption Growth to Real GDP",Calculations!B$1:B$71,0),MATCH($A8,Calculations!A$9:GV$9))</f>
        <v>1.0427022607215559</v>
      </c>
      <c r="K8" s="62"/>
      <c r="L8" s="62"/>
      <c r="M8" s="62"/>
      <c r="N8" s="62"/>
      <c r="O8" s="62"/>
      <c r="P8" s="62"/>
    </row>
    <row r="9" spans="1:16" x14ac:dyDescent="0.25">
      <c r="A9" s="64">
        <f>INDEX(Calculations!$9:$9, , ROW()+121)</f>
        <v>37256</v>
      </c>
      <c r="B9" s="65">
        <f ca="1">INDEX(Calculations!$1:$80, MATCH("Fiscal_Impact", Calculations!$B:$B, 0), MATCH(Fiscal_impact_012618!$A9, Calculations!$9:$9, 0))</f>
        <v>1.481600424851605</v>
      </c>
      <c r="C9" s="66">
        <f>INDEX(Calculations!$1:$80, MATCH("RecessionDummy", Calculations!$B:$B, 0), MATCH(Fiscal_impact_012618!$A9, Calculations!$9:$9, 0))</f>
        <v>1</v>
      </c>
      <c r="D9" s="65">
        <f ca="1">INDEX(Calculations!$1:$80, MATCH("Fiscal_Impact_bars", Calculations!$B:$B, 0), MATCH(Fiscal_impact_012618!$A9, Calculations!$9:$9, 0))</f>
        <v>2.3081010998832907</v>
      </c>
      <c r="E9" s="65">
        <f>INDEX(HaverPull!$B:$XZ,MATCH($A9,HaverPull!$B:$B,0),MATCH("Contribution to %Ch in Real GDP from ""Federal G""",HaverPull!$B$1:$XZ$1,0))</f>
        <v>0.2</v>
      </c>
      <c r="F9" s="65">
        <f>INDEX(HaverPull!$B:$XZ,MATCH($A9,HaverPull!$B:$B,0),MATCH("Contribution to %Ch in Real GDP from ""S+L G""",HaverPull!$B$1:$XZ$1,0))</f>
        <v>0.88</v>
      </c>
      <c r="G9" s="65">
        <f ca="1">INDEX(Calculations!$A:$GV,MATCH("Contribution of Consumption Growth to Real GDP",Calculations!B$1:B$71,0),MATCH($A9,Calculations!A$9:GV$9))</f>
        <v>1.2381010998832904</v>
      </c>
      <c r="K9" s="62"/>
      <c r="L9" s="62"/>
      <c r="M9" s="62"/>
      <c r="N9" s="62"/>
      <c r="O9" s="62"/>
      <c r="P9" s="62"/>
    </row>
    <row r="10" spans="1:16" x14ac:dyDescent="0.25">
      <c r="A10" s="64">
        <f>INDEX(Calculations!$9:$9, , ROW()+121)</f>
        <v>37346</v>
      </c>
      <c r="B10" s="65">
        <f ca="1">INDEX(Calculations!$1:$80, MATCH("Fiscal_Impact", Calculations!$B:$B, 0), MATCH(Fiscal_impact_012618!$A10, Calculations!$9:$9, 0))</f>
        <v>1.7761412580347715</v>
      </c>
      <c r="C10" s="66">
        <f>INDEX(Calculations!$1:$80, MATCH("RecessionDummy", Calculations!$B:$B, 0), MATCH(Fiscal_impact_012618!$A10, Calculations!$9:$9, 0))</f>
        <v>0</v>
      </c>
      <c r="D10" s="65">
        <f ca="1">INDEX(Calculations!$1:$80, MATCH("Fiscal_Impact_bars", Calculations!$B:$B, 0), MATCH(Fiscal_impact_012618!$A10, Calculations!$9:$9, 0))</f>
        <v>2.2860686346957895</v>
      </c>
      <c r="E10" s="65">
        <f>INDEX(HaverPull!$B:$XZ,MATCH($A10,HaverPull!$B:$B,0),MATCH("Contribution to %Ch in Real GDP from ""Federal G""",HaverPull!$B$1:$XZ$1,0))</f>
        <v>0.64</v>
      </c>
      <c r="F10" s="65">
        <f>INDEX(HaverPull!$B:$XZ,MATCH($A10,HaverPull!$B:$B,0),MATCH("Contribution to %Ch in Real GDP from ""S+L G""",HaverPull!$B$1:$XZ$1,0))</f>
        <v>0.47</v>
      </c>
      <c r="G10" s="65">
        <f ca="1">INDEX(Calculations!$A:$GV,MATCH("Contribution of Consumption Growth to Real GDP",Calculations!B$1:B$71,0),MATCH($A10,Calculations!A$9:GV$9))</f>
        <v>1.1760686346957894</v>
      </c>
      <c r="K10" s="62"/>
      <c r="L10" s="62"/>
      <c r="M10" s="62"/>
      <c r="N10" s="62"/>
      <c r="O10" s="62"/>
      <c r="P10" s="62"/>
    </row>
    <row r="11" spans="1:16" x14ac:dyDescent="0.25">
      <c r="A11" s="64">
        <f>INDEX(Calculations!$9:$9, , ROW()+121)</f>
        <v>37437</v>
      </c>
      <c r="B11" s="65">
        <f ca="1">INDEX(Calculations!$1:$80, MATCH("Fiscal_Impact", Calculations!$B:$B, 0), MATCH(Fiscal_impact_012618!$A11, Calculations!$9:$9, 0))</f>
        <v>1.9861841933983702</v>
      </c>
      <c r="C11" s="66">
        <f>INDEX(Calculations!$1:$80, MATCH("RecessionDummy", Calculations!$B:$B, 0), MATCH(Fiscal_impact_012618!$A11, Calculations!$9:$9, 0))</f>
        <v>0</v>
      </c>
      <c r="D11" s="65">
        <f ca="1">INDEX(Calculations!$1:$80, MATCH("Fiscal_Impact_bars", Calculations!$B:$B, 0), MATCH(Fiscal_impact_012618!$A11, Calculations!$9:$9, 0))</f>
        <v>2.3578647782928446</v>
      </c>
      <c r="E11" s="65">
        <f>INDEX(HaverPull!$B:$XZ,MATCH($A11,HaverPull!$B:$B,0),MATCH("Contribution to %Ch in Real GDP from ""Federal G""",HaverPull!$B$1:$XZ$1,0))</f>
        <v>0.62</v>
      </c>
      <c r="F11" s="65">
        <f>INDEX(HaverPull!$B:$XZ,MATCH($A11,HaverPull!$B:$B,0),MATCH("Contribution to %Ch in Real GDP from ""S+L G""",HaverPull!$B$1:$XZ$1,0))</f>
        <v>0.11</v>
      </c>
      <c r="G11" s="65">
        <f ca="1">INDEX(Calculations!$A:$GV,MATCH("Contribution of Consumption Growth to Real GDP",Calculations!B$1:B$71,0),MATCH($A11,Calculations!A$9:GV$9))</f>
        <v>1.6278647782928444</v>
      </c>
      <c r="K11" s="62"/>
      <c r="L11" s="62"/>
      <c r="M11" s="62"/>
      <c r="N11" s="62"/>
      <c r="O11" s="62"/>
      <c r="P11" s="62"/>
    </row>
    <row r="12" spans="1:16" x14ac:dyDescent="0.25">
      <c r="A12" s="64">
        <f>INDEX(Calculations!$9:$9, , ROW()+121)</f>
        <v>37529</v>
      </c>
      <c r="B12" s="65">
        <f ca="1">INDEX(Calculations!$1:$80, MATCH("Fiscal_Impact", Calculations!$B:$B, 0), MATCH(Fiscal_impact_012618!$A12, Calculations!$9:$9, 0))</f>
        <v>2.2221236302194836</v>
      </c>
      <c r="C12" s="66">
        <f>INDEX(Calculations!$1:$80, MATCH("RecessionDummy", Calculations!$B:$B, 0), MATCH(Fiscal_impact_012618!$A12, Calculations!$9:$9, 0))</f>
        <v>0</v>
      </c>
      <c r="D12" s="65">
        <f ca="1">INDEX(Calculations!$1:$80, MATCH("Fiscal_Impact_bars", Calculations!$B:$B, 0), MATCH(Fiscal_impact_012618!$A12, Calculations!$9:$9, 0))</f>
        <v>1.9364600080060095</v>
      </c>
      <c r="E12" s="65">
        <f>INDEX(HaverPull!$B:$XZ,MATCH($A12,HaverPull!$B:$B,0),MATCH("Contribution to %Ch in Real GDP from ""Federal G""",HaverPull!$B$1:$XZ$1,0))</f>
        <v>0.42</v>
      </c>
      <c r="F12" s="65">
        <f>INDEX(HaverPull!$B:$XZ,MATCH($A12,HaverPull!$B:$B,0),MATCH("Contribution to %Ch in Real GDP from ""S+L G""",HaverPull!$B$1:$XZ$1,0))</f>
        <v>0.17</v>
      </c>
      <c r="G12" s="65">
        <f ca="1">INDEX(Calculations!$A:$GV,MATCH("Contribution of Consumption Growth to Real GDP",Calculations!B$1:B$71,0),MATCH($A12,Calculations!A$9:GV$9))</f>
        <v>1.3464600080060094</v>
      </c>
      <c r="K12" s="62"/>
      <c r="L12" s="62"/>
      <c r="M12" s="62"/>
      <c r="N12" s="62"/>
      <c r="O12" s="62"/>
      <c r="P12" s="62"/>
    </row>
    <row r="13" spans="1:16" x14ac:dyDescent="0.25">
      <c r="A13" s="64">
        <f>INDEX(Calculations!$9:$9, , ROW()+121)</f>
        <v>37621</v>
      </c>
      <c r="B13" s="65">
        <f ca="1">INDEX(Calculations!$1:$80, MATCH("Fiscal_Impact", Calculations!$B:$B, 0), MATCH(Fiscal_impact_012618!$A13, Calculations!$9:$9, 0))</f>
        <v>2.0526952299733021</v>
      </c>
      <c r="C13" s="66">
        <f>INDEX(Calculations!$1:$80, MATCH("RecessionDummy", Calculations!$B:$B, 0), MATCH(Fiscal_impact_012618!$A13, Calculations!$9:$9, 0))</f>
        <v>0</v>
      </c>
      <c r="D13" s="65">
        <f ca="1">INDEX(Calculations!$1:$80, MATCH("Fiscal_Impact_bars", Calculations!$B:$B, 0), MATCH(Fiscal_impact_012618!$A13, Calculations!$9:$9, 0))</f>
        <v>1.6303874988985649</v>
      </c>
      <c r="E13" s="65">
        <f>INDEX(HaverPull!$B:$XZ,MATCH($A13,HaverPull!$B:$B,0),MATCH("Contribution to %Ch in Real GDP from ""Federal G""",HaverPull!$B$1:$XZ$1,0))</f>
        <v>0.5</v>
      </c>
      <c r="F13" s="65">
        <f>INDEX(HaverPull!$B:$XZ,MATCH($A13,HaverPull!$B:$B,0),MATCH("Contribution to %Ch in Real GDP from ""S+L G""",HaverPull!$B$1:$XZ$1,0))</f>
        <v>0.05</v>
      </c>
      <c r="G13" s="65">
        <f ca="1">INDEX(Calculations!$A:$GV,MATCH("Contribution of Consumption Growth to Real GDP",Calculations!B$1:B$71,0),MATCH($A13,Calculations!A$9:GV$9))</f>
        <v>1.0803874988985649</v>
      </c>
      <c r="K13" s="62"/>
      <c r="L13" s="62"/>
      <c r="M13" s="62"/>
      <c r="N13" s="62"/>
      <c r="O13" s="62"/>
      <c r="P13" s="62"/>
    </row>
    <row r="14" spans="1:16" x14ac:dyDescent="0.25">
      <c r="A14" s="64">
        <f>INDEX(Calculations!$9:$9, , ROW()+121)</f>
        <v>37711</v>
      </c>
      <c r="B14" s="65">
        <f ca="1">INDEX(Calculations!$1:$80, MATCH("Fiscal_Impact", Calculations!$B:$B, 0), MATCH(Fiscal_impact_012618!$A14, Calculations!$9:$9, 0))</f>
        <v>1.718304776395863</v>
      </c>
      <c r="C14" s="66">
        <f>INDEX(Calculations!$1:$80, MATCH("RecessionDummy", Calculations!$B:$B, 0), MATCH(Fiscal_impact_012618!$A14, Calculations!$9:$9, 0))</f>
        <v>0</v>
      </c>
      <c r="D14" s="65">
        <f ca="1">INDEX(Calculations!$1:$80, MATCH("Fiscal_Impact_bars", Calculations!$B:$B, 0), MATCH(Fiscal_impact_012618!$A14, Calculations!$9:$9, 0))</f>
        <v>0.94850682038603318</v>
      </c>
      <c r="E14" s="65">
        <f>INDEX(HaverPull!$B:$XZ,MATCH($A14,HaverPull!$B:$B,0),MATCH("Contribution to %Ch in Real GDP from ""Federal G""",HaverPull!$B$1:$XZ$1,0))</f>
        <v>0.02</v>
      </c>
      <c r="F14" s="65">
        <f>INDEX(HaverPull!$B:$XZ,MATCH($A14,HaverPull!$B:$B,0),MATCH("Contribution to %Ch in Real GDP from ""S+L G""",HaverPull!$B$1:$XZ$1,0))</f>
        <v>-0.26</v>
      </c>
      <c r="G14" s="65">
        <f ca="1">INDEX(Calculations!$A:$GV,MATCH("Contribution of Consumption Growth to Real GDP",Calculations!B$1:B$71,0),MATCH($A14,Calculations!A$9:GV$9))</f>
        <v>1.1885068203860332</v>
      </c>
      <c r="K14" s="62"/>
      <c r="L14" s="62"/>
      <c r="M14" s="62"/>
      <c r="N14" s="62"/>
      <c r="O14" s="62"/>
      <c r="P14" s="62"/>
    </row>
    <row r="15" spans="1:16" x14ac:dyDescent="0.25">
      <c r="A15" s="64">
        <f>INDEX(Calculations!$9:$9, , ROW()+121)</f>
        <v>37802</v>
      </c>
      <c r="B15" s="65">
        <f ca="1">INDEX(Calculations!$1:$80, MATCH("Fiscal_Impact", Calculations!$B:$B, 0), MATCH(Fiscal_impact_012618!$A15, Calculations!$9:$9, 0))</f>
        <v>1.7084047167032321</v>
      </c>
      <c r="C15" s="66">
        <f>INDEX(Calculations!$1:$80, MATCH("RecessionDummy", Calculations!$B:$B, 0), MATCH(Fiscal_impact_012618!$A15, Calculations!$9:$9, 0))</f>
        <v>0</v>
      </c>
      <c r="D15" s="65">
        <f ca="1">INDEX(Calculations!$1:$80, MATCH("Fiscal_Impact_bars", Calculations!$B:$B, 0), MATCH(Fiscal_impact_012618!$A15, Calculations!$9:$9, 0))</f>
        <v>2.3182645395223211</v>
      </c>
      <c r="E15" s="65">
        <f>INDEX(HaverPull!$B:$XZ,MATCH($A15,HaverPull!$B:$B,0),MATCH("Contribution to %Ch in Real GDP from ""Federal G""",HaverPull!$B$1:$XZ$1,0))</f>
        <v>1.42</v>
      </c>
      <c r="F15" s="65">
        <f>INDEX(HaverPull!$B:$XZ,MATCH($A15,HaverPull!$B:$B,0),MATCH("Contribution to %Ch in Real GDP from ""S+L G""",HaverPull!$B$1:$XZ$1,0))</f>
        <v>-0.19</v>
      </c>
      <c r="G15" s="65">
        <f ca="1">INDEX(Calculations!$A:$GV,MATCH("Contribution of Consumption Growth to Real GDP",Calculations!B$1:B$71,0),MATCH($A15,Calculations!A$9:GV$9))</f>
        <v>1.0882645395223214</v>
      </c>
      <c r="K15" s="62"/>
      <c r="L15" s="62"/>
      <c r="M15" s="62"/>
      <c r="N15" s="62"/>
      <c r="O15" s="62"/>
      <c r="P15" s="62"/>
    </row>
    <row r="16" spans="1:16" x14ac:dyDescent="0.25">
      <c r="A16" s="64">
        <f>INDEX(Calculations!$9:$9, , ROW()+121)</f>
        <v>37894</v>
      </c>
      <c r="B16" s="65">
        <f ca="1">INDEX(Calculations!$1:$80, MATCH("Fiscal_Impact", Calculations!$B:$B, 0), MATCH(Fiscal_impact_012618!$A16, Calculations!$9:$9, 0))</f>
        <v>1.4828270665562828</v>
      </c>
      <c r="C16" s="66">
        <f>INDEX(Calculations!$1:$80, MATCH("RecessionDummy", Calculations!$B:$B, 0), MATCH(Fiscal_impact_012618!$A16, Calculations!$9:$9, 0))</f>
        <v>0</v>
      </c>
      <c r="D16" s="65">
        <f ca="1">INDEX(Calculations!$1:$80, MATCH("Fiscal_Impact_bars", Calculations!$B:$B, 0), MATCH(Fiscal_impact_012618!$A16, Calculations!$9:$9, 0))</f>
        <v>1.0341494074182123</v>
      </c>
      <c r="E16" s="65">
        <f>INDEX(HaverPull!$B:$XZ,MATCH($A16,HaverPull!$B:$B,0),MATCH("Contribution to %Ch in Real GDP from ""Federal G""",HaverPull!$B$1:$XZ$1,0))</f>
        <v>-0.16</v>
      </c>
      <c r="F16" s="65">
        <f>INDEX(HaverPull!$B:$XZ,MATCH($A16,HaverPull!$B:$B,0),MATCH("Contribution to %Ch in Real GDP from ""S+L G""",HaverPull!$B$1:$XZ$1,0))</f>
        <v>0.18</v>
      </c>
      <c r="G16" s="65">
        <f ca="1">INDEX(Calculations!$A:$GV,MATCH("Contribution of Consumption Growth to Real GDP",Calculations!B$1:B$71,0),MATCH($A16,Calculations!A$9:GV$9))</f>
        <v>1.0141494074182122</v>
      </c>
      <c r="K16" s="62"/>
      <c r="L16" s="62"/>
      <c r="M16" s="62"/>
      <c r="N16" s="62"/>
      <c r="O16" s="62"/>
      <c r="P16" s="62"/>
    </row>
    <row r="17" spans="1:16" x14ac:dyDescent="0.25">
      <c r="A17" s="64">
        <f>INDEX(Calculations!$9:$9, , ROW()+121)</f>
        <v>37986</v>
      </c>
      <c r="B17" s="65">
        <f ca="1">INDEX(Calculations!$1:$80, MATCH("Fiscal_Impact", Calculations!$B:$B, 0), MATCH(Fiscal_impact_012618!$A17, Calculations!$9:$9, 0))</f>
        <v>1.3448213769741721</v>
      </c>
      <c r="C17" s="66">
        <f>INDEX(Calculations!$1:$80, MATCH("RecessionDummy", Calculations!$B:$B, 0), MATCH(Fiscal_impact_012618!$A17, Calculations!$9:$9, 0))</f>
        <v>0</v>
      </c>
      <c r="D17" s="65">
        <f ca="1">INDEX(Calculations!$1:$80, MATCH("Fiscal_Impact_bars", Calculations!$B:$B, 0), MATCH(Fiscal_impact_012618!$A17, Calculations!$9:$9, 0))</f>
        <v>1.078364740570122</v>
      </c>
      <c r="E17" s="65">
        <f>INDEX(HaverPull!$B:$XZ,MATCH($A17,HaverPull!$B:$B,0),MATCH("Contribution to %Ch in Real GDP from ""Federal G""",HaverPull!$B$1:$XZ$1,0))</f>
        <v>0.56000000000000005</v>
      </c>
      <c r="F17" s="65">
        <f>INDEX(HaverPull!$B:$XZ,MATCH($A17,HaverPull!$B:$B,0),MATCH("Contribution to %Ch in Real GDP from ""S+L G""",HaverPull!$B$1:$XZ$1,0))</f>
        <v>-0.13</v>
      </c>
      <c r="G17" s="65">
        <f ca="1">INDEX(Calculations!$A:$GV,MATCH("Contribution of Consumption Growth to Real GDP",Calculations!B$1:B$71,0),MATCH($A17,Calculations!A$9:GV$9))</f>
        <v>0.64836474057012206</v>
      </c>
      <c r="K17" s="62"/>
      <c r="L17" s="62"/>
      <c r="M17" s="62"/>
      <c r="N17" s="62"/>
      <c r="O17" s="62"/>
      <c r="P17" s="62"/>
    </row>
    <row r="18" spans="1:16" x14ac:dyDescent="0.25">
      <c r="A18" s="64">
        <f>INDEX(Calculations!$9:$9, , ROW()+121)</f>
        <v>38077</v>
      </c>
      <c r="B18" s="65">
        <f ca="1">INDEX(Calculations!$1:$80, MATCH("Fiscal_Impact", Calculations!$B:$B, 0), MATCH(Fiscal_impact_012618!$A18, Calculations!$9:$9, 0))</f>
        <v>1.2574315674823606</v>
      </c>
      <c r="C18" s="66">
        <f>INDEX(Calculations!$1:$80, MATCH("RecessionDummy", Calculations!$B:$B, 0), MATCH(Fiscal_impact_012618!$A18, Calculations!$9:$9, 0))</f>
        <v>0</v>
      </c>
      <c r="D18" s="65">
        <f ca="1">INDEX(Calculations!$1:$80, MATCH("Fiscal_Impact_bars", Calculations!$B:$B, 0), MATCH(Fiscal_impact_012618!$A18, Calculations!$9:$9, 0))</f>
        <v>0.59894758241878654</v>
      </c>
      <c r="E18" s="65">
        <f>INDEX(HaverPull!$B:$XZ,MATCH($A18,HaverPull!$B:$B,0),MATCH("Contribution to %Ch in Real GDP from ""Federal G""",HaverPull!$B$1:$XZ$1,0))</f>
        <v>0.2</v>
      </c>
      <c r="F18" s="65">
        <f>INDEX(HaverPull!$B:$XZ,MATCH($A18,HaverPull!$B:$B,0),MATCH("Contribution to %Ch in Real GDP from ""S+L G""",HaverPull!$B$1:$XZ$1,0))</f>
        <v>0.01</v>
      </c>
      <c r="G18" s="65">
        <f ca="1">INDEX(Calculations!$A:$GV,MATCH("Contribution of Consumption Growth to Real GDP",Calculations!B$1:B$71,0),MATCH($A18,Calculations!A$9:GV$9))</f>
        <v>0.38894758241878652</v>
      </c>
      <c r="K18" s="62"/>
      <c r="L18" s="62"/>
      <c r="M18" s="62"/>
      <c r="N18" s="62"/>
      <c r="O18" s="62"/>
      <c r="P18" s="62"/>
    </row>
    <row r="19" spans="1:16" x14ac:dyDescent="0.25">
      <c r="A19" s="64">
        <f>INDEX(Calculations!$9:$9, , ROW()+121)</f>
        <v>38168</v>
      </c>
      <c r="B19" s="65">
        <f ca="1">INDEX(Calculations!$1:$80, MATCH("Fiscal_Impact", Calculations!$B:$B, 0), MATCH(Fiscal_impact_012618!$A19, Calculations!$9:$9, 0))</f>
        <v>0.86961740958671574</v>
      </c>
      <c r="C19" s="66">
        <f>INDEX(Calculations!$1:$80, MATCH("RecessionDummy", Calculations!$B:$B, 0), MATCH(Fiscal_impact_012618!$A19, Calculations!$9:$9, 0))</f>
        <v>0</v>
      </c>
      <c r="D19" s="65">
        <f ca="1">INDEX(Calculations!$1:$80, MATCH("Fiscal_Impact_bars", Calculations!$B:$B, 0), MATCH(Fiscal_impact_012618!$A19, Calculations!$9:$9, 0))</f>
        <v>0.76700790793974227</v>
      </c>
      <c r="E19" s="65">
        <f>INDEX(HaverPull!$B:$XZ,MATCH($A19,HaverPull!$B:$B,0),MATCH("Contribution to %Ch in Real GDP from ""Federal G""",HaverPull!$B$1:$XZ$1,0))</f>
        <v>0.28999999999999998</v>
      </c>
      <c r="F19" s="65">
        <f>INDEX(HaverPull!$B:$XZ,MATCH($A19,HaverPull!$B:$B,0),MATCH("Contribution to %Ch in Real GDP from ""S+L G""",HaverPull!$B$1:$XZ$1,0))</f>
        <v>0.15</v>
      </c>
      <c r="G19" s="65">
        <f ca="1">INDEX(Calculations!$A:$GV,MATCH("Contribution of Consumption Growth to Real GDP",Calculations!B$1:B$71,0),MATCH($A19,Calculations!A$9:GV$9))</f>
        <v>0.32700790793974233</v>
      </c>
      <c r="K19" s="62"/>
      <c r="L19" s="62"/>
      <c r="M19" s="62"/>
      <c r="N19" s="62"/>
      <c r="O19" s="62"/>
      <c r="P19" s="62"/>
    </row>
    <row r="20" spans="1:16" x14ac:dyDescent="0.25">
      <c r="A20" s="64">
        <f>INDEX(Calculations!$9:$9, , ROW()+121)</f>
        <v>38260</v>
      </c>
      <c r="B20" s="65">
        <f ca="1">INDEX(Calculations!$1:$80, MATCH("Fiscal_Impact", Calculations!$B:$B, 0), MATCH(Fiscal_impact_012618!$A20, Calculations!$9:$9, 0))</f>
        <v>0.68843225129400476</v>
      </c>
      <c r="C20" s="66">
        <f>INDEX(Calculations!$1:$80, MATCH("RecessionDummy", Calculations!$B:$B, 0), MATCH(Fiscal_impact_012618!$A20, Calculations!$9:$9, 0))</f>
        <v>0</v>
      </c>
      <c r="D20" s="65">
        <f ca="1">INDEX(Calculations!$1:$80, MATCH("Fiscal_Impact_bars", Calculations!$B:$B, 0), MATCH(Fiscal_impact_012618!$A20, Calculations!$9:$9, 0))</f>
        <v>0.30940877424736829</v>
      </c>
      <c r="E20" s="65">
        <f>INDEX(HaverPull!$B:$XZ,MATCH($A20,HaverPull!$B:$B,0),MATCH("Contribution to %Ch in Real GDP from ""Federal G""",HaverPull!$B$1:$XZ$1,0))</f>
        <v>0.51</v>
      </c>
      <c r="F20" s="65">
        <f>INDEX(HaverPull!$B:$XZ,MATCH($A20,HaverPull!$B:$B,0),MATCH("Contribution to %Ch in Real GDP from ""S+L G""",HaverPull!$B$1:$XZ$1,0))</f>
        <v>-0.21</v>
      </c>
      <c r="G20" s="65">
        <f ca="1">INDEX(Calculations!$A:$GV,MATCH("Contribution of Consumption Growth to Real GDP",Calculations!B$1:B$71,0),MATCH($A20,Calculations!A$9:GV$9))</f>
        <v>9.4087742473682838E-3</v>
      </c>
      <c r="K20" s="62"/>
      <c r="L20" s="62"/>
      <c r="M20" s="62"/>
      <c r="N20" s="62"/>
      <c r="O20" s="62"/>
      <c r="P20" s="62"/>
    </row>
    <row r="21" spans="1:16" x14ac:dyDescent="0.25">
      <c r="A21" s="64">
        <f>INDEX(Calculations!$9:$9, , ROW()+121)</f>
        <v>38352</v>
      </c>
      <c r="B21" s="65">
        <f ca="1">INDEX(Calculations!$1:$80, MATCH("Fiscal_Impact", Calculations!$B:$B, 0), MATCH(Fiscal_impact_012618!$A21, Calculations!$9:$9, 0))</f>
        <v>0.33712429368125152</v>
      </c>
      <c r="C21" s="66">
        <f>INDEX(Calculations!$1:$80, MATCH("RecessionDummy", Calculations!$B:$B, 0), MATCH(Fiscal_impact_012618!$A21, Calculations!$9:$9, 0))</f>
        <v>0</v>
      </c>
      <c r="D21" s="65">
        <f ca="1">INDEX(Calculations!$1:$80, MATCH("Fiscal_Impact_bars", Calculations!$B:$B, 0), MATCH(Fiscal_impact_012618!$A21, Calculations!$9:$9, 0))</f>
        <v>-0.3268670898808913</v>
      </c>
      <c r="E21" s="65">
        <f>INDEX(HaverPull!$B:$XZ,MATCH($A21,HaverPull!$B:$B,0),MATCH("Contribution to %Ch in Real GDP from ""Federal G""",HaverPull!$B$1:$XZ$1,0))</f>
        <v>-0.25</v>
      </c>
      <c r="F21" s="65">
        <f>INDEX(HaverPull!$B:$XZ,MATCH($A21,HaverPull!$B:$B,0),MATCH("Contribution to %Ch in Real GDP from ""S+L G""",HaverPull!$B$1:$XZ$1,0))</f>
        <v>-0.08</v>
      </c>
      <c r="G21" s="65">
        <f ca="1">INDEX(Calculations!$A:$GV,MATCH("Contribution of Consumption Growth to Real GDP",Calculations!B$1:B$71,0),MATCH($A21,Calculations!A$9:GV$9))</f>
        <v>3.1329101191087208E-3</v>
      </c>
      <c r="K21" s="62"/>
      <c r="L21" s="62"/>
      <c r="M21" s="62"/>
      <c r="N21" s="62"/>
      <c r="O21" s="62"/>
      <c r="P21" s="62"/>
    </row>
    <row r="22" spans="1:16" x14ac:dyDescent="0.25">
      <c r="A22" s="64">
        <f>INDEX(Calculations!$9:$9, , ROW()+121)</f>
        <v>38442</v>
      </c>
      <c r="B22" s="65">
        <f ca="1">INDEX(Calculations!$1:$80, MATCH("Fiscal_Impact", Calculations!$B:$B, 0), MATCH(Fiscal_impact_012618!$A22, Calculations!$9:$9, 0))</f>
        <v>0.11899890966049499</v>
      </c>
      <c r="C22" s="66">
        <f>INDEX(Calculations!$1:$80, MATCH("RecessionDummy", Calculations!$B:$B, 0), MATCH(Fiscal_impact_012618!$A22, Calculations!$9:$9, 0))</f>
        <v>0</v>
      </c>
      <c r="D22" s="65">
        <f ca="1">INDEX(Calculations!$1:$80, MATCH("Fiscal_Impact_bars", Calculations!$B:$B, 0), MATCH(Fiscal_impact_012618!$A22, Calculations!$9:$9, 0))</f>
        <v>-0.27355395366423935</v>
      </c>
      <c r="E22" s="65">
        <f>INDEX(HaverPull!$B:$XZ,MATCH($A22,HaverPull!$B:$B,0),MATCH("Contribution to %Ch in Real GDP from ""Federal G""",HaverPull!$B$1:$XZ$1,0))</f>
        <v>0.17</v>
      </c>
      <c r="F22" s="65">
        <f>INDEX(HaverPull!$B:$XZ,MATCH($A22,HaverPull!$B:$B,0),MATCH("Contribution to %Ch in Real GDP from ""S+L G""",HaverPull!$B$1:$XZ$1,0))</f>
        <v>0</v>
      </c>
      <c r="G22" s="65">
        <f ca="1">INDEX(Calculations!$A:$GV,MATCH("Contribution of Consumption Growth to Real GDP",Calculations!B$1:B$71,0),MATCH($A22,Calculations!A$9:GV$9))</f>
        <v>-0.45355395366423934</v>
      </c>
      <c r="K22" s="62"/>
      <c r="L22" s="62"/>
      <c r="M22" s="62"/>
      <c r="N22" s="62"/>
      <c r="O22" s="62"/>
      <c r="P22" s="62"/>
    </row>
    <row r="23" spans="1:16" x14ac:dyDescent="0.25">
      <c r="A23" s="64">
        <f>INDEX(Calculations!$9:$9, , ROW()+121)</f>
        <v>38533</v>
      </c>
      <c r="B23" s="65">
        <f ca="1">INDEX(Calculations!$1:$80, MATCH("Fiscal_Impact", Calculations!$B:$B, 0), MATCH(Fiscal_impact_012618!$A23, Calculations!$9:$9, 0))</f>
        <v>-0.14286962152562835</v>
      </c>
      <c r="C23" s="66">
        <f>INDEX(Calculations!$1:$80, MATCH("RecessionDummy", Calculations!$B:$B, 0), MATCH(Fiscal_impact_012618!$A23, Calculations!$9:$9, 0))</f>
        <v>0</v>
      </c>
      <c r="D23" s="65">
        <f ca="1">INDEX(Calculations!$1:$80, MATCH("Fiscal_Impact_bars", Calculations!$B:$B, 0), MATCH(Fiscal_impact_012618!$A23, Calculations!$9:$9, 0))</f>
        <v>-0.28046621680475103</v>
      </c>
      <c r="E23" s="65">
        <f>INDEX(HaverPull!$B:$XZ,MATCH($A23,HaverPull!$B:$B,0),MATCH("Contribution to %Ch in Real GDP from ""Federal G""",HaverPull!$B$1:$XZ$1,0))</f>
        <v>0.06</v>
      </c>
      <c r="F23" s="65">
        <f>INDEX(HaverPull!$B:$XZ,MATCH($A23,HaverPull!$B:$B,0),MATCH("Contribution to %Ch in Real GDP from ""S+L G""",HaverPull!$B$1:$XZ$1,0))</f>
        <v>7.0000000000000007E-2</v>
      </c>
      <c r="G23" s="65">
        <f ca="1">INDEX(Calculations!$A:$GV,MATCH("Contribution of Consumption Growth to Real GDP",Calculations!B$1:B$71,0),MATCH($A23,Calculations!A$9:GV$9))</f>
        <v>-0.42046621680475105</v>
      </c>
      <c r="K23" s="62"/>
      <c r="L23" s="62"/>
      <c r="M23" s="62"/>
      <c r="N23" s="62"/>
      <c r="O23" s="62"/>
      <c r="P23" s="62"/>
    </row>
    <row r="24" spans="1:16" x14ac:dyDescent="0.25">
      <c r="A24" s="64">
        <f>INDEX(Calculations!$9:$9, , ROW()+121)</f>
        <v>38625</v>
      </c>
      <c r="B24" s="65">
        <f ca="1">INDEX(Calculations!$1:$80, MATCH("Fiscal_Impact", Calculations!$B:$B, 0), MATCH(Fiscal_impact_012618!$A24, Calculations!$9:$9, 0))</f>
        <v>-0.17186514143648385</v>
      </c>
      <c r="C24" s="66">
        <f>INDEX(Calculations!$1:$80, MATCH("RecessionDummy", Calculations!$B:$B, 0), MATCH(Fiscal_impact_012618!$A24, Calculations!$9:$9, 0))</f>
        <v>0</v>
      </c>
      <c r="D24" s="65">
        <f ca="1">INDEX(Calculations!$1:$80, MATCH("Fiscal_Impact_bars", Calculations!$B:$B, 0), MATCH(Fiscal_impact_012618!$A24, Calculations!$9:$9, 0))</f>
        <v>0.1934266946039464</v>
      </c>
      <c r="E24" s="65">
        <f>INDEX(HaverPull!$B:$XZ,MATCH($A24,HaverPull!$B:$B,0),MATCH("Contribution to %Ch in Real GDP from ""Federal G""",HaverPull!$B$1:$XZ$1,0))</f>
        <v>0.53</v>
      </c>
      <c r="F24" s="65">
        <f>INDEX(HaverPull!$B:$XZ,MATCH($A24,HaverPull!$B:$B,0),MATCH("Contribution to %Ch in Real GDP from ""S+L G""",HaverPull!$B$1:$XZ$1,0))</f>
        <v>7.0000000000000007E-2</v>
      </c>
      <c r="G24" s="65">
        <f ca="1">INDEX(Calculations!$A:$GV,MATCH("Contribution of Consumption Growth to Real GDP",Calculations!B$1:B$71,0),MATCH($A24,Calculations!A$9:GV$9))</f>
        <v>-0.40657330539605357</v>
      </c>
      <c r="K24" s="62"/>
      <c r="L24" s="62"/>
      <c r="M24" s="62"/>
      <c r="N24" s="62"/>
      <c r="O24" s="62"/>
      <c r="P24" s="62"/>
    </row>
    <row r="25" spans="1:16" x14ac:dyDescent="0.25">
      <c r="A25" s="64">
        <f>INDEX(Calculations!$9:$9, , ROW()+121)</f>
        <v>38717</v>
      </c>
      <c r="B25" s="65">
        <f ca="1">INDEX(Calculations!$1:$80, MATCH("Fiscal_Impact", Calculations!$B:$B, 0), MATCH(Fiscal_impact_012618!$A25, Calculations!$9:$9, 0))</f>
        <v>-0.2788978543909264</v>
      </c>
      <c r="C25" s="66">
        <f>INDEX(Calculations!$1:$80, MATCH("RecessionDummy", Calculations!$B:$B, 0), MATCH(Fiscal_impact_012618!$A25, Calculations!$9:$9, 0))</f>
        <v>0</v>
      </c>
      <c r="D25" s="65">
        <f ca="1">INDEX(Calculations!$1:$80, MATCH("Fiscal_Impact_bars", Calculations!$B:$B, 0), MATCH(Fiscal_impact_012618!$A25, Calculations!$9:$9, 0))</f>
        <v>-0.75499794169866163</v>
      </c>
      <c r="E25" s="65">
        <f>INDEX(HaverPull!$B:$XZ,MATCH($A25,HaverPull!$B:$B,0),MATCH("Contribution to %Ch in Real GDP from ""Federal G""",HaverPull!$B$1:$XZ$1,0))</f>
        <v>-0.43</v>
      </c>
      <c r="F25" s="65">
        <f>INDEX(HaverPull!$B:$XZ,MATCH($A25,HaverPull!$B:$B,0),MATCH("Contribution to %Ch in Real GDP from ""S+L G""",HaverPull!$B$1:$XZ$1,0))</f>
        <v>0.15</v>
      </c>
      <c r="G25" s="65">
        <f ca="1">INDEX(Calculations!$A:$GV,MATCH("Contribution of Consumption Growth to Real GDP",Calculations!B$1:B$71,0),MATCH($A25,Calculations!A$9:GV$9))</f>
        <v>-0.46499794169866171</v>
      </c>
      <c r="K25" s="62"/>
      <c r="L25" s="62"/>
      <c r="M25" s="62"/>
      <c r="N25" s="62"/>
      <c r="O25" s="62"/>
      <c r="P25" s="62"/>
    </row>
    <row r="26" spans="1:16" x14ac:dyDescent="0.25">
      <c r="A26" s="64">
        <f>INDEX(Calculations!$9:$9, , ROW()+121)</f>
        <v>38807</v>
      </c>
      <c r="B26" s="65">
        <f ca="1">INDEX(Calculations!$1:$80, MATCH("Fiscal_Impact", Calculations!$B:$B, 0), MATCH(Fiscal_impact_012618!$A26, Calculations!$9:$9, 0))</f>
        <v>-0.1926483113139113</v>
      </c>
      <c r="C26" s="66">
        <f>INDEX(Calculations!$1:$80, MATCH("RecessionDummy", Calculations!$B:$B, 0), MATCH(Fiscal_impact_012618!$A26, Calculations!$9:$9, 0))</f>
        <v>0</v>
      </c>
      <c r="D26" s="65">
        <f ca="1">INDEX(Calculations!$1:$80, MATCH("Fiscal_Impact_bars", Calculations!$B:$B, 0), MATCH(Fiscal_impact_012618!$A26, Calculations!$9:$9, 0))</f>
        <v>7.1444218643821111E-2</v>
      </c>
      <c r="E26" s="65">
        <f>INDEX(HaverPull!$B:$XZ,MATCH($A26,HaverPull!$B:$B,0),MATCH("Contribution to %Ch in Real GDP from ""Federal G""",HaverPull!$B$1:$XZ$1,0))</f>
        <v>0.71</v>
      </c>
      <c r="F26" s="65">
        <f>INDEX(HaverPull!$B:$XZ,MATCH($A26,HaverPull!$B:$B,0),MATCH("Contribution to %Ch in Real GDP from ""S+L G""",HaverPull!$B$1:$XZ$1,0))</f>
        <v>-0.11</v>
      </c>
      <c r="G26" s="65">
        <f ca="1">INDEX(Calculations!$A:$GV,MATCH("Contribution of Consumption Growth to Real GDP",Calculations!B$1:B$71,0),MATCH($A26,Calculations!A$9:GV$9))</f>
        <v>-0.53855578135617888</v>
      </c>
      <c r="K26" s="62"/>
      <c r="L26" s="62"/>
      <c r="M26" s="62"/>
      <c r="N26" s="62"/>
      <c r="O26" s="62"/>
      <c r="P26" s="62"/>
    </row>
    <row r="27" spans="1:16" x14ac:dyDescent="0.25">
      <c r="A27" s="64">
        <f>INDEX(Calculations!$9:$9, , ROW()+121)</f>
        <v>38898</v>
      </c>
      <c r="B27" s="65">
        <f ca="1">INDEX(Calculations!$1:$80, MATCH("Fiscal_Impact", Calculations!$B:$B, 0), MATCH(Fiscal_impact_012618!$A27, Calculations!$9:$9, 0))</f>
        <v>-0.20236469663777237</v>
      </c>
      <c r="C27" s="66">
        <f>INDEX(Calculations!$1:$80, MATCH("RecessionDummy", Calculations!$B:$B, 0), MATCH(Fiscal_impact_012618!$A27, Calculations!$9:$9, 0))</f>
        <v>0</v>
      </c>
      <c r="D27" s="65">
        <f ca="1">INDEX(Calculations!$1:$80, MATCH("Fiscal_Impact_bars", Calculations!$B:$B, 0), MATCH(Fiscal_impact_012618!$A27, Calculations!$9:$9, 0))</f>
        <v>-0.31933175810019543</v>
      </c>
      <c r="E27" s="65">
        <f>INDEX(HaverPull!$B:$XZ,MATCH($A27,HaverPull!$B:$B,0),MATCH("Contribution to %Ch in Real GDP from ""Federal G""",HaverPull!$B$1:$XZ$1,0))</f>
        <v>-0.04</v>
      </c>
      <c r="F27" s="65">
        <f>INDEX(HaverPull!$B:$XZ,MATCH($A27,HaverPull!$B:$B,0),MATCH("Contribution to %Ch in Real GDP from ""S+L G""",HaverPull!$B$1:$XZ$1,0))</f>
        <v>0.31</v>
      </c>
      <c r="G27" s="65">
        <f ca="1">INDEX(Calculations!$A:$GV,MATCH("Contribution of Consumption Growth to Real GDP",Calculations!B$1:B$71,0),MATCH($A27,Calculations!A$9:GV$9))</f>
        <v>-0.58933175810019545</v>
      </c>
      <c r="K27" s="62"/>
      <c r="L27" s="62"/>
      <c r="M27" s="62"/>
      <c r="N27" s="62"/>
      <c r="O27" s="62"/>
      <c r="P27" s="62"/>
    </row>
    <row r="28" spans="1:16" x14ac:dyDescent="0.25">
      <c r="A28" s="64">
        <f>INDEX(Calculations!$9:$9, , ROW()+121)</f>
        <v>38990</v>
      </c>
      <c r="B28" s="65">
        <f ca="1">INDEX(Calculations!$1:$80, MATCH("Fiscal_Impact", Calculations!$B:$B, 0), MATCH(Fiscal_impact_012618!$A28, Calculations!$9:$9, 0))</f>
        <v>-0.27972316089594917</v>
      </c>
      <c r="C28" s="66">
        <f>INDEX(Calculations!$1:$80, MATCH("RecessionDummy", Calculations!$B:$B, 0), MATCH(Fiscal_impact_012618!$A28, Calculations!$9:$9, 0))</f>
        <v>0</v>
      </c>
      <c r="D28" s="65">
        <f ca="1">INDEX(Calculations!$1:$80, MATCH("Fiscal_Impact_bars", Calculations!$B:$B, 0), MATCH(Fiscal_impact_012618!$A28, Calculations!$9:$9, 0))</f>
        <v>-0.11600716242876083</v>
      </c>
      <c r="E28" s="65">
        <f>INDEX(HaverPull!$B:$XZ,MATCH($A28,HaverPull!$B:$B,0),MATCH("Contribution to %Ch in Real GDP from ""Federal G""",HaverPull!$B$1:$XZ$1,0))</f>
        <v>0.01</v>
      </c>
      <c r="F28" s="65">
        <f>INDEX(HaverPull!$B:$XZ,MATCH($A28,HaverPull!$B:$B,0),MATCH("Contribution to %Ch in Real GDP from ""S+L G""",HaverPull!$B$1:$XZ$1,0))</f>
        <v>0.16</v>
      </c>
      <c r="G28" s="65">
        <f ca="1">INDEX(Calculations!$A:$GV,MATCH("Contribution of Consumption Growth to Real GDP",Calculations!B$1:B$71,0),MATCH($A28,Calculations!A$9:GV$9))</f>
        <v>-0.27600716242876083</v>
      </c>
      <c r="K28" s="62"/>
      <c r="L28" s="62"/>
      <c r="M28" s="62"/>
      <c r="N28" s="62"/>
      <c r="O28" s="62"/>
      <c r="P28" s="62"/>
    </row>
    <row r="29" spans="1:16" x14ac:dyDescent="0.25">
      <c r="A29" s="64">
        <f>INDEX(Calculations!$9:$9, , ROW()+121)</f>
        <v>39082</v>
      </c>
      <c r="B29" s="65">
        <f ca="1">INDEX(Calculations!$1:$80, MATCH("Fiscal_Impact", Calculations!$B:$B, 0), MATCH(Fiscal_impact_012618!$A29, Calculations!$9:$9, 0))</f>
        <v>-6.0091867897963405E-2</v>
      </c>
      <c r="C29" s="66">
        <f>INDEX(Calculations!$1:$80, MATCH("RecessionDummy", Calculations!$B:$B, 0), MATCH(Fiscal_impact_012618!$A29, Calculations!$9:$9, 0))</f>
        <v>0</v>
      </c>
      <c r="D29" s="65">
        <f ca="1">INDEX(Calculations!$1:$80, MATCH("Fiscal_Impact_bars", Calculations!$B:$B, 0), MATCH(Fiscal_impact_012618!$A29, Calculations!$9:$9, 0))</f>
        <v>0.12352723029328155</v>
      </c>
      <c r="E29" s="65">
        <f>INDEX(HaverPull!$B:$XZ,MATCH($A29,HaverPull!$B:$B,0),MATCH("Contribution to %Ch in Real GDP from ""Federal G""",HaverPull!$B$1:$XZ$1,0))</f>
        <v>0.3</v>
      </c>
      <c r="F29" s="65">
        <f>INDEX(HaverPull!$B:$XZ,MATCH($A29,HaverPull!$B:$B,0),MATCH("Contribution to %Ch in Real GDP from ""S+L G""",HaverPull!$B$1:$XZ$1,0))</f>
        <v>0.2</v>
      </c>
      <c r="G29" s="65">
        <f ca="1">INDEX(Calculations!$A:$GV,MATCH("Contribution of Consumption Growth to Real GDP",Calculations!B$1:B$71,0),MATCH($A29,Calculations!A$9:GV$9))</f>
        <v>-0.38647276970671846</v>
      </c>
    </row>
    <row r="30" spans="1:16" x14ac:dyDescent="0.25">
      <c r="A30" s="64">
        <f>INDEX(Calculations!$9:$9, , ROW()+121)</f>
        <v>39172</v>
      </c>
      <c r="B30" s="65">
        <f ca="1">INDEX(Calculations!$1:$80, MATCH("Fiscal_Impact", Calculations!$B:$B, 0), MATCH(Fiscal_impact_012618!$A30, Calculations!$9:$9, 0))</f>
        <v>-0.19241227468730299</v>
      </c>
      <c r="C30" s="66">
        <f>INDEX(Calculations!$1:$80, MATCH("RecessionDummy", Calculations!$B:$B, 0), MATCH(Fiscal_impact_012618!$A30, Calculations!$9:$9, 0))</f>
        <v>0</v>
      </c>
      <c r="D30" s="65">
        <f ca="1">INDEX(Calculations!$1:$80, MATCH("Fiscal_Impact_bars", Calculations!$B:$B, 0), MATCH(Fiscal_impact_012618!$A30, Calculations!$9:$9, 0))</f>
        <v>-0.45783740851353716</v>
      </c>
      <c r="E30" s="65">
        <f>INDEX(HaverPull!$B:$XZ,MATCH($A30,HaverPull!$B:$B,0),MATCH("Contribution to %Ch in Real GDP from ""Federal G""",HaverPull!$B$1:$XZ$1,0))</f>
        <v>-0.39</v>
      </c>
      <c r="F30" s="65">
        <f>INDEX(HaverPull!$B:$XZ,MATCH($A30,HaverPull!$B:$B,0),MATCH("Contribution to %Ch in Real GDP from ""S+L G""",HaverPull!$B$1:$XZ$1,0))</f>
        <v>0.23</v>
      </c>
      <c r="G30" s="65">
        <f ca="1">INDEX(Calculations!$A:$GV,MATCH("Contribution of Consumption Growth to Real GDP",Calculations!B$1:B$71,0),MATCH($A30,Calculations!A$9:GV$9))</f>
        <v>-0.29783740851353718</v>
      </c>
    </row>
    <row r="31" spans="1:16" x14ac:dyDescent="0.25">
      <c r="A31" s="64">
        <f>INDEX(Calculations!$9:$9, , ROW()+121)</f>
        <v>39263</v>
      </c>
      <c r="B31" s="65">
        <f ca="1">INDEX(Calculations!$1:$80, MATCH("Fiscal_Impact", Calculations!$B:$B, 0), MATCH(Fiscal_impact_012618!$A31, Calculations!$9:$9, 0))</f>
        <v>-3.5871447839165141E-2</v>
      </c>
      <c r="C31" s="66">
        <f>INDEX(Calculations!$1:$80, MATCH("RecessionDummy", Calculations!$B:$B, 0), MATCH(Fiscal_impact_012618!$A31, Calculations!$9:$9, 0))</f>
        <v>0</v>
      </c>
      <c r="D31" s="65">
        <f ca="1">INDEX(Calculations!$1:$80, MATCH("Fiscal_Impact_bars", Calculations!$B:$B, 0), MATCH(Fiscal_impact_012618!$A31, Calculations!$9:$9, 0))</f>
        <v>0.30683154929235584</v>
      </c>
      <c r="E31" s="65">
        <f>INDEX(HaverPull!$B:$XZ,MATCH($A31,HaverPull!$B:$B,0),MATCH("Contribution to %Ch in Real GDP from ""Federal G""",HaverPull!$B$1:$XZ$1,0))</f>
        <v>0.46</v>
      </c>
      <c r="F31" s="65">
        <f>INDEX(HaverPull!$B:$XZ,MATCH($A31,HaverPull!$B:$B,0),MATCH("Contribution to %Ch in Real GDP from ""S+L G""",HaverPull!$B$1:$XZ$1,0))</f>
        <v>0.2</v>
      </c>
      <c r="G31" s="65">
        <f ca="1">INDEX(Calculations!$A:$GV,MATCH("Contribution of Consumption Growth to Real GDP",Calculations!B$1:B$71,0),MATCH($A31,Calculations!A$9:GV$9))</f>
        <v>-0.35316845070764419</v>
      </c>
    </row>
    <row r="32" spans="1:16" x14ac:dyDescent="0.25">
      <c r="A32" s="64">
        <f>INDEX(Calculations!$9:$9, , ROW()+121)</f>
        <v>39355</v>
      </c>
      <c r="B32" s="65">
        <f ca="1">INDEX(Calculations!$1:$80, MATCH("Fiscal_Impact", Calculations!$B:$B, 0), MATCH(Fiscal_impact_012618!$A32, Calculations!$9:$9, 0))</f>
        <v>9.6429143533644596E-2</v>
      </c>
      <c r="C32" s="66">
        <f>INDEX(Calculations!$1:$80, MATCH("RecessionDummy", Calculations!$B:$B, 0), MATCH(Fiscal_impact_012618!$A32, Calculations!$9:$9, 0))</f>
        <v>0</v>
      </c>
      <c r="D32" s="65">
        <f ca="1">INDEX(Calculations!$1:$80, MATCH("Fiscal_Impact_bars", Calculations!$B:$B, 0), MATCH(Fiscal_impact_012618!$A32, Calculations!$9:$9, 0))</f>
        <v>0.41319520306247814</v>
      </c>
      <c r="E32" s="65">
        <f>INDEX(HaverPull!$B:$XZ,MATCH($A32,HaverPull!$B:$B,0),MATCH("Contribution to %Ch in Real GDP from ""Federal G""",HaverPull!$B$1:$XZ$1,0))</f>
        <v>0.55000000000000004</v>
      </c>
      <c r="F32" s="65">
        <f>INDEX(HaverPull!$B:$XZ,MATCH($A32,HaverPull!$B:$B,0),MATCH("Contribution to %Ch in Real GDP from ""S+L G""",HaverPull!$B$1:$XZ$1,0))</f>
        <v>0.01</v>
      </c>
      <c r="G32" s="65">
        <f ca="1">INDEX(Calculations!$A:$GV,MATCH("Contribution of Consumption Growth to Real GDP",Calculations!B$1:B$71,0),MATCH($A32,Calculations!A$9:GV$9))</f>
        <v>-0.14680479693752194</v>
      </c>
    </row>
    <row r="33" spans="1:7" x14ac:dyDescent="0.25">
      <c r="A33" s="64">
        <f>INDEX(Calculations!$9:$9, , ROW()+121)</f>
        <v>39447</v>
      </c>
      <c r="B33" s="65">
        <f ca="1">INDEX(Calculations!$1:$80, MATCH("Fiscal_Impact", Calculations!$B:$B, 0), MATCH(Fiscal_impact_012618!$A33, Calculations!$9:$9, 0))</f>
        <v>0.1569259566203357</v>
      </c>
      <c r="C33" s="66">
        <f>INDEX(Calculations!$1:$80, MATCH("RecessionDummy", Calculations!$B:$B, 0), MATCH(Fiscal_impact_012618!$A33, Calculations!$9:$9, 0))</f>
        <v>0</v>
      </c>
      <c r="D33" s="65">
        <f ca="1">INDEX(Calculations!$1:$80, MATCH("Fiscal_Impact_bars", Calculations!$B:$B, 0), MATCH(Fiscal_impact_012618!$A33, Calculations!$9:$9, 0))</f>
        <v>0.36551448264004605</v>
      </c>
      <c r="E33" s="65">
        <f>INDEX(HaverPull!$B:$XZ,MATCH($A33,HaverPull!$B:$B,0),MATCH("Contribution to %Ch in Real GDP from ""Federal G""",HaverPull!$B$1:$XZ$1,0))</f>
        <v>0.16</v>
      </c>
      <c r="F33" s="65">
        <f>INDEX(HaverPull!$B:$XZ,MATCH($A33,HaverPull!$B:$B,0),MATCH("Contribution to %Ch in Real GDP from ""S+L G""",HaverPull!$B$1:$XZ$1,0))</f>
        <v>0.15</v>
      </c>
      <c r="G33" s="65">
        <f ca="1">INDEX(Calculations!$A:$GV,MATCH("Contribution of Consumption Growth to Real GDP",Calculations!B$1:B$71,0),MATCH($A33,Calculations!A$9:GV$9))</f>
        <v>5.5514482640046048E-2</v>
      </c>
    </row>
    <row r="34" spans="1:7" x14ac:dyDescent="0.25">
      <c r="A34" s="64">
        <f>INDEX(Calculations!$9:$9, , ROW()+121)</f>
        <v>39538</v>
      </c>
      <c r="B34" s="65">
        <f ca="1">INDEX(Calculations!$1:$80, MATCH("Fiscal_Impact", Calculations!$B:$B, 0), MATCH(Fiscal_impact_012618!$A34, Calculations!$9:$9, 0))</f>
        <v>0.36606180894782625</v>
      </c>
      <c r="C34" s="66">
        <f>INDEX(Calculations!$1:$80, MATCH("RecessionDummy", Calculations!$B:$B, 0), MATCH(Fiscal_impact_012618!$A34, Calculations!$9:$9, 0))</f>
        <v>1</v>
      </c>
      <c r="D34" s="65">
        <f ca="1">INDEX(Calculations!$1:$80, MATCH("Fiscal_Impact_bars", Calculations!$B:$B, 0), MATCH(Fiscal_impact_012618!$A34, Calculations!$9:$9, 0))</f>
        <v>0.37870600079642486</v>
      </c>
      <c r="E34" s="65">
        <f>INDEX(HaverPull!$B:$XZ,MATCH($A34,HaverPull!$B:$B,0),MATCH("Contribution to %Ch in Real GDP from ""Federal G""",HaverPull!$B$1:$XZ$1,0))</f>
        <v>0.47</v>
      </c>
      <c r="F34" s="65">
        <f>INDEX(HaverPull!$B:$XZ,MATCH($A34,HaverPull!$B:$B,0),MATCH("Contribution to %Ch in Real GDP from ""S+L G""",HaverPull!$B$1:$XZ$1,0))</f>
        <v>-0.15</v>
      </c>
      <c r="G34" s="65">
        <f ca="1">INDEX(Calculations!$A:$GV,MATCH("Contribution of Consumption Growth to Real GDP",Calculations!B$1:B$71,0),MATCH($A34,Calculations!A$9:GV$9))</f>
        <v>5.870600079642483E-2</v>
      </c>
    </row>
    <row r="35" spans="1:7" x14ac:dyDescent="0.25">
      <c r="A35" s="64">
        <f>INDEX(Calculations!$9:$9, , ROW()+121)</f>
        <v>39629</v>
      </c>
      <c r="B35" s="65">
        <f ca="1">INDEX(Calculations!$1:$80, MATCH("Fiscal_Impact", Calculations!$B:$B, 0), MATCH(Fiscal_impact_012618!$A35, Calculations!$9:$9, 0))</f>
        <v>0.98744133331774009</v>
      </c>
      <c r="C35" s="66">
        <f>INDEX(Calculations!$1:$80, MATCH("RecessionDummy", Calculations!$B:$B, 0), MATCH(Fiscal_impact_012618!$A35, Calculations!$9:$9, 0))</f>
        <v>1</v>
      </c>
      <c r="D35" s="65">
        <f ca="1">INDEX(Calculations!$1:$80, MATCH("Fiscal_Impact_bars", Calculations!$B:$B, 0), MATCH(Fiscal_impact_012618!$A35, Calculations!$9:$9, 0))</f>
        <v>2.7923496467720113</v>
      </c>
      <c r="E35" s="65">
        <f>INDEX(HaverPull!$B:$XZ,MATCH($A35,HaverPull!$B:$B,0),MATCH("Contribution to %Ch in Real GDP from ""Federal G""",HaverPull!$B$1:$XZ$1,0))</f>
        <v>0.56000000000000005</v>
      </c>
      <c r="F35" s="65">
        <f>INDEX(HaverPull!$B:$XZ,MATCH($A35,HaverPull!$B:$B,0),MATCH("Contribution to %Ch in Real GDP from ""S+L G""",HaverPull!$B$1:$XZ$1,0))</f>
        <v>7.0000000000000007E-2</v>
      </c>
      <c r="G35" s="65">
        <f ca="1">INDEX(Calculations!$A:$GV,MATCH("Contribution of Consumption Growth to Real GDP",Calculations!B$1:B$71,0),MATCH($A35,Calculations!A$9:GV$9))</f>
        <v>2.1723496467720111</v>
      </c>
    </row>
    <row r="36" spans="1:7" x14ac:dyDescent="0.25">
      <c r="A36" s="64">
        <f>INDEX(Calculations!$9:$9, , ROW()+121)</f>
        <v>39721</v>
      </c>
      <c r="B36" s="65">
        <f ca="1">INDEX(Calculations!$1:$80, MATCH("Fiscal_Impact", Calculations!$B:$B, 0), MATCH(Fiscal_impact_012618!$A36, Calculations!$9:$9, 0))</f>
        <v>1.3886903526417678</v>
      </c>
      <c r="C36" s="66">
        <f>INDEX(Calculations!$1:$80, MATCH("RecessionDummy", Calculations!$B:$B, 0), MATCH(Fiscal_impact_012618!$A36, Calculations!$9:$9, 0))</f>
        <v>1</v>
      </c>
      <c r="D36" s="65">
        <f ca="1">INDEX(Calculations!$1:$80, MATCH("Fiscal_Impact_bars", Calculations!$B:$B, 0), MATCH(Fiscal_impact_012618!$A36, Calculations!$9:$9, 0))</f>
        <v>2.0181912803585886</v>
      </c>
      <c r="E36" s="65">
        <f>INDEX(HaverPull!$B:$XZ,MATCH($A36,HaverPull!$B:$B,0),MATCH("Contribution to %Ch in Real GDP from ""Federal G""",HaverPull!$B$1:$XZ$1,0))</f>
        <v>0.91</v>
      </c>
      <c r="F36" s="65">
        <f>INDEX(HaverPull!$B:$XZ,MATCH($A36,HaverPull!$B:$B,0),MATCH("Contribution to %Ch in Real GDP from ""S+L G""",HaverPull!$B$1:$XZ$1,0))</f>
        <v>0.22</v>
      </c>
      <c r="G36" s="65">
        <f ca="1">INDEX(Calculations!$A:$GV,MATCH("Contribution of Consumption Growth to Real GDP",Calculations!B$1:B$71,0),MATCH($A36,Calculations!A$9:GV$9))</f>
        <v>0.88819128035858885</v>
      </c>
    </row>
    <row r="37" spans="1:7" x14ac:dyDescent="0.25">
      <c r="A37" s="64">
        <f>INDEX(Calculations!$9:$9, , ROW()+121)</f>
        <v>39813</v>
      </c>
      <c r="B37" s="65">
        <f ca="1">INDEX(Calculations!$1:$80, MATCH("Fiscal_Impact", Calculations!$B:$B, 0), MATCH(Fiscal_impact_012618!$A37, Calculations!$9:$9, 0))</f>
        <v>1.6171019645826699</v>
      </c>
      <c r="C37" s="66">
        <f>INDEX(Calculations!$1:$80, MATCH("RecessionDummy", Calculations!$B:$B, 0), MATCH(Fiscal_impact_012618!$A37, Calculations!$9:$9, 0))</f>
        <v>1</v>
      </c>
      <c r="D37" s="65">
        <f ca="1">INDEX(Calculations!$1:$80, MATCH("Fiscal_Impact_bars", Calculations!$B:$B, 0), MATCH(Fiscal_impact_012618!$A37, Calculations!$9:$9, 0))</f>
        <v>1.2791609304036549</v>
      </c>
      <c r="E37" s="65">
        <f>INDEX(HaverPull!$B:$XZ,MATCH($A37,HaverPull!$B:$B,0),MATCH("Contribution to %Ch in Real GDP from ""Federal G""",HaverPull!$B$1:$XZ$1,0))</f>
        <v>0.56000000000000005</v>
      </c>
      <c r="F37" s="65">
        <f>INDEX(HaverPull!$B:$XZ,MATCH($A37,HaverPull!$B:$B,0),MATCH("Contribution to %Ch in Real GDP from ""S+L G""",HaverPull!$B$1:$XZ$1,0))</f>
        <v>0</v>
      </c>
      <c r="G37" s="65">
        <f ca="1">INDEX(Calculations!$A:$GV,MATCH("Contribution of Consumption Growth to Real GDP",Calculations!B$1:B$71,0),MATCH($A37,Calculations!A$9:GV$9))</f>
        <v>0.71916093040365481</v>
      </c>
    </row>
    <row r="38" spans="1:7" x14ac:dyDescent="0.25">
      <c r="A38" s="64">
        <f>INDEX(Calculations!$9:$9, , ROW()+121)</f>
        <v>39903</v>
      </c>
      <c r="B38" s="65">
        <f ca="1">INDEX(Calculations!$1:$80, MATCH("Fiscal_Impact", Calculations!$B:$B, 0), MATCH(Fiscal_impact_012618!$A38, Calculations!$9:$9, 0))</f>
        <v>2.1625954478134792</v>
      </c>
      <c r="C38" s="66">
        <f>INDEX(Calculations!$1:$80, MATCH("RecessionDummy", Calculations!$B:$B, 0), MATCH(Fiscal_impact_012618!$A38, Calculations!$9:$9, 0))</f>
        <v>1</v>
      </c>
      <c r="D38" s="65">
        <f ca="1">INDEX(Calculations!$1:$80, MATCH("Fiscal_Impact_bars", Calculations!$B:$B, 0), MATCH(Fiscal_impact_012618!$A38, Calculations!$9:$9, 0))</f>
        <v>2.5606799337196624</v>
      </c>
      <c r="E38" s="65">
        <f>INDEX(HaverPull!$B:$XZ,MATCH($A38,HaverPull!$B:$B,0),MATCH("Contribution to %Ch in Real GDP from ""Federal G""",HaverPull!$B$1:$XZ$1,0))</f>
        <v>-0.24</v>
      </c>
      <c r="F38" s="65">
        <f>INDEX(HaverPull!$B:$XZ,MATCH($A38,HaverPull!$B:$B,0),MATCH("Contribution to %Ch in Real GDP from ""S+L G""",HaverPull!$B$1:$XZ$1,0))</f>
        <v>0.39</v>
      </c>
      <c r="G38" s="65">
        <f ca="1">INDEX(Calculations!$A:$GV,MATCH("Contribution of Consumption Growth to Real GDP",Calculations!B$1:B$71,0),MATCH($A38,Calculations!A$9:GV$9))</f>
        <v>2.4106799337196625</v>
      </c>
    </row>
    <row r="39" spans="1:7" x14ac:dyDescent="0.25">
      <c r="A39" s="64">
        <f>INDEX(Calculations!$9:$9, , ROW()+121)</f>
        <v>39994</v>
      </c>
      <c r="B39" s="65">
        <f ca="1">INDEX(Calculations!$1:$80, MATCH("Fiscal_Impact", Calculations!$B:$B, 0), MATCH(Fiscal_impact_012618!$A39, Calculations!$9:$9, 0))</f>
        <v>2.2241732102894671</v>
      </c>
      <c r="C39" s="66">
        <f>INDEX(Calculations!$1:$80, MATCH("RecessionDummy", Calculations!$B:$B, 0), MATCH(Fiscal_impact_012618!$A39, Calculations!$9:$9, 0))</f>
        <v>1</v>
      </c>
      <c r="D39" s="65">
        <f ca="1">INDEX(Calculations!$1:$80, MATCH("Fiscal_Impact_bars", Calculations!$B:$B, 0), MATCH(Fiscal_impact_012618!$A39, Calculations!$9:$9, 0))</f>
        <v>3.0386606966759637</v>
      </c>
      <c r="E39" s="65">
        <f>INDEX(HaverPull!$B:$XZ,MATCH($A39,HaverPull!$B:$B,0),MATCH("Contribution to %Ch in Real GDP from ""Federal G""",HaverPull!$B$1:$XZ$1,0))</f>
        <v>1.0900000000000001</v>
      </c>
      <c r="F39" s="65">
        <f>INDEX(HaverPull!$B:$XZ,MATCH($A39,HaverPull!$B:$B,0),MATCH("Contribution to %Ch in Real GDP from ""S+L G""",HaverPull!$B$1:$XZ$1,0))</f>
        <v>0.47</v>
      </c>
      <c r="G39" s="65">
        <f ca="1">INDEX(Calculations!$A:$GV,MATCH("Contribution of Consumption Growth to Real GDP",Calculations!B$1:B$71,0),MATCH($A39,Calculations!A$9:GV$9))</f>
        <v>1.4786606966759637</v>
      </c>
    </row>
    <row r="40" spans="1:7" x14ac:dyDescent="0.25">
      <c r="A40" s="64">
        <f>INDEX(Calculations!$9:$9, , ROW()+121)</f>
        <v>40086</v>
      </c>
      <c r="B40" s="65">
        <f ca="1">INDEX(Calculations!$1:$80, MATCH("Fiscal_Impact", Calculations!$B:$B, 0), MATCH(Fiscal_impact_012618!$A40, Calculations!$9:$9, 0))</f>
        <v>2.4520086666560612</v>
      </c>
      <c r="C40" s="66">
        <f>INDEX(Calculations!$1:$80, MATCH("RecessionDummy", Calculations!$B:$B, 0), MATCH(Fiscal_impact_012618!$A40, Calculations!$9:$9, 0))</f>
        <v>0</v>
      </c>
      <c r="D40" s="65">
        <f ca="1">INDEX(Calculations!$1:$80, MATCH("Fiscal_Impact_bars", Calculations!$B:$B, 0), MATCH(Fiscal_impact_012618!$A40, Calculations!$9:$9, 0))</f>
        <v>2.9295331058249632</v>
      </c>
      <c r="E40" s="65">
        <f>INDEX(HaverPull!$B:$XZ,MATCH($A40,HaverPull!$B:$B,0),MATCH("Contribution to %Ch in Real GDP from ""Federal G""",HaverPull!$B$1:$XZ$1,0))</f>
        <v>0.47</v>
      </c>
      <c r="F40" s="65">
        <f>INDEX(HaverPull!$B:$XZ,MATCH($A40,HaverPull!$B:$B,0),MATCH("Contribution to %Ch in Real GDP from ""S+L G""",HaverPull!$B$1:$XZ$1,0))</f>
        <v>0.01</v>
      </c>
      <c r="G40" s="65">
        <f ca="1">INDEX(Calculations!$A:$GV,MATCH("Contribution of Consumption Growth to Real GDP",Calculations!B$1:B$71,0),MATCH($A40,Calculations!A$9:GV$9))</f>
        <v>2.4495331058249632</v>
      </c>
    </row>
    <row r="41" spans="1:7" x14ac:dyDescent="0.25">
      <c r="A41" s="64">
        <f>INDEX(Calculations!$9:$9, , ROW()+121)</f>
        <v>40178</v>
      </c>
      <c r="B41" s="65">
        <f ca="1">INDEX(Calculations!$1:$80, MATCH("Fiscal_Impact", Calculations!$B:$B, 0), MATCH(Fiscal_impact_012618!$A41, Calculations!$9:$9, 0))</f>
        <v>2.6702504346044376</v>
      </c>
      <c r="C41" s="66">
        <f>INDEX(Calculations!$1:$80, MATCH("RecessionDummy", Calculations!$B:$B, 0), MATCH(Fiscal_impact_012618!$A41, Calculations!$9:$9, 0))</f>
        <v>0</v>
      </c>
      <c r="D41" s="65">
        <f ca="1">INDEX(Calculations!$1:$80, MATCH("Fiscal_Impact_bars", Calculations!$B:$B, 0), MATCH(Fiscal_impact_012618!$A41, Calculations!$9:$9, 0))</f>
        <v>2.1521280021971614</v>
      </c>
      <c r="E41" s="65">
        <f>INDEX(HaverPull!$B:$XZ,MATCH($A41,HaverPull!$B:$B,0),MATCH("Contribution to %Ch in Real GDP from ""Federal G""",HaverPull!$B$1:$XZ$1,0))</f>
        <v>0.02</v>
      </c>
      <c r="F41" s="65">
        <f>INDEX(HaverPull!$B:$XZ,MATCH($A41,HaverPull!$B:$B,0),MATCH("Contribution to %Ch in Real GDP from ""S+L G""",HaverPull!$B$1:$XZ$1,0))</f>
        <v>-0.19</v>
      </c>
      <c r="G41" s="65">
        <f ca="1">INDEX(Calculations!$A:$GV,MATCH("Contribution of Consumption Growth to Real GDP",Calculations!B$1:B$71,0),MATCH($A41,Calculations!A$9:GV$9))</f>
        <v>2.3221280021971613</v>
      </c>
    </row>
    <row r="42" spans="1:7" x14ac:dyDescent="0.25">
      <c r="A42" s="64">
        <f>INDEX(Calculations!$9:$9, , ROW()+121)</f>
        <v>40268</v>
      </c>
      <c r="B42" s="65">
        <f ca="1">INDEX(Calculations!$1:$80, MATCH("Fiscal_Impact", Calculations!$B:$B, 0), MATCH(Fiscal_impact_012618!$A42, Calculations!$9:$9, 0))</f>
        <v>2.4236258997122313</v>
      </c>
      <c r="C42" s="66">
        <f>INDEX(Calculations!$1:$80, MATCH("RecessionDummy", Calculations!$B:$B, 0), MATCH(Fiscal_impact_012618!$A42, Calculations!$9:$9, 0))</f>
        <v>0</v>
      </c>
      <c r="D42" s="65">
        <f ca="1">INDEX(Calculations!$1:$80, MATCH("Fiscal_Impact_bars", Calculations!$B:$B, 0), MATCH(Fiscal_impact_012618!$A42, Calculations!$9:$9, 0))</f>
        <v>1.5741817941508369</v>
      </c>
      <c r="E42" s="65">
        <f>INDEX(HaverPull!$B:$XZ,MATCH($A42,HaverPull!$B:$B,0),MATCH("Contribution to %Ch in Real GDP from ""Federal G""",HaverPull!$B$1:$XZ$1,0))</f>
        <v>0.32</v>
      </c>
      <c r="F42" s="65">
        <f>INDEX(HaverPull!$B:$XZ,MATCH($A42,HaverPull!$B:$B,0),MATCH("Contribution to %Ch in Real GDP from ""S+L G""",HaverPull!$B$1:$XZ$1,0))</f>
        <v>-0.95</v>
      </c>
      <c r="G42" s="65">
        <f ca="1">INDEX(Calculations!$A:$GV,MATCH("Contribution of Consumption Growth to Real GDP",Calculations!B$1:B$71,0),MATCH($A42,Calculations!A$9:GV$9))</f>
        <v>2.2041817941508368</v>
      </c>
    </row>
    <row r="43" spans="1:7" x14ac:dyDescent="0.25">
      <c r="A43" s="64">
        <f>INDEX(Calculations!$9:$9, , ROW()+121)</f>
        <v>40359</v>
      </c>
      <c r="B43" s="65">
        <f ca="1">INDEX(Calculations!$1:$80, MATCH("Fiscal_Impact", Calculations!$B:$B, 0), MATCH(Fiscal_impact_012618!$A43, Calculations!$9:$9, 0))</f>
        <v>2.1428255801294496</v>
      </c>
      <c r="C43" s="66">
        <f>INDEX(Calculations!$1:$80, MATCH("RecessionDummy", Calculations!$B:$B, 0), MATCH(Fiscal_impact_012618!$A43, Calculations!$9:$9, 0))</f>
        <v>0</v>
      </c>
      <c r="D43" s="65">
        <f ca="1">INDEX(Calculations!$1:$80, MATCH("Fiscal_Impact_bars", Calculations!$B:$B, 0), MATCH(Fiscal_impact_012618!$A43, Calculations!$9:$9, 0))</f>
        <v>1.9154594183448355</v>
      </c>
      <c r="E43" s="65">
        <f>INDEX(HaverPull!$B:$XZ,MATCH($A43,HaverPull!$B:$B,0),MATCH("Contribution to %Ch in Real GDP from ""Federal G""",HaverPull!$B$1:$XZ$1,0))</f>
        <v>0.71</v>
      </c>
      <c r="F43" s="65">
        <f>INDEX(HaverPull!$B:$XZ,MATCH($A43,HaverPull!$B:$B,0),MATCH("Contribution to %Ch in Real GDP from ""S+L G""",HaverPull!$B$1:$XZ$1,0))</f>
        <v>-0.1</v>
      </c>
      <c r="G43" s="65">
        <f ca="1">INDEX(Calculations!$A:$GV,MATCH("Contribution of Consumption Growth to Real GDP",Calculations!B$1:B$71,0),MATCH($A43,Calculations!A$9:GV$9))</f>
        <v>1.3054594183448356</v>
      </c>
    </row>
    <row r="44" spans="1:7" x14ac:dyDescent="0.25">
      <c r="A44" s="64">
        <f>INDEX(Calculations!$9:$9, , ROW()+121)</f>
        <v>40451</v>
      </c>
      <c r="B44" s="65">
        <f ca="1">INDEX(Calculations!$1:$80, MATCH("Fiscal_Impact", Calculations!$B:$B, 0), MATCH(Fiscal_impact_012618!$A44, Calculations!$9:$9, 0))</f>
        <v>1.7051909459763424</v>
      </c>
      <c r="C44" s="66">
        <f>INDEX(Calculations!$1:$80, MATCH("RecessionDummy", Calculations!$B:$B, 0), MATCH(Fiscal_impact_012618!$A44, Calculations!$9:$9, 0))</f>
        <v>0</v>
      </c>
      <c r="D44" s="65">
        <f ca="1">INDEX(Calculations!$1:$80, MATCH("Fiscal_Impact_bars", Calculations!$B:$B, 0), MATCH(Fiscal_impact_012618!$A44, Calculations!$9:$9, 0))</f>
        <v>1.178994569212535</v>
      </c>
      <c r="E44" s="65">
        <f>INDEX(HaverPull!$B:$XZ,MATCH($A44,HaverPull!$B:$B,0),MATCH("Contribution to %Ch in Real GDP from ""Federal G""",HaverPull!$B$1:$XZ$1,0))</f>
        <v>0.32</v>
      </c>
      <c r="F44" s="65">
        <f>INDEX(HaverPull!$B:$XZ,MATCH($A44,HaverPull!$B:$B,0),MATCH("Contribution to %Ch in Real GDP from ""S+L G""",HaverPull!$B$1:$XZ$1,0))</f>
        <v>-0.39</v>
      </c>
      <c r="G44" s="65">
        <f ca="1">INDEX(Calculations!$A:$GV,MATCH("Contribution of Consumption Growth to Real GDP",Calculations!B$1:B$71,0),MATCH($A44,Calculations!A$9:GV$9))</f>
        <v>1.248994569212535</v>
      </c>
    </row>
    <row r="45" spans="1:7" x14ac:dyDescent="0.25">
      <c r="A45" s="64">
        <f>INDEX(Calculations!$9:$9, , ROW()+121)</f>
        <v>40543</v>
      </c>
      <c r="B45" s="65">
        <f ca="1">INDEX(Calculations!$1:$80, MATCH("Fiscal_Impact", Calculations!$B:$B, 0), MATCH(Fiscal_impact_012618!$A45, Calculations!$9:$9, 0))</f>
        <v>1.2064363972032999</v>
      </c>
      <c r="C45" s="66">
        <f>INDEX(Calculations!$1:$80, MATCH("RecessionDummy", Calculations!$B:$B, 0), MATCH(Fiscal_impact_012618!$A45, Calculations!$9:$9, 0))</f>
        <v>0</v>
      </c>
      <c r="D45" s="65">
        <f ca="1">INDEX(Calculations!$1:$80, MATCH("Fiscal_Impact_bars", Calculations!$B:$B, 0), MATCH(Fiscal_impact_012618!$A45, Calculations!$9:$9, 0))</f>
        <v>0.15710980710499201</v>
      </c>
      <c r="E45" s="65">
        <f>INDEX(HaverPull!$B:$XZ,MATCH($A45,HaverPull!$B:$B,0),MATCH("Contribution to %Ch in Real GDP from ""Federal G""",HaverPull!$B$1:$XZ$1,0))</f>
        <v>-0.23</v>
      </c>
      <c r="F45" s="65">
        <f>INDEX(HaverPull!$B:$XZ,MATCH($A45,HaverPull!$B:$B,0),MATCH("Contribution to %Ch in Real GDP from ""S+L G""",HaverPull!$B$1:$XZ$1,0))</f>
        <v>-0.63</v>
      </c>
      <c r="G45" s="65">
        <f ca="1">INDEX(Calculations!$A:$GV,MATCH("Contribution of Consumption Growth to Real GDP",Calculations!B$1:B$71,0),MATCH($A45,Calculations!A$9:GV$9))</f>
        <v>1.027109807104992</v>
      </c>
    </row>
    <row r="46" spans="1:7" x14ac:dyDescent="0.25">
      <c r="A46" s="64">
        <f>INDEX(Calculations!$9:$9, , ROW()+121)</f>
        <v>40633</v>
      </c>
      <c r="B46" s="65">
        <f ca="1">INDEX(Calculations!$1:$80, MATCH("Fiscal_Impact", Calculations!$B:$B, 0), MATCH(Fiscal_impact_012618!$A46, Calculations!$9:$9, 0))</f>
        <v>0.34875358184314526</v>
      </c>
      <c r="C46" s="66">
        <f>INDEX(Calculations!$1:$80, MATCH("RecessionDummy", Calculations!$B:$B, 0), MATCH(Fiscal_impact_012618!$A46, Calculations!$9:$9, 0))</f>
        <v>0</v>
      </c>
      <c r="D46" s="65">
        <f ca="1">INDEX(Calculations!$1:$80, MATCH("Fiscal_Impact_bars", Calculations!$B:$B, 0), MATCH(Fiscal_impact_012618!$A46, Calculations!$9:$9, 0))</f>
        <v>-1.8565494672897815</v>
      </c>
      <c r="E46" s="65">
        <f>INDEX(HaverPull!$B:$XZ,MATCH($A46,HaverPull!$B:$B,0),MATCH("Contribution to %Ch in Real GDP from ""Federal G""",HaverPull!$B$1:$XZ$1,0))</f>
        <v>-0.95</v>
      </c>
      <c r="F46" s="65">
        <f>INDEX(HaverPull!$B:$XZ,MATCH($A46,HaverPull!$B:$B,0),MATCH("Contribution to %Ch in Real GDP from ""S+L G""",HaverPull!$B$1:$XZ$1,0))</f>
        <v>-0.65</v>
      </c>
      <c r="G46" s="65">
        <f ca="1">INDEX(Calculations!$A:$GV,MATCH("Contribution of Consumption Growth to Real GDP",Calculations!B$1:B$71,0),MATCH($A46,Calculations!A$9:GV$9))</f>
        <v>-0.25654946728978151</v>
      </c>
    </row>
    <row r="47" spans="1:7" x14ac:dyDescent="0.25">
      <c r="A47" s="64">
        <f>INDEX(Calculations!$9:$9, , ROW()+121)</f>
        <v>40724</v>
      </c>
      <c r="B47" s="65">
        <f ca="1">INDEX(Calculations!$1:$80, MATCH("Fiscal_Impact", Calculations!$B:$B, 0), MATCH(Fiscal_impact_012618!$A47, Calculations!$9:$9, 0))</f>
        <v>-0.26418103886456701</v>
      </c>
      <c r="C47" s="66">
        <f>INDEX(Calculations!$1:$80, MATCH("RecessionDummy", Calculations!$B:$B, 0), MATCH(Fiscal_impact_012618!$A47, Calculations!$9:$9, 0))</f>
        <v>0</v>
      </c>
      <c r="D47" s="65">
        <f ca="1">INDEX(Calculations!$1:$80, MATCH("Fiscal_Impact_bars", Calculations!$B:$B, 0), MATCH(Fiscal_impact_012618!$A47, Calculations!$9:$9, 0))</f>
        <v>-0.53627906448601348</v>
      </c>
      <c r="E47" s="65">
        <f>INDEX(HaverPull!$B:$XZ,MATCH($A47,HaverPull!$B:$B,0),MATCH("Contribution to %Ch in Real GDP from ""Federal G""",HaverPull!$B$1:$XZ$1,0))</f>
        <v>0.14000000000000001</v>
      </c>
      <c r="F47" s="65">
        <f>INDEX(HaverPull!$B:$XZ,MATCH($A47,HaverPull!$B:$B,0),MATCH("Contribution to %Ch in Real GDP from ""S+L G""",HaverPull!$B$1:$XZ$1,0))</f>
        <v>-0.22</v>
      </c>
      <c r="G47" s="65">
        <f ca="1">INDEX(Calculations!$A:$GV,MATCH("Contribution of Consumption Growth to Real GDP",Calculations!B$1:B$71,0),MATCH($A47,Calculations!A$9:GV$9))</f>
        <v>-0.45627906448601346</v>
      </c>
    </row>
    <row r="48" spans="1:7" x14ac:dyDescent="0.25">
      <c r="A48" s="64">
        <f>INDEX(Calculations!$9:$9, , ROW()+121)</f>
        <v>40816</v>
      </c>
      <c r="B48" s="65">
        <f ca="1">INDEX(Calculations!$1:$80, MATCH("Fiscal_Impact", Calculations!$B:$B, 0), MATCH(Fiscal_impact_012618!$A48, Calculations!$9:$9, 0))</f>
        <v>-0.84489866953424053</v>
      </c>
      <c r="C48" s="66">
        <f>INDEX(Calculations!$1:$80, MATCH("RecessionDummy", Calculations!$B:$B, 0), MATCH(Fiscal_impact_012618!$A48, Calculations!$9:$9, 0))</f>
        <v>0</v>
      </c>
      <c r="D48" s="65">
        <f ca="1">INDEX(Calculations!$1:$80, MATCH("Fiscal_Impact_bars", Calculations!$B:$B, 0), MATCH(Fiscal_impact_012618!$A48, Calculations!$9:$9, 0))</f>
        <v>-1.1438759534661593</v>
      </c>
      <c r="E48" s="65">
        <f>INDEX(HaverPull!$B:$XZ,MATCH($A48,HaverPull!$B:$B,0),MATCH("Contribution to %Ch in Real GDP from ""Federal G""",HaverPull!$B$1:$XZ$1,0))</f>
        <v>-0.35</v>
      </c>
      <c r="F48" s="65">
        <f>INDEX(HaverPull!$B:$XZ,MATCH($A48,HaverPull!$B:$B,0),MATCH("Contribution to %Ch in Real GDP from ""S+L G""",HaverPull!$B$1:$XZ$1,0))</f>
        <v>-0.17</v>
      </c>
      <c r="G48" s="65">
        <f ca="1">INDEX(Calculations!$A:$GV,MATCH("Contribution of Consumption Growth to Real GDP",Calculations!B$1:B$71,0),MATCH($A48,Calculations!A$9:GV$9))</f>
        <v>-0.62387595346615921</v>
      </c>
    </row>
    <row r="49" spans="1:7" x14ac:dyDescent="0.25">
      <c r="A49" s="64">
        <f>INDEX(Calculations!$9:$9, , ROW()+121)</f>
        <v>40908</v>
      </c>
      <c r="B49" s="65">
        <f ca="1">INDEX(Calculations!$1:$80, MATCH("Fiscal_Impact", Calculations!$B:$B, 0), MATCH(Fiscal_impact_012618!$A49, Calculations!$9:$9, 0))</f>
        <v>-1.1318374806301932</v>
      </c>
      <c r="C49" s="66">
        <f>INDEX(Calculations!$1:$80, MATCH("RecessionDummy", Calculations!$B:$B, 0), MATCH(Fiscal_impact_012618!$A49, Calculations!$9:$9, 0))</f>
        <v>0</v>
      </c>
      <c r="D49" s="65">
        <f ca="1">INDEX(Calculations!$1:$80, MATCH("Fiscal_Impact_bars", Calculations!$B:$B, 0), MATCH(Fiscal_impact_012618!$A49, Calculations!$9:$9, 0))</f>
        <v>-0.99064543727881849</v>
      </c>
      <c r="E49" s="65">
        <f>INDEX(HaverPull!$B:$XZ,MATCH($A49,HaverPull!$B:$B,0),MATCH("Contribution to %Ch in Real GDP from ""Federal G""",HaverPull!$B$1:$XZ$1,0))</f>
        <v>-0.21</v>
      </c>
      <c r="F49" s="65">
        <f>INDEX(HaverPull!$B:$XZ,MATCH($A49,HaverPull!$B:$B,0),MATCH("Contribution to %Ch in Real GDP from ""S+L G""",HaverPull!$B$1:$XZ$1,0))</f>
        <v>-0.1</v>
      </c>
      <c r="G49" s="65">
        <f ca="1">INDEX(Calculations!$A:$GV,MATCH("Contribution of Consumption Growth to Real GDP",Calculations!B$1:B$71,0),MATCH($A49,Calculations!A$9:GV$9))</f>
        <v>-0.68064543727881854</v>
      </c>
    </row>
    <row r="50" spans="1:7" x14ac:dyDescent="0.25">
      <c r="A50" s="64">
        <f>INDEX(Calculations!$9:$9, , ROW()+121)</f>
        <v>40999</v>
      </c>
      <c r="B50" s="65">
        <f ca="1">INDEX(Calculations!$1:$80, MATCH("Fiscal_Impact", Calculations!$B:$B, 0), MATCH(Fiscal_impact_012618!$A50, Calculations!$9:$9, 0))</f>
        <v>-0.96341050816847096</v>
      </c>
      <c r="C50" s="66">
        <f>INDEX(Calculations!$1:$80, MATCH("RecessionDummy", Calculations!$B:$B, 0), MATCH(Fiscal_impact_012618!$A50, Calculations!$9:$9, 0))</f>
        <v>0</v>
      </c>
      <c r="D50" s="65">
        <f ca="1">INDEX(Calculations!$1:$80, MATCH("Fiscal_Impact_bars", Calculations!$B:$B, 0), MATCH(Fiscal_impact_012618!$A50, Calculations!$9:$9, 0))</f>
        <v>-1.1828415774428922</v>
      </c>
      <c r="E50" s="65">
        <f>INDEX(HaverPull!$B:$XZ,MATCH($A50,HaverPull!$B:$B,0),MATCH("Contribution to %Ch in Real GDP from ""Federal G""",HaverPull!$B$1:$XZ$1,0))</f>
        <v>-0.03</v>
      </c>
      <c r="F50" s="65">
        <f>INDEX(HaverPull!$B:$XZ,MATCH($A50,HaverPull!$B:$B,0),MATCH("Contribution to %Ch in Real GDP from ""S+L G""",HaverPull!$B$1:$XZ$1,0))</f>
        <v>-0.36</v>
      </c>
      <c r="G50" s="65">
        <f ca="1">INDEX(Calculations!$A:$GV,MATCH("Contribution of Consumption Growth to Real GDP",Calculations!B$1:B$71,0),MATCH($A50,Calculations!A$9:GV$9))</f>
        <v>-0.78284157744289218</v>
      </c>
    </row>
    <row r="51" spans="1:7" x14ac:dyDescent="0.25">
      <c r="A51" s="64">
        <f>INDEX(Calculations!$9:$9, , ROW()+121)</f>
        <v>41090</v>
      </c>
      <c r="B51" s="65">
        <f ca="1">INDEX(Calculations!$1:$80, MATCH("Fiscal_Impact", Calculations!$B:$B, 0), MATCH(Fiscal_impact_012618!$A51, Calculations!$9:$9, 0))</f>
        <v>-1.0790108282856412</v>
      </c>
      <c r="C51" s="66">
        <f>INDEX(Calculations!$1:$80, MATCH("RecessionDummy", Calculations!$B:$B, 0), MATCH(Fiscal_impact_012618!$A51, Calculations!$9:$9, 0))</f>
        <v>0</v>
      </c>
      <c r="D51" s="65">
        <f ca="1">INDEX(Calculations!$1:$80, MATCH("Fiscal_Impact_bars", Calculations!$B:$B, 0), MATCH(Fiscal_impact_012618!$A51, Calculations!$9:$9, 0))</f>
        <v>-0.99868034495469393</v>
      </c>
      <c r="E51" s="65">
        <f>INDEX(HaverPull!$B:$XZ,MATCH($A51,HaverPull!$B:$B,0),MATCH("Contribution to %Ch in Real GDP from ""Federal G""",HaverPull!$B$1:$XZ$1,0))</f>
        <v>-0.24</v>
      </c>
      <c r="F51" s="65">
        <f>INDEX(HaverPull!$B:$XZ,MATCH($A51,HaverPull!$B:$B,0),MATCH("Contribution to %Ch in Real GDP from ""S+L G""",HaverPull!$B$1:$XZ$1,0))</f>
        <v>-0.14000000000000001</v>
      </c>
      <c r="G51" s="65">
        <f ca="1">INDEX(Calculations!$A:$GV,MATCH("Contribution of Consumption Growth to Real GDP",Calculations!B$1:B$71,0),MATCH($A51,Calculations!A$9:GV$9))</f>
        <v>-0.60868034495469392</v>
      </c>
    </row>
    <row r="52" spans="1:7" x14ac:dyDescent="0.25">
      <c r="A52" s="64">
        <f>INDEX(Calculations!$9:$9, , ROW()+121)</f>
        <v>41182</v>
      </c>
      <c r="B52" s="65">
        <f ca="1">INDEX(Calculations!$1:$80, MATCH("Fiscal_Impact", Calculations!$B:$B, 0), MATCH(Fiscal_impact_012618!$A52, Calculations!$9:$9, 0))</f>
        <v>-0.95528241383656276</v>
      </c>
      <c r="C52" s="66">
        <f>INDEX(Calculations!$1:$80, MATCH("RecessionDummy", Calculations!$B:$B, 0), MATCH(Fiscal_impact_012618!$A52, Calculations!$9:$9, 0))</f>
        <v>0</v>
      </c>
      <c r="D52" s="65">
        <f ca="1">INDEX(Calculations!$1:$80, MATCH("Fiscal_Impact_bars", Calculations!$B:$B, 0), MATCH(Fiscal_impact_012618!$A52, Calculations!$9:$9, 0))</f>
        <v>-0.64896229566984642</v>
      </c>
      <c r="E52" s="65">
        <f>INDEX(HaverPull!$B:$XZ,MATCH($A52,HaverPull!$B:$B,0),MATCH("Contribution to %Ch in Real GDP from ""Federal G""",HaverPull!$B$1:$XZ$1,0))</f>
        <v>0.04</v>
      </c>
      <c r="F52" s="65">
        <f>INDEX(HaverPull!$B:$XZ,MATCH($A52,HaverPull!$B:$B,0),MATCH("Contribution to %Ch in Real GDP from ""S+L G""",HaverPull!$B$1:$XZ$1,0))</f>
        <v>-0.26</v>
      </c>
      <c r="G52" s="65">
        <f ca="1">INDEX(Calculations!$A:$GV,MATCH("Contribution of Consumption Growth to Real GDP",Calculations!B$1:B$71,0),MATCH($A52,Calculations!A$9:GV$9))</f>
        <v>-0.42896229566984639</v>
      </c>
    </row>
    <row r="53" spans="1:7" x14ac:dyDescent="0.25">
      <c r="A53" s="64">
        <f>INDEX(Calculations!$9:$9, , ROW()+121)</f>
        <v>41274</v>
      </c>
      <c r="B53" s="65">
        <f ca="1">INDEX(Calculations!$1:$80, MATCH("Fiscal_Impact", Calculations!$B:$B, 0), MATCH(Fiscal_impact_012618!$A53, Calculations!$9:$9, 0))</f>
        <v>-1.0242574642914284</v>
      </c>
      <c r="C53" s="66">
        <f>INDEX(Calculations!$1:$80, MATCH("RecessionDummy", Calculations!$B:$B, 0), MATCH(Fiscal_impact_012618!$A53, Calculations!$9:$9, 0))</f>
        <v>0</v>
      </c>
      <c r="D53" s="65">
        <f ca="1">INDEX(Calculations!$1:$80, MATCH("Fiscal_Impact_bars", Calculations!$B:$B, 0), MATCH(Fiscal_impact_012618!$A53, Calculations!$9:$9, 0))</f>
        <v>-1.2665456390982812</v>
      </c>
      <c r="E53" s="65">
        <f>INDEX(HaverPull!$B:$XZ,MATCH($A53,HaverPull!$B:$B,0),MATCH("Contribution to %Ch in Real GDP from ""Federal G""",HaverPull!$B$1:$XZ$1,0))</f>
        <v>-0.45</v>
      </c>
      <c r="F53" s="65">
        <f>INDEX(HaverPull!$B:$XZ,MATCH($A53,HaverPull!$B:$B,0),MATCH("Contribution to %Ch in Real GDP from ""S+L G""",HaverPull!$B$1:$XZ$1,0))</f>
        <v>-0.3</v>
      </c>
      <c r="G53" s="65">
        <f ca="1">INDEX(Calculations!$A:$GV,MATCH("Contribution of Consumption Growth to Real GDP",Calculations!B$1:B$71,0),MATCH($A53,Calculations!A$9:GV$9))</f>
        <v>-0.51654563909828122</v>
      </c>
    </row>
    <row r="54" spans="1:7" x14ac:dyDescent="0.25">
      <c r="A54" s="64">
        <f>INDEX(Calculations!$9:$9, , ROW()+121)</f>
        <v>41364</v>
      </c>
      <c r="B54" s="65">
        <f ca="1">INDEX(Calculations!$1:$80, MATCH("Fiscal_Impact", Calculations!$B:$B, 0), MATCH(Fiscal_impact_012618!$A54, Calculations!$9:$9, 0))</f>
        <v>-1.1463098254253639</v>
      </c>
      <c r="C54" s="66">
        <f>INDEX(Calculations!$1:$80, MATCH("RecessionDummy", Calculations!$B:$B, 0), MATCH(Fiscal_impact_012618!$A54, Calculations!$9:$9, 0))</f>
        <v>0</v>
      </c>
      <c r="D54" s="65">
        <f ca="1">INDEX(Calculations!$1:$80, MATCH("Fiscal_Impact_bars", Calculations!$B:$B, 0), MATCH(Fiscal_impact_012618!$A54, Calculations!$9:$9, 0))</f>
        <v>-1.6710510219786339</v>
      </c>
      <c r="E54" s="65">
        <f>INDEX(HaverPull!$B:$XZ,MATCH($A54,HaverPull!$B:$B,0),MATCH("Contribution to %Ch in Real GDP from ""Federal G""",HaverPull!$B$1:$XZ$1,0))</f>
        <v>-0.86</v>
      </c>
      <c r="F54" s="65">
        <f>INDEX(HaverPull!$B:$XZ,MATCH($A54,HaverPull!$B:$B,0),MATCH("Contribution to %Ch in Real GDP from ""S+L G""",HaverPull!$B$1:$XZ$1,0))</f>
        <v>0.02</v>
      </c>
      <c r="G54" s="65">
        <f ca="1">INDEX(Calculations!$A:$GV,MATCH("Contribution of Consumption Growth to Real GDP",Calculations!B$1:B$71,0),MATCH($A54,Calculations!A$9:GV$9))</f>
        <v>-0.84105102197863391</v>
      </c>
    </row>
    <row r="55" spans="1:7" x14ac:dyDescent="0.25">
      <c r="A55" s="64">
        <f>INDEX(Calculations!$9:$9, , ROW()+121)</f>
        <v>41455</v>
      </c>
      <c r="B55" s="65">
        <f ca="1">INDEX(Calculations!$1:$80, MATCH("Fiscal_Impact", Calculations!$B:$B, 0), MATCH(Fiscal_impact_012618!$A55, Calculations!$9:$9, 0))</f>
        <v>-1.2046362985219579</v>
      </c>
      <c r="C55" s="66">
        <f>INDEX(Calculations!$1:$80, MATCH("RecessionDummy", Calculations!$B:$B, 0), MATCH(Fiscal_impact_012618!$A55, Calculations!$9:$9, 0))</f>
        <v>0</v>
      </c>
      <c r="D55" s="65">
        <f ca="1">INDEX(Calculations!$1:$80, MATCH("Fiscal_Impact_bars", Calculations!$B:$B, 0), MATCH(Fiscal_impact_012618!$A55, Calculations!$9:$9, 0))</f>
        <v>-1.2319862373410702</v>
      </c>
      <c r="E55" s="65">
        <f>INDEX(HaverPull!$B:$XZ,MATCH($A55,HaverPull!$B:$B,0),MATCH("Contribution to %Ch in Real GDP from ""Federal G""",HaverPull!$B$1:$XZ$1,0))</f>
        <v>-0.41</v>
      </c>
      <c r="F55" s="65">
        <f>INDEX(HaverPull!$B:$XZ,MATCH($A55,HaverPull!$B:$B,0),MATCH("Contribution to %Ch in Real GDP from ""S+L G""",HaverPull!$B$1:$XZ$1,0))</f>
        <v>0.03</v>
      </c>
      <c r="G55" s="65">
        <f ca="1">INDEX(Calculations!$A:$GV,MATCH("Contribution of Consumption Growth to Real GDP",Calculations!B$1:B$71,0),MATCH($A55,Calculations!A$9:GV$9))</f>
        <v>-0.86198623734107016</v>
      </c>
    </row>
    <row r="56" spans="1:7" x14ac:dyDescent="0.25">
      <c r="A56" s="64">
        <f>INDEX(Calculations!$9:$9, , ROW()+121)</f>
        <v>41547</v>
      </c>
      <c r="B56" s="65">
        <f ca="1">INDEX(Calculations!$1:$80, MATCH("Fiscal_Impact", Calculations!$B:$B, 0), MATCH(Fiscal_impact_012618!$A56, Calculations!$9:$9, 0))</f>
        <v>-1.2381713660940719</v>
      </c>
      <c r="C56" s="66">
        <f>INDEX(Calculations!$1:$80, MATCH("RecessionDummy", Calculations!$B:$B, 0), MATCH(Fiscal_impact_012618!$A56, Calculations!$9:$9, 0))</f>
        <v>0</v>
      </c>
      <c r="D56" s="65">
        <f ca="1">INDEX(Calculations!$1:$80, MATCH("Fiscal_Impact_bars", Calculations!$B:$B, 0), MATCH(Fiscal_impact_012618!$A56, Calculations!$9:$9, 0))</f>
        <v>-0.78310256595830219</v>
      </c>
      <c r="E56" s="65">
        <f>INDEX(HaverPull!$B:$XZ,MATCH($A56,HaverPull!$B:$B,0),MATCH("Contribution to %Ch in Real GDP from ""Federal G""",HaverPull!$B$1:$XZ$1,0))</f>
        <v>-0.39</v>
      </c>
      <c r="F56" s="65">
        <f>INDEX(HaverPull!$B:$XZ,MATCH($A56,HaverPull!$B:$B,0),MATCH("Contribution to %Ch in Real GDP from ""S+L G""",HaverPull!$B$1:$XZ$1,0))</f>
        <v>0.01</v>
      </c>
      <c r="G56" s="65">
        <f ca="1">INDEX(Calculations!$A:$GV,MATCH("Contribution of Consumption Growth to Real GDP",Calculations!B$1:B$71,0),MATCH($A56,Calculations!A$9:GV$9))</f>
        <v>-0.41310256595830214</v>
      </c>
    </row>
    <row r="57" spans="1:7" x14ac:dyDescent="0.25">
      <c r="A57" s="64">
        <f>INDEX(Calculations!$9:$9, , ROW()+121)</f>
        <v>41639</v>
      </c>
      <c r="B57" s="65">
        <f ca="1">INDEX(Calculations!$1:$80, MATCH("Fiscal_Impact", Calculations!$B:$B, 0), MATCH(Fiscal_impact_012618!$A57, Calculations!$9:$9, 0))</f>
        <v>-1.1666257934698181</v>
      </c>
      <c r="C57" s="66">
        <f>INDEX(Calculations!$1:$80, MATCH("RecessionDummy", Calculations!$B:$B, 0), MATCH(Fiscal_impact_012618!$A57, Calculations!$9:$9, 0))</f>
        <v>0</v>
      </c>
      <c r="D57" s="65">
        <f ca="1">INDEX(Calculations!$1:$80, MATCH("Fiscal_Impact_bars", Calculations!$B:$B, 0), MATCH(Fiscal_impact_012618!$A57, Calculations!$9:$9, 0))</f>
        <v>-0.98036334860126684</v>
      </c>
      <c r="E57" s="65">
        <f>INDEX(HaverPull!$B:$XZ,MATCH($A57,HaverPull!$B:$B,0),MATCH("Contribution to %Ch in Real GDP from ""Federal G""",HaverPull!$B$1:$XZ$1,0))</f>
        <v>-0.42</v>
      </c>
      <c r="F57" s="65">
        <f>INDEX(HaverPull!$B:$XZ,MATCH($A57,HaverPull!$B:$B,0),MATCH("Contribution to %Ch in Real GDP from ""S+L G""",HaverPull!$B$1:$XZ$1,0))</f>
        <v>-0.11</v>
      </c>
      <c r="G57" s="65">
        <f ca="1">INDEX(Calculations!$A:$GV,MATCH("Contribution of Consumption Growth to Real GDP",Calculations!B$1:B$71,0),MATCH($A57,Calculations!A$9:GV$9))</f>
        <v>-0.45036334860126687</v>
      </c>
    </row>
    <row r="58" spans="1:7" x14ac:dyDescent="0.25">
      <c r="A58" s="64">
        <f>INDEX(Calculations!$9:$9, , ROW()+121)</f>
        <v>41729</v>
      </c>
      <c r="B58" s="65">
        <f ca="1">INDEX(Calculations!$1:$80, MATCH("Fiscal_Impact", Calculations!$B:$B, 0), MATCH(Fiscal_impact_012618!$A58, Calculations!$9:$9, 0))</f>
        <v>-0.92587990406803677</v>
      </c>
      <c r="C58" s="66">
        <f>INDEX(Calculations!$1:$80, MATCH("RecessionDummy", Calculations!$B:$B, 0), MATCH(Fiscal_impact_012618!$A58, Calculations!$9:$9, 0))</f>
        <v>0</v>
      </c>
      <c r="D58" s="65">
        <f ca="1">INDEX(Calculations!$1:$80, MATCH("Fiscal_Impact_bars", Calculations!$B:$B, 0), MATCH(Fiscal_impact_012618!$A58, Calculations!$9:$9, 0))</f>
        <v>-0.70806746437150803</v>
      </c>
      <c r="E58" s="65">
        <f>INDEX(HaverPull!$B:$XZ,MATCH($A58,HaverPull!$B:$B,0),MATCH("Contribution to %Ch in Real GDP from ""Federal G""",HaverPull!$B$1:$XZ$1,0))</f>
        <v>-0.03</v>
      </c>
      <c r="F58" s="65">
        <f>INDEX(HaverPull!$B:$XZ,MATCH($A58,HaverPull!$B:$B,0),MATCH("Contribution to %Ch in Real GDP from ""S+L G""",HaverPull!$B$1:$XZ$1,0))</f>
        <v>-0.09</v>
      </c>
      <c r="G58" s="65">
        <f ca="1">INDEX(Calculations!$A:$GV,MATCH("Contribution of Consumption Growth to Real GDP",Calculations!B$1:B$71,0),MATCH($A58,Calculations!A$9:GV$9))</f>
        <v>-0.59806746437150804</v>
      </c>
    </row>
    <row r="59" spans="1:7" x14ac:dyDescent="0.25">
      <c r="A59" s="64">
        <f>INDEX(Calculations!$9:$9, , ROW()+121)</f>
        <v>41820</v>
      </c>
      <c r="B59" s="65">
        <f ca="1">INDEX(Calculations!$1:$80, MATCH("Fiscal_Impact", Calculations!$B:$B, 0), MATCH(Fiscal_impact_012618!$A59, Calculations!$9:$9, 0))</f>
        <v>-0.6656451664968398</v>
      </c>
      <c r="C59" s="66">
        <f>INDEX(Calculations!$1:$80, MATCH("RecessionDummy", Calculations!$B:$B, 0), MATCH(Fiscal_impact_012618!$A59, Calculations!$9:$9, 0))</f>
        <v>0</v>
      </c>
      <c r="D59" s="65">
        <f ca="1">INDEX(Calculations!$1:$80, MATCH("Fiscal_Impact_bars", Calculations!$B:$B, 0), MATCH(Fiscal_impact_012618!$A59, Calculations!$9:$9, 0))</f>
        <v>-0.19104728705628188</v>
      </c>
      <c r="E59" s="65">
        <f>INDEX(HaverPull!$B:$XZ,MATCH($A59,HaverPull!$B:$B,0),MATCH("Contribution to %Ch in Real GDP from ""Federal G""",HaverPull!$B$1:$XZ$1,0))</f>
        <v>-0.11</v>
      </c>
      <c r="F59" s="65">
        <f>INDEX(HaverPull!$B:$XZ,MATCH($A59,HaverPull!$B:$B,0),MATCH("Contribution to %Ch in Real GDP from ""S+L G""",HaverPull!$B$1:$XZ$1,0))</f>
        <v>0.31</v>
      </c>
      <c r="G59" s="65">
        <f ca="1">INDEX(Calculations!$A:$GV,MATCH("Contribution of Consumption Growth to Real GDP",Calculations!B$1:B$71,0),MATCH($A59,Calculations!A$9:GV$9))</f>
        <v>-0.39104728705628189</v>
      </c>
    </row>
    <row r="60" spans="1:7" x14ac:dyDescent="0.25">
      <c r="A60" s="64">
        <f>INDEX(Calculations!$9:$9, , ROW()+121)</f>
        <v>41912</v>
      </c>
      <c r="B60" s="65">
        <f ca="1">INDEX(Calculations!$1:$80, MATCH("Fiscal_Impact", Calculations!$B:$B, 0), MATCH(Fiscal_impact_012618!$A60, Calculations!$9:$9, 0))</f>
        <v>-0.44899561469127514</v>
      </c>
      <c r="C60" s="66">
        <f>INDEX(Calculations!$1:$80, MATCH("RecessionDummy", Calculations!$B:$B, 0), MATCH(Fiscal_impact_012618!$A60, Calculations!$9:$9, 0))</f>
        <v>0</v>
      </c>
      <c r="D60" s="65">
        <f ca="1">INDEX(Calculations!$1:$80, MATCH("Fiscal_Impact_bars", Calculations!$B:$B, 0), MATCH(Fiscal_impact_012618!$A60, Calculations!$9:$9, 0))</f>
        <v>8.3495641263956144E-2</v>
      </c>
      <c r="E60" s="65">
        <f>INDEX(HaverPull!$B:$XZ,MATCH($A60,HaverPull!$B:$B,0),MATCH("Contribution to %Ch in Real GDP from ""Federal G""",HaverPull!$B$1:$XZ$1,0))</f>
        <v>0.22</v>
      </c>
      <c r="F60" s="65">
        <f>INDEX(HaverPull!$B:$XZ,MATCH($A60,HaverPull!$B:$B,0),MATCH("Contribution to %Ch in Real GDP from ""S+L G""",HaverPull!$B$1:$XZ$1,0))</f>
        <v>0.17</v>
      </c>
      <c r="G60" s="65">
        <f ca="1">INDEX(Calculations!$A:$GV,MATCH("Contribution of Consumption Growth to Real GDP",Calculations!B$1:B$71,0),MATCH($A60,Calculations!A$9:GV$9))</f>
        <v>-0.30650435873604387</v>
      </c>
    </row>
    <row r="61" spans="1:7" x14ac:dyDescent="0.25">
      <c r="A61" s="64">
        <f>INDEX(Calculations!$9:$9, , ROW()+121)</f>
        <v>42004</v>
      </c>
      <c r="B61" s="65">
        <f ca="1">INDEX(Calculations!$1:$80, MATCH("Fiscal_Impact", Calculations!$B:$B, 0), MATCH(Fiscal_impact_012618!$A61, Calculations!$9:$9, 0))</f>
        <v>-0.28573567892797985</v>
      </c>
      <c r="C61" s="66">
        <f>INDEX(Calculations!$1:$80, MATCH("RecessionDummy", Calculations!$B:$B, 0), MATCH(Fiscal_impact_012618!$A61, Calculations!$9:$9, 0))</f>
        <v>0</v>
      </c>
      <c r="D61" s="65">
        <f ca="1">INDEX(Calculations!$1:$80, MATCH("Fiscal_Impact_bars", Calculations!$B:$B, 0), MATCH(Fiscal_impact_012618!$A61, Calculations!$9:$9, 0))</f>
        <v>-0.32732360554808565</v>
      </c>
      <c r="E61" s="65">
        <f>INDEX(HaverPull!$B:$XZ,MATCH($A61,HaverPull!$B:$B,0),MATCH("Contribution to %Ch in Real GDP from ""Federal G""",HaverPull!$B$1:$XZ$1,0))</f>
        <v>-0.4</v>
      </c>
      <c r="F61" s="65">
        <f>INDEX(HaverPull!$B:$XZ,MATCH($A61,HaverPull!$B:$B,0),MATCH("Contribution to %Ch in Real GDP from ""S+L G""",HaverPull!$B$1:$XZ$1,0))</f>
        <v>0.28000000000000003</v>
      </c>
      <c r="G61" s="65">
        <f ca="1">INDEX(Calculations!$A:$GV,MATCH("Contribution of Consumption Growth to Real GDP",Calculations!B$1:B$71,0),MATCH($A61,Calculations!A$9:GV$9))</f>
        <v>-0.21732360554808566</v>
      </c>
    </row>
    <row r="62" spans="1:7" x14ac:dyDescent="0.25">
      <c r="A62" s="64">
        <f>INDEX(Calculations!$9:$9, , ROW()+121)</f>
        <v>42094</v>
      </c>
      <c r="B62" s="65">
        <f ca="1">INDEX(Calculations!$1:$80, MATCH("Fiscal_Impact", Calculations!$B:$B, 0), MATCH(Fiscal_impact_012618!$A62, Calculations!$9:$9, 0))</f>
        <v>-4.7958077572838861E-2</v>
      </c>
      <c r="C62" s="66">
        <f>INDEX(Calculations!$1:$80, MATCH("RecessionDummy", Calculations!$B:$B, 0), MATCH(Fiscal_impact_012618!$A62, Calculations!$9:$9, 0))</f>
        <v>0</v>
      </c>
      <c r="D62" s="65">
        <f ca="1">INDEX(Calculations!$1:$80, MATCH("Fiscal_Impact_bars", Calculations!$B:$B, 0), MATCH(Fiscal_impact_012618!$A62, Calculations!$9:$9, 0))</f>
        <v>0.24304294104905594</v>
      </c>
      <c r="E62" s="65">
        <f>INDEX(HaverPull!$B:$XZ,MATCH($A62,HaverPull!$B:$B,0),MATCH("Contribution to %Ch in Real GDP from ""Federal G""",HaverPull!$B$1:$XZ$1,0))</f>
        <v>0.11</v>
      </c>
      <c r="F62" s="65">
        <f>INDEX(HaverPull!$B:$XZ,MATCH($A62,HaverPull!$B:$B,0),MATCH("Contribution to %Ch in Real GDP from ""S+L G""",HaverPull!$B$1:$XZ$1,0))</f>
        <v>0.17</v>
      </c>
      <c r="G62" s="65">
        <f ca="1">INDEX(Calculations!$A:$GV,MATCH("Contribution of Consumption Growth to Real GDP",Calculations!B$1:B$71,0),MATCH($A62,Calculations!A$9:GV$9))</f>
        <v>-2.695705895094409E-2</v>
      </c>
    </row>
    <row r="63" spans="1:7" x14ac:dyDescent="0.25">
      <c r="A63" s="64">
        <f>INDEX(Calculations!$9:$9, , ROW()+121)</f>
        <v>42185</v>
      </c>
      <c r="B63" s="65">
        <f ca="1">INDEX(Calculations!$1:$80, MATCH("Fiscal_Impact", Calculations!$B:$B, 0), MATCH(Fiscal_impact_012618!$A63, Calculations!$9:$9, 0))</f>
        <v>0.14702002722759669</v>
      </c>
      <c r="C63" s="66">
        <f>INDEX(Calculations!$1:$80, MATCH("RecessionDummy", Calculations!$B:$B, 0), MATCH(Fiscal_impact_012618!$A63, Calculations!$9:$9, 0))</f>
        <v>0</v>
      </c>
      <c r="D63" s="65">
        <f ca="1">INDEX(Calculations!$1:$80, MATCH("Fiscal_Impact_bars", Calculations!$B:$B, 0), MATCH(Fiscal_impact_012618!$A63, Calculations!$9:$9, 0))</f>
        <v>0.58886513214546032</v>
      </c>
      <c r="E63" s="65">
        <f>INDEX(HaverPull!$B:$XZ,MATCH($A63,HaverPull!$B:$B,0),MATCH("Contribution to %Ch in Real GDP from ""Federal G""",HaverPull!$B$1:$XZ$1,0))</f>
        <v>0.12</v>
      </c>
      <c r="F63" s="65">
        <f>INDEX(HaverPull!$B:$XZ,MATCH($A63,HaverPull!$B:$B,0),MATCH("Contribution to %Ch in Real GDP from ""S+L G""",HaverPull!$B$1:$XZ$1,0))</f>
        <v>0.48</v>
      </c>
      <c r="G63" s="65">
        <f ca="1">INDEX(Calculations!$A:$GV,MATCH("Contribution of Consumption Growth to Real GDP",Calculations!B$1:B$71,0),MATCH($A63,Calculations!A$9:GV$9))</f>
        <v>-1.1134867854539611E-2</v>
      </c>
    </row>
    <row r="64" spans="1:7" x14ac:dyDescent="0.25">
      <c r="A64" s="64">
        <f>INDEX(Calculations!$9:$9, , ROW()+121)</f>
        <v>42277</v>
      </c>
      <c r="B64" s="65">
        <f ca="1">INDEX(Calculations!$1:$80, MATCH("Fiscal_Impact", Calculations!$B:$B, 0), MATCH(Fiscal_impact_012618!$A64, Calculations!$9:$9, 0))</f>
        <v>0.17020811659797846</v>
      </c>
      <c r="C64" s="66">
        <f>INDEX(Calculations!$1:$80, MATCH("RecessionDummy", Calculations!$B:$B, 0), MATCH(Fiscal_impact_012618!$A64, Calculations!$9:$9, 0))</f>
        <v>0</v>
      </c>
      <c r="D64" s="65">
        <f ca="1">INDEX(Calculations!$1:$80, MATCH("Fiscal_Impact_bars", Calculations!$B:$B, 0), MATCH(Fiscal_impact_012618!$A64, Calculations!$9:$9, 0))</f>
        <v>0.17624799874548325</v>
      </c>
      <c r="E64" s="65">
        <f>INDEX(HaverPull!$B:$XZ,MATCH($A64,HaverPull!$B:$B,0),MATCH("Contribution to %Ch in Real GDP from ""Federal G""",HaverPull!$B$1:$XZ$1,0))</f>
        <v>-7.0000000000000007E-2</v>
      </c>
      <c r="F64" s="65">
        <f>INDEX(HaverPull!$B:$XZ,MATCH($A64,HaverPull!$B:$B,0),MATCH("Contribution to %Ch in Real GDP from ""S+L G""",HaverPull!$B$1:$XZ$1,0))</f>
        <v>0.28000000000000003</v>
      </c>
      <c r="G64" s="65">
        <f ca="1">INDEX(Calculations!$A:$GV,MATCH("Contribution of Consumption Growth to Real GDP",Calculations!B$1:B$71,0),MATCH($A64,Calculations!A$9:GV$9))</f>
        <v>-3.3752001254516752E-2</v>
      </c>
    </row>
    <row r="65" spans="1:7" x14ac:dyDescent="0.25">
      <c r="A65" s="64">
        <f>INDEX(Calculations!$9:$9, , ROW()+121)</f>
        <v>42369</v>
      </c>
      <c r="B65" s="65">
        <f ca="1">INDEX(Calculations!$1:$80, MATCH("Fiscal_Impact", Calculations!$B:$B, 0), MATCH(Fiscal_impact_012618!$A65, Calculations!$9:$9, 0))</f>
        <v>0.22720544770571147</v>
      </c>
      <c r="C65" s="66">
        <f>INDEX(Calculations!$1:$80, MATCH("RecessionDummy", Calculations!$B:$B, 0), MATCH(Fiscal_impact_012618!$A65, Calculations!$9:$9, 0))</f>
        <v>0</v>
      </c>
      <c r="D65" s="65">
        <f ca="1">INDEX(Calculations!$1:$80, MATCH("Fiscal_Impact_bars", Calculations!$B:$B, 0), MATCH(Fiscal_impact_012618!$A65, Calculations!$9:$9, 0))</f>
        <v>-9.9334281117153658E-2</v>
      </c>
      <c r="E65" s="65">
        <f>INDEX(HaverPull!$B:$XZ,MATCH($A65,HaverPull!$B:$B,0),MATCH("Contribution to %Ch in Real GDP from ""Federal G""",HaverPull!$B$1:$XZ$1,0))</f>
        <v>0.17</v>
      </c>
      <c r="F65" s="65">
        <f>INDEX(HaverPull!$B:$XZ,MATCH($A65,HaverPull!$B:$B,0),MATCH("Contribution to %Ch in Real GDP from ""S+L G""",HaverPull!$B$1:$XZ$1,0))</f>
        <v>-0.12</v>
      </c>
      <c r="G65" s="65">
        <f ca="1">INDEX(Calculations!$A:$GV,MATCH("Contribution of Consumption Growth to Real GDP",Calculations!B$1:B$71,0),MATCH($A65,Calculations!A$9:GV$9))</f>
        <v>-0.14933428111715366</v>
      </c>
    </row>
    <row r="66" spans="1:7" x14ac:dyDescent="0.25">
      <c r="A66" s="64">
        <f>INDEX(Calculations!$9:$9, , ROW()+121)</f>
        <v>42460</v>
      </c>
      <c r="B66" s="65">
        <f ca="1">INDEX(Calculations!$1:$80, MATCH("Fiscal_Impact", Calculations!$B:$B, 0), MATCH(Fiscal_impact_012618!$A66, Calculations!$9:$9, 0))</f>
        <v>0.25027903589697159</v>
      </c>
      <c r="C66" s="66">
        <f>INDEX(Calculations!$1:$80, MATCH("RecessionDummy", Calculations!$B:$B, 0), MATCH(Fiscal_impact_012618!$A66, Calculations!$9:$9, 0))</f>
        <v>0</v>
      </c>
      <c r="D66" s="65">
        <f ca="1">INDEX(Calculations!$1:$80, MATCH("Fiscal_Impact_bars", Calculations!$B:$B, 0), MATCH(Fiscal_impact_012618!$A66, Calculations!$9:$9, 0))</f>
        <v>0.33533729381409649</v>
      </c>
      <c r="E66" s="65">
        <f>INDEX(HaverPull!$B:$XZ,MATCH($A66,HaverPull!$B:$B,0),MATCH("Contribution to %Ch in Real GDP from ""Federal G""",HaverPull!$B$1:$XZ$1,0))</f>
        <v>-0.1</v>
      </c>
      <c r="F66" s="65">
        <f>INDEX(HaverPull!$B:$XZ,MATCH($A66,HaverPull!$B:$B,0),MATCH("Contribution to %Ch in Real GDP from ""S+L G""",HaverPull!$B$1:$XZ$1,0))</f>
        <v>0.42</v>
      </c>
      <c r="G66" s="65">
        <f ca="1">INDEX(Calculations!$A:$GV,MATCH("Contribution of Consumption Growth to Real GDP",Calculations!B$1:B$71,0),MATCH($A66,Calculations!A$9:GV$9))</f>
        <v>1.533729381409646E-2</v>
      </c>
    </row>
    <row r="67" spans="1:7" x14ac:dyDescent="0.25">
      <c r="A67" s="64">
        <f>INDEX(Calculations!$9:$9, , ROW()+121)</f>
        <v>42551</v>
      </c>
      <c r="B67" s="65">
        <f ca="1">INDEX(Calculations!$1:$80, MATCH("Fiscal_Impact", Calculations!$B:$B, 0), MATCH(Fiscal_impact_012618!$A67, Calculations!$9:$9, 0))</f>
        <v>6.8208563987255832E-2</v>
      </c>
      <c r="C67" s="66">
        <f>INDEX(Calculations!$1:$80, MATCH("RecessionDummy", Calculations!$B:$B, 0), MATCH(Fiscal_impact_012618!$A67, Calculations!$9:$9, 0))</f>
        <v>0</v>
      </c>
      <c r="D67" s="65">
        <f ca="1">INDEX(Calculations!$1:$80, MATCH("Fiscal_Impact_bars", Calculations!$B:$B, 0), MATCH(Fiscal_impact_012618!$A67, Calculations!$9:$9, 0))</f>
        <v>-0.13941675549340279</v>
      </c>
      <c r="E67" s="65">
        <f>INDEX(HaverPull!$B:$XZ,MATCH($A67,HaverPull!$B:$B,0),MATCH("Contribution to %Ch in Real GDP from ""Federal G""",HaverPull!$B$1:$XZ$1,0))</f>
        <v>-0.06</v>
      </c>
      <c r="F67" s="65">
        <f>INDEX(HaverPull!$B:$XZ,MATCH($A67,HaverPull!$B:$B,0),MATCH("Contribution to %Ch in Real GDP from ""S+L G""",HaverPull!$B$1:$XZ$1,0))</f>
        <v>-0.11</v>
      </c>
      <c r="G67" s="65">
        <f ca="1">INDEX(Calculations!$A:$GV,MATCH("Contribution of Consumption Growth to Real GDP",Calculations!B$1:B$71,0),MATCH($A67,Calculations!A$9:GV$9))</f>
        <v>2.0583244506597213E-2</v>
      </c>
    </row>
    <row r="68" spans="1:7" x14ac:dyDescent="0.25">
      <c r="A68" s="64">
        <f>INDEX(Calculations!$9:$9, , ROW()+121)</f>
        <v>42643</v>
      </c>
      <c r="B68" s="70">
        <f ca="1">INDEX(Calculations!$1:$80, MATCH("Fiscal_Impact", Calculations!$B:$B, 0), MATCH(Fiscal_impact_012618!$A68, Calculations!$9:$9, 0))</f>
        <v>7.1637118925393997E-3</v>
      </c>
      <c r="C68" s="66">
        <f>INDEX(Calculations!$1:$80, MATCH("RecessionDummy", Calculations!$B:$B, 0), MATCH(Fiscal_impact_012618!$A68, Calculations!$9:$9, 0))</f>
        <v>0</v>
      </c>
      <c r="D68" s="70">
        <f ca="1">INDEX(Calculations!$1:$80, MATCH("Fiscal_Impact_bars", Calculations!$B:$B, 0), MATCH(Fiscal_impact_012618!$A68, Calculations!$9:$9, 0))</f>
        <v>-6.7931409633382456E-2</v>
      </c>
      <c r="E68" s="65">
        <f>INDEX(HaverPull!$B:$XZ,MATCH($A68,HaverPull!$B:$B,0),MATCH("Contribution to %Ch in Real GDP from ""Federal G""",HaverPull!$B$1:$XZ$1,0))</f>
        <v>0.11</v>
      </c>
      <c r="F68" s="65">
        <f>INDEX(HaverPull!$B:$XZ,MATCH($A68,HaverPull!$B:$B,0),MATCH("Contribution to %Ch in Real GDP from ""S+L G""",HaverPull!$B$1:$XZ$1,0))</f>
        <v>-0.02</v>
      </c>
      <c r="G68" s="65">
        <f ca="1">INDEX(Calculations!$A:$GV,MATCH("Contribution of Consumption Growth to Real GDP",Calculations!B$1:B$71,0),MATCH($A68,Calculations!A$9:GV$9))</f>
        <v>-0.15793140963338245</v>
      </c>
    </row>
    <row r="69" spans="1:7" x14ac:dyDescent="0.25">
      <c r="A69" s="64">
        <f>INDEX(Calculations!$9:$9, , ROW()+121)</f>
        <v>42735</v>
      </c>
      <c r="B69" s="70">
        <f ca="1">INDEX(Calculations!$1:$80, MATCH("Fiscal_Impact", Calculations!$B:$B, 0), MATCH(Fiscal_impact_012618!$A69, Calculations!$9:$9, 0))</f>
        <v>5.0005639746829741E-2</v>
      </c>
      <c r="C69" s="66">
        <f>INDEX(Calculations!$1:$80, MATCH("RecessionDummy", Calculations!$B:$B, 0), MATCH(Fiscal_impact_012618!$A69, Calculations!$9:$9, 0))</f>
        <v>0</v>
      </c>
      <c r="D69" s="70">
        <f ca="1">INDEX(Calculations!$1:$80, MATCH("Fiscal_Impact_bars", Calculations!$B:$B, 0), MATCH(Fiscal_impact_012618!$A69, Calculations!$9:$9, 0))</f>
        <v>7.2033430300007723E-2</v>
      </c>
      <c r="E69" s="65">
        <f>INDEX(HaverPull!$B:$XZ,MATCH($A69,HaverPull!$B:$B,0),MATCH("Contribution to %Ch in Real GDP from ""Federal G""",HaverPull!$B$1:$XZ$1,0))</f>
        <v>-0.03</v>
      </c>
      <c r="F69" s="65">
        <f>INDEX(HaverPull!$B:$XZ,MATCH($A69,HaverPull!$B:$B,0),MATCH("Contribution to %Ch in Real GDP from ""S+L G""",HaverPull!$B$1:$XZ$1,0))</f>
        <v>0.06</v>
      </c>
      <c r="G69" s="65">
        <f ca="1">INDEX(Calculations!$A:$GV,MATCH("Contribution of Consumption Growth to Real GDP",Calculations!B$1:B$71,0),MATCH($A69,Calculations!A$9:GV$9))</f>
        <v>4.2033430300007717E-2</v>
      </c>
    </row>
    <row r="70" spans="1:7" x14ac:dyDescent="0.25">
      <c r="A70" s="64">
        <f>INDEX(Calculations!$9:$9, , ROW()+121)</f>
        <v>42825</v>
      </c>
      <c r="B70" s="70">
        <f ca="1">INDEX(Calculations!$1:$80, MATCH("Fiscal_Impact", Calculations!$B:$B, 0), MATCH(Fiscal_impact_012618!$A70, Calculations!$9:$9, 0))</f>
        <v>-3.9625201929108705E-2</v>
      </c>
      <c r="C70" s="66">
        <f>INDEX(Calculations!$1:$80, MATCH("RecessionDummy", Calculations!$B:$B, 0), MATCH(Fiscal_impact_012618!$A70, Calculations!$9:$9, 0))</f>
        <v>0</v>
      </c>
      <c r="D70" s="70">
        <f ca="1">INDEX(Calculations!$1:$80, MATCH("Fiscal_Impact_bars", Calculations!$B:$B, 0), MATCH(Fiscal_impact_012618!$A70, Calculations!$9:$9, 0))</f>
        <v>-2.318607288965728E-2</v>
      </c>
      <c r="E70" s="65">
        <f>INDEX(HaverPull!$B:$XZ,MATCH($A70,HaverPull!$B:$B,0),MATCH("Contribution to %Ch in Real GDP from ""Federal G""",HaverPull!$B$1:$XZ$1,0))</f>
        <v>-0.16</v>
      </c>
      <c r="F70" s="65">
        <f>INDEX(HaverPull!$B:$XZ,MATCH($A70,HaverPull!$B:$B,0),MATCH("Contribution to %Ch in Real GDP from ""S+L G""",HaverPull!$B$1:$XZ$1,0))</f>
        <v>0.05</v>
      </c>
      <c r="G70" s="65">
        <f ca="1">INDEX(Calculations!$A:$GV,MATCH("Contribution of Consumption Growth to Real GDP",Calculations!B$1:B$71,0),MATCH($A70,Calculations!A$9:GV$9))</f>
        <v>8.681392711034272E-2</v>
      </c>
    </row>
    <row r="71" spans="1:7" x14ac:dyDescent="0.25">
      <c r="A71" s="64">
        <f>INDEX(Calculations!$9:$9, , ROW()+121)</f>
        <v>42916</v>
      </c>
      <c r="B71" s="70">
        <f ca="1">INDEX(Calculations!$1:$80, MATCH("Fiscal_Impact", Calculations!$B:$B, 0), MATCH(Fiscal_impact_012618!$A71, Calculations!$9:$9, 0))</f>
        <v>-2.5246394743902046E-3</v>
      </c>
      <c r="C71" s="66">
        <f>INDEX(Calculations!$1:$80, MATCH("RecessionDummy", Calculations!$B:$B, 0), MATCH(Fiscal_impact_012618!$A71, Calculations!$9:$9, 0))</f>
        <v>0</v>
      </c>
      <c r="D71" s="70">
        <f ca="1">INDEX(Calculations!$1:$80, MATCH("Fiscal_Impact_bars", Calculations!$B:$B, 0), MATCH(Fiscal_impact_012618!$A71, Calculations!$9:$9, 0))</f>
        <v>8.9854943254711953E-3</v>
      </c>
      <c r="E71" s="65">
        <f>INDEX(HaverPull!$B:$XZ,MATCH($A71,HaverPull!$B:$B,0),MATCH("Contribution to %Ch in Real GDP from ""Federal G""",HaverPull!$B$1:$XZ$1,0))</f>
        <v>0.13</v>
      </c>
      <c r="F71" s="65">
        <f>INDEX(HaverPull!$B:$XZ,MATCH($A71,HaverPull!$B:$B,0),MATCH("Contribution to %Ch in Real GDP from ""S+L G""",HaverPull!$B$1:$XZ$1,0))</f>
        <v>-0.16</v>
      </c>
      <c r="G71" s="65">
        <f ca="1">INDEX(Calculations!$A:$GV,MATCH("Contribution of Consumption Growth to Real GDP",Calculations!B$1:B$71,0),MATCH($A71,Calculations!A$9:GV$9))</f>
        <v>3.8985494325471194E-2</v>
      </c>
    </row>
    <row r="72" spans="1:7" x14ac:dyDescent="0.25">
      <c r="A72" s="64">
        <f>INDEX(Calculations!$9:$9, , ROW()+121)</f>
        <v>43008</v>
      </c>
      <c r="B72" s="70">
        <f ca="1">INDEX(Calculations!$1:$80, MATCH("Fiscal_Impact", Calculations!$B:$B, 0), MATCH(Fiscal_impact_012618!$A72, Calculations!$9:$9, 0))</f>
        <v>4.7856919134863105E-2</v>
      </c>
      <c r="C72" s="66">
        <f>INDEX(Calculations!$1:$80, MATCH("RecessionDummy", Calculations!$B:$B, 0), MATCH(Fiscal_impact_012618!$A72, Calculations!$9:$9, 0))</f>
        <v>0</v>
      </c>
      <c r="D72" s="70">
        <f ca="1">INDEX(Calculations!$1:$80, MATCH("Fiscal_Impact_bars", Calculations!$B:$B, 0), MATCH(Fiscal_impact_012618!$A72, Calculations!$9:$9, 0))</f>
        <v>0.13359482480363077</v>
      </c>
      <c r="E72" s="65">
        <f>INDEX(HaverPull!$B:$XZ,MATCH($A72,HaverPull!$B:$B,0),MATCH("Contribution to %Ch in Real GDP from ""Federal G""",HaverPull!$B$1:$XZ$1,0))</f>
        <v>0.09</v>
      </c>
      <c r="F72" s="65">
        <f>INDEX(HaverPull!$B:$XZ,MATCH($A72,HaverPull!$B:$B,0),MATCH("Contribution to %Ch in Real GDP from ""S+L G""",HaverPull!$B$1:$XZ$1,0))</f>
        <v>0.03</v>
      </c>
      <c r="G72" s="65">
        <f ca="1">INDEX(Calculations!$A:$GV,MATCH("Contribution of Consumption Growth to Real GDP",Calculations!B$1:B$71,0),MATCH($A72,Calculations!A$9:GV$9))</f>
        <v>1.359482480363077E-2</v>
      </c>
    </row>
    <row r="73" spans="1:7" x14ac:dyDescent="0.25">
      <c r="A73" s="64">
        <f>INDEX(Calculations!$9:$9, , ROW()+121)</f>
        <v>43100</v>
      </c>
      <c r="B73" s="70">
        <f ca="1">INDEX(Calculations!$1:$80, MATCH("Fiscal_Impact", Calculations!$B:$B, 0), MATCH(Fiscal_impact_012618!$A73, Calculations!$9:$9, 0))</f>
        <v>0.15411586642580197</v>
      </c>
      <c r="C73" s="66">
        <f>INDEX(Calculations!$1:$80, MATCH("RecessionDummy", Calculations!$B:$B, 0), MATCH(Fiscal_impact_012618!$A73, Calculations!$9:$9, 0))</f>
        <v>0</v>
      </c>
      <c r="D73" s="70">
        <f ca="1">INDEX(Calculations!$1:$80, MATCH("Fiscal_Impact_bars", Calculations!$B:$B, 0), MATCH(Fiscal_impact_012618!$A73, Calculations!$9:$9, 0))</f>
        <v>0.49706921946376315</v>
      </c>
      <c r="E73" s="65">
        <f>INDEX(HaverPull!$B:$XZ,MATCH($A73,HaverPull!$B:$B,0),MATCH("Contribution to %Ch in Real GDP from ""Federal G""",HaverPull!$B$1:$XZ$1,0))</f>
        <v>0.23</v>
      </c>
      <c r="F73" s="65">
        <f>INDEX(HaverPull!$B:$XZ,MATCH($A73,HaverPull!$B:$B,0),MATCH("Contribution to %Ch in Real GDP from ""S+L G""",HaverPull!$B$1:$XZ$1,0))</f>
        <v>0.28000000000000003</v>
      </c>
      <c r="G73" s="65">
        <f ca="1">INDEX(Calculations!$A:$GV,MATCH("Contribution of Consumption Growth to Real GDP",Calculations!B$1:B$71,0),MATCH($A73,Calculations!A$9:GV$9))</f>
        <v>-2.9307805362368601E-3</v>
      </c>
    </row>
    <row r="74" spans="1:7" x14ac:dyDescent="0.25">
      <c r="A74" s="64"/>
      <c r="B74" s="65"/>
      <c r="C74" s="66"/>
      <c r="D74" s="65"/>
      <c r="E74" s="65"/>
      <c r="F74" s="65"/>
      <c r="G74" s="65"/>
    </row>
    <row r="75" spans="1:7" x14ac:dyDescent="0.25">
      <c r="A75" s="64"/>
      <c r="B75" s="65"/>
      <c r="C75" s="66"/>
      <c r="D75" s="65"/>
      <c r="E75" s="65"/>
      <c r="F75" s="65"/>
      <c r="G75" s="65"/>
    </row>
    <row r="76" spans="1:7" x14ac:dyDescent="0.25">
      <c r="A76" s="64"/>
      <c r="B76" s="65"/>
      <c r="C76" s="66"/>
      <c r="D76" s="65"/>
      <c r="E76" s="65"/>
      <c r="F76" s="65"/>
      <c r="G76" s="65"/>
    </row>
    <row r="77" spans="1:7" x14ac:dyDescent="0.25">
      <c r="A77" s="64"/>
      <c r="B77" s="65"/>
      <c r="C77" s="66"/>
      <c r="D77" s="65"/>
      <c r="E77" s="65"/>
      <c r="F77" s="65"/>
      <c r="G77" s="65"/>
    </row>
    <row r="78" spans="1:7" x14ac:dyDescent="0.25">
      <c r="A78" s="64"/>
      <c r="B78" s="65"/>
      <c r="C78" s="66"/>
      <c r="D78" s="65"/>
      <c r="E78" s="65"/>
      <c r="F78" s="65"/>
      <c r="G78" s="65"/>
    </row>
    <row r="79" spans="1:7" x14ac:dyDescent="0.25">
      <c r="A79" s="64"/>
      <c r="B79" s="65"/>
      <c r="C79" s="66"/>
      <c r="D79" s="65"/>
      <c r="E79" s="65"/>
      <c r="F79" s="65"/>
      <c r="G79" s="65"/>
    </row>
    <row r="80" spans="1:7"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0"/>
  <sheetViews>
    <sheetView topLeftCell="F11" workbookViewId="0">
      <selection activeCell="Y47" sqref="Y47"/>
    </sheetView>
  </sheetViews>
  <sheetFormatPr defaultRowHeight="15" x14ac:dyDescent="0.25"/>
  <cols>
    <col min="17" max="18" width="10.28515625" style="6" customWidth="1"/>
    <col min="19" max="19" width="10.140625" style="72" customWidth="1"/>
    <col min="20" max="20" width="9.140625" style="72"/>
    <col min="24" max="24" width="13.42578125" customWidth="1"/>
  </cols>
  <sheetData>
    <row r="1" spans="1:25" x14ac:dyDescent="0.25">
      <c r="A1" s="15" t="s">
        <v>413</v>
      </c>
      <c r="B1" s="15" t="s">
        <v>61</v>
      </c>
      <c r="C1" t="s">
        <v>407</v>
      </c>
      <c r="D1" s="15" t="s">
        <v>413</v>
      </c>
      <c r="E1" s="15" t="s">
        <v>61</v>
      </c>
      <c r="F1" t="s">
        <v>408</v>
      </c>
      <c r="G1" s="15" t="s">
        <v>413</v>
      </c>
      <c r="H1" s="15" t="s">
        <v>61</v>
      </c>
      <c r="I1" t="s">
        <v>409</v>
      </c>
      <c r="J1" s="15" t="s">
        <v>413</v>
      </c>
      <c r="K1" s="15" t="s">
        <v>61</v>
      </c>
      <c r="L1" t="s">
        <v>410</v>
      </c>
      <c r="M1" s="15" t="s">
        <v>413</v>
      </c>
      <c r="N1" s="15" t="s">
        <v>61</v>
      </c>
      <c r="O1" t="s">
        <v>411</v>
      </c>
      <c r="Q1" s="93" t="s">
        <v>543</v>
      </c>
      <c r="R1" s="93" t="s">
        <v>544</v>
      </c>
      <c r="S1" s="92" t="s">
        <v>545</v>
      </c>
      <c r="T1" s="92" t="s">
        <v>546</v>
      </c>
      <c r="V1" s="15" t="s">
        <v>550</v>
      </c>
      <c r="W1" s="15" t="s">
        <v>61</v>
      </c>
      <c r="X1" t="s">
        <v>547</v>
      </c>
      <c r="Y1" t="s">
        <v>412</v>
      </c>
    </row>
    <row r="2" spans="1:25" x14ac:dyDescent="0.25">
      <c r="A2" t="s">
        <v>57</v>
      </c>
      <c r="C2" t="s">
        <v>421</v>
      </c>
      <c r="D2" t="s">
        <v>57</v>
      </c>
      <c r="F2" t="s">
        <v>535</v>
      </c>
      <c r="G2" t="s">
        <v>57</v>
      </c>
      <c r="I2" t="s">
        <v>537</v>
      </c>
      <c r="J2" t="s">
        <v>57</v>
      </c>
      <c r="L2" t="s">
        <v>539</v>
      </c>
      <c r="M2" t="s">
        <v>57</v>
      </c>
      <c r="O2" t="s">
        <v>542</v>
      </c>
      <c r="Q2" s="93"/>
      <c r="R2" s="93"/>
      <c r="S2" s="92"/>
      <c r="T2" s="92"/>
      <c r="V2" t="s">
        <v>57</v>
      </c>
      <c r="X2" t="s">
        <v>549</v>
      </c>
      <c r="Y2" t="s">
        <v>412</v>
      </c>
    </row>
    <row r="3" spans="1:25" x14ac:dyDescent="0.25">
      <c r="A3" t="s">
        <v>59</v>
      </c>
      <c r="C3" t="s">
        <v>420</v>
      </c>
      <c r="D3" t="s">
        <v>59</v>
      </c>
      <c r="F3" t="s">
        <v>420</v>
      </c>
      <c r="G3" t="s">
        <v>59</v>
      </c>
      <c r="I3" t="s">
        <v>536</v>
      </c>
      <c r="J3" t="s">
        <v>59</v>
      </c>
      <c r="L3" t="s">
        <v>538</v>
      </c>
      <c r="M3" t="s">
        <v>59</v>
      </c>
      <c r="O3" t="s">
        <v>541</v>
      </c>
      <c r="Q3" s="93"/>
      <c r="R3" s="93"/>
      <c r="S3" s="92"/>
      <c r="T3" s="92"/>
      <c r="V3" t="s">
        <v>59</v>
      </c>
      <c r="X3" t="s">
        <v>369</v>
      </c>
    </row>
    <row r="4" spans="1:25" ht="15" customHeight="1" x14ac:dyDescent="0.25">
      <c r="A4" t="s">
        <v>417</v>
      </c>
      <c r="C4" t="s">
        <v>600</v>
      </c>
      <c r="D4" t="s">
        <v>417</v>
      </c>
      <c r="F4" t="s">
        <v>600</v>
      </c>
      <c r="G4" t="s">
        <v>417</v>
      </c>
      <c r="I4" t="s">
        <v>600</v>
      </c>
      <c r="J4" t="s">
        <v>417</v>
      </c>
      <c r="L4" t="s">
        <v>600</v>
      </c>
      <c r="M4" t="s">
        <v>417</v>
      </c>
      <c r="O4" t="s">
        <v>600</v>
      </c>
      <c r="Q4" s="93"/>
      <c r="R4" s="93"/>
      <c r="S4" s="92"/>
      <c r="T4" s="92"/>
      <c r="V4" t="s">
        <v>417</v>
      </c>
      <c r="X4" t="s">
        <v>604</v>
      </c>
    </row>
    <row r="5" spans="1:25" ht="15" customHeight="1" x14ac:dyDescent="0.25">
      <c r="A5" t="s">
        <v>416</v>
      </c>
      <c r="C5" t="s">
        <v>419</v>
      </c>
      <c r="D5" t="s">
        <v>416</v>
      </c>
      <c r="F5" t="s">
        <v>419</v>
      </c>
      <c r="G5" t="s">
        <v>416</v>
      </c>
      <c r="I5" t="s">
        <v>419</v>
      </c>
      <c r="J5" t="s">
        <v>416</v>
      </c>
      <c r="L5" t="s">
        <v>419</v>
      </c>
      <c r="M5" t="s">
        <v>416</v>
      </c>
      <c r="O5" t="s">
        <v>540</v>
      </c>
      <c r="Q5" s="93"/>
      <c r="R5" s="93"/>
      <c r="S5" s="92"/>
      <c r="T5" s="92"/>
      <c r="V5" t="s">
        <v>416</v>
      </c>
      <c r="X5" t="s">
        <v>419</v>
      </c>
    </row>
    <row r="6" spans="1:25" ht="15" customHeight="1" x14ac:dyDescent="0.25">
      <c r="A6" t="s">
        <v>60</v>
      </c>
      <c r="C6" t="s">
        <v>599</v>
      </c>
      <c r="D6" t="s">
        <v>60</v>
      </c>
      <c r="F6" t="s">
        <v>599</v>
      </c>
      <c r="G6" t="s">
        <v>60</v>
      </c>
      <c r="I6" t="s">
        <v>599</v>
      </c>
      <c r="J6" t="s">
        <v>60</v>
      </c>
      <c r="L6" t="s">
        <v>602</v>
      </c>
      <c r="M6" t="s">
        <v>60</v>
      </c>
      <c r="O6" t="s">
        <v>603</v>
      </c>
      <c r="Q6" s="93"/>
      <c r="R6" s="93"/>
      <c r="S6" s="92"/>
      <c r="T6" s="92"/>
      <c r="V6" t="s">
        <v>60</v>
      </c>
      <c r="X6" t="s">
        <v>608</v>
      </c>
      <c r="Y6" t="s">
        <v>412</v>
      </c>
    </row>
    <row r="7" spans="1:25" x14ac:dyDescent="0.25">
      <c r="A7" t="s">
        <v>415</v>
      </c>
      <c r="C7" t="s">
        <v>418</v>
      </c>
      <c r="D7" t="s">
        <v>415</v>
      </c>
      <c r="F7" t="s">
        <v>418</v>
      </c>
      <c r="G7" t="s">
        <v>415</v>
      </c>
      <c r="I7" t="s">
        <v>418</v>
      </c>
      <c r="J7" t="s">
        <v>415</v>
      </c>
      <c r="L7" t="s">
        <v>418</v>
      </c>
      <c r="M7" t="s">
        <v>415</v>
      </c>
      <c r="O7" t="s">
        <v>418</v>
      </c>
      <c r="Q7" s="93"/>
      <c r="R7" s="93"/>
      <c r="S7" s="92"/>
      <c r="T7" s="92"/>
      <c r="V7" t="s">
        <v>415</v>
      </c>
      <c r="X7" t="s">
        <v>548</v>
      </c>
    </row>
    <row r="8" spans="1:25" x14ac:dyDescent="0.25">
      <c r="A8" t="s">
        <v>414</v>
      </c>
      <c r="B8" s="71">
        <v>39478</v>
      </c>
      <c r="C8" s="48">
        <v>5148</v>
      </c>
      <c r="D8" t="s">
        <v>414</v>
      </c>
      <c r="E8" s="71">
        <v>39478</v>
      </c>
      <c r="F8" s="48">
        <v>14502</v>
      </c>
      <c r="G8" t="s">
        <v>414</v>
      </c>
      <c r="H8" s="71">
        <v>39478</v>
      </c>
      <c r="I8" s="5">
        <v>1981</v>
      </c>
      <c r="J8" t="s">
        <v>414</v>
      </c>
      <c r="K8" s="71">
        <v>39478</v>
      </c>
      <c r="L8" s="48">
        <v>0</v>
      </c>
      <c r="M8" t="s">
        <v>414</v>
      </c>
      <c r="N8" s="71">
        <v>39478</v>
      </c>
      <c r="O8" s="48">
        <v>1</v>
      </c>
      <c r="Q8" s="93"/>
      <c r="V8" t="s">
        <v>551</v>
      </c>
      <c r="W8" s="71">
        <v>39538</v>
      </c>
      <c r="X8" s="5">
        <v>290.10000000000002</v>
      </c>
    </row>
    <row r="9" spans="1:25" x14ac:dyDescent="0.25">
      <c r="A9" t="s">
        <v>422</v>
      </c>
      <c r="B9" s="71">
        <v>39507</v>
      </c>
      <c r="C9" s="48">
        <v>5145</v>
      </c>
      <c r="D9" t="s">
        <v>422</v>
      </c>
      <c r="E9" s="71">
        <v>39507</v>
      </c>
      <c r="F9" s="48">
        <v>14525</v>
      </c>
      <c r="G9" t="s">
        <v>422</v>
      </c>
      <c r="H9" s="71">
        <v>39507</v>
      </c>
      <c r="I9" s="5">
        <v>1986.9</v>
      </c>
      <c r="J9" t="s">
        <v>422</v>
      </c>
      <c r="K9" s="71">
        <v>39507</v>
      </c>
      <c r="L9" s="48">
        <v>0</v>
      </c>
      <c r="M9" t="s">
        <v>422</v>
      </c>
      <c r="N9" s="71">
        <v>39507</v>
      </c>
      <c r="O9" s="48">
        <v>1</v>
      </c>
      <c r="Q9" s="6">
        <f>IF(B9&lt;&gt;"",((C9+F9)-(C8+F8))*1000,"")</f>
        <v>20000</v>
      </c>
      <c r="R9" s="78"/>
      <c r="S9" s="72">
        <f>IF(B9&lt;&gt;"",((I9-L9)-(I8-L8))*1000,"")</f>
        <v>5900.0000000000909</v>
      </c>
      <c r="V9" t="s">
        <v>552</v>
      </c>
      <c r="W9" s="71">
        <v>39629</v>
      </c>
      <c r="X9" s="5">
        <v>294</v>
      </c>
    </row>
    <row r="10" spans="1:25" x14ac:dyDescent="0.25">
      <c r="A10" t="s">
        <v>423</v>
      </c>
      <c r="B10" s="71">
        <v>39538</v>
      </c>
      <c r="C10" s="48">
        <v>5153</v>
      </c>
      <c r="D10" t="s">
        <v>423</v>
      </c>
      <c r="E10" s="71">
        <v>39538</v>
      </c>
      <c r="F10" s="48">
        <v>14538</v>
      </c>
      <c r="G10" t="s">
        <v>423</v>
      </c>
      <c r="H10" s="71">
        <v>39538</v>
      </c>
      <c r="I10" s="5">
        <v>1991.4</v>
      </c>
      <c r="J10" t="s">
        <v>423</v>
      </c>
      <c r="K10" s="71">
        <v>39538</v>
      </c>
      <c r="L10" s="48">
        <v>0</v>
      </c>
      <c r="M10" t="s">
        <v>423</v>
      </c>
      <c r="N10" s="71">
        <v>39538</v>
      </c>
      <c r="O10" s="48">
        <v>1</v>
      </c>
      <c r="Q10" s="6">
        <f t="shared" ref="Q10:Q73" si="0">IF(B10&lt;&gt;"",((C10+F10)-(C9+F9))*1000,"")</f>
        <v>21000</v>
      </c>
      <c r="S10" s="72">
        <f t="shared" ref="S10:S73" si="1">IF(B10&lt;&gt;"",((I10-L10)-(I9-L9))*1000,"")</f>
        <v>4500</v>
      </c>
      <c r="V10" t="s">
        <v>553</v>
      </c>
      <c r="W10" s="71">
        <v>39721</v>
      </c>
      <c r="X10" s="5">
        <v>294.2</v>
      </c>
    </row>
    <row r="11" spans="1:25" x14ac:dyDescent="0.25">
      <c r="A11" t="s">
        <v>424</v>
      </c>
      <c r="B11" s="71">
        <v>39568</v>
      </c>
      <c r="C11" s="48">
        <v>5157</v>
      </c>
      <c r="D11" t="s">
        <v>424</v>
      </c>
      <c r="E11" s="71">
        <v>39568</v>
      </c>
      <c r="F11" s="48">
        <v>14538</v>
      </c>
      <c r="G11" t="s">
        <v>424</v>
      </c>
      <c r="H11" s="71">
        <v>39568</v>
      </c>
      <c r="I11" s="5">
        <v>1997.1</v>
      </c>
      <c r="J11" t="s">
        <v>424</v>
      </c>
      <c r="K11" s="71">
        <v>39568</v>
      </c>
      <c r="L11" s="48">
        <v>0</v>
      </c>
      <c r="M11" t="s">
        <v>424</v>
      </c>
      <c r="N11" s="71">
        <v>39568</v>
      </c>
      <c r="O11" s="48">
        <v>1</v>
      </c>
      <c r="Q11" s="6">
        <f t="shared" si="0"/>
        <v>4000</v>
      </c>
      <c r="R11" s="79">
        <f>IF(B11&lt;&gt;"",AVERAGE(Q9:Q11),"")</f>
        <v>15000</v>
      </c>
      <c r="S11" s="72">
        <f t="shared" si="1"/>
        <v>5699.9999999998181</v>
      </c>
      <c r="T11" s="80">
        <f>IF(B11&lt;&gt;"",AVERAGE(S9:S11),"")</f>
        <v>5366.666666666636</v>
      </c>
      <c r="V11" t="s">
        <v>554</v>
      </c>
      <c r="W11" s="71">
        <v>39813</v>
      </c>
      <c r="X11" s="5">
        <v>289.2</v>
      </c>
    </row>
    <row r="12" spans="1:25" x14ac:dyDescent="0.25">
      <c r="A12" t="s">
        <v>425</v>
      </c>
      <c r="B12" s="71">
        <v>39599</v>
      </c>
      <c r="C12" s="48">
        <v>5162</v>
      </c>
      <c r="D12" t="s">
        <v>425</v>
      </c>
      <c r="E12" s="71">
        <v>39599</v>
      </c>
      <c r="F12" s="48">
        <v>14564</v>
      </c>
      <c r="G12" t="s">
        <v>425</v>
      </c>
      <c r="H12" s="71">
        <v>39599</v>
      </c>
      <c r="I12" s="5">
        <v>2002.8</v>
      </c>
      <c r="J12" t="s">
        <v>425</v>
      </c>
      <c r="K12" s="71">
        <v>39599</v>
      </c>
      <c r="L12" s="48">
        <v>0</v>
      </c>
      <c r="M12" t="s">
        <v>425</v>
      </c>
      <c r="N12" s="71">
        <v>39599</v>
      </c>
      <c r="O12" s="48">
        <v>1</v>
      </c>
      <c r="Q12" s="6">
        <f t="shared" si="0"/>
        <v>31000</v>
      </c>
      <c r="R12" s="79">
        <f t="shared" ref="R12:R75" si="2">IF(B12&lt;&gt;"",AVERAGE(Q10:Q12),"")</f>
        <v>18666.666666666668</v>
      </c>
      <c r="S12" s="72">
        <f t="shared" si="1"/>
        <v>5700.0000000000455</v>
      </c>
      <c r="T12" s="80">
        <f t="shared" ref="T12:T75" si="3">IF(B12&lt;&gt;"",AVERAGE(S10:S12),"")</f>
        <v>5299.9999999999545</v>
      </c>
      <c r="V12" t="s">
        <v>555</v>
      </c>
      <c r="W12" s="71">
        <v>39903</v>
      </c>
      <c r="X12" s="5">
        <v>288.7</v>
      </c>
    </row>
    <row r="13" spans="1:25" x14ac:dyDescent="0.25">
      <c r="A13" t="s">
        <v>426</v>
      </c>
      <c r="B13" s="71">
        <v>39629</v>
      </c>
      <c r="C13" s="48">
        <v>5179</v>
      </c>
      <c r="D13" t="s">
        <v>426</v>
      </c>
      <c r="E13" s="71">
        <v>39629</v>
      </c>
      <c r="F13" s="48">
        <v>14579</v>
      </c>
      <c r="G13" t="s">
        <v>426</v>
      </c>
      <c r="H13" s="71">
        <v>39629</v>
      </c>
      <c r="I13" s="5">
        <v>2007.7</v>
      </c>
      <c r="J13" t="s">
        <v>426</v>
      </c>
      <c r="K13" s="71">
        <v>39629</v>
      </c>
      <c r="L13" s="48">
        <v>0</v>
      </c>
      <c r="M13" t="s">
        <v>426</v>
      </c>
      <c r="N13" s="71">
        <v>39629</v>
      </c>
      <c r="O13" s="48">
        <v>1</v>
      </c>
      <c r="Q13" s="6">
        <f t="shared" si="0"/>
        <v>32000</v>
      </c>
      <c r="R13" s="79">
        <f t="shared" si="2"/>
        <v>22333.333333333332</v>
      </c>
      <c r="S13" s="72">
        <f t="shared" si="1"/>
        <v>4900.0000000000909</v>
      </c>
      <c r="T13" s="80">
        <f t="shared" si="3"/>
        <v>5433.3333333333185</v>
      </c>
      <c r="V13" t="s">
        <v>556</v>
      </c>
      <c r="W13" s="71">
        <v>39994</v>
      </c>
      <c r="X13" s="5">
        <v>294.7</v>
      </c>
    </row>
    <row r="14" spans="1:25" x14ac:dyDescent="0.25">
      <c r="A14" t="s">
        <v>427</v>
      </c>
      <c r="B14" s="71">
        <v>39660</v>
      </c>
      <c r="C14" s="48">
        <v>5191</v>
      </c>
      <c r="D14" t="s">
        <v>427</v>
      </c>
      <c r="E14" s="71">
        <v>39660</v>
      </c>
      <c r="F14" s="48">
        <v>14610</v>
      </c>
      <c r="G14" t="s">
        <v>427</v>
      </c>
      <c r="H14" s="71">
        <v>39660</v>
      </c>
      <c r="I14" s="5">
        <v>2016.7</v>
      </c>
      <c r="J14" t="s">
        <v>427</v>
      </c>
      <c r="K14" s="71">
        <v>39660</v>
      </c>
      <c r="L14" s="48">
        <v>0</v>
      </c>
      <c r="M14" t="s">
        <v>427</v>
      </c>
      <c r="N14" s="71">
        <v>39660</v>
      </c>
      <c r="O14" s="48">
        <v>1</v>
      </c>
      <c r="Q14" s="6">
        <f t="shared" si="0"/>
        <v>43000</v>
      </c>
      <c r="R14" s="79">
        <f t="shared" si="2"/>
        <v>35333.333333333336</v>
      </c>
      <c r="S14" s="72">
        <f t="shared" si="1"/>
        <v>9000</v>
      </c>
      <c r="T14" s="80">
        <f t="shared" si="3"/>
        <v>6533.3333333333794</v>
      </c>
      <c r="V14" t="s">
        <v>557</v>
      </c>
      <c r="W14" s="71">
        <v>40086</v>
      </c>
      <c r="X14" s="5">
        <v>293.3</v>
      </c>
    </row>
    <row r="15" spans="1:25" x14ac:dyDescent="0.25">
      <c r="A15" t="s">
        <v>428</v>
      </c>
      <c r="B15" s="71">
        <v>39691</v>
      </c>
      <c r="C15" s="48">
        <v>5214</v>
      </c>
      <c r="D15" t="s">
        <v>428</v>
      </c>
      <c r="E15" s="71">
        <v>39691</v>
      </c>
      <c r="F15" s="48">
        <v>14587</v>
      </c>
      <c r="G15" t="s">
        <v>428</v>
      </c>
      <c r="H15" s="71">
        <v>39691</v>
      </c>
      <c r="I15" s="5">
        <v>2023.3</v>
      </c>
      <c r="J15" t="s">
        <v>428</v>
      </c>
      <c r="K15" s="71">
        <v>39691</v>
      </c>
      <c r="L15" s="48">
        <v>0</v>
      </c>
      <c r="M15" t="s">
        <v>428</v>
      </c>
      <c r="N15" s="71">
        <v>39691</v>
      </c>
      <c r="O15" s="48">
        <v>1</v>
      </c>
      <c r="Q15" s="6">
        <f t="shared" si="0"/>
        <v>0</v>
      </c>
      <c r="R15" s="79">
        <f t="shared" si="2"/>
        <v>25000</v>
      </c>
      <c r="S15" s="72">
        <f t="shared" si="1"/>
        <v>6599.9999999999091</v>
      </c>
      <c r="T15" s="80">
        <f t="shared" si="3"/>
        <v>6833.333333333333</v>
      </c>
      <c r="V15" t="s">
        <v>558</v>
      </c>
      <c r="W15" s="71">
        <v>40178</v>
      </c>
      <c r="X15" s="5">
        <v>282.39999999999998</v>
      </c>
    </row>
    <row r="16" spans="1:25" x14ac:dyDescent="0.25">
      <c r="A16" t="s">
        <v>429</v>
      </c>
      <c r="B16" s="71">
        <v>39721</v>
      </c>
      <c r="C16" s="48">
        <v>5184</v>
      </c>
      <c r="D16" t="s">
        <v>429</v>
      </c>
      <c r="E16" s="71">
        <v>39721</v>
      </c>
      <c r="F16" s="48">
        <v>14585</v>
      </c>
      <c r="G16" t="s">
        <v>429</v>
      </c>
      <c r="H16" s="71">
        <v>39721</v>
      </c>
      <c r="I16" s="5">
        <v>2028.4</v>
      </c>
      <c r="J16" t="s">
        <v>429</v>
      </c>
      <c r="K16" s="71">
        <v>39721</v>
      </c>
      <c r="L16" s="48">
        <v>0</v>
      </c>
      <c r="M16" t="s">
        <v>429</v>
      </c>
      <c r="N16" s="71">
        <v>39721</v>
      </c>
      <c r="O16" s="48">
        <v>1</v>
      </c>
      <c r="Q16" s="6">
        <f t="shared" si="0"/>
        <v>-32000</v>
      </c>
      <c r="R16" s="79">
        <f t="shared" si="2"/>
        <v>3666.6666666666665</v>
      </c>
      <c r="S16" s="72">
        <f t="shared" si="1"/>
        <v>5100.0000000001364</v>
      </c>
      <c r="T16" s="80">
        <f t="shared" si="3"/>
        <v>6900.0000000000146</v>
      </c>
      <c r="V16" t="s">
        <v>559</v>
      </c>
      <c r="W16" s="71">
        <v>40268</v>
      </c>
      <c r="X16" s="5">
        <v>273.60000000000002</v>
      </c>
    </row>
    <row r="17" spans="1:24" x14ac:dyDescent="0.25">
      <c r="A17" t="s">
        <v>430</v>
      </c>
      <c r="B17" s="71">
        <v>39752</v>
      </c>
      <c r="C17" s="48">
        <v>5182</v>
      </c>
      <c r="D17" t="s">
        <v>430</v>
      </c>
      <c r="E17" s="71">
        <v>39752</v>
      </c>
      <c r="F17" s="48">
        <v>14595</v>
      </c>
      <c r="G17" t="s">
        <v>430</v>
      </c>
      <c r="H17" s="71">
        <v>39752</v>
      </c>
      <c r="I17" s="5">
        <v>2035</v>
      </c>
      <c r="J17" t="s">
        <v>430</v>
      </c>
      <c r="K17" s="71">
        <v>39752</v>
      </c>
      <c r="L17" s="48">
        <v>0</v>
      </c>
      <c r="M17" t="s">
        <v>430</v>
      </c>
      <c r="N17" s="71">
        <v>39752</v>
      </c>
      <c r="O17" s="48">
        <v>1</v>
      </c>
      <c r="Q17" s="6">
        <f t="shared" si="0"/>
        <v>8000</v>
      </c>
      <c r="R17" s="79">
        <f t="shared" si="2"/>
        <v>-8000</v>
      </c>
      <c r="S17" s="72">
        <f t="shared" si="1"/>
        <v>6599.9999999999091</v>
      </c>
      <c r="T17" s="80">
        <f t="shared" si="3"/>
        <v>6099.9999999999854</v>
      </c>
      <c r="V17" t="s">
        <v>560</v>
      </c>
      <c r="W17" s="71">
        <v>40359</v>
      </c>
      <c r="X17" s="5">
        <v>284.2</v>
      </c>
    </row>
    <row r="18" spans="1:24" x14ac:dyDescent="0.25">
      <c r="A18" t="s">
        <v>431</v>
      </c>
      <c r="B18" s="71">
        <v>39782</v>
      </c>
      <c r="C18" s="48">
        <v>5194</v>
      </c>
      <c r="D18" t="s">
        <v>431</v>
      </c>
      <c r="E18" s="71">
        <v>39782</v>
      </c>
      <c r="F18" s="48">
        <v>14588</v>
      </c>
      <c r="G18" t="s">
        <v>431</v>
      </c>
      <c r="H18" s="71">
        <v>39782</v>
      </c>
      <c r="I18" s="5">
        <v>2044.7</v>
      </c>
      <c r="J18" t="s">
        <v>431</v>
      </c>
      <c r="K18" s="71">
        <v>39782</v>
      </c>
      <c r="L18" s="48">
        <v>1</v>
      </c>
      <c r="M18" t="s">
        <v>431</v>
      </c>
      <c r="N18" s="71">
        <v>39782</v>
      </c>
      <c r="O18" s="48">
        <v>1</v>
      </c>
      <c r="Q18" s="6">
        <f t="shared" si="0"/>
        <v>5000</v>
      </c>
      <c r="R18" s="79">
        <f t="shared" si="2"/>
        <v>-6333.333333333333</v>
      </c>
      <c r="S18" s="72">
        <f t="shared" si="1"/>
        <v>8700.0000000000455</v>
      </c>
      <c r="T18" s="80">
        <f t="shared" si="3"/>
        <v>6800.00000000003</v>
      </c>
      <c r="V18" t="s">
        <v>561</v>
      </c>
      <c r="W18" s="71">
        <v>40451</v>
      </c>
      <c r="X18" s="5">
        <v>285.60000000000002</v>
      </c>
    </row>
    <row r="19" spans="1:24" x14ac:dyDescent="0.25">
      <c r="A19" t="s">
        <v>432</v>
      </c>
      <c r="B19" s="71">
        <v>39813</v>
      </c>
      <c r="C19" s="48">
        <v>5191</v>
      </c>
      <c r="D19" t="s">
        <v>432</v>
      </c>
      <c r="E19" s="71">
        <v>39813</v>
      </c>
      <c r="F19" s="48">
        <v>14590</v>
      </c>
      <c r="G19" t="s">
        <v>432</v>
      </c>
      <c r="H19" s="71">
        <v>39813</v>
      </c>
      <c r="I19" s="5">
        <v>2049.6</v>
      </c>
      <c r="J19" t="s">
        <v>432</v>
      </c>
      <c r="K19" s="71">
        <v>39813</v>
      </c>
      <c r="L19" s="48">
        <v>3</v>
      </c>
      <c r="M19" t="s">
        <v>432</v>
      </c>
      <c r="N19" s="71">
        <v>39813</v>
      </c>
      <c r="O19" s="48">
        <v>1</v>
      </c>
      <c r="Q19" s="6">
        <f t="shared" si="0"/>
        <v>-1000</v>
      </c>
      <c r="R19" s="79">
        <f t="shared" si="2"/>
        <v>4000</v>
      </c>
      <c r="S19" s="72">
        <f t="shared" si="1"/>
        <v>2899.9999999998636</v>
      </c>
      <c r="T19" s="80">
        <f t="shared" si="3"/>
        <v>6066.666666666606</v>
      </c>
      <c r="V19" t="s">
        <v>562</v>
      </c>
      <c r="W19" s="71">
        <v>40543</v>
      </c>
      <c r="X19" s="5">
        <v>274.5</v>
      </c>
    </row>
    <row r="20" spans="1:24" s="73" customFormat="1" x14ac:dyDescent="0.25">
      <c r="A20" s="73" t="s">
        <v>433</v>
      </c>
      <c r="B20" s="74">
        <v>39844</v>
      </c>
      <c r="C20" s="75">
        <v>5206</v>
      </c>
      <c r="D20" s="73" t="s">
        <v>433</v>
      </c>
      <c r="E20" s="74">
        <v>39844</v>
      </c>
      <c r="F20" s="75">
        <v>14587</v>
      </c>
      <c r="G20" s="73" t="s">
        <v>433</v>
      </c>
      <c r="H20" s="74">
        <v>39844</v>
      </c>
      <c r="I20" s="76">
        <v>2059.5</v>
      </c>
      <c r="J20" s="73" t="s">
        <v>433</v>
      </c>
      <c r="K20" s="74">
        <v>39844</v>
      </c>
      <c r="L20" s="75">
        <v>5</v>
      </c>
      <c r="M20" s="73" t="s">
        <v>433</v>
      </c>
      <c r="N20" s="74">
        <v>39844</v>
      </c>
      <c r="O20" s="75">
        <v>1</v>
      </c>
      <c r="Q20" s="77">
        <f t="shared" si="0"/>
        <v>12000</v>
      </c>
      <c r="R20" s="79">
        <f t="shared" si="2"/>
        <v>5333.333333333333</v>
      </c>
      <c r="S20" s="72">
        <f t="shared" si="1"/>
        <v>7900.0000000000909</v>
      </c>
      <c r="T20" s="80">
        <f t="shared" si="3"/>
        <v>6500</v>
      </c>
      <c r="V20" s="73" t="s">
        <v>563</v>
      </c>
      <c r="W20" s="74">
        <v>40633</v>
      </c>
      <c r="X20" s="76">
        <v>265.7</v>
      </c>
    </row>
    <row r="21" spans="1:24" x14ac:dyDescent="0.25">
      <c r="A21" t="s">
        <v>434</v>
      </c>
      <c r="B21" s="71">
        <v>39872</v>
      </c>
      <c r="C21" s="48">
        <v>5190</v>
      </c>
      <c r="D21" t="s">
        <v>434</v>
      </c>
      <c r="E21" s="71">
        <v>39872</v>
      </c>
      <c r="F21" s="48">
        <v>14591</v>
      </c>
      <c r="G21" t="s">
        <v>434</v>
      </c>
      <c r="H21" s="71">
        <v>39872</v>
      </c>
      <c r="I21" s="5">
        <v>2068.1999999999998</v>
      </c>
      <c r="J21" t="s">
        <v>434</v>
      </c>
      <c r="K21" s="71">
        <v>39872</v>
      </c>
      <c r="L21" s="48">
        <v>6</v>
      </c>
      <c r="M21" t="s">
        <v>434</v>
      </c>
      <c r="N21" s="71">
        <v>39872</v>
      </c>
      <c r="O21" s="48">
        <v>1</v>
      </c>
      <c r="Q21" s="6">
        <f t="shared" si="0"/>
        <v>-12000</v>
      </c>
      <c r="R21" s="79">
        <f t="shared" si="2"/>
        <v>-333.33333333333331</v>
      </c>
      <c r="S21" s="72">
        <f t="shared" si="1"/>
        <v>7699.9999999998181</v>
      </c>
      <c r="T21" s="80">
        <f t="shared" si="3"/>
        <v>6166.6666666665915</v>
      </c>
      <c r="V21" t="s">
        <v>564</v>
      </c>
      <c r="W21" s="71">
        <v>40724</v>
      </c>
      <c r="X21" s="5">
        <v>261.39999999999998</v>
      </c>
    </row>
    <row r="22" spans="1:24" x14ac:dyDescent="0.25">
      <c r="A22" t="s">
        <v>435</v>
      </c>
      <c r="B22" s="71">
        <v>39903</v>
      </c>
      <c r="C22" s="48">
        <v>5180</v>
      </c>
      <c r="D22" t="s">
        <v>435</v>
      </c>
      <c r="E22" s="71">
        <v>39903</v>
      </c>
      <c r="F22" s="48">
        <v>14583</v>
      </c>
      <c r="G22" t="s">
        <v>435</v>
      </c>
      <c r="H22" s="71">
        <v>39903</v>
      </c>
      <c r="I22" s="5">
        <v>2075</v>
      </c>
      <c r="J22" t="s">
        <v>435</v>
      </c>
      <c r="K22" s="71">
        <v>39903</v>
      </c>
      <c r="L22" s="48">
        <v>12</v>
      </c>
      <c r="M22" t="s">
        <v>435</v>
      </c>
      <c r="N22" s="71">
        <v>39903</v>
      </c>
      <c r="O22" s="48">
        <v>1</v>
      </c>
      <c r="Q22" s="6">
        <f t="shared" si="0"/>
        <v>-18000</v>
      </c>
      <c r="R22" s="79">
        <f t="shared" si="2"/>
        <v>-6000</v>
      </c>
      <c r="S22" s="72">
        <f t="shared" si="1"/>
        <v>800.0000000001819</v>
      </c>
      <c r="T22" s="80">
        <f t="shared" si="3"/>
        <v>5466.666666666697</v>
      </c>
      <c r="V22" t="s">
        <v>565</v>
      </c>
      <c r="W22" s="71">
        <v>40816</v>
      </c>
      <c r="X22" s="5">
        <v>258.60000000000002</v>
      </c>
    </row>
    <row r="23" spans="1:24" x14ac:dyDescent="0.25">
      <c r="A23" t="s">
        <v>436</v>
      </c>
      <c r="B23" s="71">
        <v>39933</v>
      </c>
      <c r="C23" s="48">
        <v>5182</v>
      </c>
      <c r="D23" t="s">
        <v>436</v>
      </c>
      <c r="E23" s="71">
        <v>39933</v>
      </c>
      <c r="F23" s="48">
        <v>14573</v>
      </c>
      <c r="G23" t="s">
        <v>436</v>
      </c>
      <c r="H23" s="71">
        <v>39933</v>
      </c>
      <c r="I23" s="5">
        <v>2200.8000000000002</v>
      </c>
      <c r="J23" t="s">
        <v>436</v>
      </c>
      <c r="K23" s="71">
        <v>39933</v>
      </c>
      <c r="L23" s="48">
        <v>126</v>
      </c>
      <c r="M23" t="s">
        <v>436</v>
      </c>
      <c r="N23" s="71">
        <v>39933</v>
      </c>
      <c r="O23" s="48">
        <v>1</v>
      </c>
      <c r="Q23" s="6">
        <f t="shared" si="0"/>
        <v>-8000</v>
      </c>
      <c r="R23" s="79">
        <f t="shared" si="2"/>
        <v>-12666.666666666666</v>
      </c>
      <c r="S23" s="72">
        <f t="shared" si="1"/>
        <v>11800.000000000182</v>
      </c>
      <c r="T23" s="80">
        <f t="shared" si="3"/>
        <v>6766.666666666727</v>
      </c>
      <c r="V23" t="s">
        <v>566</v>
      </c>
      <c r="W23" s="71">
        <v>40908</v>
      </c>
      <c r="X23" s="5">
        <v>257.89999999999998</v>
      </c>
    </row>
    <row r="24" spans="1:24" x14ac:dyDescent="0.25">
      <c r="A24" t="s">
        <v>437</v>
      </c>
      <c r="B24" s="71">
        <v>39964</v>
      </c>
      <c r="C24" s="48">
        <v>5187</v>
      </c>
      <c r="D24" t="s">
        <v>437</v>
      </c>
      <c r="E24" s="71">
        <v>39964</v>
      </c>
      <c r="F24" s="48">
        <v>14570</v>
      </c>
      <c r="G24" t="s">
        <v>437</v>
      </c>
      <c r="H24" s="71">
        <v>39964</v>
      </c>
      <c r="I24" s="5">
        <v>2151.6</v>
      </c>
      <c r="J24" t="s">
        <v>437</v>
      </c>
      <c r="K24" s="71">
        <v>39964</v>
      </c>
      <c r="L24" s="48">
        <v>69</v>
      </c>
      <c r="M24" t="s">
        <v>437</v>
      </c>
      <c r="N24" s="71">
        <v>39964</v>
      </c>
      <c r="O24" s="48">
        <v>1</v>
      </c>
      <c r="Q24" s="6">
        <f t="shared" si="0"/>
        <v>2000</v>
      </c>
      <c r="R24" s="79">
        <f t="shared" si="2"/>
        <v>-8000</v>
      </c>
      <c r="S24" s="72">
        <f t="shared" si="1"/>
        <v>7799.9999999997272</v>
      </c>
      <c r="T24" s="80">
        <f t="shared" si="3"/>
        <v>6800.00000000003</v>
      </c>
      <c r="V24" t="s">
        <v>567</v>
      </c>
      <c r="W24" s="71">
        <v>40999</v>
      </c>
      <c r="X24" s="5">
        <v>248.9</v>
      </c>
    </row>
    <row r="25" spans="1:24" x14ac:dyDescent="0.25">
      <c r="A25" t="s">
        <v>438</v>
      </c>
      <c r="B25" s="71">
        <v>39994</v>
      </c>
      <c r="C25" s="48">
        <v>5176</v>
      </c>
      <c r="D25" t="s">
        <v>438</v>
      </c>
      <c r="E25" s="71">
        <v>39994</v>
      </c>
      <c r="F25" s="48">
        <v>14586</v>
      </c>
      <c r="G25" t="s">
        <v>438</v>
      </c>
      <c r="H25" s="71">
        <v>39994</v>
      </c>
      <c r="I25" s="5">
        <v>2109</v>
      </c>
      <c r="J25" t="s">
        <v>438</v>
      </c>
      <c r="K25" s="71">
        <v>39994</v>
      </c>
      <c r="L25" s="48">
        <v>9</v>
      </c>
      <c r="M25" t="s">
        <v>438</v>
      </c>
      <c r="N25" s="71">
        <v>39994</v>
      </c>
      <c r="O25" s="48">
        <v>1</v>
      </c>
      <c r="Q25" s="6">
        <f t="shared" si="0"/>
        <v>5000</v>
      </c>
      <c r="R25" s="79">
        <f t="shared" si="2"/>
        <v>-333.33333333333331</v>
      </c>
      <c r="S25" s="72">
        <f t="shared" si="1"/>
        <v>17400.000000000091</v>
      </c>
      <c r="T25" s="80">
        <f t="shared" si="3"/>
        <v>12333.333333333334</v>
      </c>
      <c r="V25" t="s">
        <v>568</v>
      </c>
      <c r="W25" s="71">
        <v>41090</v>
      </c>
      <c r="X25" s="5">
        <v>246.1</v>
      </c>
    </row>
    <row r="26" spans="1:24" x14ac:dyDescent="0.25">
      <c r="A26" t="s">
        <v>439</v>
      </c>
      <c r="B26" s="71">
        <v>40025</v>
      </c>
      <c r="C26" s="48">
        <v>5122</v>
      </c>
      <c r="D26" t="s">
        <v>439</v>
      </c>
      <c r="E26" s="71">
        <v>40025</v>
      </c>
      <c r="F26" s="48">
        <v>14573</v>
      </c>
      <c r="G26" t="s">
        <v>439</v>
      </c>
      <c r="H26" s="71">
        <v>40025</v>
      </c>
      <c r="I26" s="5">
        <v>2119.8000000000002</v>
      </c>
      <c r="J26" t="s">
        <v>439</v>
      </c>
      <c r="K26" s="71">
        <v>40025</v>
      </c>
      <c r="L26" s="48">
        <v>4</v>
      </c>
      <c r="M26" t="s">
        <v>439</v>
      </c>
      <c r="N26" s="71">
        <v>40025</v>
      </c>
      <c r="O26" s="48">
        <v>0</v>
      </c>
      <c r="Q26" s="6">
        <f t="shared" si="0"/>
        <v>-67000</v>
      </c>
      <c r="R26" s="79">
        <f t="shared" si="2"/>
        <v>-20000</v>
      </c>
      <c r="S26" s="72">
        <f t="shared" si="1"/>
        <v>15800.000000000182</v>
      </c>
      <c r="T26" s="80">
        <f t="shared" si="3"/>
        <v>13666.666666666666</v>
      </c>
      <c r="V26" t="s">
        <v>569</v>
      </c>
      <c r="W26" s="71">
        <v>41182</v>
      </c>
      <c r="X26" s="5">
        <v>238.5</v>
      </c>
    </row>
    <row r="27" spans="1:24" x14ac:dyDescent="0.25">
      <c r="A27" t="s">
        <v>440</v>
      </c>
      <c r="B27" s="71">
        <v>40056</v>
      </c>
      <c r="C27" s="48">
        <v>5170</v>
      </c>
      <c r="D27" t="s">
        <v>440</v>
      </c>
      <c r="E27" s="71">
        <v>40056</v>
      </c>
      <c r="F27" s="48">
        <v>14542</v>
      </c>
      <c r="G27" t="s">
        <v>440</v>
      </c>
      <c r="H27" s="71">
        <v>40056</v>
      </c>
      <c r="I27" s="5">
        <v>2129.6999999999998</v>
      </c>
      <c r="J27" t="s">
        <v>440</v>
      </c>
      <c r="K27" s="71">
        <v>40056</v>
      </c>
      <c r="L27" s="48">
        <v>5</v>
      </c>
      <c r="M27" t="s">
        <v>440</v>
      </c>
      <c r="N27" s="71">
        <v>40056</v>
      </c>
      <c r="O27" s="48">
        <v>0</v>
      </c>
      <c r="Q27" s="6">
        <f t="shared" si="0"/>
        <v>17000</v>
      </c>
      <c r="R27" s="79">
        <f t="shared" si="2"/>
        <v>-15000</v>
      </c>
      <c r="S27" s="72">
        <f t="shared" si="1"/>
        <v>8899.9999999996362</v>
      </c>
      <c r="T27" s="80">
        <f t="shared" si="3"/>
        <v>14033.333333333305</v>
      </c>
      <c r="V27" t="s">
        <v>570</v>
      </c>
      <c r="W27" s="71">
        <v>41274</v>
      </c>
      <c r="X27" s="5">
        <v>230.3</v>
      </c>
    </row>
    <row r="28" spans="1:24" x14ac:dyDescent="0.25">
      <c r="A28" t="s">
        <v>441</v>
      </c>
      <c r="B28" s="71">
        <v>40086</v>
      </c>
      <c r="C28" s="48">
        <v>5144</v>
      </c>
      <c r="D28" t="s">
        <v>441</v>
      </c>
      <c r="E28" s="71">
        <v>40086</v>
      </c>
      <c r="F28" s="48">
        <v>14481</v>
      </c>
      <c r="G28" t="s">
        <v>441</v>
      </c>
      <c r="H28" s="71">
        <v>40086</v>
      </c>
      <c r="I28" s="5">
        <v>2136.6</v>
      </c>
      <c r="J28" t="s">
        <v>441</v>
      </c>
      <c r="K28" s="71">
        <v>40086</v>
      </c>
      <c r="L28" s="48">
        <v>8</v>
      </c>
      <c r="M28" t="s">
        <v>441</v>
      </c>
      <c r="N28" s="71">
        <v>40086</v>
      </c>
      <c r="O28" s="48">
        <v>0</v>
      </c>
      <c r="Q28" s="6">
        <f t="shared" si="0"/>
        <v>-87000</v>
      </c>
      <c r="R28" s="79">
        <f t="shared" si="2"/>
        <v>-45666.666666666664</v>
      </c>
      <c r="S28" s="72">
        <f t="shared" si="1"/>
        <v>3900.0000000000909</v>
      </c>
      <c r="T28" s="80">
        <f t="shared" si="3"/>
        <v>9533.333333333303</v>
      </c>
      <c r="V28" t="s">
        <v>571</v>
      </c>
      <c r="W28" s="71">
        <v>41364</v>
      </c>
      <c r="X28" s="5">
        <v>228.3</v>
      </c>
    </row>
    <row r="29" spans="1:24" x14ac:dyDescent="0.25">
      <c r="A29" t="s">
        <v>442</v>
      </c>
      <c r="B29" s="71">
        <v>40117</v>
      </c>
      <c r="C29" s="48">
        <v>5158</v>
      </c>
      <c r="D29" t="s">
        <v>442</v>
      </c>
      <c r="E29" s="71">
        <v>40117</v>
      </c>
      <c r="F29" s="48">
        <v>14523</v>
      </c>
      <c r="G29" t="s">
        <v>442</v>
      </c>
      <c r="H29" s="71">
        <v>40117</v>
      </c>
      <c r="I29" s="5">
        <v>2156.6</v>
      </c>
      <c r="J29" t="s">
        <v>442</v>
      </c>
      <c r="K29" s="71">
        <v>40117</v>
      </c>
      <c r="L29" s="48">
        <v>17</v>
      </c>
      <c r="M29" t="s">
        <v>442</v>
      </c>
      <c r="N29" s="71">
        <v>40117</v>
      </c>
      <c r="O29" s="48">
        <v>0</v>
      </c>
      <c r="Q29" s="6">
        <f t="shared" si="0"/>
        <v>56000</v>
      </c>
      <c r="R29" s="79">
        <f t="shared" si="2"/>
        <v>-4666.666666666667</v>
      </c>
      <c r="S29" s="72">
        <f t="shared" si="1"/>
        <v>11000</v>
      </c>
      <c r="T29" s="80">
        <f t="shared" si="3"/>
        <v>7933.3333333332421</v>
      </c>
      <c r="V29" t="s">
        <v>572</v>
      </c>
      <c r="W29" s="71">
        <v>41455</v>
      </c>
      <c r="X29" s="5">
        <v>228.8</v>
      </c>
    </row>
    <row r="30" spans="1:24" x14ac:dyDescent="0.25">
      <c r="A30" t="s">
        <v>443</v>
      </c>
      <c r="B30" s="71">
        <v>40147</v>
      </c>
      <c r="C30" s="48">
        <v>5152</v>
      </c>
      <c r="D30" t="s">
        <v>443</v>
      </c>
      <c r="E30" s="71">
        <v>40147</v>
      </c>
      <c r="F30" s="48">
        <v>14539</v>
      </c>
      <c r="G30" t="s">
        <v>443</v>
      </c>
      <c r="H30" s="71">
        <v>40147</v>
      </c>
      <c r="I30" s="5">
        <v>2159</v>
      </c>
      <c r="J30" t="s">
        <v>443</v>
      </c>
      <c r="K30" s="71">
        <v>40147</v>
      </c>
      <c r="L30" s="48">
        <v>13</v>
      </c>
      <c r="M30" t="s">
        <v>443</v>
      </c>
      <c r="N30" s="71">
        <v>40147</v>
      </c>
      <c r="O30" s="48">
        <v>0</v>
      </c>
      <c r="Q30" s="6">
        <f t="shared" si="0"/>
        <v>10000</v>
      </c>
      <c r="R30" s="79">
        <f t="shared" si="2"/>
        <v>-7000</v>
      </c>
      <c r="S30" s="72">
        <f t="shared" si="1"/>
        <v>6400.0000000000909</v>
      </c>
      <c r="T30" s="80">
        <f t="shared" si="3"/>
        <v>7100.0000000000609</v>
      </c>
      <c r="V30" t="s">
        <v>573</v>
      </c>
      <c r="W30" s="71">
        <v>41547</v>
      </c>
      <c r="X30" s="5">
        <v>228.8</v>
      </c>
    </row>
    <row r="31" spans="1:24" x14ac:dyDescent="0.25">
      <c r="A31" t="s">
        <v>444</v>
      </c>
      <c r="B31" s="71">
        <v>40178</v>
      </c>
      <c r="C31" s="48">
        <v>5150</v>
      </c>
      <c r="D31" t="s">
        <v>444</v>
      </c>
      <c r="E31" s="71">
        <v>40178</v>
      </c>
      <c r="F31" s="48">
        <v>14501</v>
      </c>
      <c r="G31" t="s">
        <v>444</v>
      </c>
      <c r="H31" s="71">
        <v>40178</v>
      </c>
      <c r="I31" s="5">
        <v>2170.1999999999998</v>
      </c>
      <c r="J31" t="s">
        <v>444</v>
      </c>
      <c r="K31" s="71">
        <v>40178</v>
      </c>
      <c r="L31" s="48">
        <v>15</v>
      </c>
      <c r="M31" t="s">
        <v>444</v>
      </c>
      <c r="N31" s="71">
        <v>40178</v>
      </c>
      <c r="O31" s="48">
        <v>0</v>
      </c>
      <c r="Q31" s="6">
        <f t="shared" si="0"/>
        <v>-40000</v>
      </c>
      <c r="R31" s="79">
        <f t="shared" si="2"/>
        <v>8666.6666666666661</v>
      </c>
      <c r="S31" s="72">
        <f t="shared" si="1"/>
        <v>9199.9999999998181</v>
      </c>
      <c r="T31" s="80">
        <f t="shared" si="3"/>
        <v>8866.666666666637</v>
      </c>
      <c r="V31" t="s">
        <v>574</v>
      </c>
      <c r="W31" s="71">
        <v>41639</v>
      </c>
      <c r="X31" s="5">
        <v>225.7</v>
      </c>
    </row>
    <row r="32" spans="1:24" x14ac:dyDescent="0.25">
      <c r="A32" t="s">
        <v>445</v>
      </c>
      <c r="B32" s="71">
        <v>40209</v>
      </c>
      <c r="C32" s="48">
        <v>5145</v>
      </c>
      <c r="D32" t="s">
        <v>445</v>
      </c>
      <c r="E32" s="71">
        <v>40209</v>
      </c>
      <c r="F32" s="48">
        <v>14486</v>
      </c>
      <c r="G32" t="s">
        <v>445</v>
      </c>
      <c r="H32" s="71">
        <v>40209</v>
      </c>
      <c r="I32" s="5">
        <v>2183.6999999999998</v>
      </c>
      <c r="J32" t="s">
        <v>445</v>
      </c>
      <c r="K32" s="71">
        <v>40209</v>
      </c>
      <c r="L32" s="48">
        <v>24</v>
      </c>
      <c r="M32" t="s">
        <v>445</v>
      </c>
      <c r="N32" s="71">
        <v>40209</v>
      </c>
      <c r="O32" s="48">
        <v>0</v>
      </c>
      <c r="Q32" s="6">
        <f t="shared" si="0"/>
        <v>-20000</v>
      </c>
      <c r="R32" s="79">
        <f t="shared" si="2"/>
        <v>-16666.666666666668</v>
      </c>
      <c r="S32" s="72">
        <f t="shared" si="1"/>
        <v>4500</v>
      </c>
      <c r="T32" s="80">
        <f t="shared" si="3"/>
        <v>6699.99999999997</v>
      </c>
      <c r="V32" t="s">
        <v>575</v>
      </c>
      <c r="W32" s="71">
        <v>41729</v>
      </c>
      <c r="X32" s="5">
        <v>222.8</v>
      </c>
    </row>
    <row r="33" spans="1:25" x14ac:dyDescent="0.25">
      <c r="A33" t="s">
        <v>446</v>
      </c>
      <c r="B33" s="71">
        <v>40237</v>
      </c>
      <c r="C33" s="48">
        <v>5147</v>
      </c>
      <c r="D33" t="s">
        <v>446</v>
      </c>
      <c r="E33" s="71">
        <v>40237</v>
      </c>
      <c r="F33" s="48">
        <v>14457</v>
      </c>
      <c r="G33" t="s">
        <v>446</v>
      </c>
      <c r="H33" s="71">
        <v>40237</v>
      </c>
      <c r="I33" s="5">
        <v>2203.8000000000002</v>
      </c>
      <c r="J33" t="s">
        <v>446</v>
      </c>
      <c r="K33" s="71">
        <v>40237</v>
      </c>
      <c r="L33" s="48">
        <v>39</v>
      </c>
      <c r="M33" t="s">
        <v>446</v>
      </c>
      <c r="N33" s="71">
        <v>40237</v>
      </c>
      <c r="O33" s="48">
        <v>0</v>
      </c>
      <c r="Q33" s="6">
        <f t="shared" si="0"/>
        <v>-27000</v>
      </c>
      <c r="R33" s="79">
        <f t="shared" si="2"/>
        <v>-29000</v>
      </c>
      <c r="S33" s="72">
        <f t="shared" si="1"/>
        <v>5100.0000000003638</v>
      </c>
      <c r="T33" s="80">
        <f t="shared" si="3"/>
        <v>6266.666666666727</v>
      </c>
      <c r="V33" t="s">
        <v>576</v>
      </c>
      <c r="W33" s="71">
        <v>41820</v>
      </c>
      <c r="X33" s="5">
        <v>227.6</v>
      </c>
    </row>
    <row r="34" spans="1:25" x14ac:dyDescent="0.25">
      <c r="A34" t="s">
        <v>447</v>
      </c>
      <c r="B34" s="71">
        <v>40268</v>
      </c>
      <c r="C34" s="48">
        <v>5140</v>
      </c>
      <c r="D34" t="s">
        <v>447</v>
      </c>
      <c r="E34" s="71">
        <v>40268</v>
      </c>
      <c r="F34" s="48">
        <v>14455</v>
      </c>
      <c r="G34" t="s">
        <v>447</v>
      </c>
      <c r="H34" s="71">
        <v>40268</v>
      </c>
      <c r="I34" s="5">
        <v>2258.5</v>
      </c>
      <c r="J34" t="s">
        <v>447</v>
      </c>
      <c r="K34" s="71">
        <v>40268</v>
      </c>
      <c r="L34" s="48">
        <v>87</v>
      </c>
      <c r="M34" t="s">
        <v>447</v>
      </c>
      <c r="N34" s="71">
        <v>40268</v>
      </c>
      <c r="O34" s="48">
        <v>0</v>
      </c>
      <c r="Q34" s="6">
        <f t="shared" si="0"/>
        <v>-9000</v>
      </c>
      <c r="R34" s="79">
        <f t="shared" si="2"/>
        <v>-18666.666666666668</v>
      </c>
      <c r="S34" s="72">
        <f t="shared" si="1"/>
        <v>6699.9999999998181</v>
      </c>
      <c r="T34" s="80">
        <f t="shared" si="3"/>
        <v>5433.333333333394</v>
      </c>
      <c r="V34" t="s">
        <v>577</v>
      </c>
      <c r="W34" s="71">
        <v>41912</v>
      </c>
      <c r="X34" s="5">
        <v>228.3</v>
      </c>
    </row>
    <row r="35" spans="1:25" x14ac:dyDescent="0.25">
      <c r="A35" t="s">
        <v>448</v>
      </c>
      <c r="B35" s="71">
        <v>40298</v>
      </c>
      <c r="C35" s="48">
        <v>5136</v>
      </c>
      <c r="D35" t="s">
        <v>448</v>
      </c>
      <c r="E35" s="71">
        <v>40298</v>
      </c>
      <c r="F35" s="48">
        <v>14449</v>
      </c>
      <c r="G35" t="s">
        <v>448</v>
      </c>
      <c r="H35" s="71">
        <v>40298</v>
      </c>
      <c r="I35" s="5">
        <v>2323.3000000000002</v>
      </c>
      <c r="J35" t="s">
        <v>448</v>
      </c>
      <c r="K35" s="71">
        <v>40298</v>
      </c>
      <c r="L35" s="48">
        <v>154</v>
      </c>
      <c r="M35" t="s">
        <v>448</v>
      </c>
      <c r="N35" s="71">
        <v>40298</v>
      </c>
      <c r="O35" s="48">
        <v>0</v>
      </c>
      <c r="Q35" s="6">
        <f t="shared" si="0"/>
        <v>-10000</v>
      </c>
      <c r="R35" s="79">
        <f t="shared" si="2"/>
        <v>-15333.333333333334</v>
      </c>
      <c r="S35" s="72">
        <f t="shared" si="1"/>
        <v>-2199.9999999998181</v>
      </c>
      <c r="T35" s="80">
        <f t="shared" si="3"/>
        <v>3200.0000000001214</v>
      </c>
      <c r="V35" t="s">
        <v>578</v>
      </c>
      <c r="W35" s="71">
        <v>42004</v>
      </c>
      <c r="X35" s="5">
        <v>229.9</v>
      </c>
    </row>
    <row r="36" spans="1:25" x14ac:dyDescent="0.25">
      <c r="A36" t="s">
        <v>449</v>
      </c>
      <c r="B36" s="71">
        <v>40329</v>
      </c>
      <c r="C36" s="48">
        <v>5135</v>
      </c>
      <c r="D36" t="s">
        <v>449</v>
      </c>
      <c r="E36" s="71">
        <v>40329</v>
      </c>
      <c r="F36" s="48">
        <v>14445</v>
      </c>
      <c r="G36" t="s">
        <v>449</v>
      </c>
      <c r="H36" s="71">
        <v>40329</v>
      </c>
      <c r="I36" s="5">
        <v>2757.1</v>
      </c>
      <c r="J36" t="s">
        <v>449</v>
      </c>
      <c r="K36" s="71">
        <v>40329</v>
      </c>
      <c r="L36" s="48">
        <v>564</v>
      </c>
      <c r="M36" t="s">
        <v>449</v>
      </c>
      <c r="N36" s="71">
        <v>40329</v>
      </c>
      <c r="O36" s="48">
        <v>0</v>
      </c>
      <c r="Q36" s="6">
        <f t="shared" si="0"/>
        <v>-5000</v>
      </c>
      <c r="R36" s="79">
        <f t="shared" si="2"/>
        <v>-8000</v>
      </c>
      <c r="S36" s="72">
        <f t="shared" si="1"/>
        <v>23799.999999999727</v>
      </c>
      <c r="T36" s="80">
        <f t="shared" si="3"/>
        <v>9433.333333333243</v>
      </c>
      <c r="V36" t="s">
        <v>579</v>
      </c>
      <c r="W36" s="71">
        <v>42094</v>
      </c>
      <c r="X36" s="5">
        <v>228.4</v>
      </c>
    </row>
    <row r="37" spans="1:25" x14ac:dyDescent="0.25">
      <c r="A37" t="s">
        <v>450</v>
      </c>
      <c r="B37" s="71">
        <v>40359</v>
      </c>
      <c r="C37" s="48">
        <v>5139</v>
      </c>
      <c r="D37" t="s">
        <v>450</v>
      </c>
      <c r="E37" s="71">
        <v>40359</v>
      </c>
      <c r="F37" s="48">
        <v>14408</v>
      </c>
      <c r="G37" t="s">
        <v>450</v>
      </c>
      <c r="H37" s="71">
        <v>40359</v>
      </c>
      <c r="I37" s="5">
        <v>2533.8000000000002</v>
      </c>
      <c r="J37" t="s">
        <v>450</v>
      </c>
      <c r="K37" s="71">
        <v>40359</v>
      </c>
      <c r="L37" s="48">
        <v>339</v>
      </c>
      <c r="M37" t="s">
        <v>450</v>
      </c>
      <c r="N37" s="71">
        <v>40359</v>
      </c>
      <c r="O37" s="48">
        <v>0</v>
      </c>
      <c r="Q37" s="6">
        <f t="shared" si="0"/>
        <v>-33000</v>
      </c>
      <c r="R37" s="79">
        <f t="shared" si="2"/>
        <v>-16000</v>
      </c>
      <c r="S37" s="72">
        <f t="shared" si="1"/>
        <v>1700.0000000002728</v>
      </c>
      <c r="T37" s="80">
        <f t="shared" si="3"/>
        <v>7766.666666666727</v>
      </c>
      <c r="V37" t="s">
        <v>580</v>
      </c>
      <c r="W37" s="71">
        <v>42185</v>
      </c>
      <c r="X37" s="5">
        <v>239.2</v>
      </c>
    </row>
    <row r="38" spans="1:25" x14ac:dyDescent="0.25">
      <c r="A38" t="s">
        <v>451</v>
      </c>
      <c r="B38" s="71">
        <v>40390</v>
      </c>
      <c r="C38" s="48">
        <v>5136</v>
      </c>
      <c r="D38" t="s">
        <v>451</v>
      </c>
      <c r="E38" s="71">
        <v>40390</v>
      </c>
      <c r="F38" s="48">
        <v>14382</v>
      </c>
      <c r="G38" t="s">
        <v>451</v>
      </c>
      <c r="H38" s="71">
        <v>40390</v>
      </c>
      <c r="I38" s="5">
        <v>2396.4</v>
      </c>
      <c r="J38" t="s">
        <v>451</v>
      </c>
      <c r="K38" s="71">
        <v>40390</v>
      </c>
      <c r="L38" s="48">
        <v>196</v>
      </c>
      <c r="M38" t="s">
        <v>451</v>
      </c>
      <c r="N38" s="71">
        <v>40390</v>
      </c>
      <c r="O38" s="48">
        <v>0</v>
      </c>
      <c r="Q38" s="6">
        <f t="shared" si="0"/>
        <v>-29000</v>
      </c>
      <c r="R38" s="79">
        <f t="shared" si="2"/>
        <v>-22333.333333333332</v>
      </c>
      <c r="S38" s="72">
        <f t="shared" si="1"/>
        <v>5599.9999999999091</v>
      </c>
      <c r="T38" s="80">
        <f t="shared" si="3"/>
        <v>10366.666666666637</v>
      </c>
      <c r="V38" t="s">
        <v>581</v>
      </c>
      <c r="W38" s="71">
        <v>42277</v>
      </c>
      <c r="X38" s="5">
        <v>239.8</v>
      </c>
    </row>
    <row r="39" spans="1:25" x14ac:dyDescent="0.25">
      <c r="A39" t="s">
        <v>452</v>
      </c>
      <c r="B39" s="71">
        <v>40421</v>
      </c>
      <c r="C39" s="48">
        <v>5130</v>
      </c>
      <c r="D39" t="s">
        <v>452</v>
      </c>
      <c r="E39" s="71">
        <v>40421</v>
      </c>
      <c r="F39" s="48">
        <v>14345</v>
      </c>
      <c r="G39" t="s">
        <v>452</v>
      </c>
      <c r="H39" s="71">
        <v>40421</v>
      </c>
      <c r="I39" s="5">
        <v>2288.5</v>
      </c>
      <c r="J39" t="s">
        <v>452</v>
      </c>
      <c r="K39" s="71">
        <v>40421</v>
      </c>
      <c r="L39" s="48">
        <v>82</v>
      </c>
      <c r="M39" t="s">
        <v>452</v>
      </c>
      <c r="N39" s="71">
        <v>40421</v>
      </c>
      <c r="O39" s="48">
        <v>0</v>
      </c>
      <c r="Q39" s="6">
        <f t="shared" si="0"/>
        <v>-43000</v>
      </c>
      <c r="R39" s="79">
        <f t="shared" si="2"/>
        <v>-35000</v>
      </c>
      <c r="S39" s="72">
        <f t="shared" si="1"/>
        <v>6099.9999999999091</v>
      </c>
      <c r="T39" s="80">
        <f t="shared" si="3"/>
        <v>4466.666666666697</v>
      </c>
      <c r="V39" t="s">
        <v>582</v>
      </c>
      <c r="W39" s="71">
        <v>42369</v>
      </c>
      <c r="X39" s="5">
        <v>229.9</v>
      </c>
    </row>
    <row r="40" spans="1:25" x14ac:dyDescent="0.25">
      <c r="A40" t="s">
        <v>453</v>
      </c>
      <c r="B40" s="71">
        <v>40451</v>
      </c>
      <c r="C40" s="48">
        <v>5122</v>
      </c>
      <c r="D40" t="s">
        <v>453</v>
      </c>
      <c r="E40" s="71">
        <v>40451</v>
      </c>
      <c r="F40" s="48">
        <v>14256</v>
      </c>
      <c r="G40" t="s">
        <v>453</v>
      </c>
      <c r="H40" s="71">
        <v>40451</v>
      </c>
      <c r="I40" s="5">
        <v>2214.4</v>
      </c>
      <c r="J40" t="s">
        <v>453</v>
      </c>
      <c r="K40" s="71">
        <v>40451</v>
      </c>
      <c r="L40" s="48">
        <v>6</v>
      </c>
      <c r="M40" t="s">
        <v>453</v>
      </c>
      <c r="N40" s="71">
        <v>40451</v>
      </c>
      <c r="O40" s="48">
        <v>0</v>
      </c>
      <c r="Q40" s="6">
        <f t="shared" si="0"/>
        <v>-97000</v>
      </c>
      <c r="R40" s="79">
        <f t="shared" si="2"/>
        <v>-56333.333333333336</v>
      </c>
      <c r="S40" s="72">
        <f t="shared" si="1"/>
        <v>1900.0000000000909</v>
      </c>
      <c r="T40" s="80">
        <f t="shared" si="3"/>
        <v>4533.333333333303</v>
      </c>
      <c r="V40" t="s">
        <v>583</v>
      </c>
      <c r="W40" s="71">
        <v>42460</v>
      </c>
      <c r="X40" s="5">
        <v>239.5</v>
      </c>
    </row>
    <row r="41" spans="1:25" x14ac:dyDescent="0.25">
      <c r="A41" t="s">
        <v>454</v>
      </c>
      <c r="B41" s="71">
        <v>40482</v>
      </c>
      <c r="C41" s="48">
        <v>5139</v>
      </c>
      <c r="D41" t="s">
        <v>454</v>
      </c>
      <c r="E41" s="71">
        <v>40482</v>
      </c>
      <c r="F41" s="48">
        <v>14292</v>
      </c>
      <c r="G41" t="s">
        <v>454</v>
      </c>
      <c r="H41" s="71">
        <v>40482</v>
      </c>
      <c r="I41" s="5">
        <v>2214</v>
      </c>
      <c r="J41" t="s">
        <v>454</v>
      </c>
      <c r="K41" s="71">
        <v>40482</v>
      </c>
      <c r="L41" s="48">
        <v>1</v>
      </c>
      <c r="M41" t="s">
        <v>454</v>
      </c>
      <c r="N41" s="71">
        <v>40482</v>
      </c>
      <c r="O41" s="48">
        <v>0</v>
      </c>
      <c r="Q41" s="6">
        <f t="shared" si="0"/>
        <v>53000</v>
      </c>
      <c r="R41" s="79">
        <f t="shared" si="2"/>
        <v>-29000</v>
      </c>
      <c r="S41" s="72">
        <f t="shared" si="1"/>
        <v>4599.9999999999091</v>
      </c>
      <c r="T41" s="80">
        <f t="shared" si="3"/>
        <v>4199.99999999997</v>
      </c>
      <c r="V41" t="s">
        <v>584</v>
      </c>
      <c r="W41" s="71">
        <v>42551</v>
      </c>
      <c r="X41" s="5">
        <v>229.4</v>
      </c>
    </row>
    <row r="42" spans="1:25" x14ac:dyDescent="0.25">
      <c r="A42" t="s">
        <v>455</v>
      </c>
      <c r="B42" s="71">
        <v>40512</v>
      </c>
      <c r="C42" s="48">
        <v>5139</v>
      </c>
      <c r="D42" t="s">
        <v>455</v>
      </c>
      <c r="E42" s="71">
        <v>40512</v>
      </c>
      <c r="F42" s="48">
        <v>14282</v>
      </c>
      <c r="G42" t="s">
        <v>455</v>
      </c>
      <c r="H42" s="71">
        <v>40512</v>
      </c>
      <c r="I42" s="5">
        <v>2215.5</v>
      </c>
      <c r="J42" t="s">
        <v>455</v>
      </c>
      <c r="K42" s="71">
        <v>40512</v>
      </c>
      <c r="L42" s="48">
        <v>0</v>
      </c>
      <c r="M42" t="s">
        <v>455</v>
      </c>
      <c r="N42" s="71">
        <v>40512</v>
      </c>
      <c r="O42" s="48">
        <v>0</v>
      </c>
      <c r="Q42" s="6">
        <f t="shared" si="0"/>
        <v>-10000</v>
      </c>
      <c r="R42" s="79">
        <f t="shared" si="2"/>
        <v>-18000</v>
      </c>
      <c r="S42" s="72">
        <f t="shared" si="1"/>
        <v>2500</v>
      </c>
      <c r="T42" s="80">
        <f t="shared" si="3"/>
        <v>3000</v>
      </c>
      <c r="V42" t="s">
        <v>585</v>
      </c>
      <c r="W42" s="71">
        <v>42643</v>
      </c>
      <c r="X42" s="5">
        <v>222.2</v>
      </c>
    </row>
    <row r="43" spans="1:25" x14ac:dyDescent="0.25">
      <c r="A43" t="s">
        <v>456</v>
      </c>
      <c r="B43" s="71">
        <v>40543</v>
      </c>
      <c r="C43" s="48">
        <v>5133</v>
      </c>
      <c r="D43" t="s">
        <v>456</v>
      </c>
      <c r="E43" s="71">
        <v>40543</v>
      </c>
      <c r="F43" s="48">
        <v>14263</v>
      </c>
      <c r="G43" t="s">
        <v>456</v>
      </c>
      <c r="H43" s="71">
        <v>40543</v>
      </c>
      <c r="I43" s="5">
        <v>2221</v>
      </c>
      <c r="J43" t="s">
        <v>456</v>
      </c>
      <c r="K43" s="71">
        <v>40543</v>
      </c>
      <c r="L43" s="48">
        <v>0</v>
      </c>
      <c r="M43" t="s">
        <v>456</v>
      </c>
      <c r="N43" s="71">
        <v>40543</v>
      </c>
      <c r="O43" s="48">
        <v>0</v>
      </c>
      <c r="Q43" s="6">
        <f t="shared" si="0"/>
        <v>-25000</v>
      </c>
      <c r="R43" s="79">
        <f t="shared" si="2"/>
        <v>6000</v>
      </c>
      <c r="S43" s="72">
        <f t="shared" si="1"/>
        <v>5500</v>
      </c>
      <c r="T43" s="80">
        <f t="shared" si="3"/>
        <v>4199.99999999997</v>
      </c>
      <c r="V43" t="s">
        <v>586</v>
      </c>
      <c r="W43" s="71">
        <v>42735</v>
      </c>
      <c r="X43" s="5">
        <v>224.7</v>
      </c>
    </row>
    <row r="44" spans="1:25" x14ac:dyDescent="0.25">
      <c r="A44" t="s">
        <v>457</v>
      </c>
      <c r="B44" s="71">
        <v>40574</v>
      </c>
      <c r="C44" s="48">
        <v>5138</v>
      </c>
      <c r="D44" t="s">
        <v>457</v>
      </c>
      <c r="E44" s="71">
        <v>40574</v>
      </c>
      <c r="F44" s="48">
        <v>14246</v>
      </c>
      <c r="G44" t="s">
        <v>457</v>
      </c>
      <c r="H44" s="71">
        <v>40574</v>
      </c>
      <c r="I44" s="5">
        <v>2229.1</v>
      </c>
      <c r="J44" t="s">
        <v>457</v>
      </c>
      <c r="K44" s="71">
        <v>40574</v>
      </c>
      <c r="L44" s="48">
        <v>1</v>
      </c>
      <c r="M44" t="s">
        <v>457</v>
      </c>
      <c r="N44" s="71">
        <v>40574</v>
      </c>
      <c r="O44" s="48">
        <v>0</v>
      </c>
      <c r="Q44" s="6">
        <f t="shared" si="0"/>
        <v>-12000</v>
      </c>
      <c r="R44" s="79">
        <f t="shared" si="2"/>
        <v>-15666.666666666666</v>
      </c>
      <c r="S44" s="72">
        <f t="shared" si="1"/>
        <v>7099.9999999999091</v>
      </c>
      <c r="T44" s="80">
        <f t="shared" si="3"/>
        <v>5033.333333333303</v>
      </c>
      <c r="V44" t="s">
        <v>587</v>
      </c>
      <c r="W44" s="71">
        <v>42825</v>
      </c>
      <c r="X44" s="5">
        <v>223.4</v>
      </c>
    </row>
    <row r="45" spans="1:25" x14ac:dyDescent="0.25">
      <c r="A45" t="s">
        <v>458</v>
      </c>
      <c r="B45" s="71">
        <v>40602</v>
      </c>
      <c r="C45" s="48">
        <v>5106</v>
      </c>
      <c r="D45" t="s">
        <v>458</v>
      </c>
      <c r="E45" s="71">
        <v>40602</v>
      </c>
      <c r="F45" s="48">
        <v>14233</v>
      </c>
      <c r="G45" t="s">
        <v>458</v>
      </c>
      <c r="H45" s="71">
        <v>40602</v>
      </c>
      <c r="I45" s="5">
        <v>2232.6999999999998</v>
      </c>
      <c r="J45" t="s">
        <v>458</v>
      </c>
      <c r="K45" s="71">
        <v>40602</v>
      </c>
      <c r="L45" s="48">
        <v>3</v>
      </c>
      <c r="M45" t="s">
        <v>458</v>
      </c>
      <c r="N45" s="71">
        <v>40602</v>
      </c>
      <c r="O45" s="48">
        <v>0</v>
      </c>
      <c r="Q45" s="6">
        <f t="shared" si="0"/>
        <v>-45000</v>
      </c>
      <c r="R45" s="79">
        <f t="shared" si="2"/>
        <v>-27333.333333333332</v>
      </c>
      <c r="S45" s="72">
        <f t="shared" si="1"/>
        <v>1599.9999999999091</v>
      </c>
      <c r="T45" s="80">
        <f t="shared" si="3"/>
        <v>4733.333333333273</v>
      </c>
      <c r="V45" t="s">
        <v>590</v>
      </c>
      <c r="W45" s="71">
        <v>42916</v>
      </c>
      <c r="X45" s="5">
        <v>212.8</v>
      </c>
    </row>
    <row r="46" spans="1:25" x14ac:dyDescent="0.25">
      <c r="A46" t="s">
        <v>459</v>
      </c>
      <c r="B46" s="71">
        <v>40633</v>
      </c>
      <c r="C46" s="48">
        <v>5096</v>
      </c>
      <c r="D46" t="s">
        <v>459</v>
      </c>
      <c r="E46" s="71">
        <v>40633</v>
      </c>
      <c r="F46" s="48">
        <v>14219</v>
      </c>
      <c r="G46" t="s">
        <v>459</v>
      </c>
      <c r="H46" s="71">
        <v>40633</v>
      </c>
      <c r="I46" s="5">
        <v>2236.8000000000002</v>
      </c>
      <c r="J46" t="s">
        <v>459</v>
      </c>
      <c r="K46" s="71">
        <v>40633</v>
      </c>
      <c r="L46" s="48">
        <v>3</v>
      </c>
      <c r="M46" t="s">
        <v>459</v>
      </c>
      <c r="N46" s="71">
        <v>40633</v>
      </c>
      <c r="O46" s="48">
        <v>0</v>
      </c>
      <c r="Q46" s="6">
        <f t="shared" si="0"/>
        <v>-24000</v>
      </c>
      <c r="R46" s="79">
        <f t="shared" si="2"/>
        <v>-27000</v>
      </c>
      <c r="S46" s="72">
        <f t="shared" si="1"/>
        <v>4100.0000000003638</v>
      </c>
      <c r="T46" s="80">
        <f t="shared" si="3"/>
        <v>4266.666666666727</v>
      </c>
      <c r="V46" t="s">
        <v>595</v>
      </c>
      <c r="W46" s="71">
        <v>43008</v>
      </c>
      <c r="X46" s="5">
        <v>210.5</v>
      </c>
    </row>
    <row r="47" spans="1:25" x14ac:dyDescent="0.25">
      <c r="A47" t="s">
        <v>460</v>
      </c>
      <c r="B47" s="71">
        <v>40663</v>
      </c>
      <c r="C47" s="48">
        <v>5091</v>
      </c>
      <c r="D47" t="s">
        <v>460</v>
      </c>
      <c r="E47" s="71">
        <v>40663</v>
      </c>
      <c r="F47" s="48">
        <v>14223</v>
      </c>
      <c r="G47" t="s">
        <v>460</v>
      </c>
      <c r="H47" s="71">
        <v>40663</v>
      </c>
      <c r="I47" s="5">
        <v>2233.9</v>
      </c>
      <c r="J47" t="s">
        <v>460</v>
      </c>
      <c r="K47" s="71">
        <v>40663</v>
      </c>
      <c r="L47" s="48">
        <v>0</v>
      </c>
      <c r="M47" t="s">
        <v>460</v>
      </c>
      <c r="N47" s="71">
        <v>40663</v>
      </c>
      <c r="O47" s="48">
        <v>0</v>
      </c>
      <c r="Q47" s="6">
        <f t="shared" si="0"/>
        <v>-1000</v>
      </c>
      <c r="R47" s="79">
        <f t="shared" si="2"/>
        <v>-23333.333333333332</v>
      </c>
      <c r="S47" s="72">
        <f t="shared" si="1"/>
        <v>99.999999999909051</v>
      </c>
      <c r="T47" s="80">
        <f t="shared" si="3"/>
        <v>1933.333333333394</v>
      </c>
      <c r="V47" t="s">
        <v>609</v>
      </c>
      <c r="W47" s="71">
        <v>43100</v>
      </c>
      <c r="X47" s="5">
        <v>218.7</v>
      </c>
      <c r="Y47">
        <f>X8/X47</f>
        <v>1.3264746227709192</v>
      </c>
    </row>
    <row r="48" spans="1:25" x14ac:dyDescent="0.25">
      <c r="A48" t="s">
        <v>461</v>
      </c>
      <c r="B48" s="71">
        <v>40694</v>
      </c>
      <c r="C48" s="48">
        <v>5083</v>
      </c>
      <c r="D48" t="s">
        <v>461</v>
      </c>
      <c r="E48" s="71">
        <v>40694</v>
      </c>
      <c r="F48" s="48">
        <v>14175</v>
      </c>
      <c r="G48" t="s">
        <v>461</v>
      </c>
      <c r="H48" s="71">
        <v>40694</v>
      </c>
      <c r="I48" s="5">
        <v>2235.1</v>
      </c>
      <c r="J48" t="s">
        <v>461</v>
      </c>
      <c r="K48" s="71">
        <v>40694</v>
      </c>
      <c r="L48" s="48">
        <v>0</v>
      </c>
      <c r="M48" t="s">
        <v>461</v>
      </c>
      <c r="N48" s="71">
        <v>40694</v>
      </c>
      <c r="O48" s="48">
        <v>0</v>
      </c>
      <c r="Q48" s="6">
        <f t="shared" si="0"/>
        <v>-56000</v>
      </c>
      <c r="R48" s="79">
        <f t="shared" si="2"/>
        <v>-27000</v>
      </c>
      <c r="S48" s="72">
        <f t="shared" si="1"/>
        <v>1199.9999999998181</v>
      </c>
      <c r="T48" s="80">
        <f t="shared" si="3"/>
        <v>1800.0000000000302</v>
      </c>
    </row>
    <row r="49" spans="1:20" x14ac:dyDescent="0.25">
      <c r="A49" t="s">
        <v>462</v>
      </c>
      <c r="B49" s="71">
        <v>40724</v>
      </c>
      <c r="C49" s="48">
        <v>5079</v>
      </c>
      <c r="D49" t="s">
        <v>462</v>
      </c>
      <c r="E49" s="71">
        <v>40724</v>
      </c>
      <c r="F49" s="48">
        <v>14225</v>
      </c>
      <c r="G49" t="s">
        <v>462</v>
      </c>
      <c r="H49" s="71">
        <v>40724</v>
      </c>
      <c r="I49" s="5">
        <v>2229</v>
      </c>
      <c r="J49" t="s">
        <v>462</v>
      </c>
      <c r="K49" s="71">
        <v>40724</v>
      </c>
      <c r="L49" s="48">
        <v>0</v>
      </c>
      <c r="M49" t="s">
        <v>462</v>
      </c>
      <c r="N49" s="71">
        <v>40724</v>
      </c>
      <c r="O49" s="48">
        <v>0</v>
      </c>
      <c r="Q49" s="6">
        <f t="shared" si="0"/>
        <v>46000</v>
      </c>
      <c r="R49" s="79">
        <f t="shared" si="2"/>
        <v>-3666.6666666666665</v>
      </c>
      <c r="S49" s="72">
        <f t="shared" si="1"/>
        <v>-6099.9999999999091</v>
      </c>
      <c r="T49" s="80">
        <f t="shared" si="3"/>
        <v>-1600.0000000000607</v>
      </c>
    </row>
    <row r="50" spans="1:20" x14ac:dyDescent="0.25">
      <c r="A50" t="s">
        <v>463</v>
      </c>
      <c r="B50" s="71">
        <v>40755</v>
      </c>
      <c r="C50" s="48">
        <v>5058</v>
      </c>
      <c r="D50" t="s">
        <v>463</v>
      </c>
      <c r="E50" s="71">
        <v>40755</v>
      </c>
      <c r="F50" s="48">
        <v>14129</v>
      </c>
      <c r="G50" t="s">
        <v>463</v>
      </c>
      <c r="H50" s="71">
        <v>40755</v>
      </c>
      <c r="I50" s="5">
        <v>2226.3000000000002</v>
      </c>
      <c r="J50" t="s">
        <v>463</v>
      </c>
      <c r="K50" s="71">
        <v>40755</v>
      </c>
      <c r="L50" s="48">
        <v>0</v>
      </c>
      <c r="M50" t="s">
        <v>463</v>
      </c>
      <c r="N50" s="71">
        <v>40755</v>
      </c>
      <c r="O50" s="48">
        <v>0</v>
      </c>
      <c r="Q50" s="6">
        <f t="shared" si="0"/>
        <v>-117000</v>
      </c>
      <c r="R50" s="79">
        <f t="shared" si="2"/>
        <v>-42333.333333333336</v>
      </c>
      <c r="S50" s="72">
        <f t="shared" si="1"/>
        <v>-2699.9999999998181</v>
      </c>
      <c r="T50" s="80">
        <f t="shared" si="3"/>
        <v>-2533.333333333303</v>
      </c>
    </row>
    <row r="51" spans="1:20" x14ac:dyDescent="0.25">
      <c r="A51" t="s">
        <v>464</v>
      </c>
      <c r="B51" s="71">
        <v>40786</v>
      </c>
      <c r="C51" s="48">
        <v>5079</v>
      </c>
      <c r="D51" t="s">
        <v>464</v>
      </c>
      <c r="E51" s="71">
        <v>40786</v>
      </c>
      <c r="F51" s="48">
        <v>14088</v>
      </c>
      <c r="G51" t="s">
        <v>464</v>
      </c>
      <c r="H51" s="71">
        <v>40786</v>
      </c>
      <c r="I51" s="5">
        <v>2222.8000000000002</v>
      </c>
      <c r="J51" t="s">
        <v>464</v>
      </c>
      <c r="K51" s="71">
        <v>40786</v>
      </c>
      <c r="L51" s="48">
        <v>0</v>
      </c>
      <c r="M51" t="s">
        <v>464</v>
      </c>
      <c r="N51" s="71">
        <v>40786</v>
      </c>
      <c r="O51" s="48">
        <v>0</v>
      </c>
      <c r="Q51" s="6">
        <f t="shared" si="0"/>
        <v>-20000</v>
      </c>
      <c r="R51" s="79">
        <f t="shared" si="2"/>
        <v>-30333.333333333332</v>
      </c>
      <c r="S51" s="72">
        <f t="shared" si="1"/>
        <v>-3500</v>
      </c>
      <c r="T51" s="80">
        <f t="shared" si="3"/>
        <v>-4099.9999999999091</v>
      </c>
    </row>
    <row r="52" spans="1:20" x14ac:dyDescent="0.25">
      <c r="A52" t="s">
        <v>465</v>
      </c>
      <c r="B52" s="71">
        <v>40816</v>
      </c>
      <c r="C52" s="48">
        <v>5072</v>
      </c>
      <c r="D52" t="s">
        <v>465</v>
      </c>
      <c r="E52" s="71">
        <v>40816</v>
      </c>
      <c r="F52" s="48">
        <v>14065</v>
      </c>
      <c r="G52" t="s">
        <v>465</v>
      </c>
      <c r="H52" s="71">
        <v>40816</v>
      </c>
      <c r="I52" s="5">
        <v>2223.9</v>
      </c>
      <c r="J52" t="s">
        <v>465</v>
      </c>
      <c r="K52" s="71">
        <v>40816</v>
      </c>
      <c r="L52" s="48">
        <v>0</v>
      </c>
      <c r="M52" t="s">
        <v>465</v>
      </c>
      <c r="N52" s="71">
        <v>40816</v>
      </c>
      <c r="O52" s="48">
        <v>0</v>
      </c>
      <c r="Q52" s="6">
        <f t="shared" si="0"/>
        <v>-30000</v>
      </c>
      <c r="R52" s="79">
        <f t="shared" si="2"/>
        <v>-55666.666666666664</v>
      </c>
      <c r="S52" s="72">
        <f t="shared" si="1"/>
        <v>1099.9999999999091</v>
      </c>
      <c r="T52" s="80">
        <f t="shared" si="3"/>
        <v>-1699.9999999999698</v>
      </c>
    </row>
    <row r="53" spans="1:20" x14ac:dyDescent="0.25">
      <c r="A53" t="s">
        <v>466</v>
      </c>
      <c r="B53" s="71">
        <v>40847</v>
      </c>
      <c r="C53" s="48">
        <v>5056</v>
      </c>
      <c r="D53" t="s">
        <v>466</v>
      </c>
      <c r="E53" s="71">
        <v>40847</v>
      </c>
      <c r="F53" s="48">
        <v>14092</v>
      </c>
      <c r="G53" t="s">
        <v>466</v>
      </c>
      <c r="H53" s="71">
        <v>40847</v>
      </c>
      <c r="I53" s="5">
        <v>2223.6999999999998</v>
      </c>
      <c r="J53" t="s">
        <v>466</v>
      </c>
      <c r="K53" s="71">
        <v>40847</v>
      </c>
      <c r="L53" s="48">
        <v>0</v>
      </c>
      <c r="M53" t="s">
        <v>466</v>
      </c>
      <c r="N53" s="71">
        <v>40847</v>
      </c>
      <c r="O53" s="48">
        <v>0</v>
      </c>
      <c r="Q53" s="6">
        <f t="shared" si="0"/>
        <v>11000</v>
      </c>
      <c r="R53" s="79">
        <f t="shared" si="2"/>
        <v>-13000</v>
      </c>
      <c r="S53" s="72">
        <f t="shared" si="1"/>
        <v>-200.00000000027285</v>
      </c>
      <c r="T53" s="80">
        <f t="shared" si="3"/>
        <v>-866.66666666678793</v>
      </c>
    </row>
    <row r="54" spans="1:20" x14ac:dyDescent="0.25">
      <c r="A54" t="s">
        <v>467</v>
      </c>
      <c r="B54" s="71">
        <v>40877</v>
      </c>
      <c r="C54" s="48">
        <v>5050</v>
      </c>
      <c r="D54" t="s">
        <v>467</v>
      </c>
      <c r="E54" s="71">
        <v>40877</v>
      </c>
      <c r="F54" s="48">
        <v>14079</v>
      </c>
      <c r="G54" t="s">
        <v>467</v>
      </c>
      <c r="H54" s="71">
        <v>40877</v>
      </c>
      <c r="I54" s="5">
        <v>2220.9</v>
      </c>
      <c r="J54" t="s">
        <v>467</v>
      </c>
      <c r="K54" s="71">
        <v>40877</v>
      </c>
      <c r="L54" s="48">
        <v>0</v>
      </c>
      <c r="M54" t="s">
        <v>467</v>
      </c>
      <c r="N54" s="71">
        <v>40877</v>
      </c>
      <c r="O54" s="48">
        <v>0</v>
      </c>
      <c r="Q54" s="6">
        <f t="shared" si="0"/>
        <v>-19000</v>
      </c>
      <c r="R54" s="79">
        <f t="shared" si="2"/>
        <v>-12666.666666666666</v>
      </c>
      <c r="S54" s="72">
        <f t="shared" si="1"/>
        <v>-2799.9999999997272</v>
      </c>
      <c r="T54" s="80">
        <f t="shared" si="3"/>
        <v>-633.33333333336361</v>
      </c>
    </row>
    <row r="55" spans="1:20" x14ac:dyDescent="0.25">
      <c r="A55" t="s">
        <v>468</v>
      </c>
      <c r="B55" s="71">
        <v>40908</v>
      </c>
      <c r="C55" s="48">
        <v>5047</v>
      </c>
      <c r="D55" t="s">
        <v>468</v>
      </c>
      <c r="E55" s="71">
        <v>40908</v>
      </c>
      <c r="F55" s="48">
        <v>14071</v>
      </c>
      <c r="G55" t="s">
        <v>468</v>
      </c>
      <c r="H55" s="71">
        <v>40908</v>
      </c>
      <c r="I55" s="5">
        <v>2218</v>
      </c>
      <c r="J55" t="s">
        <v>468</v>
      </c>
      <c r="K55" s="71">
        <v>40908</v>
      </c>
      <c r="L55" s="48">
        <v>0</v>
      </c>
      <c r="M55" t="s">
        <v>468</v>
      </c>
      <c r="N55" s="71">
        <v>40908</v>
      </c>
      <c r="O55" s="48">
        <v>0</v>
      </c>
      <c r="Q55" s="6">
        <f t="shared" si="0"/>
        <v>-11000</v>
      </c>
      <c r="R55" s="79">
        <f t="shared" si="2"/>
        <v>-6333.333333333333</v>
      </c>
      <c r="S55" s="72">
        <f t="shared" si="1"/>
        <v>-2900.0000000000909</v>
      </c>
      <c r="T55" s="80">
        <f t="shared" si="3"/>
        <v>-1966.666666666697</v>
      </c>
    </row>
    <row r="56" spans="1:20" x14ac:dyDescent="0.25">
      <c r="A56" t="s">
        <v>469</v>
      </c>
      <c r="B56" s="71">
        <v>40939</v>
      </c>
      <c r="C56" s="48">
        <v>5045</v>
      </c>
      <c r="D56" t="s">
        <v>469</v>
      </c>
      <c r="E56" s="71">
        <v>40939</v>
      </c>
      <c r="F56" s="48">
        <v>14068</v>
      </c>
      <c r="G56" t="s">
        <v>469</v>
      </c>
      <c r="H56" s="71">
        <v>40939</v>
      </c>
      <c r="I56" s="5">
        <v>2212.8000000000002</v>
      </c>
      <c r="J56" t="s">
        <v>469</v>
      </c>
      <c r="K56" s="71">
        <v>40939</v>
      </c>
      <c r="L56" s="48">
        <v>0</v>
      </c>
      <c r="M56" t="s">
        <v>469</v>
      </c>
      <c r="N56" s="71">
        <v>40939</v>
      </c>
      <c r="O56" s="48">
        <v>0</v>
      </c>
      <c r="Q56" s="6">
        <f t="shared" si="0"/>
        <v>-5000</v>
      </c>
      <c r="R56" s="79">
        <f t="shared" si="2"/>
        <v>-11666.666666666666</v>
      </c>
      <c r="S56" s="72">
        <f t="shared" si="1"/>
        <v>-5199.9999999998181</v>
      </c>
      <c r="T56" s="80">
        <f t="shared" si="3"/>
        <v>-3633.3333333332121</v>
      </c>
    </row>
    <row r="57" spans="1:20" x14ac:dyDescent="0.25">
      <c r="A57" t="s">
        <v>470</v>
      </c>
      <c r="B57" s="71">
        <v>40968</v>
      </c>
      <c r="C57" s="48">
        <v>5048</v>
      </c>
      <c r="D57" t="s">
        <v>470</v>
      </c>
      <c r="E57" s="71">
        <v>40968</v>
      </c>
      <c r="F57" s="48">
        <v>14071</v>
      </c>
      <c r="G57" t="s">
        <v>470</v>
      </c>
      <c r="H57" s="71">
        <v>40968</v>
      </c>
      <c r="I57" s="5">
        <v>2210.8000000000002</v>
      </c>
      <c r="J57" t="s">
        <v>470</v>
      </c>
      <c r="K57" s="71">
        <v>40968</v>
      </c>
      <c r="L57" s="48">
        <v>0</v>
      </c>
      <c r="M57" t="s">
        <v>470</v>
      </c>
      <c r="N57" s="71">
        <v>40968</v>
      </c>
      <c r="O57" s="48">
        <v>0</v>
      </c>
      <c r="Q57" s="6">
        <f t="shared" si="0"/>
        <v>6000</v>
      </c>
      <c r="R57" s="79">
        <f t="shared" si="2"/>
        <v>-3333.3333333333335</v>
      </c>
      <c r="S57" s="72">
        <f t="shared" si="1"/>
        <v>-2000</v>
      </c>
      <c r="T57" s="80">
        <f t="shared" si="3"/>
        <v>-3366.6666666666365</v>
      </c>
    </row>
    <row r="58" spans="1:20" x14ac:dyDescent="0.25">
      <c r="A58" t="s">
        <v>471</v>
      </c>
      <c r="B58" s="71">
        <v>40999</v>
      </c>
      <c r="C58" s="48">
        <v>5051</v>
      </c>
      <c r="D58" t="s">
        <v>471</v>
      </c>
      <c r="E58" s="71">
        <v>40999</v>
      </c>
      <c r="F58" s="48">
        <v>14064</v>
      </c>
      <c r="G58" t="s">
        <v>471</v>
      </c>
      <c r="H58" s="71">
        <v>40999</v>
      </c>
      <c r="I58" s="5">
        <v>2211.8000000000002</v>
      </c>
      <c r="J58" t="s">
        <v>471</v>
      </c>
      <c r="K58" s="71">
        <v>40999</v>
      </c>
      <c r="L58" s="48">
        <v>0</v>
      </c>
      <c r="M58" t="s">
        <v>471</v>
      </c>
      <c r="N58" s="71">
        <v>40999</v>
      </c>
      <c r="O58" s="48">
        <v>0</v>
      </c>
      <c r="Q58" s="6">
        <f t="shared" si="0"/>
        <v>-4000</v>
      </c>
      <c r="R58" s="79">
        <f t="shared" si="2"/>
        <v>-1000</v>
      </c>
      <c r="S58" s="72">
        <f t="shared" si="1"/>
        <v>1000</v>
      </c>
      <c r="T58" s="80">
        <f t="shared" si="3"/>
        <v>-2066.666666666606</v>
      </c>
    </row>
    <row r="59" spans="1:20" x14ac:dyDescent="0.25">
      <c r="A59" t="s">
        <v>472</v>
      </c>
      <c r="B59" s="71">
        <v>41029</v>
      </c>
      <c r="C59" s="48">
        <v>5055</v>
      </c>
      <c r="D59" t="s">
        <v>472</v>
      </c>
      <c r="E59" s="71">
        <v>41029</v>
      </c>
      <c r="F59" s="48">
        <v>14050</v>
      </c>
      <c r="G59" t="s">
        <v>472</v>
      </c>
      <c r="H59" s="71">
        <v>41029</v>
      </c>
      <c r="I59" s="5">
        <v>2210.3000000000002</v>
      </c>
      <c r="J59" t="s">
        <v>472</v>
      </c>
      <c r="K59" s="71">
        <v>41029</v>
      </c>
      <c r="L59" s="48">
        <v>0</v>
      </c>
      <c r="M59" t="s">
        <v>472</v>
      </c>
      <c r="N59" s="71">
        <v>41029</v>
      </c>
      <c r="O59" s="48">
        <v>0</v>
      </c>
      <c r="Q59" s="6">
        <f t="shared" si="0"/>
        <v>-10000</v>
      </c>
      <c r="R59" s="79">
        <f t="shared" si="2"/>
        <v>-2666.6666666666665</v>
      </c>
      <c r="S59" s="72">
        <f t="shared" si="1"/>
        <v>-1500</v>
      </c>
      <c r="T59" s="80">
        <f t="shared" si="3"/>
        <v>-833.33333333333337</v>
      </c>
    </row>
    <row r="60" spans="1:20" x14ac:dyDescent="0.25">
      <c r="A60" t="s">
        <v>473</v>
      </c>
      <c r="B60" s="71">
        <v>41060</v>
      </c>
      <c r="C60" s="48">
        <v>5052</v>
      </c>
      <c r="D60" t="s">
        <v>473</v>
      </c>
      <c r="E60" s="71">
        <v>41060</v>
      </c>
      <c r="F60" s="48">
        <v>14036</v>
      </c>
      <c r="G60" t="s">
        <v>473</v>
      </c>
      <c r="H60" s="71">
        <v>41060</v>
      </c>
      <c r="I60" s="5">
        <v>2209.1999999999998</v>
      </c>
      <c r="J60" t="s">
        <v>473</v>
      </c>
      <c r="K60" s="71">
        <v>41060</v>
      </c>
      <c r="L60" s="48">
        <v>0</v>
      </c>
      <c r="M60" t="s">
        <v>473</v>
      </c>
      <c r="N60" s="71">
        <v>41060</v>
      </c>
      <c r="O60" s="48">
        <v>0</v>
      </c>
      <c r="Q60" s="6">
        <f t="shared" si="0"/>
        <v>-17000</v>
      </c>
      <c r="R60" s="79">
        <f t="shared" si="2"/>
        <v>-10333.333333333334</v>
      </c>
      <c r="S60" s="72">
        <f t="shared" si="1"/>
        <v>-1100.0000000003638</v>
      </c>
      <c r="T60" s="80">
        <f t="shared" si="3"/>
        <v>-533.33333333345456</v>
      </c>
    </row>
    <row r="61" spans="1:20" x14ac:dyDescent="0.25">
      <c r="A61" t="s">
        <v>474</v>
      </c>
      <c r="B61" s="71">
        <v>41090</v>
      </c>
      <c r="C61" s="48">
        <v>5059</v>
      </c>
      <c r="D61" t="s">
        <v>474</v>
      </c>
      <c r="E61" s="71">
        <v>41090</v>
      </c>
      <c r="F61" s="48">
        <v>14047</v>
      </c>
      <c r="G61" t="s">
        <v>474</v>
      </c>
      <c r="H61" s="71">
        <v>41090</v>
      </c>
      <c r="I61" s="5">
        <v>2210.9</v>
      </c>
      <c r="J61" t="s">
        <v>474</v>
      </c>
      <c r="K61" s="71">
        <v>41090</v>
      </c>
      <c r="L61" s="48">
        <v>0</v>
      </c>
      <c r="M61" t="s">
        <v>474</v>
      </c>
      <c r="N61" s="71">
        <v>41090</v>
      </c>
      <c r="O61" s="48">
        <v>0</v>
      </c>
      <c r="Q61" s="6">
        <f t="shared" si="0"/>
        <v>18000</v>
      </c>
      <c r="R61" s="79">
        <f t="shared" si="2"/>
        <v>-3000</v>
      </c>
      <c r="S61" s="72">
        <f t="shared" si="1"/>
        <v>1700.0000000002728</v>
      </c>
      <c r="T61" s="80">
        <f t="shared" si="3"/>
        <v>-300.0000000000303</v>
      </c>
    </row>
    <row r="62" spans="1:20" x14ac:dyDescent="0.25">
      <c r="A62" t="s">
        <v>475</v>
      </c>
      <c r="B62" s="71">
        <v>41121</v>
      </c>
      <c r="C62" s="48">
        <v>5055</v>
      </c>
      <c r="D62" t="s">
        <v>475</v>
      </c>
      <c r="E62" s="71">
        <v>41121</v>
      </c>
      <c r="F62" s="48">
        <v>14043</v>
      </c>
      <c r="G62" t="s">
        <v>475</v>
      </c>
      <c r="H62" s="71">
        <v>41121</v>
      </c>
      <c r="I62" s="5">
        <v>2202.8000000000002</v>
      </c>
      <c r="J62" t="s">
        <v>475</v>
      </c>
      <c r="K62" s="71">
        <v>41121</v>
      </c>
      <c r="L62" s="48">
        <v>0</v>
      </c>
      <c r="M62" t="s">
        <v>475</v>
      </c>
      <c r="N62" s="71">
        <v>41121</v>
      </c>
      <c r="O62" s="48">
        <v>0</v>
      </c>
      <c r="Q62" s="6">
        <f t="shared" si="0"/>
        <v>-8000</v>
      </c>
      <c r="R62" s="79">
        <f t="shared" si="2"/>
        <v>-2333.3333333333335</v>
      </c>
      <c r="S62" s="72">
        <f t="shared" si="1"/>
        <v>-8099.9999999999091</v>
      </c>
      <c r="T62" s="80">
        <f t="shared" si="3"/>
        <v>-2500</v>
      </c>
    </row>
    <row r="63" spans="1:20" x14ac:dyDescent="0.25">
      <c r="A63" t="s">
        <v>476</v>
      </c>
      <c r="B63" s="71">
        <v>41152</v>
      </c>
      <c r="C63" s="48">
        <v>5063</v>
      </c>
      <c r="D63" t="s">
        <v>476</v>
      </c>
      <c r="E63" s="71">
        <v>41152</v>
      </c>
      <c r="F63" s="48">
        <v>14033</v>
      </c>
      <c r="G63" t="s">
        <v>476</v>
      </c>
      <c r="H63" s="71">
        <v>41152</v>
      </c>
      <c r="I63" s="5">
        <v>2210.6</v>
      </c>
      <c r="J63" t="s">
        <v>476</v>
      </c>
      <c r="K63" s="71">
        <v>41152</v>
      </c>
      <c r="L63" s="48">
        <v>0</v>
      </c>
      <c r="M63" t="s">
        <v>476</v>
      </c>
      <c r="N63" s="71">
        <v>41152</v>
      </c>
      <c r="O63" s="48">
        <v>0</v>
      </c>
      <c r="Q63" s="6">
        <f t="shared" si="0"/>
        <v>-2000</v>
      </c>
      <c r="R63" s="79">
        <f t="shared" si="2"/>
        <v>2666.6666666666665</v>
      </c>
      <c r="S63" s="72">
        <f t="shared" si="1"/>
        <v>7799.9999999997272</v>
      </c>
      <c r="T63" s="80">
        <f t="shared" si="3"/>
        <v>466.66666666669698</v>
      </c>
    </row>
    <row r="64" spans="1:20" x14ac:dyDescent="0.25">
      <c r="A64" t="s">
        <v>477</v>
      </c>
      <c r="B64" s="71">
        <v>41182</v>
      </c>
      <c r="C64" s="48">
        <v>5076</v>
      </c>
      <c r="D64" t="s">
        <v>477</v>
      </c>
      <c r="E64" s="71">
        <v>41182</v>
      </c>
      <c r="F64" s="48">
        <v>14027</v>
      </c>
      <c r="G64" t="s">
        <v>477</v>
      </c>
      <c r="H64" s="71">
        <v>41182</v>
      </c>
      <c r="I64" s="5">
        <v>2216.3000000000002</v>
      </c>
      <c r="J64" t="s">
        <v>477</v>
      </c>
      <c r="K64" s="71">
        <v>41182</v>
      </c>
      <c r="L64" s="48">
        <v>0</v>
      </c>
      <c r="M64" t="s">
        <v>477</v>
      </c>
      <c r="N64" s="71">
        <v>41182</v>
      </c>
      <c r="O64" s="48">
        <v>0</v>
      </c>
      <c r="Q64" s="6">
        <f t="shared" si="0"/>
        <v>7000</v>
      </c>
      <c r="R64" s="79">
        <f t="shared" si="2"/>
        <v>-1000</v>
      </c>
      <c r="S64" s="72">
        <f t="shared" si="1"/>
        <v>5700.0000000002728</v>
      </c>
      <c r="T64" s="80">
        <f t="shared" si="3"/>
        <v>1800.0000000000302</v>
      </c>
    </row>
    <row r="65" spans="1:20" x14ac:dyDescent="0.25">
      <c r="A65" t="s">
        <v>478</v>
      </c>
      <c r="B65" s="71">
        <v>41213</v>
      </c>
      <c r="C65" s="48">
        <v>5055</v>
      </c>
      <c r="D65" t="s">
        <v>478</v>
      </c>
      <c r="E65" s="71">
        <v>41213</v>
      </c>
      <c r="F65" s="48">
        <v>14024</v>
      </c>
      <c r="G65" t="s">
        <v>478</v>
      </c>
      <c r="H65" s="71">
        <v>41213</v>
      </c>
      <c r="I65" s="5">
        <v>2213.6</v>
      </c>
      <c r="J65" t="s">
        <v>478</v>
      </c>
      <c r="K65" s="71">
        <v>41213</v>
      </c>
      <c r="L65" s="48">
        <v>0</v>
      </c>
      <c r="M65" t="s">
        <v>478</v>
      </c>
      <c r="N65" s="71">
        <v>41213</v>
      </c>
      <c r="O65" s="48">
        <v>0</v>
      </c>
      <c r="Q65" s="6">
        <f t="shared" si="0"/>
        <v>-24000</v>
      </c>
      <c r="R65" s="79">
        <f t="shared" si="2"/>
        <v>-6333.333333333333</v>
      </c>
      <c r="S65" s="72">
        <f t="shared" si="1"/>
        <v>-2700.0000000002728</v>
      </c>
      <c r="T65" s="80">
        <f t="shared" si="3"/>
        <v>3599.9999999999091</v>
      </c>
    </row>
    <row r="66" spans="1:20" x14ac:dyDescent="0.25">
      <c r="A66" t="s">
        <v>479</v>
      </c>
      <c r="B66" s="71">
        <v>41243</v>
      </c>
      <c r="C66" s="48">
        <v>5052</v>
      </c>
      <c r="D66" t="s">
        <v>479</v>
      </c>
      <c r="E66" s="71">
        <v>41243</v>
      </c>
      <c r="F66" s="48">
        <v>14022</v>
      </c>
      <c r="G66" t="s">
        <v>479</v>
      </c>
      <c r="H66" s="71">
        <v>41243</v>
      </c>
      <c r="I66" s="5">
        <v>2209.1</v>
      </c>
      <c r="J66" t="s">
        <v>479</v>
      </c>
      <c r="K66" s="71">
        <v>41243</v>
      </c>
      <c r="L66" s="48">
        <v>0</v>
      </c>
      <c r="M66" t="s">
        <v>479</v>
      </c>
      <c r="N66" s="71">
        <v>41243</v>
      </c>
      <c r="O66" s="48">
        <v>0</v>
      </c>
      <c r="Q66" s="6">
        <f t="shared" si="0"/>
        <v>-5000</v>
      </c>
      <c r="R66" s="79">
        <f t="shared" si="2"/>
        <v>-7333.333333333333</v>
      </c>
      <c r="S66" s="72">
        <f t="shared" si="1"/>
        <v>-4500</v>
      </c>
      <c r="T66" s="80">
        <f t="shared" si="3"/>
        <v>-500</v>
      </c>
    </row>
    <row r="67" spans="1:20" x14ac:dyDescent="0.25">
      <c r="A67" t="s">
        <v>480</v>
      </c>
      <c r="B67" s="71">
        <v>41274</v>
      </c>
      <c r="C67" s="48">
        <v>5048</v>
      </c>
      <c r="D67" t="s">
        <v>480</v>
      </c>
      <c r="E67" s="71">
        <v>41274</v>
      </c>
      <c r="F67" s="48">
        <v>14033</v>
      </c>
      <c r="G67" t="s">
        <v>480</v>
      </c>
      <c r="H67" s="71">
        <v>41274</v>
      </c>
      <c r="I67" s="5">
        <v>2207.9</v>
      </c>
      <c r="J67" t="s">
        <v>480</v>
      </c>
      <c r="K67" s="71">
        <v>41274</v>
      </c>
      <c r="L67" s="48">
        <v>0</v>
      </c>
      <c r="M67" t="s">
        <v>480</v>
      </c>
      <c r="N67" s="71">
        <v>41274</v>
      </c>
      <c r="O67" s="48">
        <v>0</v>
      </c>
      <c r="Q67" s="6">
        <f t="shared" si="0"/>
        <v>7000</v>
      </c>
      <c r="R67" s="79">
        <f t="shared" si="2"/>
        <v>-7333.333333333333</v>
      </c>
      <c r="S67" s="72">
        <f t="shared" si="1"/>
        <v>-1199.9999999998181</v>
      </c>
      <c r="T67" s="80">
        <f t="shared" si="3"/>
        <v>-2800.0000000000305</v>
      </c>
    </row>
    <row r="68" spans="1:20" x14ac:dyDescent="0.25">
      <c r="A68" t="s">
        <v>481</v>
      </c>
      <c r="B68" s="71">
        <v>41305</v>
      </c>
      <c r="C68" s="48">
        <v>5030</v>
      </c>
      <c r="D68" t="s">
        <v>481</v>
      </c>
      <c r="E68" s="71">
        <v>41305</v>
      </c>
      <c r="F68" s="48">
        <v>14034</v>
      </c>
      <c r="G68" t="s">
        <v>481</v>
      </c>
      <c r="H68" s="71">
        <v>41305</v>
      </c>
      <c r="I68" s="5">
        <v>2203.8000000000002</v>
      </c>
      <c r="J68" t="s">
        <v>481</v>
      </c>
      <c r="K68" s="71">
        <v>41305</v>
      </c>
      <c r="L68" s="48">
        <v>0</v>
      </c>
      <c r="M68" t="s">
        <v>481</v>
      </c>
      <c r="N68" s="71">
        <v>41305</v>
      </c>
      <c r="O68" s="48">
        <v>0</v>
      </c>
      <c r="Q68" s="6">
        <f t="shared" si="0"/>
        <v>-17000</v>
      </c>
      <c r="R68" s="79">
        <f t="shared" si="2"/>
        <v>-5000</v>
      </c>
      <c r="S68" s="72">
        <f t="shared" si="1"/>
        <v>-4099.9999999999091</v>
      </c>
      <c r="T68" s="80">
        <f t="shared" si="3"/>
        <v>-3266.6666666665756</v>
      </c>
    </row>
    <row r="69" spans="1:20" x14ac:dyDescent="0.25">
      <c r="A69" t="s">
        <v>482</v>
      </c>
      <c r="B69" s="71">
        <v>41333</v>
      </c>
      <c r="C69" s="48">
        <v>5046</v>
      </c>
      <c r="D69" t="s">
        <v>482</v>
      </c>
      <c r="E69" s="71">
        <v>41333</v>
      </c>
      <c r="F69" s="48">
        <v>14034</v>
      </c>
      <c r="G69" t="s">
        <v>482</v>
      </c>
      <c r="H69" s="71">
        <v>41333</v>
      </c>
      <c r="I69" s="5">
        <v>2204.5</v>
      </c>
      <c r="J69" t="s">
        <v>482</v>
      </c>
      <c r="K69" s="71">
        <v>41333</v>
      </c>
      <c r="L69" s="48">
        <v>0</v>
      </c>
      <c r="M69" t="s">
        <v>482</v>
      </c>
      <c r="N69" s="71">
        <v>41333</v>
      </c>
      <c r="O69" s="48">
        <v>0</v>
      </c>
      <c r="Q69" s="6">
        <f t="shared" si="0"/>
        <v>16000</v>
      </c>
      <c r="R69" s="79">
        <f t="shared" si="2"/>
        <v>2000</v>
      </c>
      <c r="S69" s="72">
        <f t="shared" si="1"/>
        <v>699.9999999998181</v>
      </c>
      <c r="T69" s="80">
        <f t="shared" si="3"/>
        <v>-1533.333333333303</v>
      </c>
    </row>
    <row r="70" spans="1:20" x14ac:dyDescent="0.25">
      <c r="A70" t="s">
        <v>483</v>
      </c>
      <c r="B70" s="71">
        <v>41364</v>
      </c>
      <c r="C70" s="48">
        <v>5052</v>
      </c>
      <c r="D70" t="s">
        <v>483</v>
      </c>
      <c r="E70" s="71">
        <v>41364</v>
      </c>
      <c r="F70" s="48">
        <v>14024</v>
      </c>
      <c r="G70" t="s">
        <v>483</v>
      </c>
      <c r="H70" s="71">
        <v>41364</v>
      </c>
      <c r="I70" s="5">
        <v>2201.9</v>
      </c>
      <c r="J70" t="s">
        <v>483</v>
      </c>
      <c r="K70" s="71">
        <v>41364</v>
      </c>
      <c r="L70" s="48">
        <v>0</v>
      </c>
      <c r="M70" t="s">
        <v>483</v>
      </c>
      <c r="N70" s="71">
        <v>41364</v>
      </c>
      <c r="O70" s="48">
        <v>0</v>
      </c>
      <c r="Q70" s="6">
        <f t="shared" si="0"/>
        <v>-4000</v>
      </c>
      <c r="R70" s="79">
        <f t="shared" si="2"/>
        <v>-1666.6666666666667</v>
      </c>
      <c r="S70" s="72">
        <f t="shared" si="1"/>
        <v>-2599.9999999999091</v>
      </c>
      <c r="T70" s="80">
        <f t="shared" si="3"/>
        <v>-2000</v>
      </c>
    </row>
    <row r="71" spans="1:20" x14ac:dyDescent="0.25">
      <c r="A71" t="s">
        <v>484</v>
      </c>
      <c r="B71" s="71">
        <v>41394</v>
      </c>
      <c r="C71" s="48">
        <v>5047</v>
      </c>
      <c r="D71" t="s">
        <v>484</v>
      </c>
      <c r="E71" s="71">
        <v>41394</v>
      </c>
      <c r="F71" s="48">
        <v>14032</v>
      </c>
      <c r="G71" t="s">
        <v>484</v>
      </c>
      <c r="H71" s="71">
        <v>41394</v>
      </c>
      <c r="I71" s="5">
        <v>2192.3000000000002</v>
      </c>
      <c r="J71" t="s">
        <v>484</v>
      </c>
      <c r="K71" s="71">
        <v>41394</v>
      </c>
      <c r="L71" s="48">
        <v>0</v>
      </c>
      <c r="M71" t="s">
        <v>484</v>
      </c>
      <c r="N71" s="71">
        <v>41394</v>
      </c>
      <c r="O71" s="48">
        <v>0</v>
      </c>
      <c r="Q71" s="6">
        <f t="shared" si="0"/>
        <v>3000</v>
      </c>
      <c r="R71" s="79">
        <f t="shared" si="2"/>
        <v>5000</v>
      </c>
      <c r="S71" s="72">
        <f t="shared" si="1"/>
        <v>-9599.9999999999091</v>
      </c>
      <c r="T71" s="80">
        <f t="shared" si="3"/>
        <v>-3833.3333333333335</v>
      </c>
    </row>
    <row r="72" spans="1:20" x14ac:dyDescent="0.25">
      <c r="A72" t="s">
        <v>485</v>
      </c>
      <c r="B72" s="71">
        <v>41425</v>
      </c>
      <c r="C72" s="48">
        <v>5047</v>
      </c>
      <c r="D72" t="s">
        <v>485</v>
      </c>
      <c r="E72" s="71">
        <v>41425</v>
      </c>
      <c r="F72" s="48">
        <v>14033</v>
      </c>
      <c r="G72" t="s">
        <v>485</v>
      </c>
      <c r="H72" s="71">
        <v>41425</v>
      </c>
      <c r="I72" s="5">
        <v>2182.9</v>
      </c>
      <c r="J72" t="s">
        <v>485</v>
      </c>
      <c r="K72" s="71">
        <v>41425</v>
      </c>
      <c r="L72" s="48">
        <v>0</v>
      </c>
      <c r="M72" t="s">
        <v>485</v>
      </c>
      <c r="N72" s="71">
        <v>41425</v>
      </c>
      <c r="O72" s="48">
        <v>0</v>
      </c>
      <c r="Q72" s="6">
        <f t="shared" si="0"/>
        <v>1000</v>
      </c>
      <c r="R72" s="79">
        <f t="shared" si="2"/>
        <v>0</v>
      </c>
      <c r="S72" s="72">
        <f t="shared" si="1"/>
        <v>-9400.0000000000909</v>
      </c>
      <c r="T72" s="80">
        <f t="shared" si="3"/>
        <v>-7199.99999999997</v>
      </c>
    </row>
    <row r="73" spans="1:20" x14ac:dyDescent="0.25">
      <c r="A73" t="s">
        <v>486</v>
      </c>
      <c r="B73" s="71">
        <v>41455</v>
      </c>
      <c r="C73" s="48">
        <v>5038</v>
      </c>
      <c r="D73" t="s">
        <v>486</v>
      </c>
      <c r="E73" s="71">
        <v>41455</v>
      </c>
      <c r="F73" s="48">
        <v>14031</v>
      </c>
      <c r="G73" t="s">
        <v>486</v>
      </c>
      <c r="H73" s="71">
        <v>41455</v>
      </c>
      <c r="I73" s="5">
        <v>2176.1</v>
      </c>
      <c r="J73" t="s">
        <v>486</v>
      </c>
      <c r="K73" s="71">
        <v>41455</v>
      </c>
      <c r="L73" s="48">
        <v>0</v>
      </c>
      <c r="M73" t="s">
        <v>486</v>
      </c>
      <c r="N73" s="71">
        <v>41455</v>
      </c>
      <c r="O73" s="48">
        <v>0</v>
      </c>
      <c r="Q73" s="6">
        <f t="shared" si="0"/>
        <v>-11000</v>
      </c>
      <c r="R73" s="79">
        <f t="shared" si="2"/>
        <v>-2333.3333333333335</v>
      </c>
      <c r="S73" s="72">
        <f t="shared" si="1"/>
        <v>-6800.0000000001819</v>
      </c>
      <c r="T73" s="80">
        <f t="shared" si="3"/>
        <v>-8600.00000000006</v>
      </c>
    </row>
    <row r="74" spans="1:20" x14ac:dyDescent="0.25">
      <c r="A74" t="s">
        <v>487</v>
      </c>
      <c r="B74" s="71">
        <v>41486</v>
      </c>
      <c r="C74" s="48">
        <v>5029</v>
      </c>
      <c r="D74" t="s">
        <v>487</v>
      </c>
      <c r="E74" s="71">
        <v>41486</v>
      </c>
      <c r="F74" s="48">
        <v>14024</v>
      </c>
      <c r="G74" t="s">
        <v>487</v>
      </c>
      <c r="H74" s="71">
        <v>41486</v>
      </c>
      <c r="I74" s="5">
        <v>2168.6</v>
      </c>
      <c r="J74" t="s">
        <v>487</v>
      </c>
      <c r="K74" s="71">
        <v>41486</v>
      </c>
      <c r="L74" s="48">
        <v>0</v>
      </c>
      <c r="M74" t="s">
        <v>487</v>
      </c>
      <c r="N74" s="71">
        <v>41486</v>
      </c>
      <c r="O74" s="48">
        <v>0</v>
      </c>
      <c r="Q74" s="6">
        <f t="shared" ref="Q74:Q137" si="4">IF(B74&lt;&gt;"",((C74+F74)-(C73+F73))*1000,"")</f>
        <v>-16000</v>
      </c>
      <c r="R74" s="79">
        <f t="shared" si="2"/>
        <v>-8666.6666666666661</v>
      </c>
      <c r="S74" s="72">
        <f t="shared" ref="S74:S137" si="5">IF(B74&lt;&gt;"",((I74-L74)-(I73-L73))*1000,"")</f>
        <v>-7500</v>
      </c>
      <c r="T74" s="80">
        <f t="shared" si="3"/>
        <v>-7900.0000000000909</v>
      </c>
    </row>
    <row r="75" spans="1:20" x14ac:dyDescent="0.25">
      <c r="A75" t="s">
        <v>488</v>
      </c>
      <c r="B75" s="71">
        <v>41517</v>
      </c>
      <c r="C75" s="48">
        <v>5046</v>
      </c>
      <c r="D75" t="s">
        <v>488</v>
      </c>
      <c r="E75" s="71">
        <v>41517</v>
      </c>
      <c r="F75" s="48">
        <v>14033</v>
      </c>
      <c r="G75" t="s">
        <v>488</v>
      </c>
      <c r="H75" s="71">
        <v>41517</v>
      </c>
      <c r="I75" s="5">
        <v>2161.9</v>
      </c>
      <c r="J75" t="s">
        <v>488</v>
      </c>
      <c r="K75" s="71">
        <v>41517</v>
      </c>
      <c r="L75" s="48">
        <v>0</v>
      </c>
      <c r="M75" t="s">
        <v>488</v>
      </c>
      <c r="N75" s="71">
        <v>41517</v>
      </c>
      <c r="O75" s="48">
        <v>0</v>
      </c>
      <c r="Q75" s="6">
        <f t="shared" si="4"/>
        <v>26000</v>
      </c>
      <c r="R75" s="79">
        <f t="shared" si="2"/>
        <v>-333.33333333333331</v>
      </c>
      <c r="S75" s="72">
        <f t="shared" si="5"/>
        <v>-6699.9999999998181</v>
      </c>
      <c r="T75" s="80">
        <f t="shared" si="3"/>
        <v>-7000</v>
      </c>
    </row>
    <row r="76" spans="1:20" x14ac:dyDescent="0.25">
      <c r="A76" t="s">
        <v>489</v>
      </c>
      <c r="B76" s="71">
        <v>41547</v>
      </c>
      <c r="C76" s="48">
        <v>5049</v>
      </c>
      <c r="D76" t="s">
        <v>489</v>
      </c>
      <c r="E76" s="71">
        <v>41547</v>
      </c>
      <c r="F76" s="48">
        <v>14038</v>
      </c>
      <c r="G76" t="s">
        <v>489</v>
      </c>
      <c r="H76" s="71">
        <v>41547</v>
      </c>
      <c r="I76" s="5">
        <v>2159.1</v>
      </c>
      <c r="J76" t="s">
        <v>489</v>
      </c>
      <c r="K76" s="71">
        <v>41547</v>
      </c>
      <c r="L76" s="48">
        <v>0</v>
      </c>
      <c r="M76" t="s">
        <v>489</v>
      </c>
      <c r="N76" s="71">
        <v>41547</v>
      </c>
      <c r="O76" s="48">
        <v>0</v>
      </c>
      <c r="Q76" s="6">
        <f t="shared" si="4"/>
        <v>8000</v>
      </c>
      <c r="R76" s="79">
        <f t="shared" ref="R76:R139" si="6">IF(B76&lt;&gt;"",AVERAGE(Q74:Q76),"")</f>
        <v>6000</v>
      </c>
      <c r="S76" s="72">
        <f t="shared" si="5"/>
        <v>-2800.0000000001819</v>
      </c>
      <c r="T76" s="80">
        <f t="shared" ref="T76:T139" si="7">IF(B76&lt;&gt;"",AVERAGE(S74:S76),"")</f>
        <v>-5666.666666666667</v>
      </c>
    </row>
    <row r="77" spans="1:20" x14ac:dyDescent="0.25">
      <c r="A77" t="s">
        <v>490</v>
      </c>
      <c r="B77" s="71">
        <v>41578</v>
      </c>
      <c r="C77" s="48">
        <v>5056</v>
      </c>
      <c r="D77" t="s">
        <v>490</v>
      </c>
      <c r="E77" s="71">
        <v>41578</v>
      </c>
      <c r="F77" s="48">
        <v>14037</v>
      </c>
      <c r="G77" t="s">
        <v>490</v>
      </c>
      <c r="H77" s="71">
        <v>41578</v>
      </c>
      <c r="I77" s="5">
        <v>2151.6999999999998</v>
      </c>
      <c r="J77" t="s">
        <v>490</v>
      </c>
      <c r="K77" s="71">
        <v>41578</v>
      </c>
      <c r="L77" s="48">
        <v>0</v>
      </c>
      <c r="M77" t="s">
        <v>490</v>
      </c>
      <c r="N77" s="71">
        <v>41578</v>
      </c>
      <c r="O77" s="48">
        <v>0</v>
      </c>
      <c r="Q77" s="6">
        <f t="shared" si="4"/>
        <v>6000</v>
      </c>
      <c r="R77" s="79">
        <f t="shared" si="6"/>
        <v>13333.333333333334</v>
      </c>
      <c r="S77" s="72">
        <f t="shared" si="5"/>
        <v>-7400.0000000000909</v>
      </c>
      <c r="T77" s="80">
        <f t="shared" si="7"/>
        <v>-5633.333333333364</v>
      </c>
    </row>
    <row r="78" spans="1:20" x14ac:dyDescent="0.25">
      <c r="A78" t="s">
        <v>491</v>
      </c>
      <c r="B78" s="71">
        <v>41608</v>
      </c>
      <c r="C78" s="48">
        <v>5059</v>
      </c>
      <c r="D78" t="s">
        <v>491</v>
      </c>
      <c r="E78" s="71">
        <v>41608</v>
      </c>
      <c r="F78" s="48">
        <v>14043</v>
      </c>
      <c r="G78" t="s">
        <v>491</v>
      </c>
      <c r="H78" s="71">
        <v>41608</v>
      </c>
      <c r="I78" s="5">
        <v>2152.6999999999998</v>
      </c>
      <c r="J78" t="s">
        <v>491</v>
      </c>
      <c r="K78" s="71">
        <v>41608</v>
      </c>
      <c r="L78" s="48">
        <v>0</v>
      </c>
      <c r="M78" t="s">
        <v>491</v>
      </c>
      <c r="N78" s="71">
        <v>41608</v>
      </c>
      <c r="O78" s="48">
        <v>0</v>
      </c>
      <c r="Q78" s="6">
        <f t="shared" si="4"/>
        <v>9000</v>
      </c>
      <c r="R78" s="79">
        <f t="shared" si="6"/>
        <v>7666.666666666667</v>
      </c>
      <c r="S78" s="72">
        <f t="shared" si="5"/>
        <v>1000</v>
      </c>
      <c r="T78" s="80">
        <f t="shared" si="7"/>
        <v>-3066.6666666667575</v>
      </c>
    </row>
    <row r="79" spans="1:20" x14ac:dyDescent="0.25">
      <c r="A79" t="s">
        <v>492</v>
      </c>
      <c r="B79" s="71">
        <v>41639</v>
      </c>
      <c r="C79" s="48">
        <v>5053</v>
      </c>
      <c r="D79" t="s">
        <v>492</v>
      </c>
      <c r="E79" s="71">
        <v>41639</v>
      </c>
      <c r="F79" s="48">
        <v>14028</v>
      </c>
      <c r="G79" t="s">
        <v>492</v>
      </c>
      <c r="H79" s="71">
        <v>41639</v>
      </c>
      <c r="I79" s="5">
        <v>2147</v>
      </c>
      <c r="J79" t="s">
        <v>492</v>
      </c>
      <c r="K79" s="71">
        <v>41639</v>
      </c>
      <c r="L79" s="48">
        <v>0</v>
      </c>
      <c r="M79" t="s">
        <v>492</v>
      </c>
      <c r="N79" s="71">
        <v>41639</v>
      </c>
      <c r="O79" s="48">
        <v>0</v>
      </c>
      <c r="Q79" s="6">
        <f t="shared" si="4"/>
        <v>-21000</v>
      </c>
      <c r="R79" s="79">
        <f t="shared" si="6"/>
        <v>-2000</v>
      </c>
      <c r="S79" s="72">
        <f t="shared" si="5"/>
        <v>-5699.9999999998181</v>
      </c>
      <c r="T79" s="80">
        <f t="shared" si="7"/>
        <v>-4033.333333333303</v>
      </c>
    </row>
    <row r="80" spans="1:20" x14ac:dyDescent="0.25">
      <c r="A80" t="s">
        <v>493</v>
      </c>
      <c r="B80" s="71">
        <v>41670</v>
      </c>
      <c r="C80" s="48">
        <v>5047</v>
      </c>
      <c r="D80" t="s">
        <v>493</v>
      </c>
      <c r="E80" s="71">
        <v>41670</v>
      </c>
      <c r="F80" s="48">
        <v>14025</v>
      </c>
      <c r="G80" t="s">
        <v>493</v>
      </c>
      <c r="H80" s="71">
        <v>41670</v>
      </c>
      <c r="I80" s="5">
        <v>2143.5</v>
      </c>
      <c r="J80" t="s">
        <v>493</v>
      </c>
      <c r="K80" s="71">
        <v>41670</v>
      </c>
      <c r="L80" s="48">
        <v>0</v>
      </c>
      <c r="M80" t="s">
        <v>493</v>
      </c>
      <c r="N80" s="71">
        <v>41670</v>
      </c>
      <c r="O80" s="48">
        <v>0</v>
      </c>
      <c r="Q80" s="6">
        <f t="shared" si="4"/>
        <v>-9000</v>
      </c>
      <c r="R80" s="79">
        <f t="shared" si="6"/>
        <v>-7000</v>
      </c>
      <c r="S80" s="72">
        <f t="shared" si="5"/>
        <v>-3500</v>
      </c>
      <c r="T80" s="80">
        <f t="shared" si="7"/>
        <v>-2733.3333333332725</v>
      </c>
    </row>
    <row r="81" spans="1:20" x14ac:dyDescent="0.25">
      <c r="A81" t="s">
        <v>494</v>
      </c>
      <c r="B81" s="71">
        <v>41698</v>
      </c>
      <c r="C81" s="48">
        <v>5058</v>
      </c>
      <c r="D81" t="s">
        <v>494</v>
      </c>
      <c r="E81" s="71">
        <v>41698</v>
      </c>
      <c r="F81" s="48">
        <v>14030</v>
      </c>
      <c r="G81" t="s">
        <v>494</v>
      </c>
      <c r="H81" s="71">
        <v>41698</v>
      </c>
      <c r="I81" s="5">
        <v>2139.5</v>
      </c>
      <c r="J81" t="s">
        <v>494</v>
      </c>
      <c r="K81" s="71">
        <v>41698</v>
      </c>
      <c r="L81" s="48">
        <v>0</v>
      </c>
      <c r="M81" t="s">
        <v>494</v>
      </c>
      <c r="N81" s="71">
        <v>41698</v>
      </c>
      <c r="O81" s="48">
        <v>0</v>
      </c>
      <c r="Q81" s="6">
        <f t="shared" si="4"/>
        <v>16000</v>
      </c>
      <c r="R81" s="79">
        <f t="shared" si="6"/>
        <v>-4666.666666666667</v>
      </c>
      <c r="S81" s="72">
        <f t="shared" si="5"/>
        <v>-4000</v>
      </c>
      <c r="T81" s="80">
        <f t="shared" si="7"/>
        <v>-4399.9999999999391</v>
      </c>
    </row>
    <row r="82" spans="1:20" x14ac:dyDescent="0.25">
      <c r="A82" t="s">
        <v>495</v>
      </c>
      <c r="B82" s="71">
        <v>41729</v>
      </c>
      <c r="C82" s="48">
        <v>5055</v>
      </c>
      <c r="D82" t="s">
        <v>495</v>
      </c>
      <c r="E82" s="71">
        <v>41729</v>
      </c>
      <c r="F82" s="48">
        <v>14045</v>
      </c>
      <c r="G82" t="s">
        <v>495</v>
      </c>
      <c r="H82" s="71">
        <v>41729</v>
      </c>
      <c r="I82" s="5">
        <v>2137.6999999999998</v>
      </c>
      <c r="J82" t="s">
        <v>495</v>
      </c>
      <c r="K82" s="71">
        <v>41729</v>
      </c>
      <c r="L82" s="48">
        <v>0</v>
      </c>
      <c r="M82" t="s">
        <v>495</v>
      </c>
      <c r="N82" s="71">
        <v>41729</v>
      </c>
      <c r="O82" s="48">
        <v>0</v>
      </c>
      <c r="Q82" s="6">
        <f t="shared" si="4"/>
        <v>12000</v>
      </c>
      <c r="R82" s="79">
        <f t="shared" si="6"/>
        <v>6333.333333333333</v>
      </c>
      <c r="S82" s="72">
        <f t="shared" si="5"/>
        <v>-1800.0000000001819</v>
      </c>
      <c r="T82" s="80">
        <f t="shared" si="7"/>
        <v>-3100.0000000000605</v>
      </c>
    </row>
    <row r="83" spans="1:20" x14ac:dyDescent="0.25">
      <c r="A83" t="s">
        <v>496</v>
      </c>
      <c r="B83" s="71">
        <v>41759</v>
      </c>
      <c r="C83" s="48">
        <v>5058</v>
      </c>
      <c r="D83" t="s">
        <v>496</v>
      </c>
      <c r="E83" s="71">
        <v>41759</v>
      </c>
      <c r="F83" s="48">
        <v>14075</v>
      </c>
      <c r="G83" t="s">
        <v>496</v>
      </c>
      <c r="H83" s="71">
        <v>41759</v>
      </c>
      <c r="I83" s="5">
        <v>2134.3000000000002</v>
      </c>
      <c r="J83" t="s">
        <v>496</v>
      </c>
      <c r="K83" s="71">
        <v>41759</v>
      </c>
      <c r="L83" s="48">
        <v>0</v>
      </c>
      <c r="M83" t="s">
        <v>496</v>
      </c>
      <c r="N83" s="71">
        <v>41759</v>
      </c>
      <c r="O83" s="48">
        <v>0</v>
      </c>
      <c r="Q83" s="6">
        <f t="shared" si="4"/>
        <v>33000</v>
      </c>
      <c r="R83" s="79">
        <f t="shared" si="6"/>
        <v>20333.333333333332</v>
      </c>
      <c r="S83" s="72">
        <f t="shared" si="5"/>
        <v>-3399.9999999996362</v>
      </c>
      <c r="T83" s="80">
        <f t="shared" si="7"/>
        <v>-3066.666666666606</v>
      </c>
    </row>
    <row r="84" spans="1:20" x14ac:dyDescent="0.25">
      <c r="A84" t="s">
        <v>497</v>
      </c>
      <c r="B84" s="71">
        <v>41790</v>
      </c>
      <c r="C84" s="48">
        <v>5056</v>
      </c>
      <c r="D84" t="s">
        <v>497</v>
      </c>
      <c r="E84" s="71">
        <v>41790</v>
      </c>
      <c r="F84" s="48">
        <v>14070</v>
      </c>
      <c r="G84" t="s">
        <v>497</v>
      </c>
      <c r="H84" s="71">
        <v>41790</v>
      </c>
      <c r="I84" s="5">
        <v>2134.5</v>
      </c>
      <c r="J84" t="s">
        <v>497</v>
      </c>
      <c r="K84" s="71">
        <v>41790</v>
      </c>
      <c r="L84" s="48">
        <v>0</v>
      </c>
      <c r="M84" t="s">
        <v>497</v>
      </c>
      <c r="N84" s="71">
        <v>41790</v>
      </c>
      <c r="O84" s="48">
        <v>0</v>
      </c>
      <c r="Q84" s="6">
        <f t="shared" si="4"/>
        <v>-7000</v>
      </c>
      <c r="R84" s="79">
        <f t="shared" si="6"/>
        <v>12666.666666666666</v>
      </c>
      <c r="S84" s="72">
        <f t="shared" si="5"/>
        <v>199.9999999998181</v>
      </c>
      <c r="T84" s="80">
        <f t="shared" si="7"/>
        <v>-1666.6666666666667</v>
      </c>
    </row>
    <row r="85" spans="1:20" x14ac:dyDescent="0.25">
      <c r="A85" t="s">
        <v>498</v>
      </c>
      <c r="B85" s="71">
        <v>41820</v>
      </c>
      <c r="C85" s="48">
        <v>5063</v>
      </c>
      <c r="D85" t="s">
        <v>498</v>
      </c>
      <c r="E85" s="71">
        <v>41820</v>
      </c>
      <c r="F85" s="48">
        <v>14106</v>
      </c>
      <c r="G85" t="s">
        <v>498</v>
      </c>
      <c r="H85" s="71">
        <v>41820</v>
      </c>
      <c r="I85" s="5">
        <v>2135.1999999999998</v>
      </c>
      <c r="J85" t="s">
        <v>498</v>
      </c>
      <c r="K85" s="71">
        <v>41820</v>
      </c>
      <c r="L85" s="48">
        <v>0</v>
      </c>
      <c r="M85" t="s">
        <v>498</v>
      </c>
      <c r="N85" s="71">
        <v>41820</v>
      </c>
      <c r="O85" s="48">
        <v>0</v>
      </c>
      <c r="Q85" s="6">
        <f t="shared" si="4"/>
        <v>43000</v>
      </c>
      <c r="R85" s="79">
        <f t="shared" si="6"/>
        <v>23000</v>
      </c>
      <c r="S85" s="72">
        <f t="shared" si="5"/>
        <v>699.9999999998181</v>
      </c>
      <c r="T85" s="80">
        <f t="shared" si="7"/>
        <v>-833.33333333333337</v>
      </c>
    </row>
    <row r="86" spans="1:20" x14ac:dyDescent="0.25">
      <c r="A86" t="s">
        <v>499</v>
      </c>
      <c r="B86" s="71">
        <v>41851</v>
      </c>
      <c r="C86" s="48">
        <v>5028</v>
      </c>
      <c r="D86" t="s">
        <v>499</v>
      </c>
      <c r="E86" s="71">
        <v>41851</v>
      </c>
      <c r="F86" s="48">
        <v>14114</v>
      </c>
      <c r="G86" t="s">
        <v>499</v>
      </c>
      <c r="H86" s="71">
        <v>41851</v>
      </c>
      <c r="I86" s="5">
        <v>2138.6999999999998</v>
      </c>
      <c r="J86" t="s">
        <v>499</v>
      </c>
      <c r="K86" s="71">
        <v>41851</v>
      </c>
      <c r="L86" s="48">
        <v>0</v>
      </c>
      <c r="M86" t="s">
        <v>499</v>
      </c>
      <c r="N86" s="71">
        <v>41851</v>
      </c>
      <c r="O86" s="48">
        <v>0</v>
      </c>
      <c r="Q86" s="6">
        <f t="shared" si="4"/>
        <v>-27000</v>
      </c>
      <c r="R86" s="79">
        <f t="shared" si="6"/>
        <v>3000</v>
      </c>
      <c r="S86" s="72">
        <f t="shared" si="5"/>
        <v>3500</v>
      </c>
      <c r="T86" s="80">
        <f t="shared" si="7"/>
        <v>1466.6666666665453</v>
      </c>
    </row>
    <row r="87" spans="1:20" x14ac:dyDescent="0.25">
      <c r="A87" t="s">
        <v>500</v>
      </c>
      <c r="B87" s="71">
        <v>41882</v>
      </c>
      <c r="C87" s="48">
        <v>5021</v>
      </c>
      <c r="D87" t="s">
        <v>500</v>
      </c>
      <c r="E87" s="71">
        <v>41882</v>
      </c>
      <c r="F87" s="48">
        <v>14109</v>
      </c>
      <c r="G87" t="s">
        <v>500</v>
      </c>
      <c r="H87" s="71">
        <v>41882</v>
      </c>
      <c r="I87" s="5">
        <v>2142.4</v>
      </c>
      <c r="J87" t="s">
        <v>500</v>
      </c>
      <c r="K87" s="71">
        <v>41882</v>
      </c>
      <c r="L87" s="48">
        <v>0</v>
      </c>
      <c r="M87" t="s">
        <v>500</v>
      </c>
      <c r="N87" s="71">
        <v>41882</v>
      </c>
      <c r="O87" s="48">
        <v>0</v>
      </c>
      <c r="Q87" s="6">
        <f t="shared" si="4"/>
        <v>-12000</v>
      </c>
      <c r="R87" s="79">
        <f t="shared" si="6"/>
        <v>1333.3333333333333</v>
      </c>
      <c r="S87" s="72">
        <f t="shared" si="5"/>
        <v>3700.0000000002728</v>
      </c>
      <c r="T87" s="80">
        <f t="shared" si="7"/>
        <v>2633.3333333333635</v>
      </c>
    </row>
    <row r="88" spans="1:20" x14ac:dyDescent="0.25">
      <c r="A88" t="s">
        <v>501</v>
      </c>
      <c r="B88" s="71">
        <v>41912</v>
      </c>
      <c r="C88" s="48">
        <v>5043</v>
      </c>
      <c r="D88" t="s">
        <v>501</v>
      </c>
      <c r="E88" s="71">
        <v>41912</v>
      </c>
      <c r="F88" s="48">
        <v>14129</v>
      </c>
      <c r="G88" t="s">
        <v>501</v>
      </c>
      <c r="H88" s="71">
        <v>41912</v>
      </c>
      <c r="I88" s="5">
        <v>2141.6</v>
      </c>
      <c r="J88" t="s">
        <v>501</v>
      </c>
      <c r="K88" s="71">
        <v>41912</v>
      </c>
      <c r="L88" s="48">
        <v>0</v>
      </c>
      <c r="M88" t="s">
        <v>501</v>
      </c>
      <c r="N88" s="71">
        <v>41912</v>
      </c>
      <c r="O88" s="48">
        <v>0</v>
      </c>
      <c r="Q88" s="6">
        <f t="shared" si="4"/>
        <v>42000</v>
      </c>
      <c r="R88" s="79">
        <f t="shared" si="6"/>
        <v>1000</v>
      </c>
      <c r="S88" s="72">
        <f t="shared" si="5"/>
        <v>-800.0000000001819</v>
      </c>
      <c r="T88" s="80">
        <f t="shared" si="7"/>
        <v>2133.3333333333635</v>
      </c>
    </row>
    <row r="89" spans="1:20" x14ac:dyDescent="0.25">
      <c r="A89" t="s">
        <v>502</v>
      </c>
      <c r="B89" s="71">
        <v>41943</v>
      </c>
      <c r="C89" s="48">
        <v>5050</v>
      </c>
      <c r="D89" t="s">
        <v>502</v>
      </c>
      <c r="E89" s="71">
        <v>41943</v>
      </c>
      <c r="F89" s="48">
        <v>14134</v>
      </c>
      <c r="G89" t="s">
        <v>502</v>
      </c>
      <c r="H89" s="71">
        <v>41943</v>
      </c>
      <c r="I89" s="5">
        <v>2144.4</v>
      </c>
      <c r="J89" t="s">
        <v>502</v>
      </c>
      <c r="K89" s="71">
        <v>41943</v>
      </c>
      <c r="L89" s="48">
        <v>0</v>
      </c>
      <c r="M89" t="s">
        <v>502</v>
      </c>
      <c r="N89" s="71">
        <v>41943</v>
      </c>
      <c r="O89" s="48">
        <v>0</v>
      </c>
      <c r="Q89" s="6">
        <f t="shared" si="4"/>
        <v>12000</v>
      </c>
      <c r="R89" s="79">
        <f t="shared" si="6"/>
        <v>14000</v>
      </c>
      <c r="S89" s="72">
        <f t="shared" si="5"/>
        <v>2800.0000000001819</v>
      </c>
      <c r="T89" s="80">
        <f t="shared" si="7"/>
        <v>1900.0000000000909</v>
      </c>
    </row>
    <row r="90" spans="1:20" x14ac:dyDescent="0.25">
      <c r="A90" t="s">
        <v>503</v>
      </c>
      <c r="B90" s="71">
        <v>41973</v>
      </c>
      <c r="C90" s="48">
        <v>5051</v>
      </c>
      <c r="D90" t="s">
        <v>503</v>
      </c>
      <c r="E90" s="71">
        <v>41973</v>
      </c>
      <c r="F90" s="48">
        <v>14139</v>
      </c>
      <c r="G90" t="s">
        <v>503</v>
      </c>
      <c r="H90" s="71">
        <v>41973</v>
      </c>
      <c r="I90" s="5">
        <v>2145.6</v>
      </c>
      <c r="J90" t="s">
        <v>503</v>
      </c>
      <c r="K90" s="71">
        <v>41973</v>
      </c>
      <c r="L90" s="48">
        <v>0</v>
      </c>
      <c r="M90" t="s">
        <v>503</v>
      </c>
      <c r="N90" s="71">
        <v>41973</v>
      </c>
      <c r="O90" s="48">
        <v>0</v>
      </c>
      <c r="Q90" s="6">
        <f t="shared" si="4"/>
        <v>6000</v>
      </c>
      <c r="R90" s="79">
        <f t="shared" si="6"/>
        <v>20000</v>
      </c>
      <c r="S90" s="72">
        <f t="shared" si="5"/>
        <v>1199.9999999998181</v>
      </c>
      <c r="T90" s="80">
        <f t="shared" si="7"/>
        <v>1066.666666666606</v>
      </c>
    </row>
    <row r="91" spans="1:20" x14ac:dyDescent="0.25">
      <c r="A91" t="s">
        <v>504</v>
      </c>
      <c r="B91" s="71">
        <v>42004</v>
      </c>
      <c r="C91" s="48">
        <v>5058</v>
      </c>
      <c r="D91" t="s">
        <v>504</v>
      </c>
      <c r="E91" s="71">
        <v>42004</v>
      </c>
      <c r="F91" s="48">
        <v>14146</v>
      </c>
      <c r="G91" t="s">
        <v>504</v>
      </c>
      <c r="H91" s="71">
        <v>42004</v>
      </c>
      <c r="I91" s="5">
        <v>2146</v>
      </c>
      <c r="J91" t="s">
        <v>504</v>
      </c>
      <c r="K91" s="71">
        <v>42004</v>
      </c>
      <c r="L91" s="48">
        <v>0</v>
      </c>
      <c r="M91" t="s">
        <v>504</v>
      </c>
      <c r="N91" s="71">
        <v>42004</v>
      </c>
      <c r="O91" s="48">
        <v>0</v>
      </c>
      <c r="Q91" s="6">
        <f t="shared" si="4"/>
        <v>14000</v>
      </c>
      <c r="R91" s="79">
        <f t="shared" si="6"/>
        <v>10666.666666666666</v>
      </c>
      <c r="S91" s="72">
        <f t="shared" si="5"/>
        <v>400.00000000009095</v>
      </c>
      <c r="T91" s="80">
        <f t="shared" si="7"/>
        <v>1466.666666666697</v>
      </c>
    </row>
    <row r="92" spans="1:20" x14ac:dyDescent="0.25">
      <c r="A92" t="s">
        <v>505</v>
      </c>
      <c r="B92" s="71">
        <v>42035</v>
      </c>
      <c r="C92" s="48">
        <v>5062</v>
      </c>
      <c r="D92" t="s">
        <v>505</v>
      </c>
      <c r="E92" s="71">
        <v>42035</v>
      </c>
      <c r="F92" s="48">
        <v>14147</v>
      </c>
      <c r="G92" t="s">
        <v>505</v>
      </c>
      <c r="H92" s="71">
        <v>42035</v>
      </c>
      <c r="I92" s="5">
        <v>2149.9</v>
      </c>
      <c r="J92" t="s">
        <v>505</v>
      </c>
      <c r="K92" s="71">
        <v>42035</v>
      </c>
      <c r="L92" s="48">
        <v>0</v>
      </c>
      <c r="M92" t="s">
        <v>505</v>
      </c>
      <c r="N92" s="71">
        <v>42035</v>
      </c>
      <c r="O92" s="48">
        <v>0</v>
      </c>
      <c r="Q92" s="6">
        <f t="shared" si="4"/>
        <v>5000</v>
      </c>
      <c r="R92" s="79">
        <f t="shared" si="6"/>
        <v>8333.3333333333339</v>
      </c>
      <c r="S92" s="72">
        <f t="shared" si="5"/>
        <v>3900.0000000000909</v>
      </c>
      <c r="T92" s="80">
        <f t="shared" si="7"/>
        <v>1833.3333333333333</v>
      </c>
    </row>
    <row r="93" spans="1:20" x14ac:dyDescent="0.25">
      <c r="A93" t="s">
        <v>506</v>
      </c>
      <c r="B93" s="71">
        <v>42063</v>
      </c>
      <c r="C93" s="48">
        <v>5071</v>
      </c>
      <c r="D93" t="s">
        <v>506</v>
      </c>
      <c r="E93" s="71">
        <v>42063</v>
      </c>
      <c r="F93" s="48">
        <v>14152</v>
      </c>
      <c r="G93" t="s">
        <v>506</v>
      </c>
      <c r="H93" s="71">
        <v>42063</v>
      </c>
      <c r="I93" s="5">
        <v>2151.4</v>
      </c>
      <c r="J93" t="s">
        <v>506</v>
      </c>
      <c r="K93" s="71">
        <v>42063</v>
      </c>
      <c r="L93" s="48">
        <v>0</v>
      </c>
      <c r="M93" t="s">
        <v>506</v>
      </c>
      <c r="N93" s="71">
        <v>42063</v>
      </c>
      <c r="O93" s="48">
        <v>0</v>
      </c>
      <c r="Q93" s="6">
        <f t="shared" si="4"/>
        <v>14000</v>
      </c>
      <c r="R93" s="79">
        <f t="shared" si="6"/>
        <v>11000</v>
      </c>
      <c r="S93" s="72">
        <f t="shared" si="5"/>
        <v>1500</v>
      </c>
      <c r="T93" s="80">
        <f t="shared" si="7"/>
        <v>1933.333333333394</v>
      </c>
    </row>
    <row r="94" spans="1:20" x14ac:dyDescent="0.25">
      <c r="A94" t="s">
        <v>507</v>
      </c>
      <c r="B94" s="71">
        <v>42094</v>
      </c>
      <c r="C94" s="48">
        <v>5064</v>
      </c>
      <c r="D94" t="s">
        <v>507</v>
      </c>
      <c r="E94" s="71">
        <v>42094</v>
      </c>
      <c r="F94" s="48">
        <v>14147</v>
      </c>
      <c r="G94" t="s">
        <v>507</v>
      </c>
      <c r="H94" s="71">
        <v>42094</v>
      </c>
      <c r="I94" s="5">
        <v>2153.1</v>
      </c>
      <c r="J94" t="s">
        <v>507</v>
      </c>
      <c r="K94" s="71">
        <v>42094</v>
      </c>
      <c r="L94" s="48">
        <v>0</v>
      </c>
      <c r="M94" t="s">
        <v>507</v>
      </c>
      <c r="N94" s="71">
        <v>42094</v>
      </c>
      <c r="O94" s="48">
        <v>0</v>
      </c>
      <c r="Q94" s="6">
        <f t="shared" si="4"/>
        <v>-12000</v>
      </c>
      <c r="R94" s="79">
        <f t="shared" si="6"/>
        <v>2333.3333333333335</v>
      </c>
      <c r="S94" s="72">
        <f t="shared" si="5"/>
        <v>1699.9999999998181</v>
      </c>
      <c r="T94" s="80">
        <f t="shared" si="7"/>
        <v>2366.6666666666365</v>
      </c>
    </row>
    <row r="95" spans="1:20" x14ac:dyDescent="0.25">
      <c r="A95" t="s">
        <v>508</v>
      </c>
      <c r="B95" s="71">
        <v>42124</v>
      </c>
      <c r="C95" s="48">
        <v>5067</v>
      </c>
      <c r="D95" t="s">
        <v>508</v>
      </c>
      <c r="E95" s="71">
        <v>42124</v>
      </c>
      <c r="F95" s="48">
        <v>14169</v>
      </c>
      <c r="G95" t="s">
        <v>508</v>
      </c>
      <c r="H95" s="71">
        <v>42124</v>
      </c>
      <c r="I95" s="5">
        <v>2155.1</v>
      </c>
      <c r="J95" t="s">
        <v>508</v>
      </c>
      <c r="K95" s="71">
        <v>42124</v>
      </c>
      <c r="L95" s="48">
        <v>0</v>
      </c>
      <c r="M95" t="s">
        <v>508</v>
      </c>
      <c r="N95" s="71">
        <v>42124</v>
      </c>
      <c r="O95" s="48">
        <v>0</v>
      </c>
      <c r="Q95" s="6">
        <f t="shared" si="4"/>
        <v>25000</v>
      </c>
      <c r="R95" s="79">
        <f t="shared" si="6"/>
        <v>9000</v>
      </c>
      <c r="S95" s="72">
        <f t="shared" si="5"/>
        <v>2000</v>
      </c>
      <c r="T95" s="80">
        <f t="shared" si="7"/>
        <v>1733.3333333332728</v>
      </c>
    </row>
    <row r="96" spans="1:20" x14ac:dyDescent="0.25">
      <c r="A96" t="s">
        <v>509</v>
      </c>
      <c r="B96" s="71">
        <v>42155</v>
      </c>
      <c r="C96" s="48">
        <v>5072</v>
      </c>
      <c r="D96" t="s">
        <v>509</v>
      </c>
      <c r="E96" s="71">
        <v>42155</v>
      </c>
      <c r="F96" s="48">
        <v>14181</v>
      </c>
      <c r="G96" t="s">
        <v>509</v>
      </c>
      <c r="H96" s="71">
        <v>42155</v>
      </c>
      <c r="I96" s="5">
        <v>2157.8000000000002</v>
      </c>
      <c r="J96" t="s">
        <v>509</v>
      </c>
      <c r="K96" s="71">
        <v>42155</v>
      </c>
      <c r="L96" s="48">
        <v>0</v>
      </c>
      <c r="M96" t="s">
        <v>509</v>
      </c>
      <c r="N96" s="71">
        <v>42155</v>
      </c>
      <c r="O96" s="48">
        <v>0</v>
      </c>
      <c r="Q96" s="6">
        <f t="shared" si="4"/>
        <v>17000</v>
      </c>
      <c r="R96" s="79">
        <f t="shared" si="6"/>
        <v>10000</v>
      </c>
      <c r="S96" s="72">
        <f t="shared" si="5"/>
        <v>2700.0000000002728</v>
      </c>
      <c r="T96" s="80">
        <f t="shared" si="7"/>
        <v>2133.3333333333635</v>
      </c>
    </row>
    <row r="97" spans="1:20" x14ac:dyDescent="0.25">
      <c r="A97" t="s">
        <v>510</v>
      </c>
      <c r="B97" s="71">
        <v>42185</v>
      </c>
      <c r="C97" s="48">
        <v>5073</v>
      </c>
      <c r="D97" t="s">
        <v>510</v>
      </c>
      <c r="E97" s="71">
        <v>42185</v>
      </c>
      <c r="F97" s="48">
        <v>14192</v>
      </c>
      <c r="G97" t="s">
        <v>510</v>
      </c>
      <c r="H97" s="71">
        <v>42185</v>
      </c>
      <c r="I97" s="5">
        <v>2156</v>
      </c>
      <c r="J97" t="s">
        <v>510</v>
      </c>
      <c r="K97" s="71">
        <v>42185</v>
      </c>
      <c r="L97" s="48">
        <v>0</v>
      </c>
      <c r="M97" t="s">
        <v>510</v>
      </c>
      <c r="N97" s="71">
        <v>42185</v>
      </c>
      <c r="O97" s="48">
        <v>0</v>
      </c>
      <c r="Q97" s="6">
        <f t="shared" si="4"/>
        <v>12000</v>
      </c>
      <c r="R97" s="79">
        <f t="shared" si="6"/>
        <v>18000</v>
      </c>
      <c r="S97" s="72">
        <f t="shared" si="5"/>
        <v>-1800.0000000001819</v>
      </c>
      <c r="T97" s="80">
        <f t="shared" si="7"/>
        <v>966.66666666669698</v>
      </c>
    </row>
    <row r="98" spans="1:20" x14ac:dyDescent="0.25">
      <c r="A98" t="s">
        <v>511</v>
      </c>
      <c r="B98" s="71">
        <v>42216</v>
      </c>
      <c r="C98" s="48">
        <v>5069</v>
      </c>
      <c r="D98" t="s">
        <v>511</v>
      </c>
      <c r="E98" s="71">
        <v>42216</v>
      </c>
      <c r="F98" s="48">
        <v>14206</v>
      </c>
      <c r="G98" t="s">
        <v>511</v>
      </c>
      <c r="H98" s="71">
        <v>42216</v>
      </c>
      <c r="I98" s="5">
        <v>2159.6</v>
      </c>
      <c r="J98" t="s">
        <v>511</v>
      </c>
      <c r="K98" s="71">
        <v>42216</v>
      </c>
      <c r="L98" s="48">
        <v>0</v>
      </c>
      <c r="M98" t="s">
        <v>511</v>
      </c>
      <c r="N98" s="71">
        <v>42216</v>
      </c>
      <c r="O98" s="48">
        <v>0</v>
      </c>
      <c r="Q98" s="6">
        <f t="shared" si="4"/>
        <v>10000</v>
      </c>
      <c r="R98" s="79">
        <f t="shared" si="6"/>
        <v>13000</v>
      </c>
      <c r="S98" s="72">
        <f t="shared" si="5"/>
        <v>3599.9999999999091</v>
      </c>
      <c r="T98" s="80">
        <f t="shared" si="7"/>
        <v>1500</v>
      </c>
    </row>
    <row r="99" spans="1:20" x14ac:dyDescent="0.25">
      <c r="A99" t="s">
        <v>512</v>
      </c>
      <c r="B99" s="71">
        <v>42247</v>
      </c>
      <c r="C99" s="48">
        <v>5082</v>
      </c>
      <c r="D99" t="s">
        <v>512</v>
      </c>
      <c r="E99" s="71">
        <v>42247</v>
      </c>
      <c r="F99" s="48">
        <v>14231</v>
      </c>
      <c r="G99" t="s">
        <v>512</v>
      </c>
      <c r="H99" s="71">
        <v>42247</v>
      </c>
      <c r="I99" s="5">
        <v>2163.3000000000002</v>
      </c>
      <c r="J99" t="s">
        <v>512</v>
      </c>
      <c r="K99" s="71">
        <v>42247</v>
      </c>
      <c r="L99" s="48">
        <v>0</v>
      </c>
      <c r="M99" t="s">
        <v>512</v>
      </c>
      <c r="N99" s="71">
        <v>42247</v>
      </c>
      <c r="O99" s="48">
        <v>0</v>
      </c>
      <c r="Q99" s="6">
        <f t="shared" si="4"/>
        <v>38000</v>
      </c>
      <c r="R99" s="79">
        <f t="shared" si="6"/>
        <v>20000</v>
      </c>
      <c r="S99" s="72">
        <f t="shared" si="5"/>
        <v>3700.0000000002728</v>
      </c>
      <c r="T99" s="80">
        <f t="shared" si="7"/>
        <v>1833.3333333333333</v>
      </c>
    </row>
    <row r="100" spans="1:20" x14ac:dyDescent="0.25">
      <c r="A100" t="s">
        <v>513</v>
      </c>
      <c r="B100" s="71">
        <v>42277</v>
      </c>
      <c r="C100" s="48">
        <v>5086</v>
      </c>
      <c r="D100" t="s">
        <v>513</v>
      </c>
      <c r="E100" s="71">
        <v>42277</v>
      </c>
      <c r="F100" s="48">
        <v>14210</v>
      </c>
      <c r="G100" t="s">
        <v>513</v>
      </c>
      <c r="H100" s="71">
        <v>42277</v>
      </c>
      <c r="I100" s="5">
        <v>2164.4</v>
      </c>
      <c r="J100" t="s">
        <v>513</v>
      </c>
      <c r="K100" s="71">
        <v>42277</v>
      </c>
      <c r="L100" s="48">
        <v>0</v>
      </c>
      <c r="M100" t="s">
        <v>513</v>
      </c>
      <c r="N100" s="71">
        <v>42277</v>
      </c>
      <c r="O100" s="48">
        <v>0</v>
      </c>
      <c r="Q100" s="6">
        <f t="shared" si="4"/>
        <v>-17000</v>
      </c>
      <c r="R100" s="79">
        <f t="shared" si="6"/>
        <v>10333.333333333334</v>
      </c>
      <c r="S100" s="72">
        <f t="shared" si="5"/>
        <v>1099.9999999999091</v>
      </c>
      <c r="T100" s="80">
        <f t="shared" si="7"/>
        <v>2800.0000000000305</v>
      </c>
    </row>
    <row r="101" spans="1:20" x14ac:dyDescent="0.25">
      <c r="A101" t="s">
        <v>514</v>
      </c>
      <c r="B101" s="71">
        <v>42308</v>
      </c>
      <c r="C101" s="48">
        <v>5088</v>
      </c>
      <c r="D101" t="s">
        <v>514</v>
      </c>
      <c r="E101" s="71">
        <v>42308</v>
      </c>
      <c r="F101" s="48">
        <v>14217</v>
      </c>
      <c r="G101" t="s">
        <v>514</v>
      </c>
      <c r="H101" s="71">
        <v>42308</v>
      </c>
      <c r="I101" s="5">
        <v>2164.1</v>
      </c>
      <c r="J101" t="s">
        <v>514</v>
      </c>
      <c r="K101" s="71">
        <v>42308</v>
      </c>
      <c r="L101" s="48">
        <v>0</v>
      </c>
      <c r="M101" t="s">
        <v>514</v>
      </c>
      <c r="N101" s="71">
        <v>42308</v>
      </c>
      <c r="O101" s="48">
        <v>0</v>
      </c>
      <c r="Q101" s="6">
        <f t="shared" si="4"/>
        <v>9000</v>
      </c>
      <c r="R101" s="79">
        <f t="shared" si="6"/>
        <v>10000</v>
      </c>
      <c r="S101" s="72">
        <f t="shared" si="5"/>
        <v>-300.0000000001819</v>
      </c>
      <c r="T101" s="80">
        <f t="shared" si="7"/>
        <v>1500</v>
      </c>
    </row>
    <row r="102" spans="1:20" x14ac:dyDescent="0.25">
      <c r="A102" t="s">
        <v>515</v>
      </c>
      <c r="B102" s="71">
        <v>42338</v>
      </c>
      <c r="C102" s="48">
        <v>5089</v>
      </c>
      <c r="D102" t="s">
        <v>515</v>
      </c>
      <c r="E102" s="71">
        <v>42338</v>
      </c>
      <c r="F102" s="48">
        <v>14221</v>
      </c>
      <c r="G102" t="s">
        <v>515</v>
      </c>
      <c r="H102" s="71">
        <v>42338</v>
      </c>
      <c r="I102" s="5">
        <v>2166.6</v>
      </c>
      <c r="J102" t="s">
        <v>515</v>
      </c>
      <c r="K102" s="71">
        <v>42338</v>
      </c>
      <c r="L102" s="48">
        <v>0</v>
      </c>
      <c r="M102" t="s">
        <v>515</v>
      </c>
      <c r="N102" s="71">
        <v>42338</v>
      </c>
      <c r="O102" s="48">
        <v>0</v>
      </c>
      <c r="Q102" s="6">
        <f t="shared" si="4"/>
        <v>5000</v>
      </c>
      <c r="R102" s="79">
        <f t="shared" si="6"/>
        <v>-1000</v>
      </c>
      <c r="S102" s="72">
        <f t="shared" si="5"/>
        <v>2500</v>
      </c>
      <c r="T102" s="80">
        <f t="shared" si="7"/>
        <v>1099.9999999999091</v>
      </c>
    </row>
    <row r="103" spans="1:20" x14ac:dyDescent="0.25">
      <c r="A103" t="s">
        <v>516</v>
      </c>
      <c r="B103" s="71">
        <v>42369</v>
      </c>
      <c r="C103" s="48">
        <v>5089</v>
      </c>
      <c r="D103" t="s">
        <v>516</v>
      </c>
      <c r="E103" s="71">
        <v>42369</v>
      </c>
      <c r="F103" s="48">
        <v>14235</v>
      </c>
      <c r="G103" t="s">
        <v>516</v>
      </c>
      <c r="H103" s="71">
        <v>42369</v>
      </c>
      <c r="I103" s="5">
        <v>2169.9</v>
      </c>
      <c r="J103" t="s">
        <v>516</v>
      </c>
      <c r="K103" s="71">
        <v>42369</v>
      </c>
      <c r="L103" s="48">
        <v>0</v>
      </c>
      <c r="M103" t="s">
        <v>516</v>
      </c>
      <c r="N103" s="71">
        <v>42369</v>
      </c>
      <c r="O103" s="48">
        <v>0</v>
      </c>
      <c r="Q103" s="6">
        <f t="shared" si="4"/>
        <v>14000</v>
      </c>
      <c r="R103" s="79">
        <f t="shared" si="6"/>
        <v>9333.3333333333339</v>
      </c>
      <c r="S103" s="72">
        <f t="shared" si="5"/>
        <v>3300.0000000001819</v>
      </c>
      <c r="T103" s="80">
        <f t="shared" si="7"/>
        <v>1833.3333333333333</v>
      </c>
    </row>
    <row r="104" spans="1:20" x14ac:dyDescent="0.25">
      <c r="A104" t="s">
        <v>517</v>
      </c>
      <c r="B104" s="71">
        <v>42400</v>
      </c>
      <c r="C104" s="48">
        <v>5088</v>
      </c>
      <c r="D104" t="s">
        <v>517</v>
      </c>
      <c r="E104" s="71">
        <v>42400</v>
      </c>
      <c r="F104" s="48">
        <v>14255</v>
      </c>
      <c r="G104" t="s">
        <v>517</v>
      </c>
      <c r="H104" s="71">
        <v>42400</v>
      </c>
      <c r="I104" s="5">
        <v>2172.1999999999998</v>
      </c>
      <c r="J104" t="s">
        <v>517</v>
      </c>
      <c r="K104" s="71">
        <v>42400</v>
      </c>
      <c r="L104" s="48">
        <v>0</v>
      </c>
      <c r="M104" t="s">
        <v>517</v>
      </c>
      <c r="N104" s="71">
        <v>42400</v>
      </c>
      <c r="O104" s="48">
        <v>0</v>
      </c>
      <c r="Q104" s="6">
        <f t="shared" si="4"/>
        <v>19000</v>
      </c>
      <c r="R104" s="79">
        <f t="shared" si="6"/>
        <v>12666.666666666666</v>
      </c>
      <c r="S104" s="72">
        <f t="shared" si="5"/>
        <v>2299.9999999997272</v>
      </c>
      <c r="T104" s="80">
        <f t="shared" si="7"/>
        <v>2699.9999999999695</v>
      </c>
    </row>
    <row r="105" spans="1:20" x14ac:dyDescent="0.25">
      <c r="A105" t="s">
        <v>518</v>
      </c>
      <c r="B105" s="71">
        <v>42429</v>
      </c>
      <c r="C105" s="48">
        <v>5084</v>
      </c>
      <c r="D105" t="s">
        <v>518</v>
      </c>
      <c r="E105" s="71">
        <v>42429</v>
      </c>
      <c r="F105" s="48">
        <v>14269</v>
      </c>
      <c r="G105" t="s">
        <v>518</v>
      </c>
      <c r="H105" s="71">
        <v>42429</v>
      </c>
      <c r="I105" s="5">
        <v>2173.5</v>
      </c>
      <c r="J105" t="s">
        <v>518</v>
      </c>
      <c r="K105" s="71">
        <v>42429</v>
      </c>
      <c r="L105" s="48">
        <v>0</v>
      </c>
      <c r="M105" t="s">
        <v>518</v>
      </c>
      <c r="N105" s="71">
        <v>42429</v>
      </c>
      <c r="O105" s="48">
        <v>0</v>
      </c>
      <c r="Q105" s="6">
        <f t="shared" si="4"/>
        <v>10000</v>
      </c>
      <c r="R105" s="79">
        <f t="shared" si="6"/>
        <v>14333.333333333334</v>
      </c>
      <c r="S105" s="72">
        <f t="shared" si="5"/>
        <v>1300.0000000001819</v>
      </c>
      <c r="T105" s="80">
        <f t="shared" si="7"/>
        <v>2300.0000000000305</v>
      </c>
    </row>
    <row r="106" spans="1:20" x14ac:dyDescent="0.25">
      <c r="A106" t="s">
        <v>519</v>
      </c>
      <c r="B106" s="71">
        <v>42460</v>
      </c>
      <c r="C106" s="48">
        <v>5091</v>
      </c>
      <c r="D106" t="s">
        <v>519</v>
      </c>
      <c r="E106" s="71">
        <v>42460</v>
      </c>
      <c r="F106" s="48">
        <v>14294</v>
      </c>
      <c r="G106" t="s">
        <v>519</v>
      </c>
      <c r="H106" s="71">
        <v>42460</v>
      </c>
      <c r="I106" s="5">
        <v>2175.1</v>
      </c>
      <c r="J106" t="s">
        <v>519</v>
      </c>
      <c r="K106" s="71">
        <v>42460</v>
      </c>
      <c r="L106" s="48">
        <v>0</v>
      </c>
      <c r="M106" t="s">
        <v>519</v>
      </c>
      <c r="N106" s="71">
        <v>42460</v>
      </c>
      <c r="O106" s="48">
        <v>0</v>
      </c>
      <c r="Q106" s="6">
        <f t="shared" si="4"/>
        <v>32000</v>
      </c>
      <c r="R106" s="79">
        <f t="shared" si="6"/>
        <v>20333.333333333332</v>
      </c>
      <c r="S106" s="72">
        <f t="shared" si="5"/>
        <v>1599.9999999999091</v>
      </c>
      <c r="T106" s="80">
        <f t="shared" si="7"/>
        <v>1733.3333333332728</v>
      </c>
    </row>
    <row r="107" spans="1:20" x14ac:dyDescent="0.25">
      <c r="A107" t="s">
        <v>520</v>
      </c>
      <c r="B107" s="71">
        <v>42490</v>
      </c>
      <c r="C107" s="48">
        <v>5089</v>
      </c>
      <c r="D107" t="s">
        <v>520</v>
      </c>
      <c r="E107" s="71">
        <v>42490</v>
      </c>
      <c r="F107" s="48">
        <v>14303</v>
      </c>
      <c r="G107" t="s">
        <v>520</v>
      </c>
      <c r="H107" s="71">
        <v>42490</v>
      </c>
      <c r="I107" s="5">
        <v>2178.6</v>
      </c>
      <c r="J107" t="s">
        <v>520</v>
      </c>
      <c r="K107" s="71">
        <v>42490</v>
      </c>
      <c r="L107" s="48">
        <v>0</v>
      </c>
      <c r="M107" t="s">
        <v>520</v>
      </c>
      <c r="N107" s="71">
        <v>42490</v>
      </c>
      <c r="O107" s="48">
        <v>0</v>
      </c>
      <c r="Q107" s="6">
        <f t="shared" si="4"/>
        <v>7000</v>
      </c>
      <c r="R107" s="79">
        <f t="shared" si="6"/>
        <v>16333.333333333334</v>
      </c>
      <c r="S107" s="72">
        <f t="shared" si="5"/>
        <v>3500</v>
      </c>
      <c r="T107" s="80">
        <f t="shared" si="7"/>
        <v>2133.3333333333635</v>
      </c>
    </row>
    <row r="108" spans="1:20" x14ac:dyDescent="0.25">
      <c r="A108" t="s">
        <v>521</v>
      </c>
      <c r="B108" s="71">
        <v>42521</v>
      </c>
      <c r="C108" s="48">
        <v>5079</v>
      </c>
      <c r="D108" t="s">
        <v>521</v>
      </c>
      <c r="E108" s="71">
        <v>42521</v>
      </c>
      <c r="F108" s="48">
        <v>14317</v>
      </c>
      <c r="G108" t="s">
        <v>521</v>
      </c>
      <c r="H108" s="71">
        <v>42521</v>
      </c>
      <c r="I108" s="5">
        <v>2182</v>
      </c>
      <c r="J108" t="s">
        <v>521</v>
      </c>
      <c r="K108" s="71">
        <v>42521</v>
      </c>
      <c r="L108" s="48">
        <v>0</v>
      </c>
      <c r="M108" t="s">
        <v>521</v>
      </c>
      <c r="N108" s="71">
        <v>42521</v>
      </c>
      <c r="O108" s="48">
        <v>0</v>
      </c>
      <c r="Q108" s="6">
        <f t="shared" si="4"/>
        <v>4000</v>
      </c>
      <c r="R108" s="79">
        <f t="shared" si="6"/>
        <v>14333.333333333334</v>
      </c>
      <c r="S108" s="72">
        <f t="shared" si="5"/>
        <v>3400.0000000000909</v>
      </c>
      <c r="T108" s="80">
        <f t="shared" si="7"/>
        <v>2833.3333333333335</v>
      </c>
    </row>
    <row r="109" spans="1:20" x14ac:dyDescent="0.25">
      <c r="A109" t="s">
        <v>522</v>
      </c>
      <c r="B109" s="71">
        <v>42551</v>
      </c>
      <c r="C109" s="48">
        <v>5089</v>
      </c>
      <c r="D109" t="s">
        <v>522</v>
      </c>
      <c r="E109" s="71">
        <v>42551</v>
      </c>
      <c r="F109" s="48">
        <v>14328</v>
      </c>
      <c r="G109" t="s">
        <v>522</v>
      </c>
      <c r="H109" s="71">
        <v>42551</v>
      </c>
      <c r="I109" s="5">
        <v>2187.9</v>
      </c>
      <c r="J109" t="s">
        <v>522</v>
      </c>
      <c r="K109" s="71">
        <v>42551</v>
      </c>
      <c r="L109" s="48">
        <v>0</v>
      </c>
      <c r="M109" t="s">
        <v>522</v>
      </c>
      <c r="N109" s="71">
        <v>42551</v>
      </c>
      <c r="O109" s="48">
        <v>0</v>
      </c>
      <c r="Q109" s="6">
        <f t="shared" si="4"/>
        <v>21000</v>
      </c>
      <c r="R109" s="79">
        <f t="shared" si="6"/>
        <v>10666.666666666666</v>
      </c>
      <c r="S109" s="72">
        <f t="shared" si="5"/>
        <v>5900.0000000000909</v>
      </c>
      <c r="T109" s="80">
        <f t="shared" si="7"/>
        <v>4266.666666666727</v>
      </c>
    </row>
    <row r="110" spans="1:20" x14ac:dyDescent="0.25">
      <c r="A110" t="s">
        <v>523</v>
      </c>
      <c r="B110" s="71">
        <v>42582</v>
      </c>
      <c r="C110" s="48">
        <v>5093</v>
      </c>
      <c r="D110" t="s">
        <v>523</v>
      </c>
      <c r="E110" s="71">
        <v>42582</v>
      </c>
      <c r="F110" s="48">
        <v>14362</v>
      </c>
      <c r="G110" t="s">
        <v>523</v>
      </c>
      <c r="H110" s="71">
        <v>42582</v>
      </c>
      <c r="I110" s="5">
        <v>2190.8000000000002</v>
      </c>
      <c r="J110" t="s">
        <v>523</v>
      </c>
      <c r="K110" s="71">
        <v>42582</v>
      </c>
      <c r="L110" s="48">
        <v>0</v>
      </c>
      <c r="M110" t="s">
        <v>523</v>
      </c>
      <c r="N110" s="71">
        <v>42582</v>
      </c>
      <c r="O110" s="48">
        <v>0</v>
      </c>
      <c r="Q110" s="6">
        <f t="shared" si="4"/>
        <v>38000</v>
      </c>
      <c r="R110" s="79">
        <f t="shared" si="6"/>
        <v>21000</v>
      </c>
      <c r="S110" s="72">
        <f t="shared" si="5"/>
        <v>2900.0000000000909</v>
      </c>
      <c r="T110" s="80">
        <f t="shared" si="7"/>
        <v>4066.6666666667575</v>
      </c>
    </row>
    <row r="111" spans="1:20" x14ac:dyDescent="0.25">
      <c r="A111" t="s">
        <v>524</v>
      </c>
      <c r="B111" s="71">
        <v>42613</v>
      </c>
      <c r="C111" s="48">
        <v>5094</v>
      </c>
      <c r="D111" t="s">
        <v>524</v>
      </c>
      <c r="E111" s="71">
        <v>42613</v>
      </c>
      <c r="F111" s="48">
        <v>14391</v>
      </c>
      <c r="G111" t="s">
        <v>524</v>
      </c>
      <c r="H111" s="71">
        <v>42613</v>
      </c>
      <c r="I111" s="5">
        <v>2191.6</v>
      </c>
      <c r="J111" t="s">
        <v>524</v>
      </c>
      <c r="K111" s="71">
        <v>42613</v>
      </c>
      <c r="L111" s="48">
        <v>0</v>
      </c>
      <c r="M111" t="s">
        <v>524</v>
      </c>
      <c r="N111" s="71">
        <v>42613</v>
      </c>
      <c r="O111" s="48">
        <v>0</v>
      </c>
      <c r="Q111" s="6">
        <f t="shared" si="4"/>
        <v>30000</v>
      </c>
      <c r="R111" s="79">
        <f t="shared" si="6"/>
        <v>29666.666666666668</v>
      </c>
      <c r="S111" s="72">
        <f t="shared" si="5"/>
        <v>799.99999999972715</v>
      </c>
      <c r="T111" s="80">
        <f t="shared" si="7"/>
        <v>3199.9999999999695</v>
      </c>
    </row>
    <row r="112" spans="1:20" x14ac:dyDescent="0.25">
      <c r="A112" t="s">
        <v>525</v>
      </c>
      <c r="B112" s="71">
        <v>42643</v>
      </c>
      <c r="C112" s="48">
        <v>5101</v>
      </c>
      <c r="D112" t="s">
        <v>525</v>
      </c>
      <c r="E112" s="71">
        <v>42643</v>
      </c>
      <c r="F112" s="48">
        <v>14404</v>
      </c>
      <c r="G112" t="s">
        <v>525</v>
      </c>
      <c r="H112" s="71">
        <v>42643</v>
      </c>
      <c r="I112" s="5">
        <v>2196.1</v>
      </c>
      <c r="J112" t="s">
        <v>525</v>
      </c>
      <c r="K112" s="71">
        <v>42643</v>
      </c>
      <c r="L112" s="48">
        <v>0</v>
      </c>
      <c r="M112" t="s">
        <v>525</v>
      </c>
      <c r="N112" s="71">
        <v>42643</v>
      </c>
      <c r="O112" s="48">
        <v>0</v>
      </c>
      <c r="Q112" s="6">
        <f t="shared" si="4"/>
        <v>20000</v>
      </c>
      <c r="R112" s="79">
        <f t="shared" si="6"/>
        <v>29333.333333333332</v>
      </c>
      <c r="S112" s="72">
        <f t="shared" si="5"/>
        <v>4500</v>
      </c>
      <c r="T112" s="80">
        <f t="shared" si="7"/>
        <v>2733.3333333332725</v>
      </c>
    </row>
    <row r="113" spans="1:20" x14ac:dyDescent="0.25">
      <c r="A113" t="s">
        <v>526</v>
      </c>
      <c r="B113" s="71">
        <v>42674</v>
      </c>
      <c r="C113" s="48">
        <v>5092</v>
      </c>
      <c r="D113" t="s">
        <v>526</v>
      </c>
      <c r="E113" s="71">
        <v>42674</v>
      </c>
      <c r="F113" s="48">
        <v>14399</v>
      </c>
      <c r="G113" t="s">
        <v>526</v>
      </c>
      <c r="H113" s="71">
        <v>42674</v>
      </c>
      <c r="I113" s="5">
        <v>2201.6999999999998</v>
      </c>
      <c r="J113" t="s">
        <v>526</v>
      </c>
      <c r="K113" s="71">
        <v>42674</v>
      </c>
      <c r="L113" s="48">
        <v>0</v>
      </c>
      <c r="M113" t="s">
        <v>526</v>
      </c>
      <c r="N113" s="71">
        <v>42674</v>
      </c>
      <c r="O113" s="48">
        <v>0</v>
      </c>
      <c r="Q113" s="6">
        <f t="shared" si="4"/>
        <v>-14000</v>
      </c>
      <c r="R113" s="79">
        <f t="shared" si="6"/>
        <v>12000</v>
      </c>
      <c r="S113" s="72">
        <f t="shared" si="5"/>
        <v>5599.9999999999091</v>
      </c>
      <c r="T113" s="80">
        <f t="shared" si="7"/>
        <v>3633.3333333332121</v>
      </c>
    </row>
    <row r="114" spans="1:20" x14ac:dyDescent="0.25">
      <c r="A114" t="s">
        <v>527</v>
      </c>
      <c r="B114" s="71">
        <v>42704</v>
      </c>
      <c r="C114" s="48">
        <v>5088</v>
      </c>
      <c r="D114" t="s">
        <v>527</v>
      </c>
      <c r="E114" s="71">
        <v>42704</v>
      </c>
      <c r="F114" s="48">
        <v>14395</v>
      </c>
      <c r="G114" t="s">
        <v>527</v>
      </c>
      <c r="H114" s="71">
        <v>42704</v>
      </c>
      <c r="I114" s="5">
        <v>2193.1999999999998</v>
      </c>
      <c r="J114" t="s">
        <v>527</v>
      </c>
      <c r="K114" s="71">
        <v>42704</v>
      </c>
      <c r="L114" s="48">
        <v>0</v>
      </c>
      <c r="M114" t="s">
        <v>527</v>
      </c>
      <c r="N114" s="71">
        <v>42704</v>
      </c>
      <c r="O114" s="48">
        <v>0</v>
      </c>
      <c r="Q114" s="6">
        <f t="shared" si="4"/>
        <v>-8000</v>
      </c>
      <c r="R114" s="79">
        <f t="shared" si="6"/>
        <v>-666.66666666666663</v>
      </c>
      <c r="S114" s="72">
        <f t="shared" si="5"/>
        <v>-8500</v>
      </c>
      <c r="T114" s="80">
        <f t="shared" si="7"/>
        <v>533.33333333330302</v>
      </c>
    </row>
    <row r="115" spans="1:20" x14ac:dyDescent="0.25">
      <c r="A115" t="s">
        <v>528</v>
      </c>
      <c r="B115" s="71">
        <v>42735</v>
      </c>
      <c r="C115" s="48">
        <v>5085</v>
      </c>
      <c r="D115" t="s">
        <v>528</v>
      </c>
      <c r="E115" s="71">
        <v>42735</v>
      </c>
      <c r="F115" s="48">
        <v>14395</v>
      </c>
      <c r="G115" t="s">
        <v>528</v>
      </c>
      <c r="H115" s="71">
        <v>42735</v>
      </c>
      <c r="I115" s="5">
        <v>2199.6999999999998</v>
      </c>
      <c r="J115" t="s">
        <v>528</v>
      </c>
      <c r="K115" s="71">
        <v>42735</v>
      </c>
      <c r="L115" s="48">
        <v>0</v>
      </c>
      <c r="M115" t="s">
        <v>528</v>
      </c>
      <c r="N115" s="71">
        <v>42735</v>
      </c>
      <c r="O115" s="48">
        <v>0</v>
      </c>
      <c r="Q115" s="6">
        <f t="shared" si="4"/>
        <v>-3000</v>
      </c>
      <c r="R115" s="79">
        <f t="shared" si="6"/>
        <v>-8333.3333333333339</v>
      </c>
      <c r="S115" s="72">
        <f t="shared" si="5"/>
        <v>6500</v>
      </c>
      <c r="T115" s="80">
        <f t="shared" si="7"/>
        <v>1199.9999999999698</v>
      </c>
    </row>
    <row r="116" spans="1:20" x14ac:dyDescent="0.25">
      <c r="A116" t="s">
        <v>529</v>
      </c>
      <c r="B116" s="71">
        <v>42766</v>
      </c>
      <c r="C116" s="48">
        <v>5095</v>
      </c>
      <c r="D116" t="s">
        <v>529</v>
      </c>
      <c r="E116" s="71">
        <v>42766</v>
      </c>
      <c r="F116" s="48">
        <v>14399</v>
      </c>
      <c r="G116" t="s">
        <v>529</v>
      </c>
      <c r="H116" s="71">
        <v>42766</v>
      </c>
      <c r="I116" s="5">
        <v>2199.6</v>
      </c>
      <c r="J116" t="s">
        <v>529</v>
      </c>
      <c r="K116" s="71">
        <v>42766</v>
      </c>
      <c r="L116" s="48">
        <v>0</v>
      </c>
      <c r="M116" t="s">
        <v>529</v>
      </c>
      <c r="N116" s="71">
        <v>42766</v>
      </c>
      <c r="O116" s="48">
        <v>0</v>
      </c>
      <c r="Q116" s="6">
        <f t="shared" si="4"/>
        <v>14000</v>
      </c>
      <c r="R116" s="79">
        <f t="shared" si="6"/>
        <v>1000</v>
      </c>
      <c r="S116" s="72">
        <f t="shared" si="5"/>
        <v>-99.999999999909051</v>
      </c>
      <c r="T116" s="80">
        <f t="shared" si="7"/>
        <v>-699.99999999996965</v>
      </c>
    </row>
    <row r="117" spans="1:20" x14ac:dyDescent="0.25">
      <c r="A117" t="s">
        <v>530</v>
      </c>
      <c r="B117" s="71">
        <v>42794</v>
      </c>
      <c r="C117" s="48">
        <v>5093</v>
      </c>
      <c r="D117" t="s">
        <v>530</v>
      </c>
      <c r="E117" s="71">
        <v>42794</v>
      </c>
      <c r="F117" s="48">
        <v>14413</v>
      </c>
      <c r="G117" t="s">
        <v>530</v>
      </c>
      <c r="H117" s="71">
        <v>42794</v>
      </c>
      <c r="I117" s="5">
        <v>2199</v>
      </c>
      <c r="J117" t="s">
        <v>530</v>
      </c>
      <c r="K117" s="71">
        <v>42794</v>
      </c>
      <c r="L117" s="48">
        <v>0</v>
      </c>
      <c r="M117" t="s">
        <v>530</v>
      </c>
      <c r="N117" s="71">
        <v>42794</v>
      </c>
      <c r="O117" s="48">
        <v>0</v>
      </c>
      <c r="Q117" s="6">
        <f t="shared" si="4"/>
        <v>12000</v>
      </c>
      <c r="R117" s="79">
        <f t="shared" si="6"/>
        <v>7666.666666666667</v>
      </c>
      <c r="S117" s="72">
        <f t="shared" si="5"/>
        <v>-599.99999999990905</v>
      </c>
      <c r="T117" s="80">
        <f t="shared" si="7"/>
        <v>1933.333333333394</v>
      </c>
    </row>
    <row r="118" spans="1:20" x14ac:dyDescent="0.25">
      <c r="A118" t="s">
        <v>531</v>
      </c>
      <c r="B118" s="71">
        <v>42825</v>
      </c>
      <c r="C118" s="48">
        <v>5094</v>
      </c>
      <c r="D118" t="s">
        <v>531</v>
      </c>
      <c r="E118" s="71">
        <v>42825</v>
      </c>
      <c r="F118" s="48">
        <v>14405</v>
      </c>
      <c r="G118" t="s">
        <v>531</v>
      </c>
      <c r="H118" s="71">
        <v>42825</v>
      </c>
      <c r="I118" s="5">
        <v>2196</v>
      </c>
      <c r="J118" t="s">
        <v>531</v>
      </c>
      <c r="K118" s="71">
        <v>42825</v>
      </c>
      <c r="L118" s="48">
        <v>0</v>
      </c>
      <c r="M118" t="s">
        <v>531</v>
      </c>
      <c r="N118" s="71">
        <v>42825</v>
      </c>
      <c r="O118" s="48">
        <v>0</v>
      </c>
      <c r="Q118" s="6">
        <f t="shared" si="4"/>
        <v>-7000</v>
      </c>
      <c r="R118" s="79">
        <f t="shared" si="6"/>
        <v>6333.333333333333</v>
      </c>
      <c r="S118" s="72">
        <f t="shared" si="5"/>
        <v>-3000</v>
      </c>
      <c r="T118" s="80">
        <f t="shared" si="7"/>
        <v>-1233.3333333332728</v>
      </c>
    </row>
    <row r="119" spans="1:20" x14ac:dyDescent="0.25">
      <c r="A119" t="s">
        <v>532</v>
      </c>
      <c r="B119" s="71">
        <v>42855</v>
      </c>
      <c r="C119" s="48">
        <v>5091</v>
      </c>
      <c r="D119" t="s">
        <v>532</v>
      </c>
      <c r="E119" s="71">
        <v>42855</v>
      </c>
      <c r="F119" s="48">
        <v>14428</v>
      </c>
      <c r="G119" t="s">
        <v>532</v>
      </c>
      <c r="H119" s="71">
        <v>42855</v>
      </c>
      <c r="I119" s="5">
        <v>2193.9</v>
      </c>
      <c r="J119" t="s">
        <v>532</v>
      </c>
      <c r="K119" s="71">
        <v>42855</v>
      </c>
      <c r="L119" s="48">
        <v>0</v>
      </c>
      <c r="M119" t="s">
        <v>532</v>
      </c>
      <c r="N119" s="71">
        <v>42855</v>
      </c>
      <c r="O119" s="48">
        <v>0</v>
      </c>
      <c r="Q119" s="6">
        <f t="shared" si="4"/>
        <v>20000</v>
      </c>
      <c r="R119" s="79">
        <f t="shared" si="6"/>
        <v>8333.3333333333339</v>
      </c>
      <c r="S119" s="72">
        <f t="shared" si="5"/>
        <v>-2099.9999999999091</v>
      </c>
      <c r="T119" s="80">
        <f t="shared" si="7"/>
        <v>-1899.9999999999393</v>
      </c>
    </row>
    <row r="120" spans="1:20" x14ac:dyDescent="0.25">
      <c r="A120" t="s">
        <v>533</v>
      </c>
      <c r="B120" s="71">
        <v>42886</v>
      </c>
      <c r="C120" s="48">
        <v>5091</v>
      </c>
      <c r="D120" t="s">
        <v>533</v>
      </c>
      <c r="E120" s="71">
        <v>42886</v>
      </c>
      <c r="F120" s="48">
        <v>14415</v>
      </c>
      <c r="G120" t="s">
        <v>533</v>
      </c>
      <c r="H120" s="71">
        <v>42886</v>
      </c>
      <c r="I120" s="5">
        <v>2191.9</v>
      </c>
      <c r="J120" t="s">
        <v>533</v>
      </c>
      <c r="K120" s="71">
        <v>42886</v>
      </c>
      <c r="L120" s="48">
        <v>0</v>
      </c>
      <c r="M120" t="s">
        <v>533</v>
      </c>
      <c r="N120" s="71">
        <v>42886</v>
      </c>
      <c r="O120" s="48">
        <v>0</v>
      </c>
      <c r="Q120" s="6">
        <f t="shared" si="4"/>
        <v>-13000</v>
      </c>
      <c r="R120" s="79">
        <f t="shared" si="6"/>
        <v>0</v>
      </c>
      <c r="S120" s="72">
        <f t="shared" si="5"/>
        <v>-2000</v>
      </c>
      <c r="T120" s="80">
        <f t="shared" si="7"/>
        <v>-2366.6666666666365</v>
      </c>
    </row>
    <row r="121" spans="1:20" x14ac:dyDescent="0.25">
      <c r="A121" t="s">
        <v>534</v>
      </c>
      <c r="B121" s="71">
        <v>42916</v>
      </c>
      <c r="C121" s="48">
        <v>5090</v>
      </c>
      <c r="D121" t="s">
        <v>534</v>
      </c>
      <c r="E121" s="71">
        <v>42916</v>
      </c>
      <c r="F121" s="48">
        <v>14420</v>
      </c>
      <c r="G121" t="s">
        <v>534</v>
      </c>
      <c r="H121" s="71">
        <v>42916</v>
      </c>
      <c r="I121" s="5">
        <v>2192.1999999999998</v>
      </c>
      <c r="J121" t="s">
        <v>534</v>
      </c>
      <c r="K121" s="71">
        <v>42916</v>
      </c>
      <c r="L121" s="48">
        <v>0</v>
      </c>
      <c r="M121" t="s">
        <v>534</v>
      </c>
      <c r="N121" s="71">
        <v>42916</v>
      </c>
      <c r="O121" s="48">
        <v>0</v>
      </c>
      <c r="Q121" s="6">
        <f t="shared" si="4"/>
        <v>4000</v>
      </c>
      <c r="R121" s="79">
        <f t="shared" si="6"/>
        <v>3666.6666666666665</v>
      </c>
      <c r="S121" s="72">
        <f t="shared" si="5"/>
        <v>299.99999999972715</v>
      </c>
      <c r="T121" s="80">
        <f t="shared" si="7"/>
        <v>-1266.6666666667272</v>
      </c>
    </row>
    <row r="122" spans="1:20" x14ac:dyDescent="0.25">
      <c r="A122" t="s">
        <v>591</v>
      </c>
      <c r="B122" s="71">
        <v>42947</v>
      </c>
      <c r="C122" s="48">
        <v>5096</v>
      </c>
      <c r="D122" t="s">
        <v>591</v>
      </c>
      <c r="E122" s="71">
        <v>42947</v>
      </c>
      <c r="F122" s="48">
        <v>14421</v>
      </c>
      <c r="G122" t="s">
        <v>591</v>
      </c>
      <c r="H122" s="71">
        <v>42947</v>
      </c>
      <c r="I122" s="5">
        <v>2189.9</v>
      </c>
      <c r="J122" t="s">
        <v>591</v>
      </c>
      <c r="K122" s="71">
        <v>42947</v>
      </c>
      <c r="L122" s="48">
        <v>0</v>
      </c>
      <c r="M122" t="s">
        <v>591</v>
      </c>
      <c r="N122" s="71">
        <v>42947</v>
      </c>
      <c r="O122" s="48">
        <v>0</v>
      </c>
      <c r="Q122" s="6">
        <f t="shared" si="4"/>
        <v>7000</v>
      </c>
      <c r="R122" s="79">
        <f t="shared" si="6"/>
        <v>-666.66666666666663</v>
      </c>
      <c r="S122" s="72">
        <f t="shared" si="5"/>
        <v>-2299.9999999997272</v>
      </c>
      <c r="T122" s="80">
        <f t="shared" si="7"/>
        <v>-1333.3333333333333</v>
      </c>
    </row>
    <row r="123" spans="1:20" x14ac:dyDescent="0.25">
      <c r="A123" t="s">
        <v>592</v>
      </c>
      <c r="B123" s="71">
        <v>42978</v>
      </c>
      <c r="C123" s="48">
        <v>5094</v>
      </c>
      <c r="D123" t="s">
        <v>592</v>
      </c>
      <c r="E123" s="71">
        <v>42978</v>
      </c>
      <c r="F123" s="48">
        <v>14447</v>
      </c>
      <c r="G123" t="s">
        <v>592</v>
      </c>
      <c r="H123" s="71">
        <v>42978</v>
      </c>
      <c r="I123" s="5">
        <v>2192.1</v>
      </c>
      <c r="J123" t="s">
        <v>592</v>
      </c>
      <c r="K123" s="71">
        <v>42978</v>
      </c>
      <c r="L123" s="48">
        <v>0</v>
      </c>
      <c r="M123" t="s">
        <v>592</v>
      </c>
      <c r="N123" s="71">
        <v>42978</v>
      </c>
      <c r="O123" s="48">
        <v>0</v>
      </c>
      <c r="Q123" s="6">
        <f t="shared" si="4"/>
        <v>24000</v>
      </c>
      <c r="R123" s="79">
        <f t="shared" si="6"/>
        <v>11666.666666666666</v>
      </c>
      <c r="S123" s="72">
        <f t="shared" si="5"/>
        <v>2199.9999999998181</v>
      </c>
      <c r="T123" s="80">
        <f t="shared" si="7"/>
        <v>66.666666666606034</v>
      </c>
    </row>
    <row r="124" spans="1:20" x14ac:dyDescent="0.25">
      <c r="A124" t="s">
        <v>593</v>
      </c>
      <c r="B124" s="71">
        <v>43008</v>
      </c>
      <c r="C124" s="48">
        <v>5070</v>
      </c>
      <c r="D124" t="s">
        <v>593</v>
      </c>
      <c r="E124" s="71">
        <v>43008</v>
      </c>
      <c r="F124" s="48">
        <v>14459</v>
      </c>
      <c r="G124" t="s">
        <v>593</v>
      </c>
      <c r="H124" s="71">
        <v>43008</v>
      </c>
      <c r="I124" s="5">
        <v>2191.1999999999998</v>
      </c>
      <c r="J124" t="s">
        <v>593</v>
      </c>
      <c r="K124" s="71">
        <v>43008</v>
      </c>
      <c r="L124" s="48">
        <v>0</v>
      </c>
      <c r="M124" t="s">
        <v>593</v>
      </c>
      <c r="N124" s="71">
        <v>43008</v>
      </c>
      <c r="O124" s="48">
        <v>0</v>
      </c>
      <c r="Q124" s="6">
        <f t="shared" si="4"/>
        <v>-12000</v>
      </c>
      <c r="R124" s="79">
        <f t="shared" si="6"/>
        <v>6333.333333333333</v>
      </c>
      <c r="S124" s="72">
        <f t="shared" si="5"/>
        <v>-900.00000000009095</v>
      </c>
      <c r="T124" s="80">
        <f t="shared" si="7"/>
        <v>-333.33333333333331</v>
      </c>
    </row>
    <row r="125" spans="1:20" x14ac:dyDescent="0.25">
      <c r="A125" t="s">
        <v>596</v>
      </c>
      <c r="B125" s="71">
        <v>43039</v>
      </c>
      <c r="C125" s="48">
        <v>5062</v>
      </c>
      <c r="D125" t="s">
        <v>596</v>
      </c>
      <c r="E125" s="71">
        <v>43039</v>
      </c>
      <c r="F125" s="48">
        <v>14457</v>
      </c>
      <c r="G125" t="s">
        <v>596</v>
      </c>
      <c r="H125" s="71">
        <v>43039</v>
      </c>
      <c r="I125" s="5">
        <v>2191.1999999999998</v>
      </c>
      <c r="J125" t="s">
        <v>596</v>
      </c>
      <c r="K125" s="71">
        <v>43039</v>
      </c>
      <c r="L125" s="48">
        <v>0</v>
      </c>
      <c r="M125" t="s">
        <v>596</v>
      </c>
      <c r="N125" s="71">
        <v>43039</v>
      </c>
      <c r="O125" s="48">
        <v>0</v>
      </c>
      <c r="Q125" s="6">
        <f t="shared" si="4"/>
        <v>-10000</v>
      </c>
      <c r="R125" s="79">
        <f t="shared" si="6"/>
        <v>666.66666666666663</v>
      </c>
      <c r="S125" s="72">
        <f t="shared" si="5"/>
        <v>0</v>
      </c>
      <c r="T125" s="80">
        <f t="shared" si="7"/>
        <v>433.33333333324236</v>
      </c>
    </row>
    <row r="126" spans="1:20" x14ac:dyDescent="0.25">
      <c r="A126" t="s">
        <v>597</v>
      </c>
      <c r="B126" s="71">
        <v>43069</v>
      </c>
      <c r="C126" s="48">
        <v>5070</v>
      </c>
      <c r="D126" t="s">
        <v>597</v>
      </c>
      <c r="E126" s="71">
        <v>43069</v>
      </c>
      <c r="F126" s="48">
        <v>14467</v>
      </c>
      <c r="G126" t="s">
        <v>597</v>
      </c>
      <c r="H126" s="71">
        <v>43069</v>
      </c>
      <c r="I126" s="5">
        <v>2189.5</v>
      </c>
      <c r="J126" t="s">
        <v>597</v>
      </c>
      <c r="K126" s="71">
        <v>43069</v>
      </c>
      <c r="L126" s="48">
        <v>0</v>
      </c>
      <c r="M126" t="s">
        <v>597</v>
      </c>
      <c r="N126" s="71">
        <v>43069</v>
      </c>
      <c r="O126" s="48">
        <v>0</v>
      </c>
      <c r="Q126" s="6">
        <f t="shared" si="4"/>
        <v>18000</v>
      </c>
      <c r="R126" s="79">
        <f t="shared" si="6"/>
        <v>-1333.3333333333333</v>
      </c>
      <c r="S126" s="72">
        <f t="shared" si="5"/>
        <v>-1699.9999999998181</v>
      </c>
      <c r="T126" s="80">
        <f t="shared" si="7"/>
        <v>-866.66666666663639</v>
      </c>
    </row>
    <row r="127" spans="1:20" x14ac:dyDescent="0.25">
      <c r="A127" t="s">
        <v>601</v>
      </c>
      <c r="B127" s="71">
        <v>43100</v>
      </c>
      <c r="C127" s="48">
        <v>5066</v>
      </c>
      <c r="D127" t="s">
        <v>601</v>
      </c>
      <c r="E127" s="71">
        <v>43100</v>
      </c>
      <c r="F127" s="48">
        <v>14472</v>
      </c>
      <c r="G127" t="s">
        <v>601</v>
      </c>
      <c r="H127" s="71">
        <v>43100</v>
      </c>
      <c r="I127" s="5">
        <v>2189.9</v>
      </c>
      <c r="J127" t="s">
        <v>601</v>
      </c>
      <c r="K127" s="71">
        <v>43100</v>
      </c>
      <c r="L127" s="48">
        <v>0</v>
      </c>
      <c r="M127" t="s">
        <v>601</v>
      </c>
      <c r="N127" s="71">
        <v>43100</v>
      </c>
      <c r="O127" s="48">
        <v>0</v>
      </c>
      <c r="Q127" s="6">
        <f t="shared" si="4"/>
        <v>1000</v>
      </c>
      <c r="R127" s="79">
        <f t="shared" si="6"/>
        <v>3000</v>
      </c>
      <c r="S127" s="72">
        <f t="shared" si="5"/>
        <v>400.00000000009095</v>
      </c>
      <c r="T127" s="80">
        <f t="shared" si="7"/>
        <v>-433.33333333324236</v>
      </c>
    </row>
    <row r="128" spans="1:20" x14ac:dyDescent="0.25">
      <c r="Q128" s="6" t="str">
        <f t="shared" si="4"/>
        <v/>
      </c>
      <c r="R128" s="79" t="str">
        <f t="shared" si="6"/>
        <v/>
      </c>
      <c r="S128" s="72" t="str">
        <f t="shared" si="5"/>
        <v/>
      </c>
      <c r="T128" s="80" t="str">
        <f t="shared" si="7"/>
        <v/>
      </c>
    </row>
    <row r="129" spans="17:20" x14ac:dyDescent="0.25">
      <c r="Q129" s="6" t="str">
        <f t="shared" si="4"/>
        <v/>
      </c>
      <c r="R129" s="79" t="str">
        <f t="shared" si="6"/>
        <v/>
      </c>
      <c r="S129" s="72" t="str">
        <f t="shared" si="5"/>
        <v/>
      </c>
      <c r="T129" s="80" t="str">
        <f t="shared" si="7"/>
        <v/>
      </c>
    </row>
    <row r="130" spans="17:20" x14ac:dyDescent="0.25">
      <c r="Q130" s="6" t="str">
        <f t="shared" si="4"/>
        <v/>
      </c>
      <c r="R130" s="79" t="str">
        <f t="shared" si="6"/>
        <v/>
      </c>
      <c r="S130" s="72" t="str">
        <f t="shared" si="5"/>
        <v/>
      </c>
      <c r="T130" s="80" t="str">
        <f t="shared" si="7"/>
        <v/>
      </c>
    </row>
    <row r="131" spans="17:20" x14ac:dyDescent="0.25">
      <c r="Q131" s="6" t="str">
        <f t="shared" si="4"/>
        <v/>
      </c>
      <c r="R131" s="79" t="str">
        <f t="shared" si="6"/>
        <v/>
      </c>
      <c r="S131" s="72" t="str">
        <f t="shared" si="5"/>
        <v/>
      </c>
      <c r="T131" s="80" t="str">
        <f t="shared" si="7"/>
        <v/>
      </c>
    </row>
    <row r="132" spans="17:20" x14ac:dyDescent="0.25">
      <c r="Q132" s="6" t="str">
        <f t="shared" si="4"/>
        <v/>
      </c>
      <c r="R132" s="79" t="str">
        <f t="shared" si="6"/>
        <v/>
      </c>
      <c r="S132" s="72" t="str">
        <f t="shared" si="5"/>
        <v/>
      </c>
      <c r="T132" s="80" t="str">
        <f t="shared" si="7"/>
        <v/>
      </c>
    </row>
    <row r="133" spans="17:20" x14ac:dyDescent="0.25">
      <c r="Q133" s="6" t="str">
        <f t="shared" si="4"/>
        <v/>
      </c>
      <c r="R133" s="79" t="str">
        <f t="shared" si="6"/>
        <v/>
      </c>
      <c r="S133" s="72" t="str">
        <f t="shared" si="5"/>
        <v/>
      </c>
      <c r="T133" s="80" t="str">
        <f t="shared" si="7"/>
        <v/>
      </c>
    </row>
    <row r="134" spans="17:20" x14ac:dyDescent="0.25">
      <c r="Q134" s="6" t="str">
        <f t="shared" si="4"/>
        <v/>
      </c>
      <c r="R134" s="79" t="str">
        <f t="shared" si="6"/>
        <v/>
      </c>
      <c r="S134" s="72" t="str">
        <f t="shared" si="5"/>
        <v/>
      </c>
      <c r="T134" s="80" t="str">
        <f t="shared" si="7"/>
        <v/>
      </c>
    </row>
    <row r="135" spans="17:20" x14ac:dyDescent="0.25">
      <c r="Q135" s="6" t="str">
        <f t="shared" si="4"/>
        <v/>
      </c>
      <c r="R135" s="79" t="str">
        <f t="shared" si="6"/>
        <v/>
      </c>
      <c r="S135" s="72" t="str">
        <f t="shared" si="5"/>
        <v/>
      </c>
      <c r="T135" s="80" t="str">
        <f t="shared" si="7"/>
        <v/>
      </c>
    </row>
    <row r="136" spans="17:20" x14ac:dyDescent="0.25">
      <c r="Q136" s="6" t="str">
        <f t="shared" si="4"/>
        <v/>
      </c>
      <c r="R136" s="79" t="str">
        <f t="shared" si="6"/>
        <v/>
      </c>
      <c r="S136" s="72" t="str">
        <f t="shared" si="5"/>
        <v/>
      </c>
      <c r="T136" s="80" t="str">
        <f t="shared" si="7"/>
        <v/>
      </c>
    </row>
    <row r="137" spans="17:20" x14ac:dyDescent="0.25">
      <c r="Q137" s="6" t="str">
        <f t="shared" si="4"/>
        <v/>
      </c>
      <c r="R137" s="79" t="str">
        <f t="shared" si="6"/>
        <v/>
      </c>
      <c r="S137" s="72" t="str">
        <f t="shared" si="5"/>
        <v/>
      </c>
      <c r="T137" s="80" t="str">
        <f t="shared" si="7"/>
        <v/>
      </c>
    </row>
    <row r="138" spans="17:20" x14ac:dyDescent="0.25">
      <c r="Q138" s="6" t="str">
        <f t="shared" ref="Q138:Q200" si="8">IF(B138&lt;&gt;"",((C138+F138)-(C137+F137))*1000,"")</f>
        <v/>
      </c>
      <c r="R138" s="79" t="str">
        <f t="shared" si="6"/>
        <v/>
      </c>
      <c r="S138" s="72" t="str">
        <f t="shared" ref="S138:S200" si="9">IF(B138&lt;&gt;"",((I138-L138)-(I137-L137))*1000,"")</f>
        <v/>
      </c>
      <c r="T138" s="80" t="str">
        <f t="shared" si="7"/>
        <v/>
      </c>
    </row>
    <row r="139" spans="17:20" x14ac:dyDescent="0.25">
      <c r="Q139" s="6" t="str">
        <f t="shared" si="8"/>
        <v/>
      </c>
      <c r="R139" s="79" t="str">
        <f t="shared" si="6"/>
        <v/>
      </c>
      <c r="S139" s="72" t="str">
        <f t="shared" si="9"/>
        <v/>
      </c>
      <c r="T139" s="80" t="str">
        <f t="shared" si="7"/>
        <v/>
      </c>
    </row>
    <row r="140" spans="17:20" x14ac:dyDescent="0.25">
      <c r="Q140" s="6" t="str">
        <f t="shared" si="8"/>
        <v/>
      </c>
      <c r="R140" s="79" t="str">
        <f t="shared" ref="R140:R200" si="10">IF(B140&lt;&gt;"",AVERAGE(Q138:Q140),"")</f>
        <v/>
      </c>
      <c r="S140" s="72" t="str">
        <f t="shared" si="9"/>
        <v/>
      </c>
      <c r="T140" s="80" t="str">
        <f t="shared" ref="T140:T200" si="11">IF(B140&lt;&gt;"",AVERAGE(S138:S140),"")</f>
        <v/>
      </c>
    </row>
    <row r="141" spans="17:20" x14ac:dyDescent="0.25">
      <c r="Q141" s="6" t="str">
        <f t="shared" si="8"/>
        <v/>
      </c>
      <c r="R141" s="79" t="str">
        <f t="shared" si="10"/>
        <v/>
      </c>
      <c r="S141" s="72" t="str">
        <f t="shared" si="9"/>
        <v/>
      </c>
      <c r="T141" s="80" t="str">
        <f t="shared" si="11"/>
        <v/>
      </c>
    </row>
    <row r="142" spans="17:20" x14ac:dyDescent="0.25">
      <c r="Q142" s="6" t="str">
        <f t="shared" si="8"/>
        <v/>
      </c>
      <c r="R142" s="79" t="str">
        <f t="shared" si="10"/>
        <v/>
      </c>
      <c r="S142" s="72" t="str">
        <f t="shared" si="9"/>
        <v/>
      </c>
      <c r="T142" s="80" t="str">
        <f t="shared" si="11"/>
        <v/>
      </c>
    </row>
    <row r="143" spans="17:20" x14ac:dyDescent="0.25">
      <c r="Q143" s="6" t="str">
        <f t="shared" si="8"/>
        <v/>
      </c>
      <c r="R143" s="79" t="str">
        <f t="shared" si="10"/>
        <v/>
      </c>
      <c r="S143" s="72" t="str">
        <f t="shared" si="9"/>
        <v/>
      </c>
      <c r="T143" s="80" t="str">
        <f t="shared" si="11"/>
        <v/>
      </c>
    </row>
    <row r="144" spans="17:20" x14ac:dyDescent="0.25">
      <c r="Q144" s="6" t="str">
        <f t="shared" si="8"/>
        <v/>
      </c>
      <c r="R144" s="79" t="str">
        <f t="shared" si="10"/>
        <v/>
      </c>
      <c r="S144" s="72" t="str">
        <f t="shared" si="9"/>
        <v/>
      </c>
      <c r="T144" s="80" t="str">
        <f t="shared" si="11"/>
        <v/>
      </c>
    </row>
    <row r="145" spans="17:20" x14ac:dyDescent="0.25">
      <c r="Q145" s="6" t="str">
        <f t="shared" si="8"/>
        <v/>
      </c>
      <c r="R145" s="79" t="str">
        <f t="shared" si="10"/>
        <v/>
      </c>
      <c r="S145" s="72" t="str">
        <f t="shared" si="9"/>
        <v/>
      </c>
      <c r="T145" s="80" t="str">
        <f t="shared" si="11"/>
        <v/>
      </c>
    </row>
    <row r="146" spans="17:20" x14ac:dyDescent="0.25">
      <c r="Q146" s="6" t="str">
        <f t="shared" si="8"/>
        <v/>
      </c>
      <c r="R146" s="79" t="str">
        <f t="shared" si="10"/>
        <v/>
      </c>
      <c r="S146" s="72" t="str">
        <f t="shared" si="9"/>
        <v/>
      </c>
      <c r="T146" s="80" t="str">
        <f t="shared" si="11"/>
        <v/>
      </c>
    </row>
    <row r="147" spans="17:20" x14ac:dyDescent="0.25">
      <c r="Q147" s="6" t="str">
        <f t="shared" si="8"/>
        <v/>
      </c>
      <c r="R147" s="79" t="str">
        <f t="shared" si="10"/>
        <v/>
      </c>
      <c r="S147" s="72" t="str">
        <f t="shared" si="9"/>
        <v/>
      </c>
      <c r="T147" s="80" t="str">
        <f t="shared" si="11"/>
        <v/>
      </c>
    </row>
    <row r="148" spans="17:20" x14ac:dyDescent="0.25">
      <c r="Q148" s="6" t="str">
        <f t="shared" si="8"/>
        <v/>
      </c>
      <c r="R148" s="79" t="str">
        <f t="shared" si="10"/>
        <v/>
      </c>
      <c r="S148" s="72" t="str">
        <f t="shared" si="9"/>
        <v/>
      </c>
      <c r="T148" s="80" t="str">
        <f t="shared" si="11"/>
        <v/>
      </c>
    </row>
    <row r="149" spans="17:20" x14ac:dyDescent="0.25">
      <c r="Q149" s="6" t="str">
        <f t="shared" si="8"/>
        <v/>
      </c>
      <c r="R149" s="79" t="str">
        <f t="shared" si="10"/>
        <v/>
      </c>
      <c r="S149" s="72" t="str">
        <f t="shared" si="9"/>
        <v/>
      </c>
      <c r="T149" s="80" t="str">
        <f t="shared" si="11"/>
        <v/>
      </c>
    </row>
    <row r="150" spans="17:20" x14ac:dyDescent="0.25">
      <c r="Q150" s="6" t="str">
        <f t="shared" si="8"/>
        <v/>
      </c>
      <c r="R150" s="79" t="str">
        <f t="shared" si="10"/>
        <v/>
      </c>
      <c r="S150" s="72" t="str">
        <f t="shared" si="9"/>
        <v/>
      </c>
      <c r="T150" s="80" t="str">
        <f t="shared" si="11"/>
        <v/>
      </c>
    </row>
    <row r="151" spans="17:20" x14ac:dyDescent="0.25">
      <c r="Q151" s="6" t="str">
        <f t="shared" si="8"/>
        <v/>
      </c>
      <c r="R151" s="79" t="str">
        <f t="shared" si="10"/>
        <v/>
      </c>
      <c r="S151" s="72" t="str">
        <f t="shared" si="9"/>
        <v/>
      </c>
      <c r="T151" s="80" t="str">
        <f t="shared" si="11"/>
        <v/>
      </c>
    </row>
    <row r="152" spans="17:20" x14ac:dyDescent="0.25">
      <c r="Q152" s="6" t="str">
        <f t="shared" si="8"/>
        <v/>
      </c>
      <c r="R152" s="79" t="str">
        <f t="shared" si="10"/>
        <v/>
      </c>
      <c r="S152" s="72" t="str">
        <f t="shared" si="9"/>
        <v/>
      </c>
      <c r="T152" s="80" t="str">
        <f t="shared" si="11"/>
        <v/>
      </c>
    </row>
    <row r="153" spans="17:20" x14ac:dyDescent="0.25">
      <c r="Q153" s="6" t="str">
        <f t="shared" si="8"/>
        <v/>
      </c>
      <c r="R153" s="79" t="str">
        <f t="shared" si="10"/>
        <v/>
      </c>
      <c r="S153" s="72" t="str">
        <f t="shared" si="9"/>
        <v/>
      </c>
      <c r="T153" s="80" t="str">
        <f t="shared" si="11"/>
        <v/>
      </c>
    </row>
    <row r="154" spans="17:20" x14ac:dyDescent="0.25">
      <c r="Q154" s="6" t="str">
        <f t="shared" si="8"/>
        <v/>
      </c>
      <c r="R154" s="79" t="str">
        <f t="shared" si="10"/>
        <v/>
      </c>
      <c r="S154" s="72" t="str">
        <f t="shared" si="9"/>
        <v/>
      </c>
      <c r="T154" s="80" t="str">
        <f t="shared" si="11"/>
        <v/>
      </c>
    </row>
    <row r="155" spans="17:20" x14ac:dyDescent="0.25">
      <c r="Q155" s="6" t="str">
        <f t="shared" si="8"/>
        <v/>
      </c>
      <c r="R155" s="79" t="str">
        <f t="shared" si="10"/>
        <v/>
      </c>
      <c r="S155" s="72" t="str">
        <f t="shared" si="9"/>
        <v/>
      </c>
      <c r="T155" s="80" t="str">
        <f t="shared" si="11"/>
        <v/>
      </c>
    </row>
    <row r="156" spans="17:20" x14ac:dyDescent="0.25">
      <c r="Q156" s="6" t="str">
        <f t="shared" si="8"/>
        <v/>
      </c>
      <c r="R156" s="79" t="str">
        <f t="shared" si="10"/>
        <v/>
      </c>
      <c r="S156" s="72" t="str">
        <f t="shared" si="9"/>
        <v/>
      </c>
      <c r="T156" s="80" t="str">
        <f t="shared" si="11"/>
        <v/>
      </c>
    </row>
    <row r="157" spans="17:20" x14ac:dyDescent="0.25">
      <c r="Q157" s="6" t="str">
        <f t="shared" si="8"/>
        <v/>
      </c>
      <c r="R157" s="79" t="str">
        <f t="shared" si="10"/>
        <v/>
      </c>
      <c r="S157" s="72" t="str">
        <f t="shared" si="9"/>
        <v/>
      </c>
      <c r="T157" s="80" t="str">
        <f t="shared" si="11"/>
        <v/>
      </c>
    </row>
    <row r="158" spans="17:20" x14ac:dyDescent="0.25">
      <c r="Q158" s="6" t="str">
        <f t="shared" si="8"/>
        <v/>
      </c>
      <c r="R158" s="79" t="str">
        <f t="shared" si="10"/>
        <v/>
      </c>
      <c r="S158" s="72" t="str">
        <f t="shared" si="9"/>
        <v/>
      </c>
      <c r="T158" s="80" t="str">
        <f t="shared" si="11"/>
        <v/>
      </c>
    </row>
    <row r="159" spans="17:20" x14ac:dyDescent="0.25">
      <c r="Q159" s="6" t="str">
        <f t="shared" si="8"/>
        <v/>
      </c>
      <c r="R159" s="79" t="str">
        <f t="shared" si="10"/>
        <v/>
      </c>
      <c r="S159" s="72" t="str">
        <f t="shared" si="9"/>
        <v/>
      </c>
      <c r="T159" s="80" t="str">
        <f t="shared" si="11"/>
        <v/>
      </c>
    </row>
    <row r="160" spans="17:20" x14ac:dyDescent="0.25">
      <c r="Q160" s="6" t="str">
        <f t="shared" si="8"/>
        <v/>
      </c>
      <c r="R160" s="79" t="str">
        <f t="shared" si="10"/>
        <v/>
      </c>
      <c r="S160" s="72" t="str">
        <f t="shared" si="9"/>
        <v/>
      </c>
      <c r="T160" s="80" t="str">
        <f t="shared" si="11"/>
        <v/>
      </c>
    </row>
    <row r="161" spans="17:20" x14ac:dyDescent="0.25">
      <c r="Q161" s="6" t="str">
        <f t="shared" si="8"/>
        <v/>
      </c>
      <c r="R161" s="79" t="str">
        <f t="shared" si="10"/>
        <v/>
      </c>
      <c r="S161" s="72" t="str">
        <f t="shared" si="9"/>
        <v/>
      </c>
      <c r="T161" s="80" t="str">
        <f t="shared" si="11"/>
        <v/>
      </c>
    </row>
    <row r="162" spans="17:20" x14ac:dyDescent="0.25">
      <c r="Q162" s="6" t="str">
        <f t="shared" si="8"/>
        <v/>
      </c>
      <c r="R162" s="79" t="str">
        <f t="shared" si="10"/>
        <v/>
      </c>
      <c r="S162" s="72" t="str">
        <f t="shared" si="9"/>
        <v/>
      </c>
      <c r="T162" s="80" t="str">
        <f t="shared" si="11"/>
        <v/>
      </c>
    </row>
    <row r="163" spans="17:20" x14ac:dyDescent="0.25">
      <c r="Q163" s="6" t="str">
        <f t="shared" si="8"/>
        <v/>
      </c>
      <c r="R163" s="79" t="str">
        <f t="shared" si="10"/>
        <v/>
      </c>
      <c r="S163" s="72" t="str">
        <f t="shared" si="9"/>
        <v/>
      </c>
      <c r="T163" s="80" t="str">
        <f t="shared" si="11"/>
        <v/>
      </c>
    </row>
    <row r="164" spans="17:20" x14ac:dyDescent="0.25">
      <c r="Q164" s="6" t="str">
        <f t="shared" si="8"/>
        <v/>
      </c>
      <c r="R164" s="79" t="str">
        <f t="shared" si="10"/>
        <v/>
      </c>
      <c r="S164" s="72" t="str">
        <f t="shared" si="9"/>
        <v/>
      </c>
      <c r="T164" s="80" t="str">
        <f t="shared" si="11"/>
        <v/>
      </c>
    </row>
    <row r="165" spans="17:20" x14ac:dyDescent="0.25">
      <c r="Q165" s="6" t="str">
        <f t="shared" si="8"/>
        <v/>
      </c>
      <c r="R165" s="79" t="str">
        <f t="shared" si="10"/>
        <v/>
      </c>
      <c r="S165" s="72" t="str">
        <f t="shared" si="9"/>
        <v/>
      </c>
      <c r="T165" s="80" t="str">
        <f t="shared" si="11"/>
        <v/>
      </c>
    </row>
    <row r="166" spans="17:20" x14ac:dyDescent="0.25">
      <c r="Q166" s="6" t="str">
        <f t="shared" si="8"/>
        <v/>
      </c>
      <c r="R166" s="79" t="str">
        <f t="shared" si="10"/>
        <v/>
      </c>
      <c r="S166" s="72" t="str">
        <f t="shared" si="9"/>
        <v/>
      </c>
      <c r="T166" s="80" t="str">
        <f t="shared" si="11"/>
        <v/>
      </c>
    </row>
    <row r="167" spans="17:20" x14ac:dyDescent="0.25">
      <c r="Q167" s="6" t="str">
        <f t="shared" si="8"/>
        <v/>
      </c>
      <c r="R167" s="79" t="str">
        <f t="shared" si="10"/>
        <v/>
      </c>
      <c r="S167" s="72" t="str">
        <f t="shared" si="9"/>
        <v/>
      </c>
      <c r="T167" s="80" t="str">
        <f t="shared" si="11"/>
        <v/>
      </c>
    </row>
    <row r="168" spans="17:20" x14ac:dyDescent="0.25">
      <c r="Q168" s="6" t="str">
        <f t="shared" si="8"/>
        <v/>
      </c>
      <c r="R168" s="79" t="str">
        <f t="shared" si="10"/>
        <v/>
      </c>
      <c r="S168" s="72" t="str">
        <f t="shared" si="9"/>
        <v/>
      </c>
      <c r="T168" s="80" t="str">
        <f t="shared" si="11"/>
        <v/>
      </c>
    </row>
    <row r="169" spans="17:20" x14ac:dyDescent="0.25">
      <c r="Q169" s="6" t="str">
        <f t="shared" si="8"/>
        <v/>
      </c>
      <c r="R169" s="79" t="str">
        <f t="shared" si="10"/>
        <v/>
      </c>
      <c r="S169" s="72" t="str">
        <f t="shared" si="9"/>
        <v/>
      </c>
      <c r="T169" s="80" t="str">
        <f t="shared" si="11"/>
        <v/>
      </c>
    </row>
    <row r="170" spans="17:20" x14ac:dyDescent="0.25">
      <c r="Q170" s="6" t="str">
        <f t="shared" si="8"/>
        <v/>
      </c>
      <c r="R170" s="79" t="str">
        <f t="shared" si="10"/>
        <v/>
      </c>
      <c r="S170" s="72" t="str">
        <f t="shared" si="9"/>
        <v/>
      </c>
      <c r="T170" s="80" t="str">
        <f t="shared" si="11"/>
        <v/>
      </c>
    </row>
    <row r="171" spans="17:20" x14ac:dyDescent="0.25">
      <c r="Q171" s="6" t="str">
        <f t="shared" si="8"/>
        <v/>
      </c>
      <c r="R171" s="79" t="str">
        <f t="shared" si="10"/>
        <v/>
      </c>
      <c r="S171" s="72" t="str">
        <f t="shared" si="9"/>
        <v/>
      </c>
      <c r="T171" s="80" t="str">
        <f t="shared" si="11"/>
        <v/>
      </c>
    </row>
    <row r="172" spans="17:20" x14ac:dyDescent="0.25">
      <c r="Q172" s="6" t="str">
        <f t="shared" si="8"/>
        <v/>
      </c>
      <c r="R172" s="79" t="str">
        <f t="shared" si="10"/>
        <v/>
      </c>
      <c r="S172" s="72" t="str">
        <f t="shared" si="9"/>
        <v/>
      </c>
      <c r="T172" s="80" t="str">
        <f t="shared" si="11"/>
        <v/>
      </c>
    </row>
    <row r="173" spans="17:20" x14ac:dyDescent="0.25">
      <c r="Q173" s="6" t="str">
        <f t="shared" si="8"/>
        <v/>
      </c>
      <c r="R173" s="79" t="str">
        <f t="shared" si="10"/>
        <v/>
      </c>
      <c r="S173" s="72" t="str">
        <f t="shared" si="9"/>
        <v/>
      </c>
      <c r="T173" s="80" t="str">
        <f t="shared" si="11"/>
        <v/>
      </c>
    </row>
    <row r="174" spans="17:20" x14ac:dyDescent="0.25">
      <c r="Q174" s="6" t="str">
        <f t="shared" si="8"/>
        <v/>
      </c>
      <c r="R174" s="79" t="str">
        <f t="shared" si="10"/>
        <v/>
      </c>
      <c r="S174" s="72" t="str">
        <f t="shared" si="9"/>
        <v/>
      </c>
      <c r="T174" s="80" t="str">
        <f t="shared" si="11"/>
        <v/>
      </c>
    </row>
    <row r="175" spans="17:20" x14ac:dyDescent="0.25">
      <c r="Q175" s="6" t="str">
        <f t="shared" si="8"/>
        <v/>
      </c>
      <c r="R175" s="79" t="str">
        <f t="shared" si="10"/>
        <v/>
      </c>
      <c r="S175" s="72" t="str">
        <f t="shared" si="9"/>
        <v/>
      </c>
      <c r="T175" s="80" t="str">
        <f t="shared" si="11"/>
        <v/>
      </c>
    </row>
    <row r="176" spans="17:20" x14ac:dyDescent="0.25">
      <c r="Q176" s="6" t="str">
        <f t="shared" si="8"/>
        <v/>
      </c>
      <c r="R176" s="79" t="str">
        <f t="shared" si="10"/>
        <v/>
      </c>
      <c r="S176" s="72" t="str">
        <f t="shared" si="9"/>
        <v/>
      </c>
      <c r="T176" s="80" t="str">
        <f t="shared" si="11"/>
        <v/>
      </c>
    </row>
    <row r="177" spans="17:20" x14ac:dyDescent="0.25">
      <c r="Q177" s="6" t="str">
        <f t="shared" si="8"/>
        <v/>
      </c>
      <c r="R177" s="79" t="str">
        <f t="shared" si="10"/>
        <v/>
      </c>
      <c r="S177" s="72" t="str">
        <f t="shared" si="9"/>
        <v/>
      </c>
      <c r="T177" s="80" t="str">
        <f t="shared" si="11"/>
        <v/>
      </c>
    </row>
    <row r="178" spans="17:20" x14ac:dyDescent="0.25">
      <c r="Q178" s="6" t="str">
        <f t="shared" si="8"/>
        <v/>
      </c>
      <c r="R178" s="79" t="str">
        <f t="shared" si="10"/>
        <v/>
      </c>
      <c r="S178" s="72" t="str">
        <f t="shared" si="9"/>
        <v/>
      </c>
      <c r="T178" s="80" t="str">
        <f t="shared" si="11"/>
        <v/>
      </c>
    </row>
    <row r="179" spans="17:20" x14ac:dyDescent="0.25">
      <c r="Q179" s="6" t="str">
        <f t="shared" si="8"/>
        <v/>
      </c>
      <c r="R179" s="79" t="str">
        <f t="shared" si="10"/>
        <v/>
      </c>
      <c r="S179" s="72" t="str">
        <f t="shared" si="9"/>
        <v/>
      </c>
      <c r="T179" s="80" t="str">
        <f t="shared" si="11"/>
        <v/>
      </c>
    </row>
    <row r="180" spans="17:20" x14ac:dyDescent="0.25">
      <c r="Q180" s="6" t="str">
        <f t="shared" si="8"/>
        <v/>
      </c>
      <c r="R180" s="79" t="str">
        <f t="shared" si="10"/>
        <v/>
      </c>
      <c r="S180" s="72" t="str">
        <f t="shared" si="9"/>
        <v/>
      </c>
      <c r="T180" s="80" t="str">
        <f t="shared" si="11"/>
        <v/>
      </c>
    </row>
    <row r="181" spans="17:20" x14ac:dyDescent="0.25">
      <c r="Q181" s="6" t="str">
        <f t="shared" si="8"/>
        <v/>
      </c>
      <c r="R181" s="79" t="str">
        <f t="shared" si="10"/>
        <v/>
      </c>
      <c r="S181" s="72" t="str">
        <f t="shared" si="9"/>
        <v/>
      </c>
      <c r="T181" s="80" t="str">
        <f t="shared" si="11"/>
        <v/>
      </c>
    </row>
    <row r="182" spans="17:20" x14ac:dyDescent="0.25">
      <c r="Q182" s="6" t="str">
        <f t="shared" si="8"/>
        <v/>
      </c>
      <c r="R182" s="79" t="str">
        <f t="shared" si="10"/>
        <v/>
      </c>
      <c r="S182" s="72" t="str">
        <f t="shared" si="9"/>
        <v/>
      </c>
      <c r="T182" s="80" t="str">
        <f t="shared" si="11"/>
        <v/>
      </c>
    </row>
    <row r="183" spans="17:20" x14ac:dyDescent="0.25">
      <c r="Q183" s="6" t="str">
        <f t="shared" si="8"/>
        <v/>
      </c>
      <c r="R183" s="79" t="str">
        <f t="shared" si="10"/>
        <v/>
      </c>
      <c r="S183" s="72" t="str">
        <f t="shared" si="9"/>
        <v/>
      </c>
      <c r="T183" s="80" t="str">
        <f t="shared" si="11"/>
        <v/>
      </c>
    </row>
    <row r="184" spans="17:20" x14ac:dyDescent="0.25">
      <c r="Q184" s="6" t="str">
        <f t="shared" si="8"/>
        <v/>
      </c>
      <c r="R184" s="79" t="str">
        <f t="shared" si="10"/>
        <v/>
      </c>
      <c r="S184" s="72" t="str">
        <f t="shared" si="9"/>
        <v/>
      </c>
      <c r="T184" s="80" t="str">
        <f t="shared" si="11"/>
        <v/>
      </c>
    </row>
    <row r="185" spans="17:20" x14ac:dyDescent="0.25">
      <c r="Q185" s="6" t="str">
        <f t="shared" si="8"/>
        <v/>
      </c>
      <c r="R185" s="79" t="str">
        <f t="shared" si="10"/>
        <v/>
      </c>
      <c r="S185" s="72" t="str">
        <f t="shared" si="9"/>
        <v/>
      </c>
      <c r="T185" s="80" t="str">
        <f t="shared" si="11"/>
        <v/>
      </c>
    </row>
    <row r="186" spans="17:20" x14ac:dyDescent="0.25">
      <c r="Q186" s="6" t="str">
        <f t="shared" si="8"/>
        <v/>
      </c>
      <c r="R186" s="79" t="str">
        <f t="shared" si="10"/>
        <v/>
      </c>
      <c r="S186" s="72" t="str">
        <f t="shared" si="9"/>
        <v/>
      </c>
      <c r="T186" s="80" t="str">
        <f t="shared" si="11"/>
        <v/>
      </c>
    </row>
    <row r="187" spans="17:20" x14ac:dyDescent="0.25">
      <c r="Q187" s="6" t="str">
        <f t="shared" si="8"/>
        <v/>
      </c>
      <c r="R187" s="79" t="str">
        <f t="shared" si="10"/>
        <v/>
      </c>
      <c r="S187" s="72" t="str">
        <f t="shared" si="9"/>
        <v/>
      </c>
      <c r="T187" s="80" t="str">
        <f t="shared" si="11"/>
        <v/>
      </c>
    </row>
    <row r="188" spans="17:20" x14ac:dyDescent="0.25">
      <c r="Q188" s="6" t="str">
        <f t="shared" si="8"/>
        <v/>
      </c>
      <c r="R188" s="79" t="str">
        <f t="shared" si="10"/>
        <v/>
      </c>
      <c r="S188" s="72" t="str">
        <f t="shared" si="9"/>
        <v/>
      </c>
      <c r="T188" s="80" t="str">
        <f t="shared" si="11"/>
        <v/>
      </c>
    </row>
    <row r="189" spans="17:20" x14ac:dyDescent="0.25">
      <c r="Q189" s="6" t="str">
        <f t="shared" si="8"/>
        <v/>
      </c>
      <c r="R189" s="79" t="str">
        <f t="shared" si="10"/>
        <v/>
      </c>
      <c r="S189" s="72" t="str">
        <f t="shared" si="9"/>
        <v/>
      </c>
      <c r="T189" s="80" t="str">
        <f t="shared" si="11"/>
        <v/>
      </c>
    </row>
    <row r="190" spans="17:20" x14ac:dyDescent="0.25">
      <c r="Q190" s="6" t="str">
        <f t="shared" si="8"/>
        <v/>
      </c>
      <c r="R190" s="79" t="str">
        <f t="shared" si="10"/>
        <v/>
      </c>
      <c r="S190" s="72" t="str">
        <f t="shared" si="9"/>
        <v/>
      </c>
      <c r="T190" s="80" t="str">
        <f t="shared" si="11"/>
        <v/>
      </c>
    </row>
    <row r="191" spans="17:20" x14ac:dyDescent="0.25">
      <c r="Q191" s="6" t="str">
        <f t="shared" si="8"/>
        <v/>
      </c>
      <c r="R191" s="79" t="str">
        <f t="shared" si="10"/>
        <v/>
      </c>
      <c r="S191" s="72" t="str">
        <f t="shared" si="9"/>
        <v/>
      </c>
      <c r="T191" s="80" t="str">
        <f t="shared" si="11"/>
        <v/>
      </c>
    </row>
    <row r="192" spans="17:20" x14ac:dyDescent="0.25">
      <c r="Q192" s="6" t="str">
        <f t="shared" si="8"/>
        <v/>
      </c>
      <c r="R192" s="79" t="str">
        <f t="shared" si="10"/>
        <v/>
      </c>
      <c r="S192" s="72" t="str">
        <f t="shared" si="9"/>
        <v/>
      </c>
      <c r="T192" s="80" t="str">
        <f t="shared" si="11"/>
        <v/>
      </c>
    </row>
    <row r="193" spans="17:20" x14ac:dyDescent="0.25">
      <c r="Q193" s="6" t="str">
        <f t="shared" si="8"/>
        <v/>
      </c>
      <c r="R193" s="79" t="str">
        <f t="shared" si="10"/>
        <v/>
      </c>
      <c r="S193" s="72" t="str">
        <f t="shared" si="9"/>
        <v/>
      </c>
      <c r="T193" s="80" t="str">
        <f t="shared" si="11"/>
        <v/>
      </c>
    </row>
    <row r="194" spans="17:20" x14ac:dyDescent="0.25">
      <c r="Q194" s="6" t="str">
        <f t="shared" si="8"/>
        <v/>
      </c>
      <c r="R194" s="79" t="str">
        <f t="shared" si="10"/>
        <v/>
      </c>
      <c r="S194" s="72" t="str">
        <f t="shared" si="9"/>
        <v/>
      </c>
      <c r="T194" s="80" t="str">
        <f t="shared" si="11"/>
        <v/>
      </c>
    </row>
    <row r="195" spans="17:20" x14ac:dyDescent="0.25">
      <c r="Q195" s="6" t="str">
        <f t="shared" si="8"/>
        <v/>
      </c>
      <c r="R195" s="79" t="str">
        <f t="shared" si="10"/>
        <v/>
      </c>
      <c r="S195" s="72" t="str">
        <f t="shared" si="9"/>
        <v/>
      </c>
      <c r="T195" s="80" t="str">
        <f t="shared" si="11"/>
        <v/>
      </c>
    </row>
    <row r="196" spans="17:20" x14ac:dyDescent="0.25">
      <c r="Q196" s="6" t="str">
        <f t="shared" si="8"/>
        <v/>
      </c>
      <c r="R196" s="79" t="str">
        <f t="shared" si="10"/>
        <v/>
      </c>
      <c r="S196" s="72" t="str">
        <f t="shared" si="9"/>
        <v/>
      </c>
      <c r="T196" s="80" t="str">
        <f t="shared" si="11"/>
        <v/>
      </c>
    </row>
    <row r="197" spans="17:20" x14ac:dyDescent="0.25">
      <c r="Q197" s="6" t="str">
        <f t="shared" si="8"/>
        <v/>
      </c>
      <c r="R197" s="79" t="str">
        <f t="shared" si="10"/>
        <v/>
      </c>
      <c r="S197" s="72" t="str">
        <f t="shared" si="9"/>
        <v/>
      </c>
      <c r="T197" s="80" t="str">
        <f t="shared" si="11"/>
        <v/>
      </c>
    </row>
    <row r="198" spans="17:20" x14ac:dyDescent="0.25">
      <c r="Q198" s="6" t="str">
        <f t="shared" si="8"/>
        <v/>
      </c>
      <c r="R198" s="79" t="str">
        <f t="shared" si="10"/>
        <v/>
      </c>
      <c r="S198" s="72" t="str">
        <f t="shared" si="9"/>
        <v/>
      </c>
      <c r="T198" s="80" t="str">
        <f t="shared" si="11"/>
        <v/>
      </c>
    </row>
    <row r="199" spans="17:20" x14ac:dyDescent="0.25">
      <c r="Q199" s="6" t="str">
        <f t="shared" si="8"/>
        <v/>
      </c>
      <c r="R199" s="79" t="str">
        <f t="shared" si="10"/>
        <v/>
      </c>
      <c r="S199" s="72" t="str">
        <f t="shared" si="9"/>
        <v/>
      </c>
      <c r="T199" s="80" t="str">
        <f t="shared" si="11"/>
        <v/>
      </c>
    </row>
    <row r="200" spans="17:20" x14ac:dyDescent="0.25">
      <c r="Q200" s="6" t="str">
        <f t="shared" si="8"/>
        <v/>
      </c>
      <c r="R200" s="79" t="str">
        <f t="shared" si="10"/>
        <v/>
      </c>
      <c r="S200" s="72" t="str">
        <f t="shared" si="9"/>
        <v/>
      </c>
      <c r="T200" s="80" t="str">
        <f t="shared" si="11"/>
        <v/>
      </c>
    </row>
  </sheetData>
  <mergeCells count="4">
    <mergeCell ref="T1:T7"/>
    <mergeCell ref="Q1:Q8"/>
    <mergeCell ref="R1:R7"/>
    <mergeCell ref="S1:S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5254D9-B6AF-49CD-B395-3120C1970199}"/>
</file>

<file path=customXml/itemProps2.xml><?xml version="1.0" encoding="utf-8"?>
<ds:datastoreItem xmlns:ds="http://schemas.openxmlformats.org/officeDocument/2006/customXml" ds:itemID="{AFA6BE0B-4D7A-4BF9-98F1-561AACC5CED1}"/>
</file>

<file path=customXml/itemProps3.xml><?xml version="1.0" encoding="utf-8"?>
<ds:datastoreItem xmlns:ds="http://schemas.openxmlformats.org/officeDocument/2006/customXml" ds:itemID="{007B4021-5A27-41B1-A6CC-1A6204A62DC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MASTER</vt:lpstr>
      <vt:lpstr>HaverPull</vt:lpstr>
      <vt:lpstr>Calculations</vt:lpstr>
      <vt:lpstr>fiscal_impact</vt:lpstr>
      <vt:lpstr>Fiscal_impact_012618</vt:lpstr>
      <vt:lpstr>additional info</vt:lpstr>
      <vt:lpstr>_DLX1.USE</vt:lpstr>
      <vt:lpstr>_DLX2.USE</vt:lpstr>
      <vt:lpstr>_DLX5.USE</vt:lpstr>
      <vt:lpstr>_DLX6.USE</vt:lpstr>
      <vt:lpstr>_DLX7.USE</vt:lpstr>
      <vt:lpstr>_DLX9.USE</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Sara Belz</cp:lastModifiedBy>
  <cp:lastPrinted>2018-01-26T16:50:11Z</cp:lastPrinted>
  <dcterms:created xsi:type="dcterms:W3CDTF">2014-09-08T20:08:32Z</dcterms:created>
  <dcterms:modified xsi:type="dcterms:W3CDTF">2018-01-26T18:24:39Z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