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
    </mc:Choice>
  </mc:AlternateContent>
  <bookViews>
    <workbookView xWindow="0" yWindow="0" windowWidth="19200" windowHeight="11460" activeTab="2"/>
  </bookViews>
  <sheets>
    <sheet name="MASTER" sheetId="1" r:id="rId1"/>
    <sheet name="HaverPull" sheetId="2" r:id="rId2"/>
    <sheet name="Calculations" sheetId="5" r:id="rId3"/>
    <sheet name="fiscal_impact" sheetId="19" r:id="rId4"/>
    <sheet name="Fiscal_impact_0427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R132" i="22" l="1"/>
  <c r="W132" i="22"/>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G201" i="2"/>
  <c r="E201" i="2"/>
  <c r="F201" i="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FE41" i="5"/>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GV38" i="5"/>
  <c r="E40" i="5"/>
  <c r="D39" i="5"/>
  <c r="C38" i="5"/>
  <c r="C39" i="5"/>
  <c r="G40" i="5"/>
  <c r="C41" i="5"/>
  <c r="GV40" i="5"/>
  <c r="I41" i="5"/>
  <c r="E39" i="5"/>
  <c r="GT38" i="5"/>
  <c r="E41" i="5"/>
  <c r="GU38" i="5"/>
  <c r="H40" i="5"/>
  <c r="I40" i="5"/>
  <c r="F41" i="5"/>
  <c r="L41" i="5"/>
  <c r="D41" i="5"/>
  <c r="D40" i="5"/>
  <c r="H41" i="5"/>
  <c r="E38" i="5"/>
  <c r="D38" i="5"/>
  <c r="K41" i="5"/>
  <c r="GU40" i="5"/>
  <c r="C40" i="5"/>
  <c r="J41" i="5"/>
  <c r="G41" i="5"/>
  <c r="M41" i="5"/>
  <c r="E65" i="20" l="1"/>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A64" i="5" l="1"/>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P68" i="5" l="1"/>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I41" i="5"/>
  <c r="AR38" i="5"/>
  <c r="AU40" i="5"/>
  <c r="AT40" i="5"/>
  <c r="V40" i="5"/>
  <c r="BA39" i="5"/>
  <c r="FC40" i="5"/>
  <c r="BL38" i="5"/>
  <c r="EH38" i="5"/>
  <c r="FP38" i="5"/>
  <c r="FU41" i="5"/>
  <c r="GJ40" i="5"/>
  <c r="ED38" i="5"/>
  <c r="DF38" i="5"/>
  <c r="AE40" i="5"/>
  <c r="DO38" i="5"/>
  <c r="DE38" i="5"/>
  <c r="BD39" i="5"/>
  <c r="AS41" i="5"/>
  <c r="AR40" i="5"/>
  <c r="AQ40" i="5"/>
  <c r="CK39" i="5"/>
  <c r="FH38" i="5"/>
  <c r="GM40" i="5"/>
  <c r="FU38" i="5"/>
  <c r="DB40" i="5"/>
  <c r="DC40" i="5"/>
  <c r="GD38" i="5"/>
  <c r="DE41" i="5"/>
  <c r="AV39" i="5"/>
  <c r="BX39" i="5"/>
  <c r="AB41" i="5"/>
  <c r="FI40" i="5"/>
  <c r="CR39" i="5"/>
  <c r="BU41" i="5"/>
  <c r="FO38" i="5"/>
  <c r="BY39" i="5"/>
  <c r="BL39" i="5"/>
  <c r="F39" i="5"/>
  <c r="FL39" i="5"/>
  <c r="EI41" i="5"/>
  <c r="DZ39" i="5"/>
  <c r="EP39" i="5"/>
  <c r="FT40" i="5"/>
  <c r="ED41" i="5"/>
  <c r="FZ41" i="5"/>
  <c r="CS39" i="5"/>
  <c r="FO40" i="5"/>
  <c r="FO39" i="5"/>
  <c r="L40" i="5"/>
  <c r="DP38" i="5"/>
  <c r="W41" i="5"/>
  <c r="FH40" i="5"/>
  <c r="BI41" i="5"/>
  <c r="BG41" i="5"/>
  <c r="CV40" i="5"/>
  <c r="GH40" i="5"/>
  <c r="T41" i="5"/>
  <c r="AH41" i="5"/>
  <c r="AP41" i="5"/>
  <c r="FY38" i="5"/>
  <c r="CP41" i="5"/>
  <c r="FL40" i="5"/>
  <c r="AL41" i="5"/>
  <c r="CL41" i="5"/>
  <c r="FB40" i="5"/>
  <c r="Q41" i="5"/>
  <c r="CP39" i="5"/>
  <c r="K39" i="5"/>
  <c r="CW38" i="5"/>
  <c r="FO41" i="5"/>
  <c r="R41" i="5"/>
  <c r="BJ41" i="5"/>
  <c r="ER39" i="5"/>
  <c r="BE41" i="5"/>
  <c r="BQ38" i="5"/>
  <c r="DW38" i="5"/>
  <c r="DB41" i="5"/>
  <c r="BN38" i="5"/>
  <c r="FD39" i="5"/>
  <c r="GP40" i="5"/>
  <c r="CZ39" i="5"/>
  <c r="GO39" i="5"/>
  <c r="EN39" i="5"/>
  <c r="GE41" i="5"/>
  <c r="FI38" i="5"/>
  <c r="GF41" i="5"/>
  <c r="EM38" i="5"/>
  <c r="CG41" i="5"/>
  <c r="DJ38" i="5"/>
  <c r="AR41" i="5"/>
  <c r="AN39" i="5"/>
  <c r="EH40" i="5"/>
  <c r="W38" i="5"/>
  <c r="FZ40" i="5"/>
  <c r="Q39" i="5"/>
  <c r="U39" i="5"/>
  <c r="BU38" i="5"/>
  <c r="DH41" i="5"/>
  <c r="R38" i="5"/>
  <c r="Z39" i="5"/>
  <c r="AR39" i="5"/>
  <c r="DV41" i="5"/>
  <c r="GR39" i="5"/>
  <c r="AO39" i="5"/>
  <c r="AE41" i="5"/>
  <c r="N41" i="5"/>
  <c r="BP39" i="5"/>
  <c r="GK38" i="5"/>
  <c r="CI40" i="5"/>
  <c r="FD38" i="5"/>
  <c r="Y41" i="5"/>
  <c r="DH38" i="5"/>
  <c r="FJ38" i="5"/>
  <c r="BB40" i="5"/>
  <c r="BC41" i="5"/>
  <c r="CV41" i="5"/>
  <c r="FH41" i="5"/>
  <c r="GH41" i="5"/>
  <c r="CB41" i="5"/>
  <c r="DV40" i="5"/>
  <c r="DP40" i="5"/>
  <c r="DV39" i="5"/>
  <c r="BY40" i="5"/>
  <c r="ET38" i="5"/>
  <c r="BI38" i="5"/>
  <c r="AU41" i="5"/>
  <c r="V38" i="5"/>
  <c r="FJ41" i="5"/>
  <c r="CW40" i="5"/>
  <c r="FU39" i="5"/>
  <c r="DN38" i="5"/>
  <c r="GN38" i="5"/>
  <c r="GQ39" i="5"/>
  <c r="EK41" i="5"/>
  <c r="AK41" i="5"/>
  <c r="BC38" i="5"/>
  <c r="BF39" i="5"/>
  <c r="GS39" i="5"/>
  <c r="AH39" i="5"/>
  <c r="FV38" i="5"/>
  <c r="AC38" i="5"/>
  <c r="DA39" i="5"/>
  <c r="DX41" i="5"/>
  <c r="CE38" i="5"/>
  <c r="BA40" i="5"/>
  <c r="M39" i="5"/>
  <c r="EI38" i="5"/>
  <c r="AW40" i="5"/>
  <c r="CB39" i="5"/>
  <c r="BJ40" i="5"/>
  <c r="DS38" i="5"/>
  <c r="BE40" i="5"/>
  <c r="GG38" i="5"/>
  <c r="AA38" i="5"/>
  <c r="BL40" i="5"/>
  <c r="FT39" i="5"/>
  <c r="FB39" i="5"/>
  <c r="GB41" i="5"/>
  <c r="BM39" i="5"/>
  <c r="BB39" i="5"/>
  <c r="T39" i="5"/>
  <c r="EU39" i="5"/>
  <c r="BS39" i="5"/>
  <c r="GI40" i="5"/>
  <c r="BW41" i="5"/>
  <c r="CI38" i="5"/>
  <c r="BH41" i="5"/>
  <c r="BR40" i="5"/>
  <c r="CC39" i="5"/>
  <c r="GL41" i="5"/>
  <c r="EC39" i="5"/>
  <c r="Z38" i="5"/>
  <c r="AB40" i="5"/>
  <c r="EX39" i="5"/>
  <c r="BU40" i="5"/>
  <c r="H38" i="5"/>
  <c r="EB39" i="5"/>
  <c r="DY41" i="5"/>
  <c r="FU40" i="5"/>
  <c r="BC39" i="5"/>
  <c r="FY40" i="5"/>
  <c r="CT39" i="5"/>
  <c r="AV41" i="5"/>
  <c r="CZ38" i="5"/>
  <c r="AJ39" i="5"/>
  <c r="AN38" i="5"/>
  <c r="EB40" i="5"/>
  <c r="DS39" i="5"/>
  <c r="GM38" i="5"/>
  <c r="EV40" i="5"/>
  <c r="EH41" i="5"/>
  <c r="GP39" i="5"/>
  <c r="FX41" i="5"/>
  <c r="BV38" i="5"/>
  <c r="AN40" i="5"/>
  <c r="CB38" i="5"/>
  <c r="AL40" i="5"/>
  <c r="EY38" i="5"/>
  <c r="M40" i="5"/>
  <c r="EK40" i="5"/>
  <c r="BN39" i="5"/>
  <c r="BI40" i="5"/>
  <c r="FE38" i="5"/>
  <c r="I38" i="5"/>
  <c r="EW41" i="5"/>
  <c r="AP39" i="5"/>
  <c r="EZ38" i="5"/>
  <c r="EL40" i="5"/>
  <c r="FR38" i="5"/>
  <c r="EK39" i="5"/>
  <c r="FK38" i="5"/>
  <c r="GA38" i="5"/>
  <c r="V41" i="5"/>
  <c r="AQ38" i="5"/>
  <c r="FC41" i="5"/>
  <c r="GI39" i="5"/>
  <c r="EC40" i="5"/>
  <c r="EN40" i="5"/>
  <c r="GK41" i="5"/>
  <c r="FK41" i="5"/>
  <c r="O40" i="5"/>
  <c r="FF39" i="5"/>
  <c r="DS40" i="5"/>
  <c r="CH41" i="5"/>
  <c r="GS40" i="5"/>
  <c r="AQ39" i="5"/>
  <c r="Y40" i="5"/>
  <c r="DQ38" i="5"/>
  <c r="DD40" i="5"/>
  <c r="AT41" i="5"/>
  <c r="EE41" i="5"/>
  <c r="FA38" i="5"/>
  <c r="BT39" i="5"/>
  <c r="S40" i="5"/>
  <c r="CA39" i="5"/>
  <c r="BF38" i="5"/>
  <c r="CU40" i="5"/>
  <c r="CJ38" i="5"/>
  <c r="EW40" i="5"/>
  <c r="CR38" i="5"/>
  <c r="DG38" i="5"/>
  <c r="EY39" i="5"/>
  <c r="FF41" i="5"/>
  <c r="AP40" i="5"/>
  <c r="DY38" i="5"/>
  <c r="FC38" i="5"/>
  <c r="DF40" i="5"/>
  <c r="BK40" i="5"/>
  <c r="FR40" i="5"/>
  <c r="AG38" i="5"/>
  <c r="FN38" i="5"/>
  <c r="S39" i="5"/>
  <c r="CO41" i="5"/>
  <c r="DB39" i="5"/>
  <c r="AA39" i="5"/>
  <c r="DK39" i="5"/>
  <c r="DB38" i="5"/>
  <c r="GB39" i="5"/>
  <c r="DJ40" i="5"/>
  <c r="CW39" i="5"/>
  <c r="BN40" i="5"/>
  <c r="DA38" i="5"/>
  <c r="EB41" i="5"/>
  <c r="AY39" i="5"/>
  <c r="AJ38" i="5"/>
  <c r="EV38" i="5"/>
  <c r="GC38" i="5"/>
  <c r="DL40" i="5"/>
  <c r="DU41" i="5"/>
  <c r="GQ40" i="5"/>
  <c r="FY41" i="5"/>
  <c r="ER38" i="5"/>
  <c r="AZ38" i="5"/>
  <c r="GL40" i="5"/>
  <c r="DD41" i="5"/>
  <c r="AZ41" i="5"/>
  <c r="EQ38" i="5"/>
  <c r="AD38" i="5"/>
  <c r="CT40" i="5"/>
  <c r="CE41" i="5"/>
  <c r="G38" i="5"/>
  <c r="FD40" i="5"/>
  <c r="CX41" i="5"/>
  <c r="AF40" i="5"/>
  <c r="FZ39" i="5"/>
  <c r="CS41" i="5"/>
  <c r="GM41" i="5"/>
  <c r="G39" i="5"/>
  <c r="DQ41" i="5"/>
  <c r="FW39" i="5"/>
  <c r="AJ41" i="5"/>
  <c r="FL41" i="5"/>
  <c r="EA39" i="5"/>
  <c r="EP40" i="5"/>
  <c r="EK38" i="5"/>
  <c r="EG41" i="5"/>
  <c r="DG39" i="5"/>
  <c r="DG40" i="5"/>
  <c r="GS38" i="5"/>
  <c r="BH38" i="5"/>
  <c r="EC41" i="5"/>
  <c r="CL38" i="5"/>
  <c r="DF41" i="5"/>
  <c r="CN41" i="5"/>
  <c r="CF38" i="5"/>
  <c r="FN41" i="5"/>
  <c r="BM38" i="5"/>
  <c r="AD41" i="5"/>
  <c r="AD39" i="5"/>
  <c r="FJ40" i="5"/>
  <c r="EE40" i="5"/>
  <c r="R40" i="5"/>
  <c r="EL41" i="5"/>
  <c r="AT38" i="5"/>
  <c r="CV38" i="5"/>
  <c r="BP40" i="5"/>
  <c r="GM39" i="5"/>
  <c r="CX40" i="5"/>
  <c r="CK40" i="5"/>
  <c r="BR41" i="5"/>
  <c r="GN40" i="5"/>
  <c r="AX41" i="5"/>
  <c r="AD40" i="5"/>
  <c r="GK39" i="5"/>
  <c r="BT40" i="5"/>
  <c r="CO38" i="5"/>
  <c r="BI39" i="5"/>
  <c r="BA41" i="5"/>
  <c r="CX38" i="5"/>
  <c r="BK38" i="5"/>
  <c r="FG38" i="5"/>
  <c r="BX40" i="5"/>
  <c r="AF41" i="5"/>
  <c r="ED40" i="5"/>
  <c r="GI38" i="5"/>
  <c r="P39" i="5"/>
  <c r="DW39" i="5"/>
  <c r="DP39" i="5"/>
  <c r="BF40" i="5"/>
  <c r="FW40" i="5"/>
  <c r="AS40" i="5"/>
  <c r="EO40" i="5"/>
  <c r="DO41" i="5"/>
  <c r="FP39" i="5"/>
  <c r="AL38" i="5"/>
  <c r="AI38" i="5"/>
  <c r="CX39" i="5"/>
  <c r="GR38" i="5"/>
  <c r="CV39" i="5"/>
  <c r="DG41" i="5"/>
  <c r="EF38" i="5"/>
  <c r="EI39" i="5"/>
  <c r="ER40" i="5"/>
  <c r="CP38" i="5"/>
  <c r="CK41" i="5"/>
  <c r="DL38" i="5"/>
  <c r="AG41" i="5"/>
  <c r="AY41" i="5"/>
  <c r="DI41" i="5"/>
  <c r="DY40" i="5"/>
  <c r="AZ39" i="5"/>
  <c r="FS41" i="5"/>
  <c r="BB38" i="5"/>
  <c r="DT40" i="5"/>
  <c r="CH39" i="5"/>
  <c r="BX38" i="5"/>
  <c r="BL41" i="5"/>
  <c r="FM38" i="5"/>
  <c r="FD41" i="5"/>
  <c r="EM39" i="5"/>
  <c r="EY41" i="5"/>
  <c r="DJ41" i="5"/>
  <c r="ET40" i="5"/>
  <c r="CF40" i="5"/>
  <c r="BZ40" i="5"/>
  <c r="AG40" i="5"/>
  <c r="GR40" i="5"/>
  <c r="AO38" i="5"/>
  <c r="FY39" i="5"/>
  <c r="GJ41" i="5"/>
  <c r="EZ39" i="5"/>
  <c r="BZ41" i="5"/>
  <c r="CF41" i="5"/>
  <c r="FN39" i="5"/>
  <c r="GU39" i="5"/>
  <c r="FB41" i="5"/>
  <c r="AW39" i="5"/>
  <c r="EX38" i="5"/>
  <c r="FA39" i="5"/>
  <c r="BP41" i="5"/>
  <c r="CR40" i="5"/>
  <c r="DF39" i="5"/>
  <c r="GA40" i="5"/>
  <c r="DM40" i="5"/>
  <c r="FF38" i="5"/>
  <c r="CN39" i="5"/>
  <c r="FX38" i="5"/>
  <c r="ES39" i="5"/>
  <c r="DR40" i="5"/>
  <c r="FJ39" i="5"/>
  <c r="J39" i="5"/>
  <c r="CM40" i="5"/>
  <c r="FG40" i="5"/>
  <c r="EO39" i="5"/>
  <c r="J38" i="5"/>
  <c r="CQ40" i="5"/>
  <c r="CF39" i="5"/>
  <c r="GS41" i="5"/>
  <c r="EC38" i="5"/>
  <c r="FI41" i="5"/>
  <c r="BS40" i="5"/>
  <c r="EG40" i="5"/>
  <c r="EL39" i="5"/>
  <c r="BJ39" i="5"/>
  <c r="FL38" i="5"/>
  <c r="S41" i="5"/>
  <c r="DM41" i="5"/>
  <c r="EE39" i="5"/>
  <c r="AW41" i="5"/>
  <c r="FK40" i="5"/>
  <c r="BO41" i="5"/>
  <c r="DJ39" i="5"/>
  <c r="AJ40" i="5"/>
  <c r="AH38" i="5"/>
  <c r="GD39" i="5"/>
  <c r="GN39" i="5"/>
  <c r="CU38" i="5"/>
  <c r="FM40" i="5"/>
  <c r="BZ39" i="5"/>
  <c r="BR38" i="5"/>
  <c r="DH39" i="5"/>
  <c r="FV39" i="5"/>
  <c r="EW38" i="5"/>
  <c r="AK39" i="5"/>
  <c r="AU39" i="5"/>
  <c r="CN38" i="5"/>
  <c r="CL40" i="5"/>
  <c r="AG39" i="5"/>
  <c r="N40" i="5"/>
  <c r="X41" i="5"/>
  <c r="DU40" i="5"/>
  <c r="AV40" i="5"/>
  <c r="DR39" i="5"/>
  <c r="Q38" i="5"/>
  <c r="FT38" i="5"/>
  <c r="GU41" i="5"/>
  <c r="BK39" i="5"/>
  <c r="EQ39" i="5"/>
  <c r="FW38" i="5"/>
  <c r="CC38" i="5"/>
  <c r="R39" i="5"/>
  <c r="FB38" i="5"/>
  <c r="GT39" i="5"/>
  <c r="FN40" i="5"/>
  <c r="EM41" i="5"/>
  <c r="DZ40" i="5"/>
  <c r="BV39" i="5"/>
  <c r="CJ40" i="5"/>
  <c r="FI39" i="5"/>
  <c r="CP40" i="5"/>
  <c r="EF41" i="5"/>
  <c r="GR41" i="5"/>
  <c r="AH40" i="5"/>
  <c r="GF40" i="5"/>
  <c r="AL39" i="5"/>
  <c r="AO41" i="5"/>
  <c r="DU38" i="5"/>
  <c r="FS39" i="5"/>
  <c r="DX39" i="5"/>
  <c r="AS38" i="5"/>
  <c r="BY38" i="5"/>
  <c r="FQ41" i="5"/>
  <c r="N38" i="5"/>
  <c r="FV41" i="5"/>
  <c r="FZ38" i="5"/>
  <c r="EV39" i="5"/>
  <c r="M38" i="5"/>
  <c r="BK41" i="5"/>
  <c r="BA38" i="5"/>
  <c r="DW41" i="5"/>
  <c r="AM38" i="5"/>
  <c r="BW38" i="5"/>
  <c r="AX40" i="5"/>
  <c r="BG38" i="5"/>
  <c r="W40" i="5"/>
  <c r="EO41" i="5"/>
  <c r="GL38" i="5"/>
  <c r="T40" i="5"/>
  <c r="GO40" i="5"/>
  <c r="EY40" i="5"/>
  <c r="CC41" i="5"/>
  <c r="AQ41" i="5"/>
  <c r="BE38" i="5"/>
  <c r="FT41" i="5"/>
  <c r="GJ39" i="5"/>
  <c r="BQ40" i="5"/>
  <c r="GK40" i="5"/>
  <c r="GQ41" i="5"/>
  <c r="ES40" i="5"/>
  <c r="BX41" i="5"/>
  <c r="GG41" i="5"/>
  <c r="DI39" i="5"/>
  <c r="L39" i="5"/>
  <c r="BN41" i="5"/>
  <c r="FA40" i="5"/>
  <c r="EU38" i="5"/>
  <c r="CQ41" i="5"/>
  <c r="EM40" i="5"/>
  <c r="GE38" i="5"/>
  <c r="EP38" i="5"/>
  <c r="EX40" i="5"/>
  <c r="L38" i="5"/>
  <c r="Y38" i="5"/>
  <c r="DE39" i="5"/>
  <c r="BY41" i="5"/>
  <c r="AK40" i="5"/>
  <c r="AB38" i="5"/>
  <c r="DD39" i="5"/>
  <c r="AY38" i="5"/>
  <c r="DT41" i="5"/>
  <c r="DO40" i="5"/>
  <c r="GA39" i="5"/>
  <c r="DC41" i="5"/>
  <c r="GC41" i="5"/>
  <c r="GB38" i="5"/>
  <c r="CQ38" i="5"/>
  <c r="BW39" i="5"/>
  <c r="EJ41" i="5"/>
  <c r="AC39" i="5"/>
  <c r="Y39" i="5"/>
  <c r="CK38" i="5"/>
  <c r="DK40" i="5"/>
  <c r="P41" i="5"/>
  <c r="CU41" i="5"/>
  <c r="K40" i="5"/>
  <c r="ES41" i="5"/>
  <c r="CG40" i="5"/>
  <c r="DN41" i="5"/>
  <c r="DQ39" i="5"/>
  <c r="AW38" i="5"/>
  <c r="FF40" i="5"/>
  <c r="EU40" i="5"/>
  <c r="BG40" i="5"/>
  <c r="BU39" i="5"/>
  <c r="DT39" i="5"/>
  <c r="GO38" i="5"/>
  <c r="Z40" i="5"/>
  <c r="CD39" i="5"/>
  <c r="GH38" i="5"/>
  <c r="EB38" i="5"/>
  <c r="CH40" i="5"/>
  <c r="DA41" i="5"/>
  <c r="DI40" i="5"/>
  <c r="GO41" i="5"/>
  <c r="GT40" i="5"/>
  <c r="FS38" i="5"/>
  <c r="CH38" i="5"/>
  <c r="EG39" i="5"/>
  <c r="DE40" i="5"/>
  <c r="BG39" i="5"/>
  <c r="CN40" i="5"/>
  <c r="DZ41" i="5"/>
  <c r="BQ39" i="5"/>
  <c r="GV41" i="5"/>
  <c r="F38" i="5"/>
  <c r="CO40" i="5"/>
  <c r="H39" i="5"/>
  <c r="DH40" i="5"/>
  <c r="W39" i="5"/>
  <c r="EE38" i="5"/>
  <c r="CI39" i="5"/>
  <c r="CY40" i="5"/>
  <c r="BJ38" i="5"/>
  <c r="AE38" i="5"/>
  <c r="DL41" i="5"/>
  <c r="CD40" i="5"/>
  <c r="GF38" i="5"/>
  <c r="AP38" i="5"/>
  <c r="GP38" i="5"/>
  <c r="GJ38" i="5"/>
  <c r="CS38" i="5"/>
  <c r="DA40" i="5"/>
  <c r="DM39" i="5"/>
  <c r="AE39" i="5"/>
  <c r="FG41" i="5"/>
  <c r="BS38" i="5"/>
  <c r="GE40" i="5"/>
  <c r="P40" i="5"/>
  <c r="DI38" i="5"/>
  <c r="BW40" i="5"/>
  <c r="CJ41" i="5"/>
  <c r="GA41" i="5"/>
  <c r="AM41" i="5"/>
  <c r="DO39" i="5"/>
  <c r="FP41" i="5"/>
  <c r="FV40" i="5"/>
  <c r="GV39" i="5"/>
  <c r="CU39" i="5"/>
  <c r="T38" i="5"/>
  <c r="GN41" i="5"/>
  <c r="N39" i="5"/>
  <c r="FR39" i="5"/>
  <c r="DM38" i="5"/>
  <c r="FP40" i="5"/>
  <c r="AF38" i="5"/>
  <c r="GP41" i="5"/>
  <c r="EV41" i="5"/>
  <c r="AY40" i="5"/>
  <c r="CT38" i="5"/>
  <c r="DR41" i="5"/>
  <c r="CA40" i="5"/>
  <c r="GD40" i="5"/>
  <c r="BT41" i="5"/>
  <c r="DW40" i="5"/>
  <c r="U38" i="5"/>
  <c r="EI40" i="5"/>
  <c r="GD41" i="5"/>
  <c r="FM41" i="5"/>
  <c r="EN41" i="5"/>
  <c r="AA41" i="5"/>
  <c r="CB40" i="5"/>
  <c r="AB39" i="5"/>
  <c r="EZ40" i="5"/>
  <c r="FC39" i="5"/>
  <c r="CE39" i="5"/>
  <c r="BC40" i="5"/>
  <c r="GT41" i="5"/>
  <c r="U41" i="5"/>
  <c r="FE39" i="5"/>
  <c r="EQ41" i="5"/>
  <c r="DK41" i="5"/>
  <c r="V39" i="5"/>
  <c r="CL39" i="5"/>
  <c r="AC40" i="5"/>
  <c r="EF40" i="5"/>
  <c r="EG38" i="5"/>
  <c r="AI39" i="5"/>
  <c r="CE40" i="5"/>
  <c r="EW39" i="5"/>
  <c r="AV38" i="5"/>
  <c r="I39" i="5"/>
  <c r="AM39" i="5"/>
  <c r="Z41" i="5"/>
  <c r="BO38" i="5"/>
  <c r="EJ38" i="5"/>
  <c r="AI41" i="5"/>
  <c r="CY38" i="5"/>
  <c r="EH39" i="5"/>
  <c r="EX41" i="5"/>
  <c r="GC40" i="5"/>
  <c r="BD40" i="5"/>
  <c r="X39" i="5"/>
  <c r="ET41" i="5"/>
  <c r="DN39" i="5"/>
  <c r="X40" i="5"/>
  <c r="DC39" i="5"/>
  <c r="FQ40" i="5"/>
  <c r="GH39" i="5"/>
  <c r="DD38" i="5"/>
  <c r="DS41" i="5"/>
  <c r="AX39" i="5"/>
  <c r="EF39" i="5"/>
  <c r="BD41" i="5"/>
  <c r="AA40" i="5"/>
  <c r="CJ39" i="5"/>
  <c r="FR41" i="5"/>
  <c r="BB41" i="5"/>
  <c r="CS40" i="5"/>
  <c r="FX39" i="5"/>
  <c r="AX38" i="5"/>
  <c r="FS40" i="5"/>
  <c r="BP38" i="5"/>
  <c r="GF39" i="5"/>
  <c r="BO40" i="5"/>
  <c r="EJ40" i="5"/>
  <c r="CA41" i="5"/>
  <c r="CQ39" i="5"/>
  <c r="FG39" i="5"/>
  <c r="BT38" i="5"/>
  <c r="AU38" i="5"/>
  <c r="CA38" i="5"/>
  <c r="DK38" i="5"/>
  <c r="S38" i="5"/>
  <c r="EA38" i="5"/>
  <c r="GG39" i="5"/>
  <c r="BO39" i="5"/>
  <c r="BF41" i="5"/>
  <c r="CM38" i="5"/>
  <c r="DY39" i="5"/>
  <c r="FA41" i="5"/>
  <c r="BZ38" i="5"/>
  <c r="ES38" i="5"/>
  <c r="DX38" i="5"/>
  <c r="CY39" i="5"/>
  <c r="U40" i="5"/>
  <c r="P38" i="5"/>
  <c r="FK39" i="5"/>
  <c r="AT39" i="5"/>
  <c r="AC41" i="5"/>
  <c r="FH39" i="5"/>
  <c r="J40" i="5"/>
  <c r="O38" i="5"/>
  <c r="CD38" i="5"/>
  <c r="DR38" i="5"/>
  <c r="DQ40" i="5"/>
  <c r="EA40" i="5"/>
  <c r="CD41" i="5"/>
  <c r="Q40" i="5"/>
  <c r="GG40" i="5"/>
  <c r="BH40" i="5"/>
  <c r="CG38" i="5"/>
  <c r="DZ38" i="5"/>
  <c r="BE39" i="5"/>
  <c r="GL39" i="5"/>
  <c r="GI41" i="5"/>
  <c r="BR39" i="5"/>
  <c r="GQ38" i="5"/>
  <c r="EO38" i="5"/>
  <c r="EQ40" i="5"/>
  <c r="K38" i="5"/>
  <c r="DL39" i="5"/>
  <c r="EZ41" i="5"/>
  <c r="DN40" i="5"/>
  <c r="CM41" i="5"/>
  <c r="ED39" i="5"/>
  <c r="GE39" i="5"/>
  <c r="GC39" i="5"/>
  <c r="AS39" i="5"/>
  <c r="BV40" i="5"/>
  <c r="BM40" i="5"/>
  <c r="CT41" i="5"/>
  <c r="DV38" i="5"/>
  <c r="BV41" i="5"/>
  <c r="BH39" i="5"/>
  <c r="O41" i="5"/>
  <c r="AI40" i="5"/>
  <c r="CM39" i="5"/>
  <c r="EJ39" i="5"/>
  <c r="DP41" i="5"/>
  <c r="ET39" i="5"/>
  <c r="CO39" i="5"/>
  <c r="EU41" i="5"/>
  <c r="CW41" i="5"/>
  <c r="AK38" i="5"/>
  <c r="EA41" i="5"/>
  <c r="FQ39" i="5"/>
  <c r="BQ41" i="5"/>
  <c r="ER41" i="5"/>
  <c r="AN41" i="5"/>
  <c r="BS41" i="5"/>
  <c r="BM41" i="5"/>
  <c r="FQ38" i="5"/>
  <c r="DC38" i="5"/>
  <c r="DX40" i="5"/>
  <c r="CR41" i="5"/>
  <c r="FE40" i="5"/>
  <c r="AO40" i="5"/>
  <c r="CY41" i="5"/>
  <c r="CC40" i="5"/>
  <c r="AF39" i="5"/>
  <c r="AZ40" i="5"/>
  <c r="EP41" i="5"/>
  <c r="X38" i="5"/>
  <c r="FX40" i="5"/>
  <c r="O39" i="5"/>
  <c r="AM40" i="5"/>
  <c r="DU39" i="5"/>
  <c r="CZ40" i="5"/>
  <c r="FW41" i="5"/>
  <c r="DT38" i="5"/>
  <c r="EN38" i="5"/>
  <c r="BD38" i="5"/>
  <c r="GB40" i="5"/>
  <c r="CZ41" i="5"/>
  <c r="FM39" i="5"/>
  <c r="CG39" i="5"/>
  <c r="EL38" i="5"/>
  <c r="EL45" i="5" l="1"/>
  <c r="EL46" i="5" s="1"/>
  <c r="EL47" i="5" s="1"/>
  <c r="BD45" i="5"/>
  <c r="BD46" i="5" s="1"/>
  <c r="BD47" i="5" s="1"/>
  <c r="EN45" i="5"/>
  <c r="EN46" i="5" s="1"/>
  <c r="EN47" i="5" s="1"/>
  <c r="DT45" i="5"/>
  <c r="DT46" i="5" s="1"/>
  <c r="DT47" i="5" s="1"/>
  <c r="DT51" i="5" s="1"/>
  <c r="DT52" i="5" s="1"/>
  <c r="DT58" i="5" s="1"/>
  <c r="DT59" i="5" s="1"/>
  <c r="X45" i="5"/>
  <c r="X46" i="5" s="1"/>
  <c r="X47" i="5" s="1"/>
  <c r="X51" i="5" s="1"/>
  <c r="X52" i="5" s="1"/>
  <c r="X58" i="5" s="1"/>
  <c r="X59" i="5" s="1"/>
  <c r="X70" i="5" s="1"/>
  <c r="DC45" i="5"/>
  <c r="DC46" i="5" s="1"/>
  <c r="DC47" i="5" s="1"/>
  <c r="FQ45" i="5"/>
  <c r="FQ46" i="5" s="1"/>
  <c r="FQ47" i="5" s="1"/>
  <c r="AK45" i="5"/>
  <c r="AK46" i="5" s="1"/>
  <c r="AK47" i="5" s="1"/>
  <c r="AK51" i="5" s="1"/>
  <c r="AK52" i="5" s="1"/>
  <c r="AK58" i="5" s="1"/>
  <c r="AK59" i="5" s="1"/>
  <c r="AK70" i="5" s="1"/>
  <c r="DV45" i="5"/>
  <c r="DV46" i="5" s="1"/>
  <c r="DV47" i="5" s="1"/>
  <c r="K45" i="5"/>
  <c r="K46" i="5" s="1"/>
  <c r="K47" i="5" s="1"/>
  <c r="EO45" i="5"/>
  <c r="EO46" i="5" s="1"/>
  <c r="EO47" i="5" s="1"/>
  <c r="EO51" i="5" s="1"/>
  <c r="EO52" i="5" s="1"/>
  <c r="EO58" i="5" s="1"/>
  <c r="GQ45" i="5"/>
  <c r="GQ46" i="5" s="1"/>
  <c r="GQ47" i="5" s="1"/>
  <c r="DZ45" i="5"/>
  <c r="DZ46" i="5" s="1"/>
  <c r="DZ47" i="5" s="1"/>
  <c r="CG45" i="5"/>
  <c r="CG46" i="5" s="1"/>
  <c r="CG47" i="5" s="1"/>
  <c r="DR45" i="5"/>
  <c r="DR46" i="5" s="1"/>
  <c r="DR47" i="5" s="1"/>
  <c r="CD45" i="5"/>
  <c r="CD46" i="5" s="1"/>
  <c r="CD47" i="5" s="1"/>
  <c r="CD51" i="5" s="1"/>
  <c r="CD52" i="5" s="1"/>
  <c r="CD58" i="5" s="1"/>
  <c r="CD59" i="5" s="1"/>
  <c r="CD70" i="5" s="1"/>
  <c r="O45" i="5"/>
  <c r="O46" i="5" s="1"/>
  <c r="O47" i="5" s="1"/>
  <c r="P45" i="5"/>
  <c r="P46" i="5" s="1"/>
  <c r="P47" i="5" s="1"/>
  <c r="P51" i="5" s="1"/>
  <c r="P52" i="5" s="1"/>
  <c r="P58" i="5" s="1"/>
  <c r="P59" i="5" s="1"/>
  <c r="P70" i="5" s="1"/>
  <c r="DX45" i="5"/>
  <c r="DX46" i="5" s="1"/>
  <c r="DX47" i="5" s="1"/>
  <c r="ES45" i="5"/>
  <c r="ES46" i="5" s="1"/>
  <c r="ES47" i="5" s="1"/>
  <c r="BZ45" i="5"/>
  <c r="BZ46" i="5" s="1"/>
  <c r="BZ47" i="5" s="1"/>
  <c r="BZ51" i="5" s="1"/>
  <c r="BZ52" i="5" s="1"/>
  <c r="BZ58" i="5" s="1"/>
  <c r="BZ59" i="5" s="1"/>
  <c r="BZ70" i="5" s="1"/>
  <c r="CM45" i="5"/>
  <c r="CM46" i="5" s="1"/>
  <c r="CM47" i="5" s="1"/>
  <c r="EA45" i="5"/>
  <c r="EA46" i="5" s="1"/>
  <c r="EA47" i="5" s="1"/>
  <c r="S45" i="5"/>
  <c r="S46" i="5" s="1"/>
  <c r="S47" i="5" s="1"/>
  <c r="S51" i="5" s="1"/>
  <c r="S52" i="5" s="1"/>
  <c r="S58" i="5" s="1"/>
  <c r="S59" i="5" s="1"/>
  <c r="S70"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CY51" i="5" s="1"/>
  <c r="CY52" i="5" s="1"/>
  <c r="CY58" i="5" s="1"/>
  <c r="CY59" i="5" s="1"/>
  <c r="EJ45" i="5"/>
  <c r="EJ46" i="5" s="1"/>
  <c r="EJ47" i="5" s="1"/>
  <c r="BO45" i="5"/>
  <c r="BO46" i="5" s="1"/>
  <c r="BO47" i="5" s="1"/>
  <c r="AV45" i="5"/>
  <c r="AV46" i="5" s="1"/>
  <c r="AV47" i="5" s="1"/>
  <c r="EG45" i="5"/>
  <c r="EG46" i="5" s="1"/>
  <c r="EG47" i="5" s="1"/>
  <c r="U45" i="5"/>
  <c r="U46" i="5" s="1"/>
  <c r="U47" i="5" s="1"/>
  <c r="U51" i="5" s="1"/>
  <c r="U52" i="5" s="1"/>
  <c r="U58" i="5" s="1"/>
  <c r="U59" i="5" s="1"/>
  <c r="U70" i="5" s="1"/>
  <c r="CT45" i="5"/>
  <c r="CT46" i="5" s="1"/>
  <c r="CT47" i="5" s="1"/>
  <c r="AF45" i="5"/>
  <c r="AF46" i="5" s="1"/>
  <c r="AF47" i="5" s="1"/>
  <c r="DM45" i="5"/>
  <c r="DM46" i="5" s="1"/>
  <c r="DM47" i="5" s="1"/>
  <c r="DM51" i="5" s="1"/>
  <c r="DM52" i="5" s="1"/>
  <c r="DM58" i="5" s="1"/>
  <c r="DM59" i="5" s="1"/>
  <c r="T45" i="5"/>
  <c r="T46" i="5" s="1"/>
  <c r="T47" i="5" s="1"/>
  <c r="DI45" i="5"/>
  <c r="DI46" i="5" s="1"/>
  <c r="DI47" i="5" s="1"/>
  <c r="BS45" i="5"/>
  <c r="BS46" i="5" s="1"/>
  <c r="BS47" i="5" s="1"/>
  <c r="CS45" i="5"/>
  <c r="CS46" i="5" s="1"/>
  <c r="CS47" i="5" s="1"/>
  <c r="CT51" i="5" s="1"/>
  <c r="CT52" i="5" s="1"/>
  <c r="CT58" i="5" s="1"/>
  <c r="CT59" i="5" s="1"/>
  <c r="CT70" i="5" s="1"/>
  <c r="GJ45" i="5"/>
  <c r="GJ46" i="5" s="1"/>
  <c r="GJ47" i="5" s="1"/>
  <c r="GK51" i="5" s="1"/>
  <c r="GK52" i="5" s="1"/>
  <c r="GK58" i="5" s="1"/>
  <c r="G72" i="20" s="1"/>
  <c r="GP45" i="5"/>
  <c r="GP46" i="5" s="1"/>
  <c r="GP47" i="5" s="1"/>
  <c r="AP45" i="5"/>
  <c r="AP46" i="5" s="1"/>
  <c r="AP47" i="5" s="1"/>
  <c r="GF45" i="5"/>
  <c r="GF46" i="5" s="1"/>
  <c r="GF47" i="5" s="1"/>
  <c r="GG51" i="5" s="1"/>
  <c r="GG52" i="5" s="1"/>
  <c r="GG58" i="5" s="1"/>
  <c r="GG59" i="5" s="1"/>
  <c r="AE45" i="5"/>
  <c r="AE46" i="5" s="1"/>
  <c r="AE47" i="5" s="1"/>
  <c r="BJ45" i="5"/>
  <c r="BJ46" i="5" s="1"/>
  <c r="BJ47" i="5" s="1"/>
  <c r="EE45" i="5"/>
  <c r="EE46" i="5" s="1"/>
  <c r="EE47" i="5" s="1"/>
  <c r="F45" i="5"/>
  <c r="F46" i="5" s="1"/>
  <c r="F47" i="5" s="1"/>
  <c r="F51" i="5" s="1"/>
  <c r="F52" i="5" s="1"/>
  <c r="F58" i="5" s="1"/>
  <c r="F59" i="5" s="1"/>
  <c r="F70" i="5" s="1"/>
  <c r="CH45" i="5"/>
  <c r="CH46" i="5" s="1"/>
  <c r="CH47" i="5" s="1"/>
  <c r="CH51" i="5" s="1"/>
  <c r="CH52" i="5" s="1"/>
  <c r="CH58" i="5" s="1"/>
  <c r="CH59" i="5" s="1"/>
  <c r="FS45" i="5"/>
  <c r="FS46" i="5" s="1"/>
  <c r="FS47" i="5" s="1"/>
  <c r="EB45" i="5"/>
  <c r="EB46" i="5" s="1"/>
  <c r="EB47" i="5" s="1"/>
  <c r="GH45" i="5"/>
  <c r="GH46" i="5" s="1"/>
  <c r="GH47" i="5" s="1"/>
  <c r="GI51" i="5" s="1"/>
  <c r="GI52" i="5" s="1"/>
  <c r="GI58" i="5" s="1"/>
  <c r="G70" i="20" s="1"/>
  <c r="GO45" i="5"/>
  <c r="GO46" i="5" s="1"/>
  <c r="GO47" i="5" s="1"/>
  <c r="AW45" i="5"/>
  <c r="AW46" i="5" s="1"/>
  <c r="AW47" i="5" s="1"/>
  <c r="AW51" i="5" s="1"/>
  <c r="AW52" i="5" s="1"/>
  <c r="AW58" i="5" s="1"/>
  <c r="AW59" i="5" s="1"/>
  <c r="AW70" i="5" s="1"/>
  <c r="CK45" i="5"/>
  <c r="CK46" i="5" s="1"/>
  <c r="CK47" i="5" s="1"/>
  <c r="CQ45" i="5"/>
  <c r="CQ46" i="5" s="1"/>
  <c r="CQ47" i="5" s="1"/>
  <c r="GB45" i="5"/>
  <c r="GB46" i="5" s="1"/>
  <c r="GB47" i="5" s="1"/>
  <c r="GB51" i="5" s="1"/>
  <c r="GB52" i="5" s="1"/>
  <c r="GB58" i="5" s="1"/>
  <c r="GB59" i="5" s="1"/>
  <c r="AY45" i="5"/>
  <c r="AY46" i="5" s="1"/>
  <c r="AY47" i="5" s="1"/>
  <c r="AY51" i="5" s="1"/>
  <c r="AY52" i="5" s="1"/>
  <c r="AY58" i="5" s="1"/>
  <c r="AY59" i="5" s="1"/>
  <c r="AY70" i="5" s="1"/>
  <c r="AB45" i="5"/>
  <c r="AB46" i="5" s="1"/>
  <c r="AB47" i="5" s="1"/>
  <c r="Y45" i="5"/>
  <c r="Y46" i="5" s="1"/>
  <c r="Y47" i="5" s="1"/>
  <c r="Z51" i="5" s="1"/>
  <c r="Z52" i="5" s="1"/>
  <c r="Z58" i="5" s="1"/>
  <c r="Z59" i="5" s="1"/>
  <c r="Z70" i="5" s="1"/>
  <c r="L45" i="5"/>
  <c r="L46" i="5" s="1"/>
  <c r="L47" i="5" s="1"/>
  <c r="EP45" i="5"/>
  <c r="EP46" i="5" s="1"/>
  <c r="EP47" i="5" s="1"/>
  <c r="GE45" i="5"/>
  <c r="GE46" i="5" s="1"/>
  <c r="GE47" i="5" s="1"/>
  <c r="EU45" i="5"/>
  <c r="EU46" i="5" s="1"/>
  <c r="EU47" i="5" s="1"/>
  <c r="BE45" i="5"/>
  <c r="BE46" i="5" s="1"/>
  <c r="BE47" i="5" s="1"/>
  <c r="BE51" i="5" s="1"/>
  <c r="BE52" i="5" s="1"/>
  <c r="BE58" i="5" s="1"/>
  <c r="BE59" i="5" s="1"/>
  <c r="BE70" i="5" s="1"/>
  <c r="GL45" i="5"/>
  <c r="GL46" i="5" s="1"/>
  <c r="GL47" i="5" s="1"/>
  <c r="BG45" i="5"/>
  <c r="BG46" i="5" s="1"/>
  <c r="BG47" i="5" s="1"/>
  <c r="BG51" i="5" s="1"/>
  <c r="BG52" i="5" s="1"/>
  <c r="BG58" i="5" s="1"/>
  <c r="BG59" i="5" s="1"/>
  <c r="BG70" i="5" s="1"/>
  <c r="BW45" i="5"/>
  <c r="BW46" i="5" s="1"/>
  <c r="BW47" i="5" s="1"/>
  <c r="BW51" i="5" s="1"/>
  <c r="BW52" i="5" s="1"/>
  <c r="BW58" i="5" s="1"/>
  <c r="BW59" i="5" s="1"/>
  <c r="BW70" i="5" s="1"/>
  <c r="AM45" i="5"/>
  <c r="AM46" i="5" s="1"/>
  <c r="AM47" i="5" s="1"/>
  <c r="BA45" i="5"/>
  <c r="BA46" i="5" s="1"/>
  <c r="BA47" i="5" s="1"/>
  <c r="BA51" i="5" s="1"/>
  <c r="BA52" i="5" s="1"/>
  <c r="BA58" i="5" s="1"/>
  <c r="BA59" i="5" s="1"/>
  <c r="BA70" i="5" s="1"/>
  <c r="M45" i="5"/>
  <c r="M46" i="5" s="1"/>
  <c r="M47" i="5" s="1"/>
  <c r="FZ45" i="5"/>
  <c r="FZ46" i="5" s="1"/>
  <c r="FZ47" i="5" s="1"/>
  <c r="N45" i="5"/>
  <c r="N46" i="5" s="1"/>
  <c r="N47" i="5" s="1"/>
  <c r="O51" i="5" s="1"/>
  <c r="O52" i="5" s="1"/>
  <c r="O58" i="5" s="1"/>
  <c r="O59" i="5" s="1"/>
  <c r="O70" i="5" s="1"/>
  <c r="BY45" i="5"/>
  <c r="BY46" i="5" s="1"/>
  <c r="BY47" i="5" s="1"/>
  <c r="AS45" i="5"/>
  <c r="AS46" i="5" s="1"/>
  <c r="AS47" i="5" s="1"/>
  <c r="AS51" i="5" s="1"/>
  <c r="AS52" i="5" s="1"/>
  <c r="AS58" i="5" s="1"/>
  <c r="AS59" i="5" s="1"/>
  <c r="AS70" i="5" s="1"/>
  <c r="DU45" i="5"/>
  <c r="DU46" i="5" s="1"/>
  <c r="DU47" i="5" s="1"/>
  <c r="DU51" i="5" s="1"/>
  <c r="DU52" i="5" s="1"/>
  <c r="DU58" i="5" s="1"/>
  <c r="G4" i="20" s="1"/>
  <c r="FB45" i="5"/>
  <c r="FB46" i="5" s="1"/>
  <c r="FB47" i="5" s="1"/>
  <c r="CC45" i="5"/>
  <c r="CC46" i="5" s="1"/>
  <c r="CC47" i="5" s="1"/>
  <c r="FW45" i="5"/>
  <c r="FW46" i="5" s="1"/>
  <c r="FW47" i="5" s="1"/>
  <c r="FT45" i="5"/>
  <c r="FT46" i="5" s="1"/>
  <c r="FT47" i="5" s="1"/>
  <c r="FT51" i="5" s="1"/>
  <c r="FT52" i="5" s="1"/>
  <c r="FT58" i="5" s="1"/>
  <c r="FT59" i="5" s="1"/>
  <c r="Q45" i="5"/>
  <c r="Q46" i="5" s="1"/>
  <c r="Q47" i="5" s="1"/>
  <c r="Q51" i="5" s="1"/>
  <c r="Q52" i="5" s="1"/>
  <c r="Q58" i="5" s="1"/>
  <c r="Q59" i="5" s="1"/>
  <c r="Q70" i="5" s="1"/>
  <c r="CN45" i="5"/>
  <c r="CN46" i="5" s="1"/>
  <c r="CN47" i="5" s="1"/>
  <c r="EW45" i="5"/>
  <c r="EW46" i="5" s="1"/>
  <c r="EW47" i="5" s="1"/>
  <c r="BR45" i="5"/>
  <c r="BR46" i="5" s="1"/>
  <c r="BR47" i="5" s="1"/>
  <c r="BR51" i="5" s="1"/>
  <c r="BR52" i="5" s="1"/>
  <c r="BR58" i="5" s="1"/>
  <c r="BR59" i="5" s="1"/>
  <c r="BR70" i="5" s="1"/>
  <c r="CU45" i="5"/>
  <c r="CU46" i="5" s="1"/>
  <c r="CU47" i="5" s="1"/>
  <c r="AH45" i="5"/>
  <c r="AH46" i="5" s="1"/>
  <c r="AH47" i="5" s="1"/>
  <c r="FL45" i="5"/>
  <c r="FL46" i="5" s="1"/>
  <c r="FL47" i="5" s="1"/>
  <c r="EC45" i="5"/>
  <c r="EC46" i="5" s="1"/>
  <c r="EC47" i="5" s="1"/>
  <c r="J45" i="5"/>
  <c r="J46" i="5" s="1"/>
  <c r="J47" i="5" s="1"/>
  <c r="J51" i="5" s="1"/>
  <c r="J52" i="5" s="1"/>
  <c r="J58" i="5" s="1"/>
  <c r="J59" i="5" s="1"/>
  <c r="M67" i="5" s="1"/>
  <c r="M69" i="5" s="1"/>
  <c r="FX45" i="5"/>
  <c r="FX46" i="5" s="1"/>
  <c r="FX47" i="5" s="1"/>
  <c r="FF45" i="5"/>
  <c r="FF46" i="5" s="1"/>
  <c r="FF47" i="5" s="1"/>
  <c r="FF51" i="5" s="1"/>
  <c r="FF52" i="5" s="1"/>
  <c r="FF58" i="5" s="1"/>
  <c r="FF59" i="5" s="1"/>
  <c r="D41" i="20" s="1"/>
  <c r="EX45" i="5"/>
  <c r="EX46" i="5" s="1"/>
  <c r="EX47" i="5" s="1"/>
  <c r="EX51" i="5" s="1"/>
  <c r="EX52" i="5" s="1"/>
  <c r="EX58" i="5" s="1"/>
  <c r="EX59" i="5" s="1"/>
  <c r="AO45" i="5"/>
  <c r="AO46" i="5" s="1"/>
  <c r="AO47" i="5" s="1"/>
  <c r="FM45" i="5"/>
  <c r="FM46" i="5" s="1"/>
  <c r="FM47" i="5" s="1"/>
  <c r="BX45" i="5"/>
  <c r="BX46" i="5" s="1"/>
  <c r="BX47" i="5" s="1"/>
  <c r="BB45" i="5"/>
  <c r="BB46" i="5" s="1"/>
  <c r="BB47" i="5" s="1"/>
  <c r="DL45" i="5"/>
  <c r="DL46" i="5" s="1"/>
  <c r="DL47" i="5" s="1"/>
  <c r="DL51" i="5" s="1"/>
  <c r="DL52" i="5" s="1"/>
  <c r="DL58" i="5" s="1"/>
  <c r="DL59" i="5" s="1"/>
  <c r="DL70" i="5" s="1"/>
  <c r="CP45" i="5"/>
  <c r="CP46" i="5" s="1"/>
  <c r="CP47" i="5" s="1"/>
  <c r="EF45" i="5"/>
  <c r="EF46" i="5" s="1"/>
  <c r="EF47" i="5" s="1"/>
  <c r="EG51" i="5" s="1"/>
  <c r="EG52" i="5" s="1"/>
  <c r="EG58" i="5" s="1"/>
  <c r="G16" i="20" s="1"/>
  <c r="GR45" i="5"/>
  <c r="GR46" i="5" s="1"/>
  <c r="GR47" i="5" s="1"/>
  <c r="GR51" i="5" s="1"/>
  <c r="GR52" i="5" s="1"/>
  <c r="GR58" i="5" s="1"/>
  <c r="GR59" i="5" s="1"/>
  <c r="GU67" i="5" s="1"/>
  <c r="GU69" i="5" s="1"/>
  <c r="AI45" i="5"/>
  <c r="AI46" i="5" s="1"/>
  <c r="AI47" i="5" s="1"/>
  <c r="AL45" i="5"/>
  <c r="AL46" i="5" s="1"/>
  <c r="AL47" i="5" s="1"/>
  <c r="GI45" i="5"/>
  <c r="GI46" i="5" s="1"/>
  <c r="GI47" i="5" s="1"/>
  <c r="FG45" i="5"/>
  <c r="FG46" i="5" s="1"/>
  <c r="FG47" i="5" s="1"/>
  <c r="FG51" i="5" s="1"/>
  <c r="FG52" i="5" s="1"/>
  <c r="FG58" i="5" s="1"/>
  <c r="G42" i="20" s="1"/>
  <c r="BK45" i="5"/>
  <c r="BK46" i="5" s="1"/>
  <c r="BK47" i="5" s="1"/>
  <c r="BK51" i="5" s="1"/>
  <c r="BK52" i="5" s="1"/>
  <c r="BK58" i="5" s="1"/>
  <c r="BK59" i="5" s="1"/>
  <c r="BK70" i="5" s="1"/>
  <c r="CX45" i="5"/>
  <c r="CX46" i="5" s="1"/>
  <c r="CX47" i="5" s="1"/>
  <c r="CO45" i="5"/>
  <c r="CO46" i="5" s="1"/>
  <c r="CO47" i="5" s="1"/>
  <c r="CV45" i="5"/>
  <c r="CV46" i="5" s="1"/>
  <c r="CV47" i="5" s="1"/>
  <c r="CV51" i="5" s="1"/>
  <c r="CV52" i="5" s="1"/>
  <c r="CV58" i="5" s="1"/>
  <c r="CV59" i="5" s="1"/>
  <c r="CV70" i="5" s="1"/>
  <c r="AT45" i="5"/>
  <c r="AT46" i="5" s="1"/>
  <c r="AT47" i="5" s="1"/>
  <c r="BM45" i="5"/>
  <c r="BM46" i="5" s="1"/>
  <c r="BM47" i="5" s="1"/>
  <c r="CF45" i="5"/>
  <c r="CF46" i="5" s="1"/>
  <c r="CF47" i="5" s="1"/>
  <c r="CL45" i="5"/>
  <c r="CL46" i="5" s="1"/>
  <c r="CL47" i="5" s="1"/>
  <c r="CM51" i="5" s="1"/>
  <c r="CM52" i="5" s="1"/>
  <c r="CM58" i="5" s="1"/>
  <c r="CM59" i="5" s="1"/>
  <c r="CM70" i="5" s="1"/>
  <c r="BH45" i="5"/>
  <c r="BH46" i="5" s="1"/>
  <c r="BH47" i="5" s="1"/>
  <c r="GS45" i="5"/>
  <c r="GS46" i="5" s="1"/>
  <c r="GS47" i="5" s="1"/>
  <c r="GT51" i="5" s="1"/>
  <c r="GT52" i="5" s="1"/>
  <c r="GT58" i="5" s="1"/>
  <c r="GT59" i="5" s="1"/>
  <c r="GT70" i="5" s="1"/>
  <c r="EK45" i="5"/>
  <c r="EK46" i="5" s="1"/>
  <c r="EK47" i="5" s="1"/>
  <c r="EL51" i="5" s="1"/>
  <c r="EL52" i="5" s="1"/>
  <c r="EL58" i="5" s="1"/>
  <c r="EL59" i="5" s="1"/>
  <c r="G45" i="5"/>
  <c r="G46" i="5" s="1"/>
  <c r="G47" i="5" s="1"/>
  <c r="H51" i="5" s="1"/>
  <c r="H52" i="5" s="1"/>
  <c r="H58" i="5" s="1"/>
  <c r="H59" i="5" s="1"/>
  <c r="K67" i="5" s="1"/>
  <c r="K69" i="5" s="1"/>
  <c r="AD45" i="5"/>
  <c r="AD46" i="5" s="1"/>
  <c r="AD47" i="5" s="1"/>
  <c r="EQ45" i="5"/>
  <c r="EQ46" i="5" s="1"/>
  <c r="EQ47" i="5" s="1"/>
  <c r="EQ51" i="5" s="1"/>
  <c r="EQ52" i="5" s="1"/>
  <c r="EQ58" i="5" s="1"/>
  <c r="G26" i="20" s="1"/>
  <c r="AZ45" i="5"/>
  <c r="AZ46" i="5" s="1"/>
  <c r="AZ47" i="5" s="1"/>
  <c r="ER45" i="5"/>
  <c r="ER46" i="5" s="1"/>
  <c r="ER47" i="5" s="1"/>
  <c r="ES51" i="5" s="1"/>
  <c r="ES52" i="5" s="1"/>
  <c r="ES58" i="5" s="1"/>
  <c r="ES59" i="5" s="1"/>
  <c r="GC45" i="5"/>
  <c r="GC46" i="5" s="1"/>
  <c r="GC47" i="5" s="1"/>
  <c r="GC51" i="5" s="1"/>
  <c r="GC52" i="5" s="1"/>
  <c r="GC58" i="5" s="1"/>
  <c r="GC59" i="5" s="1"/>
  <c r="EV45" i="5"/>
  <c r="EV46" i="5" s="1"/>
  <c r="EV47" i="5" s="1"/>
  <c r="AJ45" i="5"/>
  <c r="AJ46" i="5" s="1"/>
  <c r="AJ47" i="5" s="1"/>
  <c r="AJ51" i="5" s="1"/>
  <c r="AJ52" i="5" s="1"/>
  <c r="AJ58" i="5" s="1"/>
  <c r="AJ59" i="5" s="1"/>
  <c r="AJ70" i="5" s="1"/>
  <c r="DA45" i="5"/>
  <c r="DA46" i="5" s="1"/>
  <c r="DA47" i="5" s="1"/>
  <c r="DB45" i="5"/>
  <c r="DB46" i="5" s="1"/>
  <c r="DB47" i="5" s="1"/>
  <c r="FN45" i="5"/>
  <c r="FN46" i="5" s="1"/>
  <c r="FN47" i="5" s="1"/>
  <c r="FO51" i="5" s="1"/>
  <c r="FO52" i="5" s="1"/>
  <c r="FO58" i="5" s="1"/>
  <c r="FO59" i="5" s="1"/>
  <c r="AG45" i="5"/>
  <c r="AG46" i="5" s="1"/>
  <c r="AG47" i="5" s="1"/>
  <c r="FC45" i="5"/>
  <c r="FC46" i="5" s="1"/>
  <c r="FC47" i="5" s="1"/>
  <c r="FD51" i="5" s="1"/>
  <c r="FD52" i="5" s="1"/>
  <c r="FD58" i="5" s="1"/>
  <c r="FD59" i="5" s="1"/>
  <c r="DY45" i="5"/>
  <c r="DY46" i="5" s="1"/>
  <c r="DY47" i="5" s="1"/>
  <c r="DG45" i="5"/>
  <c r="DG46" i="5" s="1"/>
  <c r="DG47" i="5" s="1"/>
  <c r="CR45" i="5"/>
  <c r="CR46" i="5" s="1"/>
  <c r="CR47" i="5" s="1"/>
  <c r="CR51" i="5" s="1"/>
  <c r="CR52" i="5" s="1"/>
  <c r="CR58" i="5" s="1"/>
  <c r="CR59" i="5" s="1"/>
  <c r="CR70" i="5" s="1"/>
  <c r="CJ45" i="5"/>
  <c r="CJ46" i="5" s="1"/>
  <c r="CJ47" i="5" s="1"/>
  <c r="CK51" i="5" s="1"/>
  <c r="CK52" i="5" s="1"/>
  <c r="CK58" i="5" s="1"/>
  <c r="CK59" i="5" s="1"/>
  <c r="CK70" i="5" s="1"/>
  <c r="BF45" i="5"/>
  <c r="BF46" i="5" s="1"/>
  <c r="BF47" i="5" s="1"/>
  <c r="FA45" i="5"/>
  <c r="FA46" i="5" s="1"/>
  <c r="FA47" i="5" s="1"/>
  <c r="FB51" i="5" s="1"/>
  <c r="FB52" i="5" s="1"/>
  <c r="FB58" i="5" s="1"/>
  <c r="G37" i="20" s="1"/>
  <c r="DQ45" i="5"/>
  <c r="DQ46" i="5" s="1"/>
  <c r="DQ47" i="5" s="1"/>
  <c r="AQ45" i="5"/>
  <c r="AQ46" i="5" s="1"/>
  <c r="AQ47" i="5" s="1"/>
  <c r="GA45" i="5"/>
  <c r="GA46" i="5" s="1"/>
  <c r="GA47" i="5" s="1"/>
  <c r="FK45" i="5"/>
  <c r="FK46" i="5" s="1"/>
  <c r="FK47" i="5" s="1"/>
  <c r="FR45" i="5"/>
  <c r="FR46" i="5" s="1"/>
  <c r="FR47" i="5" s="1"/>
  <c r="FR51" i="5" s="1"/>
  <c r="FR52" i="5" s="1"/>
  <c r="FR58" i="5" s="1"/>
  <c r="G53" i="20" s="1"/>
  <c r="EZ45" i="5"/>
  <c r="EZ46" i="5" s="1"/>
  <c r="EZ47" i="5" s="1"/>
  <c r="EZ51" i="5" s="1"/>
  <c r="EZ52" i="5" s="1"/>
  <c r="EZ58" i="5" s="1"/>
  <c r="G35" i="20" s="1"/>
  <c r="I45" i="5"/>
  <c r="I46" i="5" s="1"/>
  <c r="I47" i="5" s="1"/>
  <c r="FE45" i="5"/>
  <c r="FE46" i="5" s="1"/>
  <c r="FE47" i="5" s="1"/>
  <c r="FE51" i="5" s="1"/>
  <c r="FE52" i="5" s="1"/>
  <c r="FE58" i="5" s="1"/>
  <c r="G40" i="20" s="1"/>
  <c r="EY45" i="5"/>
  <c r="EY46" i="5" s="1"/>
  <c r="EY47" i="5" s="1"/>
  <c r="CB45" i="5"/>
  <c r="CB46" i="5" s="1"/>
  <c r="CB47" i="5" s="1"/>
  <c r="CB51" i="5" s="1"/>
  <c r="CB52" i="5" s="1"/>
  <c r="CB58" i="5" s="1"/>
  <c r="CB59" i="5" s="1"/>
  <c r="CB70" i="5" s="1"/>
  <c r="BV45" i="5"/>
  <c r="BV46" i="5" s="1"/>
  <c r="BV47" i="5" s="1"/>
  <c r="GM45" i="5"/>
  <c r="GM46" i="5" s="1"/>
  <c r="GM47" i="5" s="1"/>
  <c r="AN45" i="5"/>
  <c r="AN46" i="5" s="1"/>
  <c r="AN47" i="5" s="1"/>
  <c r="AN51" i="5" s="1"/>
  <c r="AN52" i="5" s="1"/>
  <c r="AN58" i="5" s="1"/>
  <c r="AN59" i="5" s="1"/>
  <c r="AN70" i="5" s="1"/>
  <c r="CZ45" i="5"/>
  <c r="CZ46" i="5" s="1"/>
  <c r="CZ47" i="5" s="1"/>
  <c r="CZ51" i="5" s="1"/>
  <c r="CZ52" i="5" s="1"/>
  <c r="CZ58" i="5" s="1"/>
  <c r="CZ59" i="5" s="1"/>
  <c r="CZ70" i="5" s="1"/>
  <c r="H45" i="5"/>
  <c r="H46" i="5" s="1"/>
  <c r="H47" i="5" s="1"/>
  <c r="Z45" i="5"/>
  <c r="Z46" i="5" s="1"/>
  <c r="Z47" i="5" s="1"/>
  <c r="CI45" i="5"/>
  <c r="CI46" i="5" s="1"/>
  <c r="CI47" i="5" s="1"/>
  <c r="AA45" i="5"/>
  <c r="AA46" i="5" s="1"/>
  <c r="AA47" i="5" s="1"/>
  <c r="AA51" i="5" s="1"/>
  <c r="AA52" i="5" s="1"/>
  <c r="AA58" i="5" s="1"/>
  <c r="AA59" i="5" s="1"/>
  <c r="AA70" i="5" s="1"/>
  <c r="GG45" i="5"/>
  <c r="GG46" i="5" s="1"/>
  <c r="GG47" i="5" s="1"/>
  <c r="DS45" i="5"/>
  <c r="DS46" i="5" s="1"/>
  <c r="DS47" i="5" s="1"/>
  <c r="EI45" i="5"/>
  <c r="EI46" i="5" s="1"/>
  <c r="EI47" i="5" s="1"/>
  <c r="EJ51" i="5" s="1"/>
  <c r="EJ52" i="5" s="1"/>
  <c r="EJ58" i="5" s="1"/>
  <c r="G19" i="20" s="1"/>
  <c r="CE45" i="5"/>
  <c r="CE46" i="5" s="1"/>
  <c r="CE47" i="5" s="1"/>
  <c r="CE51" i="5" s="1"/>
  <c r="CE52" i="5" s="1"/>
  <c r="CE58" i="5" s="1"/>
  <c r="CE59" i="5" s="1"/>
  <c r="CE70" i="5" s="1"/>
  <c r="AC45" i="5"/>
  <c r="AC46" i="5" s="1"/>
  <c r="AC47" i="5" s="1"/>
  <c r="FV45" i="5"/>
  <c r="FV46" i="5" s="1"/>
  <c r="FV47" i="5" s="1"/>
  <c r="BC45" i="5"/>
  <c r="BC46" i="5" s="1"/>
  <c r="BC47" i="5" s="1"/>
  <c r="GN45" i="5"/>
  <c r="GN46" i="5" s="1"/>
  <c r="GN47" i="5" s="1"/>
  <c r="GO51" i="5" s="1"/>
  <c r="GO52" i="5" s="1"/>
  <c r="GO58" i="5" s="1"/>
  <c r="GO59" i="5" s="1"/>
  <c r="GR67" i="5" s="1"/>
  <c r="GR69" i="5" s="1"/>
  <c r="DN45" i="5"/>
  <c r="DN46" i="5" s="1"/>
  <c r="DN47" i="5" s="1"/>
  <c r="DO51" i="5" s="1"/>
  <c r="DO52" i="5" s="1"/>
  <c r="DO58" i="5" s="1"/>
  <c r="DO59" i="5" s="1"/>
  <c r="DO70" i="5" s="1"/>
  <c r="V45" i="5"/>
  <c r="V46" i="5" s="1"/>
  <c r="V47" i="5" s="1"/>
  <c r="BI45" i="5"/>
  <c r="BI46" i="5" s="1"/>
  <c r="BI47" i="5" s="1"/>
  <c r="BJ51" i="5" s="1"/>
  <c r="BJ52" i="5" s="1"/>
  <c r="BJ58" i="5" s="1"/>
  <c r="BJ59" i="5" s="1"/>
  <c r="ET45" i="5"/>
  <c r="ET46" i="5" s="1"/>
  <c r="ET47" i="5" s="1"/>
  <c r="ET51" i="5" s="1"/>
  <c r="ET52" i="5" s="1"/>
  <c r="ET58" i="5" s="1"/>
  <c r="ET59" i="5" s="1"/>
  <c r="FJ45" i="5"/>
  <c r="FJ46" i="5" s="1"/>
  <c r="FJ47" i="5" s="1"/>
  <c r="DH45" i="5"/>
  <c r="DH46" i="5" s="1"/>
  <c r="DH47" i="5" s="1"/>
  <c r="FD45" i="5"/>
  <c r="FD46" i="5" s="1"/>
  <c r="FD47" i="5" s="1"/>
  <c r="GK45" i="5"/>
  <c r="GK46" i="5" s="1"/>
  <c r="GK47" i="5" s="1"/>
  <c r="GL51" i="5" s="1"/>
  <c r="GL52" i="5" s="1"/>
  <c r="GL58" i="5" s="1"/>
  <c r="GL59" i="5" s="1"/>
  <c r="D73" i="20" s="1"/>
  <c r="R45" i="5"/>
  <c r="R46" i="5" s="1"/>
  <c r="R47" i="5" s="1"/>
  <c r="R51" i="5" s="1"/>
  <c r="R52" i="5" s="1"/>
  <c r="R58" i="5" s="1"/>
  <c r="R59" i="5" s="1"/>
  <c r="R70" i="5" s="1"/>
  <c r="BU45" i="5"/>
  <c r="BU46" i="5" s="1"/>
  <c r="BU47" i="5" s="1"/>
  <c r="W45" i="5"/>
  <c r="W46" i="5" s="1"/>
  <c r="W47" i="5" s="1"/>
  <c r="W51" i="5" s="1"/>
  <c r="W52" i="5" s="1"/>
  <c r="W58" i="5" s="1"/>
  <c r="W59" i="5" s="1"/>
  <c r="W70" i="5" s="1"/>
  <c r="DJ45" i="5"/>
  <c r="DJ46" i="5" s="1"/>
  <c r="DJ47" i="5" s="1"/>
  <c r="DJ51" i="5" s="1"/>
  <c r="DJ52" i="5" s="1"/>
  <c r="DJ58" i="5" s="1"/>
  <c r="DJ59" i="5" s="1"/>
  <c r="DJ70" i="5" s="1"/>
  <c r="EM45" i="5"/>
  <c r="EM46" i="5" s="1"/>
  <c r="EM47" i="5" s="1"/>
  <c r="FI45" i="5"/>
  <c r="FI46" i="5" s="1"/>
  <c r="FI47" i="5" s="1"/>
  <c r="BN45" i="5"/>
  <c r="BN46" i="5" s="1"/>
  <c r="BN47" i="5" s="1"/>
  <c r="DW45" i="5"/>
  <c r="DW46" i="5" s="1"/>
  <c r="DW47" i="5" s="1"/>
  <c r="DX51" i="5" s="1"/>
  <c r="DX52" i="5" s="1"/>
  <c r="DX58" i="5" s="1"/>
  <c r="DX59" i="5" s="1"/>
  <c r="BQ45" i="5"/>
  <c r="BQ46" i="5" s="1"/>
  <c r="BQ47" i="5" s="1"/>
  <c r="BQ51" i="5" s="1"/>
  <c r="BQ52" i="5" s="1"/>
  <c r="BQ58" i="5" s="1"/>
  <c r="BQ59" i="5" s="1"/>
  <c r="CW45" i="5"/>
  <c r="CW46" i="5" s="1"/>
  <c r="CW47" i="5" s="1"/>
  <c r="FY45" i="5"/>
  <c r="FY46" i="5" s="1"/>
  <c r="FY47" i="5" s="1"/>
  <c r="FZ51" i="5" s="1"/>
  <c r="FZ52" i="5" s="1"/>
  <c r="FZ58" i="5" s="1"/>
  <c r="FZ59" i="5" s="1"/>
  <c r="DP45" i="5"/>
  <c r="DP46" i="5" s="1"/>
  <c r="DP47" i="5" s="1"/>
  <c r="DP51" i="5" s="1"/>
  <c r="DP52" i="5" s="1"/>
  <c r="DP58" i="5" s="1"/>
  <c r="DP59" i="5" s="1"/>
  <c r="DP70" i="5" s="1"/>
  <c r="FO45" i="5"/>
  <c r="FO46" i="5" s="1"/>
  <c r="FO47" i="5" s="1"/>
  <c r="GD45" i="5"/>
  <c r="GD46" i="5" s="1"/>
  <c r="GD47" i="5" s="1"/>
  <c r="GE51" i="5" s="1"/>
  <c r="GE52" i="5" s="1"/>
  <c r="GE58" i="5" s="1"/>
  <c r="G66" i="20" s="1"/>
  <c r="FU45" i="5"/>
  <c r="FU46" i="5" s="1"/>
  <c r="FU47" i="5" s="1"/>
  <c r="FH45" i="5"/>
  <c r="FH46" i="5" s="1"/>
  <c r="FH47" i="5" s="1"/>
  <c r="FH51" i="5" s="1"/>
  <c r="FH52" i="5" s="1"/>
  <c r="FH58" i="5" s="1"/>
  <c r="FH59" i="5" s="1"/>
  <c r="DE45" i="5"/>
  <c r="DE46" i="5" s="1"/>
  <c r="DE47" i="5" s="1"/>
  <c r="DE51" i="5" s="1"/>
  <c r="DE52" i="5" s="1"/>
  <c r="DE58" i="5" s="1"/>
  <c r="DE59" i="5" s="1"/>
  <c r="DE70" i="5" s="1"/>
  <c r="DO45" i="5"/>
  <c r="DO46" i="5" s="1"/>
  <c r="DO47" i="5" s="1"/>
  <c r="DF45" i="5"/>
  <c r="DF46" i="5" s="1"/>
  <c r="DF47" i="5" s="1"/>
  <c r="ED45" i="5"/>
  <c r="ED46" i="5" s="1"/>
  <c r="ED47" i="5" s="1"/>
  <c r="EE51" i="5" s="1"/>
  <c r="EE52" i="5" s="1"/>
  <c r="EE58" i="5" s="1"/>
  <c r="G14" i="20" s="1"/>
  <c r="FP45" i="5"/>
  <c r="FP46" i="5" s="1"/>
  <c r="FP47" i="5" s="1"/>
  <c r="EH45" i="5"/>
  <c r="EH46" i="5" s="1"/>
  <c r="EH47" i="5" s="1"/>
  <c r="EH51" i="5" s="1"/>
  <c r="EH52" i="5" s="1"/>
  <c r="EH58" i="5" s="1"/>
  <c r="EH59" i="5" s="1"/>
  <c r="BL45" i="5"/>
  <c r="BL46" i="5" s="1"/>
  <c r="BL47" i="5" s="1"/>
  <c r="AR45" i="5"/>
  <c r="AR46" i="5" s="1"/>
  <c r="AR47" i="5" s="1"/>
  <c r="AR51" i="5" s="1"/>
  <c r="AR52" i="5" s="1"/>
  <c r="AR58" i="5" s="1"/>
  <c r="AR59" i="5" s="1"/>
  <c r="AR70" i="5" s="1"/>
  <c r="V51" i="5"/>
  <c r="V52" i="5" s="1"/>
  <c r="V58" i="5" s="1"/>
  <c r="V59" i="5" s="1"/>
  <c r="V70" i="5" s="1"/>
  <c r="AI51" i="5"/>
  <c r="AI52" i="5" s="1"/>
  <c r="AI58" i="5" s="1"/>
  <c r="AI59" i="5" s="1"/>
  <c r="AI70" i="5" s="1"/>
  <c r="EK51" i="5"/>
  <c r="EK52" i="5" s="1"/>
  <c r="EK58" i="5" s="1"/>
  <c r="G20" i="20" s="1"/>
  <c r="GP51" i="5"/>
  <c r="GP52" i="5" s="1"/>
  <c r="GP58" i="5" s="1"/>
  <c r="GP59" i="5" s="1"/>
  <c r="GP70" i="5" s="1"/>
  <c r="AZ51" i="5"/>
  <c r="AZ52" i="5" s="1"/>
  <c r="AZ58" i="5" s="1"/>
  <c r="AZ59" i="5" s="1"/>
  <c r="AZ70" i="5" s="1"/>
  <c r="EP51" i="5"/>
  <c r="EP52" i="5" s="1"/>
  <c r="EP58" i="5" s="1"/>
  <c r="EP59" i="5" s="1"/>
  <c r="CL51" i="5"/>
  <c r="CL52" i="5" s="1"/>
  <c r="CL58" i="5" s="1"/>
  <c r="CL59" i="5" s="1"/>
  <c r="CL70" i="5" s="1"/>
  <c r="AO51" i="5"/>
  <c r="AO52" i="5" s="1"/>
  <c r="AO58" i="5" s="1"/>
  <c r="AO59" i="5" s="1"/>
  <c r="AO70" i="5" s="1"/>
  <c r="BT51" i="5"/>
  <c r="BT52" i="5" s="1"/>
  <c r="BT58" i="5" s="1"/>
  <c r="BT59" i="5" s="1"/>
  <c r="BT70" i="5" s="1"/>
  <c r="GQ51" i="5"/>
  <c r="GQ52" i="5" s="1"/>
  <c r="GQ58" i="5" s="1"/>
  <c r="GQ59" i="5" s="1"/>
  <c r="GT67" i="5" s="1"/>
  <c r="GT69" i="5" s="1"/>
  <c r="CP51" i="5"/>
  <c r="CP52" i="5" s="1"/>
  <c r="CP58" i="5" s="1"/>
  <c r="CP59" i="5" s="1"/>
  <c r="CP70" i="5" s="1"/>
  <c r="FI51" i="5"/>
  <c r="FI52" i="5" s="1"/>
  <c r="FI58" i="5" s="1"/>
  <c r="G44" i="20" s="1"/>
  <c r="CX51" i="5"/>
  <c r="CX52" i="5" s="1"/>
  <c r="CX58" i="5" s="1"/>
  <c r="CX59" i="5" s="1"/>
  <c r="CX70" i="5" s="1"/>
  <c r="DI51" i="5"/>
  <c r="DI52" i="5" s="1"/>
  <c r="DI58" i="5" s="1"/>
  <c r="DI59" i="5" s="1"/>
  <c r="DI70" i="5" s="1"/>
  <c r="EI51" i="5"/>
  <c r="EI52" i="5" s="1"/>
  <c r="EI58" i="5" s="1"/>
  <c r="G18" i="20" s="1"/>
  <c r="AF51" i="5"/>
  <c r="AF52" i="5" s="1"/>
  <c r="AF58" i="5" s="1"/>
  <c r="AF59" i="5" s="1"/>
  <c r="AF70" i="5" s="1"/>
  <c r="GA51" i="5"/>
  <c r="GA52" i="5" s="1"/>
  <c r="GA58" i="5" s="1"/>
  <c r="G62" i="20" s="1"/>
  <c r="FP51" i="5"/>
  <c r="FP52" i="5" s="1"/>
  <c r="FP58" i="5" s="1"/>
  <c r="G51" i="20" s="1"/>
  <c r="DC51" i="5"/>
  <c r="DC52" i="5" s="1"/>
  <c r="DC58" i="5" s="1"/>
  <c r="DC59" i="5" s="1"/>
  <c r="DC70" i="5" s="1"/>
  <c r="FX51" i="5"/>
  <c r="FX52" i="5" s="1"/>
  <c r="FX58" i="5" s="1"/>
  <c r="FX59" i="5" s="1"/>
  <c r="AT51" i="5"/>
  <c r="AT52" i="5" s="1"/>
  <c r="AT58" i="5" s="1"/>
  <c r="AT59" i="5" s="1"/>
  <c r="AT70" i="5" s="1"/>
  <c r="I67" i="5"/>
  <c r="I69" i="5" s="1"/>
  <c r="GM51" i="5"/>
  <c r="GM52" i="5" s="1"/>
  <c r="GM58" i="5" s="1"/>
  <c r="G74" i="20" s="1"/>
  <c r="BB51" i="5"/>
  <c r="BB52" i="5" s="1"/>
  <c r="BB58" i="5" s="1"/>
  <c r="BB59" i="5" s="1"/>
  <c r="BB70" i="5" s="1"/>
  <c r="FQ51" i="5"/>
  <c r="FQ52" i="5" s="1"/>
  <c r="FQ58" i="5" s="1"/>
  <c r="G52" i="20" s="1"/>
  <c r="AE51" i="5"/>
  <c r="AE52" i="5" s="1"/>
  <c r="AE58" i="5" s="1"/>
  <c r="AE59" i="5" s="1"/>
  <c r="AE70" i="5" s="1"/>
  <c r="BV51" i="5"/>
  <c r="BV52" i="5" s="1"/>
  <c r="BV58" i="5" s="1"/>
  <c r="BV59" i="5" s="1"/>
  <c r="BV70" i="5" s="1"/>
  <c r="CO51" i="5"/>
  <c r="CO52" i="5" s="1"/>
  <c r="CO58" i="5" s="1"/>
  <c r="CO59" i="5" s="1"/>
  <c r="CO70" i="5" s="1"/>
  <c r="FJ51" i="5"/>
  <c r="FJ52" i="5" s="1"/>
  <c r="FJ58" i="5" s="1"/>
  <c r="FJ59" i="5" s="1"/>
  <c r="EA51" i="5"/>
  <c r="EA52" i="5" s="1"/>
  <c r="EA58" i="5" s="1"/>
  <c r="G10" i="20" s="1"/>
  <c r="EM51" i="5"/>
  <c r="EM52" i="5" s="1"/>
  <c r="EM58" i="5" s="1"/>
  <c r="EM59" i="5" s="1"/>
  <c r="FC51" i="5"/>
  <c r="FC52" i="5" s="1"/>
  <c r="FC58" i="5" s="1"/>
  <c r="FC59" i="5" s="1"/>
  <c r="CU51" i="5"/>
  <c r="CU52" i="5" s="1"/>
  <c r="CU58" i="5" s="1"/>
  <c r="CU59" i="5" s="1"/>
  <c r="CU70" i="5" s="1"/>
  <c r="AV51" i="5"/>
  <c r="AV52" i="5" s="1"/>
  <c r="AV58" i="5" s="1"/>
  <c r="AV59" i="5" s="1"/>
  <c r="AV70" i="5" s="1"/>
  <c r="DW51" i="5"/>
  <c r="DW52" i="5" s="1"/>
  <c r="DW58" i="5" s="1"/>
  <c r="DW59" i="5" s="1"/>
  <c r="BO51" i="5"/>
  <c r="BO52" i="5" s="1"/>
  <c r="BO58" i="5" s="1"/>
  <c r="BO59" i="5" s="1"/>
  <c r="BO70" i="5" s="1"/>
  <c r="DY51" i="5"/>
  <c r="DY52" i="5" s="1"/>
  <c r="DY58" i="5" s="1"/>
  <c r="G8" i="20" s="1"/>
  <c r="BY51" i="5"/>
  <c r="BY52" i="5" s="1"/>
  <c r="BY58" i="5" s="1"/>
  <c r="BY59" i="5" s="1"/>
  <c r="BY70" i="5" s="1"/>
  <c r="FN51" i="5"/>
  <c r="FN52" i="5" s="1"/>
  <c r="FN58" i="5" s="1"/>
  <c r="FN59" i="5" s="1"/>
  <c r="AH51" i="5"/>
  <c r="AH52" i="5" s="1"/>
  <c r="AH58" i="5" s="1"/>
  <c r="AH59" i="5" s="1"/>
  <c r="AH70" i="5" s="1"/>
  <c r="FK51" i="5"/>
  <c r="FK52" i="5" s="1"/>
  <c r="FK58" i="5" s="1"/>
  <c r="G46" i="20" s="1"/>
  <c r="I51" i="5"/>
  <c r="I52" i="5" s="1"/>
  <c r="I58" i="5" s="1"/>
  <c r="I59" i="5" s="1"/>
  <c r="L67" i="5" s="1"/>
  <c r="L69" i="5" s="1"/>
  <c r="CN51" i="5"/>
  <c r="CN52" i="5" s="1"/>
  <c r="CN58" i="5" s="1"/>
  <c r="CN59" i="5" s="1"/>
  <c r="CN70" i="5" s="1"/>
  <c r="AD51" i="5"/>
  <c r="AD52" i="5" s="1"/>
  <c r="AD58" i="5" s="1"/>
  <c r="AD59" i="5" s="1"/>
  <c r="AD70" i="5" s="1"/>
  <c r="CQ51" i="5"/>
  <c r="CQ52" i="5" s="1"/>
  <c r="CQ58" i="5" s="1"/>
  <c r="CQ59" i="5" s="1"/>
  <c r="CQ70" i="5" s="1"/>
  <c r="AM51" i="5"/>
  <c r="AM52" i="5" s="1"/>
  <c r="AM58" i="5" s="1"/>
  <c r="AM59" i="5" s="1"/>
  <c r="AM70" i="5" s="1"/>
  <c r="BF51" i="5"/>
  <c r="BF52" i="5" s="1"/>
  <c r="BF58" i="5" s="1"/>
  <c r="BF59" i="5" s="1"/>
  <c r="BF70" i="5" s="1"/>
  <c r="G69" i="5"/>
  <c r="H69" i="5"/>
  <c r="AB51" i="5" l="1"/>
  <c r="AB52" i="5" s="1"/>
  <c r="AB58" i="5" s="1"/>
  <c r="AB59" i="5" s="1"/>
  <c r="AB70" i="5" s="1"/>
  <c r="EC51" i="5"/>
  <c r="EC52" i="5" s="1"/>
  <c r="EC58" i="5" s="1"/>
  <c r="EC59" i="5"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J70" i="5"/>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GN51" i="5"/>
  <c r="GN52" i="5" s="1"/>
  <c r="GN58" i="5" s="1"/>
  <c r="GN59" i="5" s="1"/>
  <c r="GQ67" i="5" s="1"/>
  <c r="GQ69"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D9" i="20"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G58" i="20"/>
  <c r="FW59" i="5"/>
  <c r="G24" i="20"/>
  <c r="EO59" i="5"/>
  <c r="EO70" i="5" s="1"/>
  <c r="GH51" i="5"/>
  <c r="GH52" i="5" s="1"/>
  <c r="GH58" i="5" s="1"/>
  <c r="GH59" i="5" s="1"/>
  <c r="DQ51" i="5"/>
  <c r="DQ52" i="5" s="1"/>
  <c r="DQ58" i="5" s="1"/>
  <c r="DQ59" i="5" s="1"/>
  <c r="DQ70" i="5" s="1"/>
  <c r="BH51" i="5"/>
  <c r="BH52" i="5" s="1"/>
  <c r="BH58" i="5" s="1"/>
  <c r="BH59" i="5" s="1"/>
  <c r="BH70" i="5" s="1"/>
  <c r="AL51" i="5"/>
  <c r="AL52" i="5" s="1"/>
  <c r="AL58" i="5" s="1"/>
  <c r="AL59" i="5" s="1"/>
  <c r="AO67" i="5" s="1"/>
  <c r="AO6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DN51" i="5"/>
  <c r="DN52" i="5" s="1"/>
  <c r="DN58" i="5" s="1"/>
  <c r="DN59" i="5" s="1"/>
  <c r="DN70" i="5" s="1"/>
  <c r="EE59" i="5"/>
  <c r="EE70" i="5" s="1"/>
  <c r="GD51" i="5"/>
  <c r="GD52" i="5" s="1"/>
  <c r="GD58" i="5" s="1"/>
  <c r="GD59" i="5" s="1"/>
  <c r="D65" i="20" s="1"/>
  <c r="DH51" i="5"/>
  <c r="DH52" i="5" s="1"/>
  <c r="DH58" i="5" s="1"/>
  <c r="DH59" i="5" s="1"/>
  <c r="DH70" i="5" s="1"/>
  <c r="FA51" i="5"/>
  <c r="FA52" i="5" s="1"/>
  <c r="FA58" i="5" s="1"/>
  <c r="FM51" i="5"/>
  <c r="FM52" i="5" s="1"/>
  <c r="FM58" i="5" s="1"/>
  <c r="G7" i="20"/>
  <c r="ED51" i="5"/>
  <c r="ED52" i="5" s="1"/>
  <c r="ED58" i="5" s="1"/>
  <c r="ED59" i="5" s="1"/>
  <c r="BM51" i="5"/>
  <c r="BM52" i="5" s="1"/>
  <c r="BM58" i="5" s="1"/>
  <c r="BM59" i="5" s="1"/>
  <c r="BM70" i="5" s="1"/>
  <c r="FV51" i="5"/>
  <c r="FV52" i="5" s="1"/>
  <c r="FV58" i="5" s="1"/>
  <c r="FV59" i="5" s="1"/>
  <c r="D57" i="20" s="1"/>
  <c r="DV51" i="5"/>
  <c r="DV52" i="5" s="1"/>
  <c r="DV58" i="5" s="1"/>
  <c r="ER59" i="5"/>
  <c r="ER70" i="5" s="1"/>
  <c r="EG59" i="5"/>
  <c r="EG70" i="5" s="1"/>
  <c r="EK59" i="5"/>
  <c r="GS67" i="5"/>
  <c r="GS69" i="5" s="1"/>
  <c r="G55" i="20"/>
  <c r="G64" i="20"/>
  <c r="GR70" i="5"/>
  <c r="G25" i="20"/>
  <c r="G43" i="20"/>
  <c r="EZ59" i="5"/>
  <c r="EZ70" i="5" s="1"/>
  <c r="G67" i="20"/>
  <c r="EQ59" i="5"/>
  <c r="EQ70" i="5" s="1"/>
  <c r="FI59" i="5"/>
  <c r="FI70" i="5" s="1"/>
  <c r="G68" i="20"/>
  <c r="GQ70" i="5"/>
  <c r="EI59" i="5"/>
  <c r="G50" i="20"/>
  <c r="G12" i="20"/>
  <c r="GA59" i="5"/>
  <c r="GA70" i="5" s="1"/>
  <c r="G49" i="20"/>
  <c r="FR59" i="5"/>
  <c r="G28" i="20"/>
  <c r="FG59" i="5"/>
  <c r="FG70" i="5" s="1"/>
  <c r="G33" i="20"/>
  <c r="CF70" i="5"/>
  <c r="G39" i="20"/>
  <c r="FE59" i="5"/>
  <c r="D40" i="20" s="1"/>
  <c r="CY67" i="5"/>
  <c r="CY69" i="5" s="1"/>
  <c r="G17" i="20"/>
  <c r="G29" i="20"/>
  <c r="P67" i="5"/>
  <c r="P69" i="5" s="1"/>
  <c r="GK59" i="5"/>
  <c r="GK70" i="5" s="1"/>
  <c r="EJ59" i="5"/>
  <c r="DU59" i="5"/>
  <c r="D4" i="20" s="1"/>
  <c r="CK67" i="5"/>
  <c r="CK69" i="5" s="1"/>
  <c r="G45" i="20"/>
  <c r="EU59" i="5"/>
  <c r="G59" i="20"/>
  <c r="FB59" i="5"/>
  <c r="H70" i="5"/>
  <c r="K70" i="5"/>
  <c r="G3" i="20"/>
  <c r="FP59" i="5"/>
  <c r="FP70" i="5" s="1"/>
  <c r="DN67" i="5"/>
  <c r="DN69" i="5" s="1"/>
  <c r="GE59" i="5"/>
  <c r="D66" i="20" s="1"/>
  <c r="G63" i="20"/>
  <c r="GN70" i="5"/>
  <c r="G38" i="20"/>
  <c r="G13" i="20"/>
  <c r="G2" i="20"/>
  <c r="AF67" i="5"/>
  <c r="AF69" i="5" s="1"/>
  <c r="EA59" i="5"/>
  <c r="EA70" i="5" s="1"/>
  <c r="AJ67" i="5"/>
  <c r="AJ69" i="5" s="1"/>
  <c r="G61" i="20"/>
  <c r="J67" i="5"/>
  <c r="J69" i="5" s="1"/>
  <c r="AK67" i="5"/>
  <c r="AK69" i="5" s="1"/>
  <c r="CZ67" i="5"/>
  <c r="CZ69" i="5" s="1"/>
  <c r="N70" i="5"/>
  <c r="BB67" i="5"/>
  <c r="BB69" i="5" s="1"/>
  <c r="CY70" i="5"/>
  <c r="BE67" i="5"/>
  <c r="BE69" i="5" s="1"/>
  <c r="GI59" i="5"/>
  <c r="GM59" i="5"/>
  <c r="FQ59" i="5"/>
  <c r="FQ70" i="5" s="1"/>
  <c r="G21" i="20"/>
  <c r="CH70" i="5"/>
  <c r="DM67" i="5"/>
  <c r="DM69" i="5" s="1"/>
  <c r="G73" i="20"/>
  <c r="GO70" i="5"/>
  <c r="BS67" i="5"/>
  <c r="BS69" i="5" s="1"/>
  <c r="CO67" i="5"/>
  <c r="CO69" i="5" s="1"/>
  <c r="Z67" i="5"/>
  <c r="Z69" i="5" s="1"/>
  <c r="G22" i="20"/>
  <c r="BQ70" i="5"/>
  <c r="R67" i="5"/>
  <c r="R69" i="5" s="1"/>
  <c r="DM70" i="5"/>
  <c r="CE67" i="5"/>
  <c r="CE69" i="5" s="1"/>
  <c r="AA67" i="5"/>
  <c r="AA69" i="5" s="1"/>
  <c r="CM67" i="5"/>
  <c r="CM69" i="5" s="1"/>
  <c r="CN67" i="5"/>
  <c r="CN69" i="5" s="1"/>
  <c r="CW67" i="5"/>
  <c r="CW69" i="5" s="1"/>
  <c r="BM67" i="5"/>
  <c r="BM69" i="5" s="1"/>
  <c r="CP67" i="5"/>
  <c r="CP69" i="5" s="1"/>
  <c r="AN67" i="5"/>
  <c r="AN69" i="5" s="1"/>
  <c r="CC67" i="5"/>
  <c r="CC69" i="5" s="1"/>
  <c r="G41" i="20"/>
  <c r="AC67" i="5"/>
  <c r="AC69" i="5" s="1"/>
  <c r="S67" i="5"/>
  <c r="S69" i="5" s="1"/>
  <c r="CX67" i="5"/>
  <c r="CX69" i="5" s="1"/>
  <c r="CD67" i="5"/>
  <c r="CD69" i="5" s="1"/>
  <c r="G6" i="20"/>
  <c r="BN67" i="5"/>
  <c r="BN69" i="5" s="1"/>
  <c r="AB67" i="5"/>
  <c r="AB69" i="5" s="1"/>
  <c r="I70" i="5"/>
  <c r="AE67" i="5"/>
  <c r="AE69" i="5" s="1"/>
  <c r="AD67" i="5"/>
  <c r="AD69" i="5" s="1"/>
  <c r="X67" i="5"/>
  <c r="X69" i="5" s="1"/>
  <c r="BJ70" i="5"/>
  <c r="DY59" i="5"/>
  <c r="D8" i="20" s="1"/>
  <c r="Y67" i="5"/>
  <c r="Y69" i="5" s="1"/>
  <c r="GV67" i="5"/>
  <c r="GV69" i="5" s="1"/>
  <c r="BL67" i="5"/>
  <c r="BL69" i="5" s="1"/>
  <c r="FK59" i="5"/>
  <c r="D46" i="20" s="1"/>
  <c r="AT67" i="5"/>
  <c r="AT69" i="5" s="1"/>
  <c r="CR67" i="5"/>
  <c r="CR69" i="5" s="1"/>
  <c r="CB67" i="5"/>
  <c r="CB69" i="5" s="1"/>
  <c r="CQ67" i="5"/>
  <c r="CQ69" i="5" s="1"/>
  <c r="BG67" i="5"/>
  <c r="BG69" i="5" s="1"/>
  <c r="GL70" i="5"/>
  <c r="FF70" i="5"/>
  <c r="D49" i="20"/>
  <c r="GC70" i="5"/>
  <c r="DZ70" i="5"/>
  <c r="D59" i="20"/>
  <c r="GB70" i="5"/>
  <c r="FD70" i="5"/>
  <c r="D33" i="20"/>
  <c r="D45" i="20"/>
  <c r="DS70" i="5"/>
  <c r="FX70" i="5"/>
  <c r="FN70" i="5"/>
  <c r="EX70" i="5"/>
  <c r="EM70" i="5"/>
  <c r="D63" i="20"/>
  <c r="FC70" i="5"/>
  <c r="D38" i="20"/>
  <c r="FH70" i="5"/>
  <c r="D13" i="20"/>
  <c r="D61" i="20"/>
  <c r="EL70" i="5"/>
  <c r="ED70" i="5"/>
  <c r="FZ70" i="5"/>
  <c r="D25" i="20"/>
  <c r="FT70" i="5"/>
  <c r="ES70" i="5"/>
  <c r="DX70" i="5"/>
  <c r="D58" i="20"/>
  <c r="D20" i="20"/>
  <c r="D29" i="20"/>
  <c r="D43" i="20"/>
  <c r="FJ70" i="5"/>
  <c r="D27" i="20"/>
  <c r="D2" i="20"/>
  <c r="D64" i="20"/>
  <c r="D39" i="20"/>
  <c r="D55" i="20"/>
  <c r="D7" i="20"/>
  <c r="D22" i="20"/>
  <c r="ET70" i="5"/>
  <c r="D21" i="20"/>
  <c r="FW70" i="5"/>
  <c r="EK70" i="5"/>
  <c r="D28" i="20"/>
  <c r="EP70" i="5"/>
  <c r="GD70" i="5"/>
  <c r="D17" i="20"/>
  <c r="EH70" i="5"/>
  <c r="D50" i="20"/>
  <c r="FO70" i="5"/>
  <c r="GG70" i="5"/>
  <c r="D68" i="20"/>
  <c r="D67" i="20"/>
  <c r="GF70" i="5"/>
  <c r="D3" i="20"/>
  <c r="DT70" i="5"/>
  <c r="D6" i="20"/>
  <c r="DW70" i="5"/>
  <c r="D12" i="20"/>
  <c r="EC70" i="5"/>
  <c r="EB59" i="5" l="1"/>
  <c r="FS59" i="5"/>
  <c r="FS70" i="5" s="1"/>
  <c r="G9" i="20"/>
  <c r="D14" i="20"/>
  <c r="AZ67" i="5"/>
  <c r="AZ69" i="5" s="1"/>
  <c r="CH67" i="5"/>
  <c r="CH69" i="5" s="1"/>
  <c r="FY59" i="5"/>
  <c r="D60" i="20" s="1"/>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EY67" i="5" s="1"/>
  <c r="EY69" i="5" s="1"/>
  <c r="G31" i="20"/>
  <c r="CI67" i="5"/>
  <c r="CI69" i="5" s="1"/>
  <c r="CF67" i="5"/>
  <c r="CF69" i="5" s="1"/>
  <c r="L70" i="5"/>
  <c r="D16" i="20"/>
  <c r="AV67" i="5"/>
  <c r="AV69" i="5" s="1"/>
  <c r="EW59" i="5"/>
  <c r="EW70" i="5" s="1"/>
  <c r="EN59" i="5"/>
  <c r="EP67" i="5" s="1"/>
  <c r="EP69" i="5" s="1"/>
  <c r="AR67" i="5"/>
  <c r="AR69" i="5" s="1"/>
  <c r="BF67" i="5"/>
  <c r="BF69" i="5" s="1"/>
  <c r="DO67" i="5"/>
  <c r="DO69" i="5" s="1"/>
  <c r="GJ59" i="5"/>
  <c r="GJ70" i="5" s="1"/>
  <c r="DJ67" i="5"/>
  <c r="DJ69" i="5" s="1"/>
  <c r="EY59" i="5"/>
  <c r="EY70" i="5" s="1"/>
  <c r="FL59" i="5"/>
  <c r="G47" i="20"/>
  <c r="AQ67" i="5"/>
  <c r="AQ69" i="5" s="1"/>
  <c r="G69" i="20"/>
  <c r="AS67" i="5"/>
  <c r="AS69" i="5" s="1"/>
  <c r="BK67" i="5"/>
  <c r="BK69" i="5" s="1"/>
  <c r="BJ67" i="5"/>
  <c r="BJ69" i="5" s="1"/>
  <c r="BD67" i="5"/>
  <c r="BD69" i="5" s="1"/>
  <c r="DK67" i="5"/>
  <c r="DK69" i="5" s="1"/>
  <c r="FM59" i="5"/>
  <c r="FP67" i="5" s="1"/>
  <c r="B51" i="20" s="1"/>
  <c r="G48" i="20"/>
  <c r="DS67" i="5"/>
  <c r="DS69" i="5" s="1"/>
  <c r="DE67" i="5"/>
  <c r="DE69" i="5" s="1"/>
  <c r="AL70" i="5"/>
  <c r="DR67" i="5"/>
  <c r="DR69" i="5" s="1"/>
  <c r="FA59" i="5"/>
  <c r="FA67" i="5" s="1"/>
  <c r="G36" i="20"/>
  <c r="G5" i="20"/>
  <c r="DV59" i="5"/>
  <c r="DX67" i="5" s="1"/>
  <c r="DX69" i="5" s="1"/>
  <c r="DG67" i="5"/>
  <c r="DG69" i="5" s="1"/>
  <c r="EF59" i="5"/>
  <c r="EG67" i="5" s="1"/>
  <c r="B16" i="20" s="1"/>
  <c r="G15" i="20"/>
  <c r="DF67" i="5"/>
  <c r="DF69" i="5" s="1"/>
  <c r="DQ67" i="5"/>
  <c r="DQ69" i="5" s="1"/>
  <c r="AM67" i="5"/>
  <c r="AM69" i="5" s="1"/>
  <c r="G57" i="20"/>
  <c r="G65" i="20"/>
  <c r="AL67" i="5"/>
  <c r="AL69" i="5" s="1"/>
  <c r="FV70" i="5"/>
  <c r="BO67" i="5"/>
  <c r="BO69" i="5" s="1"/>
  <c r="DL67" i="5"/>
  <c r="DL69" i="5" s="1"/>
  <c r="DD67" i="5"/>
  <c r="DD69" i="5" s="1"/>
  <c r="DH67" i="5"/>
  <c r="DH69" i="5" s="1"/>
  <c r="EM67" i="5"/>
  <c r="B22" i="20" s="1"/>
  <c r="FV67" i="5"/>
  <c r="FV69" i="5" s="1"/>
  <c r="D54" i="20"/>
  <c r="ES67" i="5"/>
  <c r="B28" i="20" s="1"/>
  <c r="ER67" i="5"/>
  <c r="ER69" i="5" s="1"/>
  <c r="D18" i="20"/>
  <c r="D35" i="20"/>
  <c r="ET67" i="5"/>
  <c r="ET69" i="5" s="1"/>
  <c r="EI70" i="5"/>
  <c r="D26" i="20"/>
  <c r="D44" i="20"/>
  <c r="EL67" i="5"/>
  <c r="EL69" i="5" s="1"/>
  <c r="EK67" i="5"/>
  <c r="EK69" i="5" s="1"/>
  <c r="FU67" i="5"/>
  <c r="B56" i="20" s="1"/>
  <c r="D62" i="20"/>
  <c r="FF67" i="5"/>
  <c r="FF69" i="5" s="1"/>
  <c r="GD67" i="5"/>
  <c r="GD69" i="5" s="1"/>
  <c r="GN67" i="5"/>
  <c r="GN69" i="5" s="1"/>
  <c r="GA67" i="5"/>
  <c r="GA69" i="5" s="1"/>
  <c r="D34" i="20"/>
  <c r="FE70" i="5"/>
  <c r="GC67" i="5"/>
  <c r="B64" i="20" s="1"/>
  <c r="D72" i="20"/>
  <c r="FE67" i="5"/>
  <c r="FE69" i="5" s="1"/>
  <c r="DV67" i="5"/>
  <c r="B5" i="20" s="1"/>
  <c r="FR70" i="5"/>
  <c r="D19" i="20"/>
  <c r="D42" i="20"/>
  <c r="D53" i="20"/>
  <c r="D51" i="20"/>
  <c r="FJ67" i="5"/>
  <c r="B45" i="20" s="1"/>
  <c r="FG67" i="5"/>
  <c r="FG69" i="5" s="1"/>
  <c r="FH67" i="5"/>
  <c r="FH69" i="5" s="1"/>
  <c r="FI67" i="5"/>
  <c r="FI69" i="5" s="1"/>
  <c r="EJ67" i="5"/>
  <c r="B19" i="20" s="1"/>
  <c r="EJ70" i="5"/>
  <c r="EU70" i="5"/>
  <c r="D10" i="20"/>
  <c r="EV67" i="5"/>
  <c r="B31" i="20" s="1"/>
  <c r="D32" i="20"/>
  <c r="D30" i="20"/>
  <c r="EU67" i="5"/>
  <c r="EU69" i="5" s="1"/>
  <c r="GL67" i="5"/>
  <c r="B73" i="20" s="1"/>
  <c r="GF67" i="5"/>
  <c r="GF69" i="5" s="1"/>
  <c r="FY67" i="5"/>
  <c r="FY69" i="5" s="1"/>
  <c r="DU70" i="5"/>
  <c r="EZ67" i="5"/>
  <c r="B35" i="20" s="1"/>
  <c r="GG67" i="5"/>
  <c r="GG69" i="5" s="1"/>
  <c r="GE70" i="5"/>
  <c r="GE67" i="5"/>
  <c r="B66" i="20" s="1"/>
  <c r="DU67" i="5"/>
  <c r="DU69" i="5" s="1"/>
  <c r="ED67" i="5"/>
  <c r="B13" i="20" s="1"/>
  <c r="D37" i="20"/>
  <c r="FB70" i="5"/>
  <c r="FZ67" i="5"/>
  <c r="B61" i="20" s="1"/>
  <c r="EE67" i="5"/>
  <c r="EE69" i="5" s="1"/>
  <c r="FY70" i="5"/>
  <c r="GB67" i="5"/>
  <c r="GB69" i="5" s="1"/>
  <c r="EC67" i="5"/>
  <c r="EC69" i="5" s="1"/>
  <c r="DZ67" i="5"/>
  <c r="B9" i="20" s="1"/>
  <c r="EB70" i="5"/>
  <c r="D11" i="20"/>
  <c r="D71" i="20"/>
  <c r="GH67" i="5"/>
  <c r="GH69" i="5" s="1"/>
  <c r="FS67" i="5"/>
  <c r="B54" i="20" s="1"/>
  <c r="GI67" i="5"/>
  <c r="B70" i="20" s="1"/>
  <c r="D70" i="20"/>
  <c r="GM70" i="5"/>
  <c r="D74" i="20"/>
  <c r="GI70" i="5"/>
  <c r="D52" i="20"/>
  <c r="FT67" i="5"/>
  <c r="FT69" i="5" s="1"/>
  <c r="FQ67" i="5"/>
  <c r="FQ69" i="5" s="1"/>
  <c r="GO67" i="5"/>
  <c r="GO69" i="5" s="1"/>
  <c r="FR67" i="5"/>
  <c r="B53" i="20" s="1"/>
  <c r="GP67" i="5"/>
  <c r="GP69" i="5" s="1"/>
  <c r="FL67" i="5"/>
  <c r="FL69" i="5" s="1"/>
  <c r="FK70" i="5"/>
  <c r="EA67" i="5"/>
  <c r="EA69" i="5" s="1"/>
  <c r="EB67" i="5"/>
  <c r="EB69" i="5" s="1"/>
  <c r="FM67" i="5"/>
  <c r="B48" i="20" s="1"/>
  <c r="FN67" i="5"/>
  <c r="FN69" i="5" s="1"/>
  <c r="DY70" i="5"/>
  <c r="FK67" i="5"/>
  <c r="FK69" i="5" s="1"/>
  <c r="D69" i="20"/>
  <c r="GH70" i="5"/>
  <c r="B29" i="20"/>
  <c r="B25" i="20"/>
  <c r="DT69" i="5"/>
  <c r="B3" i="20"/>
  <c r="B2" i="20" l="1"/>
  <c r="EW67" i="5"/>
  <c r="EW69" i="5" s="1"/>
  <c r="EN67" i="5"/>
  <c r="B23" i="20" s="1"/>
  <c r="FX67" i="5"/>
  <c r="FW67" i="5"/>
  <c r="D56" i="20"/>
  <c r="FU70" i="5"/>
  <c r="EQ67" i="5"/>
  <c r="B26" i="20" s="1"/>
  <c r="D23" i="20"/>
  <c r="DY67" i="5"/>
  <c r="B8" i="20" s="1"/>
  <c r="EN70" i="5"/>
  <c r="EO67" i="5"/>
  <c r="B24" i="20" s="1"/>
  <c r="EM69" i="5"/>
  <c r="GJ67" i="5"/>
  <c r="GJ69" i="5" s="1"/>
  <c r="DW67" i="5"/>
  <c r="B6" i="20" s="1"/>
  <c r="EX67" i="5"/>
  <c r="B33" i="20" s="1"/>
  <c r="D31" i="20"/>
  <c r="EV70" i="5"/>
  <c r="GM67" i="5"/>
  <c r="GM69" i="5" s="1"/>
  <c r="D47" i="20"/>
  <c r="FL70" i="5"/>
  <c r="GK67" i="5"/>
  <c r="B72" i="20" s="1"/>
  <c r="B36" i="20"/>
  <c r="FA69" i="5"/>
  <c r="FB67" i="5"/>
  <c r="B37" i="20" s="1"/>
  <c r="B57" i="20"/>
  <c r="FA70" i="5"/>
  <c r="D36" i="20"/>
  <c r="D15" i="20"/>
  <c r="EH67" i="5"/>
  <c r="EF70" i="5"/>
  <c r="EF67" i="5"/>
  <c r="FD67" i="5"/>
  <c r="B39" i="20" s="1"/>
  <c r="EI67" i="5"/>
  <c r="DV70" i="5"/>
  <c r="D5" i="20"/>
  <c r="EG69" i="5"/>
  <c r="FC67" i="5"/>
  <c r="B38" i="20" s="1"/>
  <c r="D48" i="20"/>
  <c r="FM70" i="5"/>
  <c r="FO67" i="5"/>
  <c r="ES69" i="5"/>
  <c r="B27" i="20"/>
  <c r="B20" i="20"/>
  <c r="B7" i="20"/>
  <c r="B21" i="20"/>
  <c r="EO69" i="5"/>
  <c r="FU69" i="5"/>
  <c r="B41" i="20"/>
  <c r="B65" i="20"/>
  <c r="B30" i="20"/>
  <c r="B40" i="20"/>
  <c r="DV69" i="5"/>
  <c r="B62" i="20"/>
  <c r="EN69" i="5"/>
  <c r="GC69" i="5"/>
  <c r="B63" i="20"/>
  <c r="B42" i="20"/>
  <c r="FP69" i="5"/>
  <c r="B34" i="20"/>
  <c r="FJ69" i="5"/>
  <c r="EJ69" i="5"/>
  <c r="EZ69" i="5"/>
  <c r="B32" i="20"/>
  <c r="B44" i="20"/>
  <c r="B43" i="20"/>
  <c r="B47" i="20"/>
  <c r="B60" i="20"/>
  <c r="EV69" i="5"/>
  <c r="B67" i="20"/>
  <c r="B4" i="20"/>
  <c r="ED69" i="5"/>
  <c r="GL69" i="5"/>
  <c r="GE69" i="5"/>
  <c r="FB69" i="5"/>
  <c r="B71" i="20"/>
  <c r="B14" i="20"/>
  <c r="B68" i="20"/>
  <c r="B12" i="20"/>
  <c r="B69" i="20"/>
  <c r="GI69" i="5"/>
  <c r="FZ69" i="5"/>
  <c r="B52" i="20"/>
  <c r="DZ69" i="5"/>
  <c r="FS69" i="5"/>
  <c r="B10" i="20"/>
  <c r="B55" i="20"/>
  <c r="DY69" i="5"/>
  <c r="B11" i="20"/>
  <c r="B46" i="20"/>
  <c r="B74" i="20"/>
  <c r="FR69" i="5"/>
  <c r="B49" i="20"/>
  <c r="FM69" i="5"/>
  <c r="DW69" i="5" l="1"/>
  <c r="FX69" i="5"/>
  <c r="B59" i="20"/>
  <c r="EQ69" i="5"/>
  <c r="B58" i="20"/>
  <c r="FW69" i="5"/>
  <c r="GK69" i="5"/>
  <c r="EX69" i="5"/>
  <c r="FC69" i="5"/>
  <c r="FO69" i="5"/>
  <c r="B50" i="20"/>
  <c r="EH69" i="5"/>
  <c r="B17" i="20"/>
  <c r="B18" i="20"/>
  <c r="EI69" i="5"/>
  <c r="FD69" i="5"/>
  <c r="EF69" i="5"/>
  <c r="B15" i="20"/>
</calcChain>
</file>

<file path=xl/sharedStrings.xml><?xml version="1.0" encoding="utf-8"?>
<sst xmlns="http://schemas.openxmlformats.org/spreadsheetml/2006/main" count="1726" uniqueCount="620">
  <si>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</si>
  <si>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</si>
  <si>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</si>
  <si>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</si>
  <si>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</si>
  <si>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</si>
  <si>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</si>
  <si>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</si>
  <si>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</si>
  <si>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</si>
  <si>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</si>
  <si>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</si>
  <si>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</si>
  <si>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</si>
  <si>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</si>
  <si>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</si>
  <si>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</si>
  <si>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</si>
  <si>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</si>
  <si>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</si>
  <si>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</si>
  <si>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</si>
  <si>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</si>
  <si>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</si>
  <si>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</si>
  <si>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</si>
  <si>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</si>
  <si>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</si>
  <si>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</si>
  <si>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</si>
  <si>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</si>
  <si>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</si>
  <si>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</si>
  <si>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</si>
  <si>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</si>
  <si>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</si>
  <si>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</si>
  <si>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</si>
  <si>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</si>
  <si>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</si>
  <si>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</si>
  <si>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</si>
  <si>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</si>
  <si>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</si>
  <si>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</si>
  <si>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</si>
  <si>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</si>
  <si>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</si>
  <si>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</si>
  <si>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</si>
  <si>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</si>
  <si>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</si>
  <si>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</si>
  <si>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</si>
  <si>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</si>
  <si>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</si>
  <si>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</si>
  <si>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</si>
  <si>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</si>
  <si>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</si>
  <si>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</si>
  <si>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</si>
  <si>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</si>
  <si>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</si>
  <si>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</si>
  <si>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</si>
  <si>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</si>
  <si>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</si>
  <si>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</si>
  <si>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</si>
  <si>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</si>
  <si>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</si>
  <si>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</si>
  <si>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</si>
  <si>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</si>
  <si>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</si>
  <si>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</si>
  <si>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</si>
  <si>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</si>
  <si>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</si>
  <si>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</si>
  <si>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</si>
  <si>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</si>
  <si>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</si>
  <si>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</si>
  <si>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</si>
  <si>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</si>
  <si>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</si>
  <si>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</si>
  <si>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</si>
  <si>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</si>
  <si>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</si>
  <si>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</si>
  <si>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</si>
  <si>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</si>
  <si>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</si>
  <si>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</si>
  <si>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</si>
  <si>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</si>
  <si>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</si>
  <si>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</si>
  <si>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</si>
  <si>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</si>
  <si>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</si>
  <si>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</si>
  <si>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</si>
  <si>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</si>
  <si>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</si>
  <si>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</si>
  <si>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</si>
  <si>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</si>
  <si>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</si>
  <si>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</si>
  <si>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</si>
  <si>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</si>
  <si>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</si>
  <si>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</si>
  <si>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</si>
  <si>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</si>
  <si>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</si>
  <si>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</si>
  <si>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</si>
  <si>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</si>
  <si>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</si>
  <si>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</si>
  <si>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</si>
  <si>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</si>
  <si>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</si>
  <si>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</si>
  <si>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</si>
  <si>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</si>
  <si>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</si>
  <si>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</si>
  <si>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</si>
  <si>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</si>
  <si>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</si>
  <si>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</si>
  <si>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</si>
  <si>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</si>
  <si>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</si>
  <si>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</si>
  <si>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</si>
  <si>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</si>
  <si>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</si>
  <si>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</si>
  <si>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</si>
  <si>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</si>
  <si>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</si>
  <si>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</si>
  <si>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</si>
  <si>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</si>
  <si>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</si>
  <si>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</si>
  <si>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</si>
  <si>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</si>
  <si>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</si>
  <si>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</si>
  <si>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</si>
  <si>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</si>
  <si>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</si>
  <si>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</si>
  <si>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</si>
  <si>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</si>
  <si>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</si>
  <si>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</si>
  <si>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</si>
  <si>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</si>
  <si>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</si>
  <si>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</si>
  <si>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</si>
  <si>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</si>
  <si>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</si>
  <si>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</si>
  <si>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</si>
  <si>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</si>
  <si>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</si>
  <si>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</si>
  <si>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</si>
  <si>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</si>
  <si>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</si>
  <si>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</si>
  <si>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</si>
  <si>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</si>
  <si>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</si>
  <si>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</si>
  <si>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</si>
  <si>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</si>
  <si>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</si>
  <si>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</si>
  <si>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</si>
  <si>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</si>
  <si>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</si>
  <si>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</si>
  <si>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</si>
  <si>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</si>
  <si>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</si>
  <si>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</si>
  <si>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</si>
  <si>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</si>
  <si>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</si>
  <si>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</si>
  <si>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</si>
  <si>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</si>
  <si>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</si>
  <si>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</si>
  <si>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</si>
  <si>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</si>
  <si>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</si>
  <si>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</si>
  <si>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</si>
  <si>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</si>
  <si>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</si>
  <si>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</si>
  <si>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</si>
  <si>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</si>
  <si>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</si>
  <si>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</si>
  <si>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</si>
  <si>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</si>
  <si>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</si>
  <si>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</si>
  <si>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</si>
  <si>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</si>
  <si>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</si>
  <si>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</si>
  <si>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</si>
  <si>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</si>
  <si>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</si>
  <si>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</si>
  <si>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</si>
  <si>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</si>
  <si>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</si>
  <si>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</si>
  <si>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</si>
  <si>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</si>
  <si>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</si>
  <si>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</si>
  <si>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</si>
  <si>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</si>
  <si>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</si>
  <si>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</si>
  <si>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</si>
  <si>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</si>
  <si>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</si>
  <si>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</si>
  <si>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</si>
  <si>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</si>
  <si>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</si>
  <si>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</si>
  <si>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</si>
  <si>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</si>
  <si>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</si>
  <si>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</si>
  <si>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</si>
  <si>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</si>
  <si>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</si>
  <si>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</si>
  <si>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</si>
  <si>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</si>
  <si>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</si>
  <si>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</si>
  <si>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</si>
  <si>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</si>
  <si>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</si>
  <si>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</si>
  <si>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</si>
  <si>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</si>
  <si>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</si>
  <si>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</si>
  <si>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</si>
  <si>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</si>
  <si>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</si>
  <si>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</si>
  <si>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</si>
  <si>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</si>
  <si>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</si>
  <si>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</si>
  <si>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</si>
  <si>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</si>
  <si>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</si>
  <si>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</si>
  <si>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</si>
  <si>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</si>
  <si>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</si>
  <si>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</si>
  <si>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</si>
  <si>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</si>
  <si>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</si>
  <si>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</si>
  <si>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</si>
  <si>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</si>
  <si>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</si>
  <si>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</si>
  <si>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</si>
  <si>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</si>
  <si>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</si>
  <si>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</si>
  <si>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</si>
  <si>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</si>
  <si>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</si>
  <si>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</si>
  <si>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</si>
  <si>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</si>
  <si>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</si>
  <si>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</si>
  <si>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</si>
  <si>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</si>
  <si>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</si>
  <si>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</si>
  <si>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</si>
  <si>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</si>
  <si>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</si>
  <si>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</si>
  <si>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</si>
  <si>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</si>
  <si>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</si>
  <si>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</si>
  <si>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</si>
  <si>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</si>
  <si>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</si>
  <si>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</si>
  <si>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</si>
  <si>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</si>
  <si>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</si>
  <si>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</si>
  <si>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</si>
  <si>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</si>
  <si>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</si>
  <si>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</si>
  <si>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</si>
  <si>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</si>
  <si>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</si>
  <si>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</si>
  <si>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</si>
  <si>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</si>
  <si>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</si>
  <si>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</si>
  <si>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</si>
  <si>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</si>
  <si>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</si>
  <si>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</si>
  <si>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</si>
  <si>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</si>
  <si>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</si>
  <si>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</si>
  <si>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</si>
  <si>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</si>
  <si>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</si>
  <si>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</si>
  <si>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</si>
  <si>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</si>
  <si>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</si>
  <si>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</si>
  <si>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</si>
  <si>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</si>
  <si>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</si>
  <si>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</si>
  <si>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</si>
  <si>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</si>
  <si>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</si>
  <si>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</si>
  <si>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</si>
  <si>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</si>
  <si>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</si>
  <si>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</si>
  <si>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</si>
  <si>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</si>
  <si>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</si>
  <si>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</si>
  <si>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</si>
  <si>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</si>
  <si>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</si>
  <si>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</si>
  <si>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</si>
  <si>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</si>
  <si>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</si>
  <si>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</si>
  <si>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</si>
  <si>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</si>
  <si>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</si>
  <si>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</si>
  <si>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</si>
  <si>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</si>
  <si>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</si>
  <si>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</si>
  <si>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</si>
  <si>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</si>
  <si>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</si>
  <si>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</si>
  <si>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</si>
  <si>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</si>
  <si>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</si>
  <si>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</si>
  <si>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</si>
  <si>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</si>
  <si>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</si>
  <si>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</si>
  <si>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</si>
  <si>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</si>
  <si>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</si>
  <si>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</si>
  <si>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</si>
  <si>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</si>
  <si>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</si>
  <si>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</si>
  <si>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</si>
  <si>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</si>
  <si>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</si>
  <si>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</si>
  <si>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</si>
  <si>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</si>
  <si>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</si>
  <si>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</si>
  <si>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</si>
  <si>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</si>
  <si>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</si>
  <si>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</si>
  <si>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</si>
  <si>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</si>
  <si>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</si>
  <si>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</si>
  <si>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</si>
  <si>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</si>
  <si>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</si>
  <si>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</si>
  <si>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</si>
  <si>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</si>
  <si>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</si>
  <si>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</si>
  <si>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</si>
  <si>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</si>
  <si>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</si>
  <si>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</si>
  <si>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</si>
  <si>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</si>
  <si>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</si>
  <si>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</si>
  <si>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</si>
  <si>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</si>
  <si>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</si>
  <si>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</si>
  <si>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</si>
  <si>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</si>
  <si>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</si>
  <si>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</si>
  <si>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</si>
  <si>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</si>
  <si>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</si>
  <si>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</si>
  <si>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</si>
  <si>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</si>
  <si>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</si>
  <si>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</si>
  <si>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</si>
  <si>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</si>
  <si>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</si>
  <si>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</si>
  <si>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</si>
  <si>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</si>
  <si>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</si>
  <si>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</si>
  <si>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</si>
  <si>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</si>
  <si>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</si>
  <si>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</si>
  <si>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</si>
  <si>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</si>
  <si>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</si>
  <si>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</si>
  <si>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</si>
  <si>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</si>
  <si>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</si>
  <si>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</si>
  <si>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</si>
  <si>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</si>
  <si>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</si>
  <si>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</si>
  <si>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</si>
  <si>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</si>
  <si>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</si>
  <si>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</si>
  <si>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</si>
  <si>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</si>
  <si>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</si>
  <si>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</si>
  <si>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</si>
  <si>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</si>
  <si>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</si>
  <si>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</si>
  <si>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</si>
  <si>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</si>
  <si>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</si>
  <si>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</si>
  <si>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</si>
  <si>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</si>
  <si>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</si>
  <si>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</si>
  <si>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</si>
  <si>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</si>
  <si>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</si>
  <si>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</si>
  <si>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</si>
  <si>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</si>
  <si>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</si>
  <si>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</si>
  <si>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</si>
  <si>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</si>
  <si>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</si>
  <si>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</si>
  <si>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</si>
  <si>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</si>
  <si>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</si>
  <si>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</si>
  <si>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</si>
  <si>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</si>
  <si>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</si>
  <si>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</si>
  <si>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</si>
  <si>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</si>
  <si>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</si>
  <si>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</si>
  <si>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</si>
  <si>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</si>
  <si>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</si>
  <si>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</si>
  <si>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</si>
  <si>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</si>
  <si>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</si>
  <si>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</si>
  <si>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</si>
  <si>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</si>
  <si>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</si>
  <si>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</si>
  <si>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</si>
  <si>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</si>
  <si>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</si>
  <si>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</si>
  <si>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</si>
  <si>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</si>
  <si>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</si>
  <si>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</si>
  <si>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</si>
  <si>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</si>
  <si>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</si>
  <si>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</si>
  <si>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</si>
  <si>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</si>
  <si>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</si>
  <si>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</si>
  <si>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</si>
  <si>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</si>
  <si>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</si>
  <si>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</si>
  <si>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</si>
  <si>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</si>
  <si>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</si>
  <si>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</si>
  <si>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</si>
  <si>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</si>
  <si>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</si>
  <si>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</si>
  <si>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</si>
  <si>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</si>
  <si>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</si>
  <si>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</si>
  <si>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</si>
  <si>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</si>
  <si>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</si>
  <si>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</si>
  <si>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</si>
  <si>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</si>
  <si>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</si>
  <si>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</si>
  <si>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</si>
  <si>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</si>
  <si>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</si>
  <si>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</si>
  <si>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</si>
  <si>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</si>
  <si>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</si>
  <si>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</si>
  <si>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</si>
  <si>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</si>
  <si>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</si>
  <si>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</si>
  <si>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</si>
  <si>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</si>
  <si>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</si>
  <si>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</si>
  <si>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</si>
  <si>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</si>
  <si>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</si>
  <si>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</si>
  <si>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</si>
  <si>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</si>
  <si>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</si>
  <si>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</si>
  <si>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</si>
  <si>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</si>
  <si>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</si>
  <si>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</si>
  <si>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</si>
  <si>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</si>
  <si>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</si>
  <si>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</si>
  <si>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</si>
  <si>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</si>
  <si>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</si>
  <si>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</si>
  <si>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Apr-09-2018 14:53</t>
  </si>
  <si>
    <t>Apr-02-2018 08:32</t>
  </si>
  <si>
    <t>Apr-27-2018 08:38</t>
  </si>
  <si>
    <t>2018:Q1</t>
  </si>
  <si>
    <t>Apr-27-2018 08:31</t>
  </si>
  <si>
    <t>Annual Growth Rate</t>
  </si>
  <si>
    <t>4-Quarter MA</t>
  </si>
  <si>
    <t>State &amp; local, level</t>
  </si>
  <si>
    <t>State &amp; local, percent change from Q1 2008</t>
  </si>
  <si>
    <t>This quarter's level as % of Q1 2008 level</t>
  </si>
  <si>
    <t>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</si>
</sst>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Fiscal_impact_042718!$D$2:$D$74</c:f>
              <c:numCache>
                <c:formatCode>0.00</c:formatCode>
                <c:ptCount val="73"/>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0.42476143618710394</c:v>
                </c:pt>
                <c:pt idx="72" formatCode="0.000">
                  <c:v>7.3024597671330904E-2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Fiscal_impact_042718!$E$2:$E$74</c:f>
              <c:numCache>
                <c:formatCode>0.00</c:formatCode>
                <c:ptCount val="73"/>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pt idx="72">
                  <c:v>0.11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Fiscal_impact_042718!$F$2:$F$74</c:f>
              <c:numCache>
                <c:formatCode>0.00</c:formatCode>
                <c:ptCount val="73"/>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pt idx="72">
                  <c:v>0.09</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Fiscal_impact_042718!$G$2:$G$74</c:f>
              <c:numCache>
                <c:formatCode>0.00</c:formatCode>
                <c:ptCount val="73"/>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-8.5238563812896087E-2</c:v>
                </c:pt>
                <c:pt idx="72">
                  <c:v>-0.12697540232866911</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F7" activePane="bottomRight" state="frozen"/>
      <selection pane="topRight" activeCell="C1" sqref="C1"/>
      <selection pane="bottomLeft" activeCell="A7" sqref="A7"/>
      <selection pane="bottomRight" activeCell="I3" sqref="A1:U199"/>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611</v>
      </c>
      <c r="D6" t="s">
        <v>611</v>
      </c>
      <c r="E6" t="s">
        <v>611</v>
      </c>
      <c r="F6" t="s">
        <v>611</v>
      </c>
      <c r="G6" t="s">
        <v>611</v>
      </c>
      <c r="H6" t="s">
        <v>611</v>
      </c>
      <c r="I6" t="s">
        <v>611</v>
      </c>
      <c r="J6" t="s">
        <v>611</v>
      </c>
      <c r="K6" t="s">
        <v>613</v>
      </c>
      <c r="L6" t="s">
        <v>613</v>
      </c>
      <c r="M6" t="s">
        <v>613</v>
      </c>
      <c r="N6" t="s">
        <v>611</v>
      </c>
      <c r="O6" t="s">
        <v>613</v>
      </c>
      <c r="P6" t="s">
        <v>613</v>
      </c>
      <c r="Q6" t="s">
        <v>609</v>
      </c>
      <c r="R6" t="s">
        <v>611</v>
      </c>
      <c r="S6" t="s">
        <v>610</v>
      </c>
      <c r="T6" t="s">
        <v>613</v>
      </c>
      <c r="U6" s="58" t="s">
        <v>613</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4735</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4772.5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4808.3</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4843</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4877.3999999999996</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4911.2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4944.8</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4978.7</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5013.8999999999996</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5049.2</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5085.5</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5123.2</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5162.8999999999996</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5205.3999999999996</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5249.7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5295.8</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5344.1</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5394.5</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5445.5</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5496.7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5546.5</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5594.7</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5642.1</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5688.8</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5734.1</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5779.1</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5824.1</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5869.5</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5916.7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5964.7</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6013.7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6063.6</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6114.6</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6168.3</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6222.3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6276</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6328.6</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6427.3</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6472.9</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6513.9</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6549</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6582.7</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6616.7</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6652.9</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6694.6</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6739.5</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6787.7</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6842.8</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6899.7</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6958.4</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7018.2</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7075.6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7133.1</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7191.6</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7251.4</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7313.7</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7379</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7446</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7514.7</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7585.2</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7656.9</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7729.1</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7801.6</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7872.8</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7943.5</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8013.9</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8083.9</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8153.2</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8222.2000000000007</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8290.9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8359.2000000000007</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8427.6</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8495.7999999999993</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8563.7000000000007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8631.5</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8699.1</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8766.7999999999993</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8834</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8900.6</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8966.4</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9030.9</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9094.5</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9157</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9217.9</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9277.2000000000007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9335.7999999999993</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9394</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9452.2000000000007</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9510.4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9569</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9628.4</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9689.2999999999993</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9751.4</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9814.7000000000007</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9879</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9944.6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10010.9</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10078.299999999999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10146.700000000001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10216.1</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10285.4</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10356.6</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10430.1</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10506.9</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10587.2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10671.4</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10760</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10854.4</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10954.5</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11058.8</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11167</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11278.6</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11393.4</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11630.8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11751.7</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11875.9</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12001.2</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12127</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12252.2</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12377.5</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12500.7</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12620.8</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12734.8</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12842.4</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12945.4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13044.1</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13137.5</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13227</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13314</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13399.2</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13485.4</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13570.6</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13655.5</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13740.6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13826.7</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13915.2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14003.9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14092</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14179.6</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14264.5</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14347.2</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14427.5</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14502.9</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14575</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14645.1</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14713.9</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14783</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14853.1</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14922.6</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14991.4</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15059.9</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15128.2</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15193.9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15256.1</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15312.4</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15360.3</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15404.1</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15444.6</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15481.4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15517.5</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15553.7</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15591</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15633.9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15678.6</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15725.3</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15774</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15824.1</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15877.1</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15932</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16047.2</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16106.6</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16167.1</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16228.7</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16290.5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16353.5</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16417.900000000001</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16483.7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16551.599999999999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16622.2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16693.7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16765.599999999999</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16837.099999999999</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16905.7</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16974.099999999999</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17042.7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17110.8</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17181.3</v>
      </c>
      <c r="R196" s="5">
        <v>3332.1</v>
      </c>
      <c r="S196" s="48">
        <v>0</v>
      </c>
      <c r="T196" s="11">
        <v>0.13</v>
      </c>
      <c r="U196" s="59">
        <v>-0.16</v>
      </c>
      <c r="V196" s="26"/>
      <c r="W196" s="5"/>
    </row>
    <row r="197" spans="1:23" x14ac:dyDescent="0.25">
      <c r="A197" t="s">
        <v>593</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17254.2</v>
      </c>
      <c r="R197" s="5">
        <v>3356.5</v>
      </c>
      <c r="S197" s="48">
        <v>0</v>
      </c>
      <c r="T197" s="11">
        <v>0.09</v>
      </c>
      <c r="U197" s="59">
        <v>0.03</v>
      </c>
      <c r="V197" s="26"/>
      <c r="W197" s="5"/>
    </row>
    <row r="198" spans="1:23" x14ac:dyDescent="0.25">
      <c r="A198" t="s">
        <v>599</v>
      </c>
      <c r="B198" s="4">
        <v>43100</v>
      </c>
      <c r="C198" s="5">
        <v>681.9</v>
      </c>
      <c r="D198" s="5">
        <v>590.79999999999995</v>
      </c>
      <c r="E198" s="5">
        <v>2812.6</v>
      </c>
      <c r="F198" s="5">
        <v>2108.1999999999998</v>
      </c>
      <c r="G198" s="5">
        <v>1358.4</v>
      </c>
      <c r="H198" s="5">
        <v>434.7</v>
      </c>
      <c r="I198" s="5">
        <v>76.5</v>
      </c>
      <c r="J198" s="5">
        <v>1328.4</v>
      </c>
      <c r="K198" s="5">
        <v>17286.5</v>
      </c>
      <c r="L198" s="5">
        <v>12035.2</v>
      </c>
      <c r="M198" s="5">
        <v>13654.3</v>
      </c>
      <c r="N198" s="7">
        <v>1.13453</v>
      </c>
      <c r="O198" s="5">
        <v>19754.099999999999</v>
      </c>
      <c r="P198" s="11">
        <v>0.51</v>
      </c>
      <c r="Q198" s="5">
        <v>17329.900000000001</v>
      </c>
      <c r="R198" s="5">
        <v>3406.6</v>
      </c>
      <c r="S198" s="48">
        <v>0</v>
      </c>
      <c r="T198" s="11">
        <v>0.2</v>
      </c>
      <c r="U198" s="59">
        <v>0.31</v>
      </c>
      <c r="V198" s="26"/>
      <c r="W198" s="5"/>
    </row>
    <row r="199" spans="1:23" x14ac:dyDescent="0.25">
      <c r="A199" t="s">
        <v>608</v>
      </c>
      <c r="B199" s="4">
        <v>43190</v>
      </c>
      <c r="C199" s="5">
        <v>685.8</v>
      </c>
      <c r="D199" s="5">
        <v>599.6</v>
      </c>
      <c r="E199" s="5">
        <v>2848.9</v>
      </c>
      <c r="F199" s="5">
        <v>2068.1</v>
      </c>
      <c r="G199" s="5">
        <v>1387.7</v>
      </c>
      <c r="H199" s="5" t="e">
        <v>#N/A</v>
      </c>
      <c r="I199" s="5" t="e">
        <v>#N/A</v>
      </c>
      <c r="J199" s="5">
        <v>1360.2</v>
      </c>
      <c r="K199" s="5">
        <v>17385.8</v>
      </c>
      <c r="L199" s="5">
        <v>12066.8</v>
      </c>
      <c r="M199" s="5">
        <v>13782.3</v>
      </c>
      <c r="N199" s="7">
        <v>1.1421599999999998</v>
      </c>
      <c r="O199" s="5">
        <v>19965.3</v>
      </c>
      <c r="P199" s="11">
        <v>0.2</v>
      </c>
      <c r="Q199" s="5">
        <v>17411.400000000001</v>
      </c>
      <c r="R199" s="5">
        <v>3443.5</v>
      </c>
      <c r="S199" s="48">
        <v>0</v>
      </c>
      <c r="T199" s="11">
        <v>0.11</v>
      </c>
      <c r="U199" s="59">
        <v>0.09</v>
      </c>
      <c r="V199" s="26"/>
      <c r="W199" s="5"/>
    </row>
    <row r="200" spans="1:23" x14ac:dyDescent="0.25">
      <c r="U200" s="58"/>
      <c r="V200" s="26"/>
      <c r="W200" s="5"/>
    </row>
    <row r="201" spans="1:23" x14ac:dyDescent="0.25">
      <c r="E201" s="5">
        <f>E199-E198</f>
        <v>36.300000000000182</v>
      </c>
      <c r="F201" s="5">
        <f>F199-F198</f>
        <v>-40.099999999999909</v>
      </c>
      <c r="G201" s="5">
        <f>G199-G198</f>
        <v>29.299999999999955</v>
      </c>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tabSelected="1" zoomScale="85" zoomScaleNormal="85" workbookViewId="0">
      <pane xSplit="2" ySplit="10" topLeftCell="C11" activePane="bottomRight" state="frozen"/>
      <selection pane="topRight" activeCell="C1" sqref="C1"/>
      <selection pane="bottomLeft" activeCell="A11" sqref="A11"/>
      <selection pane="bottomRight" activeCell="C26" sqref="C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599.6</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2848.9</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1328.4</v>
      </c>
      <c r="GM14">
        <f>INDEX(HaverPull!$B:$XZ,MATCH(Calculations!GM$9,HaverPull!$B:$B,0),MATCH(Calculations!$B14,HaverPull!$B$1:$XZ$1,0))</f>
        <v>1360.2</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2108.1999999999998</v>
      </c>
      <c r="GM15">
        <f>INDEX(HaverPull!$B:$XZ,MATCH(Calculations!GM$9,HaverPull!$B:$B,0),MATCH(Calculations!$B15,HaverPull!$B$1:$XZ$1,0))</f>
        <v>2068.1</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1387.7</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434.7</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76.5</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f>INDEX(HaverPull!$B:$XZ,MATCH(Calculations!GM$9,HaverPull!$B:$B,0),MATCH(Calculations!$B19,HaverPull!$B$1:$XZ$1,0))</f>
        <v>17385.8</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f>INDEX(HaverPull!$B:$XZ,MATCH(Calculations!GM$9,HaverPull!$B:$B,0),MATCH(Calculations!$B21,HaverPull!$B$1:$XZ$1,0))</f>
        <v>12066.8</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f>INDEX(HaverPull!$B:$XZ,MATCH(Calculations!GM$9,HaverPull!$B:$B,0),MATCH(Calculations!$B22,HaverPull!$B$1:$XZ$1,0))</f>
        <v>13782.3</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f>INDEX(HaverPull!$B:$XZ,MATCH(Calculations!GM$9,HaverPull!$B:$B,0),MATCH(Calculations!$B23,HaverPull!$B$1:$XZ$1,0))</f>
        <v>1.1421599999999998</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f>INDEX(HaverPull!$B:$XZ,MATCH(Calculations!GM$9,HaverPull!$B:$B,0),MATCH(Calculations!$B24,HaverPull!$B$1:$XZ$1,0))</f>
        <v>19965.3</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f>INDEX(HaverPull!$B:$XZ,MATCH(Calculations!GM$9,HaverPull!$B:$B,0),MATCH(Calculations!$B25,HaverPull!$B$1:$XZ$1,0))</f>
        <v>0.2</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3443.5</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1285.4000000000001</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1563.5</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4795</v>
      </c>
      <c r="GM34">
        <f>SUM(GM14:GM16)</f>
        <v>4816</v>
      </c>
      <c r="GN34" t="e">
        <f t="shared" ref="GN34:GV34" si="19">SUM(GN14:GN16)</f>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358.2</v>
      </c>
      <c r="GM35">
        <f>GM17-GM18</f>
        <v>358.2</v>
      </c>
      <c r="GN35" t="e">
        <f t="shared" ref="GN35:GV35" si="23">GN17-GN18</f>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1140.03</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1388.4750000000001</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-2774.2559999999994</v>
      </c>
      <c r="GM40">
        <f t="shared" ref="GM40" ca="1" si="44">IF(ISERROR(INDIRECT(ADDRESS(ROW(GM34),COLUMN(GM34)-7))),"n/a",IF(ISNUMBER(INDIRECT(ADDRESS(ROW(GM34),COLUMN(GM34)-7))),$C$5*($D$5*GM34+$E$5*GL34+$F$5*AVERAGE(GF34:GK34)),"n/a"))</f>
        <v>-2803.7879999999996</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-147.88</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-412.8384999999995</v>
      </c>
      <c r="GM45">
        <f t="shared" ca="1" si="60"/>
        <v>-423.16299999999944</v>
      </c>
      <c r="GN45" t="e">
        <f t="shared" ca="1" si="60"/>
        <v>#N/A</v>
      </c>
      <c r="GO45" t="e">
        <f t="shared" ca="1" si="60"/>
        <v>#N/A</v>
      </c>
      <c r="GP45" t="e">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-363.88504490846384</v>
      </c>
      <c r="GM46">
        <f t="shared" ref="GM46:GV46" ca="1" si="64">IFERROR(GM45/GM23, "n/a")</f>
        <v>-370.49362611192782</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K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ca="1">IFERROR(GL21-GL46, "n/a")</f>
        <v>12399.085044908465</v>
      </c>
      <c r="GM47">
        <f t="shared" ref="GM47:GV47" ca="1" si="68">IFERROR(GM21-GM46, "n/a")</f>
        <v>12437.293626111927</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f t="shared" ref="GM50:GV50" si="72">IFERROR(((GM21/GL21)^4-1)*100, "n/a")</f>
        <v>1.05439620193164</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4.1641452715264204</v>
      </c>
      <c r="GM51">
        <f t="shared" ref="GM51" ca="1" si="93">IFERROR(((GM47/GL47)^4-1)*100, "n/a")</f>
        <v>1.2383351671342968</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-0.1233172783237757</v>
      </c>
      <c r="GM52">
        <f t="shared" ca="1" si="109"/>
        <v>-0.18393896520265685</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3.2057311502350805E-2</v>
      </c>
      <c r="E53">
        <f t="shared" si="110"/>
        <v>3.0344547768127006E-2</v>
      </c>
      <c r="F53">
        <f t="shared" si="110"/>
        <v>2.9180740850001996E-2</v>
      </c>
      <c r="G53">
        <f t="shared" si="110"/>
        <v>2.8716295924771318E-2</v>
      </c>
      <c r="H53">
        <f t="shared" si="110"/>
        <v>2.8009163116624158E-2</v>
      </c>
      <c r="I53">
        <f t="shared" si="110"/>
        <v>2.7648140769314766E-2</v>
      </c>
      <c r="J53">
        <f t="shared" si="110"/>
        <v>2.7706040866075865E-2</v>
      </c>
      <c r="K53">
        <f t="shared" si="110"/>
        <v>2.85818104366522E-2</v>
      </c>
      <c r="L53">
        <f t="shared" si="110"/>
        <v>2.8460514536595483E-2</v>
      </c>
      <c r="M53">
        <f t="shared" si="110"/>
        <v>2.9068632365568003E-2</v>
      </c>
      <c r="N53">
        <f t="shared" si="110"/>
        <v>2.9984303646197752E-2</v>
      </c>
      <c r="O53">
        <f t="shared" si="110"/>
        <v>3.1358405082570817E-2</v>
      </c>
      <c r="P53">
        <f t="shared" si="110"/>
        <v>3.333604259690004E-2</v>
      </c>
      <c r="Q53">
        <f t="shared" si="110"/>
        <v>3.4478603720446754E-2</v>
      </c>
      <c r="R53">
        <f t="shared" si="110"/>
        <v>3.5591214974846519E-2</v>
      </c>
      <c r="S53">
        <f t="shared" si="110"/>
        <v>3.6983875816947176E-2</v>
      </c>
      <c r="T53">
        <f t="shared" si="110"/>
        <v>3.8260866352123335E-2</v>
      </c>
      <c r="U53">
        <f t="shared" si="110"/>
        <v>3.8355959409428042E-2</v>
      </c>
      <c r="V53">
        <f t="shared" si="110"/>
        <v>3.8142782346711535E-2</v>
      </c>
      <c r="W53">
        <f t="shared" si="110"/>
        <v>3.6735406785223912E-2</v>
      </c>
      <c r="X53">
        <f t="shared" si="110"/>
        <v>3.5216404470963969E-2</v>
      </c>
      <c r="Y53">
        <f t="shared" si="110"/>
        <v>3.4322333923338499E-2</v>
      </c>
      <c r="Z53">
        <f t="shared" si="110"/>
        <v>3.352157109913434E-2</v>
      </c>
      <c r="AA53">
        <f t="shared" si="110"/>
        <v>3.2234541587732979E-2</v>
      </c>
      <c r="AB53">
        <f t="shared" si="110"/>
        <v>3.1762614927157484E-2</v>
      </c>
      <c r="AC53">
        <f t="shared" si="110"/>
        <v>3.1512404796987914E-2</v>
      </c>
      <c r="AD53">
        <f t="shared" si="110"/>
        <v>3.1547272159741846E-2</v>
      </c>
      <c r="AE53">
        <f t="shared" si="110"/>
        <v>3.2556368772166833E-2</v>
      </c>
      <c r="AF53">
        <f t="shared" si="110"/>
        <v>3.2847550088048072E-2</v>
      </c>
      <c r="AG53">
        <f t="shared" si="110"/>
        <v>3.3267132285352163E-2</v>
      </c>
      <c r="AH53">
        <f t="shared" si="110"/>
        <v>3.3606283790255986E-2</v>
      </c>
      <c r="AI53">
        <f t="shared" si="110"/>
        <v>3.4070219071225205E-2</v>
      </c>
      <c r="AJ53">
        <f t="shared" si="110"/>
        <v>3.5594519230544019E-2</v>
      </c>
      <c r="AK53">
        <f t="shared" si="110"/>
        <v>3.5480282805188113E-2</v>
      </c>
      <c r="AL53">
        <f t="shared" si="110"/>
        <v>3.4970460986011975E-2</v>
      </c>
      <c r="AM53">
        <f t="shared" si="110"/>
        <v>3.3948358225504238E-2</v>
      </c>
      <c r="AN53">
        <f t="shared" si="110"/>
        <v>3.2237948161541352E-2</v>
      </c>
      <c r="AO53">
        <f t="shared" si="110"/>
        <v>3.0632604118951523E-2</v>
      </c>
      <c r="AP53">
        <f t="shared" si="110"/>
        <v>2.868238877149909E-2</v>
      </c>
      <c r="AQ53">
        <f t="shared" si="110"/>
        <v>2.557814565214378E-2</v>
      </c>
      <c r="AR53">
        <f t="shared" si="110"/>
        <v>2.1728748575693846E-2</v>
      </c>
      <c r="AS53">
        <f t="shared" si="110"/>
        <v>2.0742717911005348E-2</v>
      </c>
      <c r="AT53">
        <f t="shared" si="110"/>
        <v>2.0820833981385123E-2</v>
      </c>
      <c r="AU53">
        <f t="shared" si="110"/>
        <v>2.2064268047930824E-2</v>
      </c>
      <c r="AV53">
        <f t="shared" si="110"/>
        <v>2.5308482432245372E-2</v>
      </c>
      <c r="AW53">
        <f t="shared" si="110"/>
        <v>2.7098696075510853E-2</v>
      </c>
      <c r="AX53">
        <f t="shared" si="110"/>
        <v>2.8915824438512816E-2</v>
      </c>
      <c r="AY53">
        <f t="shared" si="110"/>
        <v>3.2868017087227974E-2</v>
      </c>
      <c r="AZ53">
        <f t="shared" si="110"/>
        <v>3.3678408932771742E-2</v>
      </c>
      <c r="BA53">
        <f t="shared" si="110"/>
        <v>3.4467210648618352E-2</v>
      </c>
      <c r="BB53">
        <f t="shared" si="110"/>
        <v>3.482139661071848E-2</v>
      </c>
      <c r="BC53">
        <f t="shared" si="110"/>
        <v>3.3118484251380975E-2</v>
      </c>
      <c r="BD53">
        <f t="shared" si="110"/>
        <v>3.2904470192232971E-2</v>
      </c>
      <c r="BE53">
        <f t="shared" si="110"/>
        <v>3.3210580707337956E-2</v>
      </c>
      <c r="BF53">
        <f t="shared" si="110"/>
        <v>3.3678192280614194E-2</v>
      </c>
      <c r="BG53">
        <f t="shared" si="110"/>
        <v>3.4811197231956026E-2</v>
      </c>
      <c r="BH53">
        <f t="shared" si="110"/>
        <v>3.6194953999582502E-2</v>
      </c>
      <c r="BI53">
        <f t="shared" si="110"/>
        <v>3.6816944437800814E-2</v>
      </c>
      <c r="BJ53">
        <f t="shared" si="110"/>
        <v>3.7419632209394704E-2</v>
      </c>
      <c r="BK53">
        <f t="shared" si="110"/>
        <v>3.8057846652034266E-2</v>
      </c>
      <c r="BL53">
        <f t="shared" si="110"/>
        <v>3.8349971402709127E-2</v>
      </c>
      <c r="BM53">
        <f t="shared" si="110"/>
        <v>3.8254457601722303E-2</v>
      </c>
      <c r="BN53">
        <f t="shared" si="110"/>
        <v>3.8051769894350995E-2</v>
      </c>
      <c r="BO53">
        <f t="shared" ref="BO53:DZ53" si="111">IFERROR(((BO20/BN20)^4-1), "n/a")</f>
        <v>3.7008119434960962E-2</v>
      </c>
      <c r="BP53">
        <f t="shared" si="111"/>
        <v>3.6407922888947786E-2</v>
      </c>
      <c r="BQ53">
        <f t="shared" si="111"/>
        <v>3.5924432090986613E-2</v>
      </c>
      <c r="BR53">
        <f t="shared" si="111"/>
        <v>3.5399747390417957E-2</v>
      </c>
      <c r="BS53">
        <f t="shared" si="111"/>
        <v>3.4733841324073866E-2</v>
      </c>
      <c r="BT53">
        <f t="shared" si="111"/>
        <v>3.4283896420862714E-2</v>
      </c>
      <c r="BU53">
        <f t="shared" si="111"/>
        <v>3.3842929161478796E-2</v>
      </c>
      <c r="BV53">
        <f t="shared" si="111"/>
        <v>3.3361214042768594E-2</v>
      </c>
      <c r="BW53">
        <f t="shared" si="111"/>
        <v>3.313433054438697E-2</v>
      </c>
      <c r="BX53">
        <f t="shared" si="111"/>
        <v>3.2764883845520565E-2</v>
      </c>
      <c r="BY53">
        <f t="shared" si="111"/>
        <v>3.2354033643655411E-2</v>
      </c>
      <c r="BZ53">
        <f t="shared" si="111"/>
        <v>3.2046629931764326E-2</v>
      </c>
      <c r="CA53">
        <f t="shared" si="111"/>
        <v>3.1697061631873913E-2</v>
      </c>
      <c r="CB53">
        <f t="shared" si="111"/>
        <v>3.1494941988612357E-2</v>
      </c>
      <c r="CC53">
        <f t="shared" si="111"/>
        <v>3.1015474973329571E-2</v>
      </c>
      <c r="CD53">
        <f t="shared" si="111"/>
        <v>3.0498955834714181E-2</v>
      </c>
      <c r="CE53">
        <f t="shared" si="111"/>
        <v>2.9900576690599534E-2</v>
      </c>
      <c r="CF53">
        <f t="shared" si="111"/>
        <v>2.9086062173941052E-2</v>
      </c>
      <c r="CG53">
        <f t="shared" si="111"/>
        <v>2.8468929211002969E-2</v>
      </c>
      <c r="CH53">
        <f t="shared" si="111"/>
        <v>2.7773812128752073E-2</v>
      </c>
      <c r="CI53">
        <f t="shared" si="111"/>
        <v>2.6869164578922966E-2</v>
      </c>
      <c r="CJ53">
        <f t="shared" si="111"/>
        <v>2.5981920175588202E-2</v>
      </c>
      <c r="CK53">
        <f t="shared" si="111"/>
        <v>2.5506647473324984E-2</v>
      </c>
      <c r="CL53">
        <f t="shared" si="111"/>
        <v>2.5170418993475163E-2</v>
      </c>
      <c r="CM53">
        <f t="shared" si="111"/>
        <v>2.5013029437384482E-2</v>
      </c>
      <c r="CN53">
        <f t="shared" si="111"/>
        <v>2.4857595859447912E-2</v>
      </c>
      <c r="CO53">
        <f t="shared" si="111"/>
        <v>2.4875437221529184E-2</v>
      </c>
      <c r="CP53">
        <f t="shared" si="111"/>
        <v>2.5062340777980641E-2</v>
      </c>
      <c r="CQ53">
        <f t="shared" si="111"/>
        <v>2.5541204139877705E-2</v>
      </c>
      <c r="CR53">
        <f t="shared" si="111"/>
        <v>2.5884043465263629E-2</v>
      </c>
      <c r="CS53">
        <f t="shared" si="111"/>
        <v>2.6219426041109939E-2</v>
      </c>
      <c r="CT53">
        <f t="shared" si="111"/>
        <v>2.6464241028952173E-2</v>
      </c>
      <c r="CU53">
        <f t="shared" si="111"/>
        <v>2.6827131348214461E-2</v>
      </c>
      <c r="CV53">
        <f t="shared" si="111"/>
        <v>2.6935614698694543E-2</v>
      </c>
      <c r="CW53">
        <f t="shared" si="111"/>
        <v>2.7203840760031239E-2</v>
      </c>
      <c r="CX53">
        <f t="shared" si="111"/>
        <v>2.7425056873368936E-2</v>
      </c>
      <c r="CY53">
        <f t="shared" si="111"/>
        <v>2.7640616547950136E-2</v>
      </c>
      <c r="CZ53">
        <f t="shared" si="111"/>
        <v>2.7410980607058377E-2</v>
      </c>
      <c r="DA53">
        <f t="shared" si="111"/>
        <v>2.7978584688413743E-2</v>
      </c>
      <c r="DB53">
        <f t="shared" si="111"/>
        <v>2.8691325080064445E-2</v>
      </c>
      <c r="DC53">
        <f t="shared" si="111"/>
        <v>2.9780126472460422E-2</v>
      </c>
      <c r="DD53">
        <f t="shared" si="111"/>
        <v>3.092263179738497E-2</v>
      </c>
      <c r="DE53">
        <f t="shared" si="111"/>
        <v>3.2193516751196416E-2</v>
      </c>
      <c r="DF53">
        <f t="shared" si="111"/>
        <v>3.3626152554067978E-2</v>
      </c>
      <c r="DG53">
        <f t="shared" si="111"/>
        <v>3.5557461647999444E-2</v>
      </c>
      <c r="DH53">
        <f t="shared" si="111"/>
        <v>3.7401690038053159E-2</v>
      </c>
      <c r="DI53">
        <f t="shared" si="111"/>
        <v>3.8632185710398836E-2</v>
      </c>
      <c r="DJ53">
        <f t="shared" si="111"/>
        <v>3.971437645263487E-2</v>
      </c>
      <c r="DK53">
        <f t="shared" si="111"/>
        <v>4.0578176598519589E-2</v>
      </c>
      <c r="DL53">
        <f t="shared" si="111"/>
        <v>4.1340121423979914E-2</v>
      </c>
      <c r="DM53">
        <f t="shared" si="111"/>
        <v>4.1930703981102102E-2</v>
      </c>
      <c r="DN53">
        <f t="shared" si="111"/>
        <v>4.2284154697830534E-2</v>
      </c>
      <c r="DO53">
        <f t="shared" si="111"/>
        <v>4.2232072404568388E-2</v>
      </c>
      <c r="DP53">
        <f t="shared" si="111"/>
        <v>4.2949651608014561E-2</v>
      </c>
      <c r="DQ53">
        <f t="shared" si="111"/>
        <v>4.287574129999272E-2</v>
      </c>
      <c r="DR53">
        <f t="shared" si="111"/>
        <v>4.2593029401357008E-2</v>
      </c>
      <c r="DS53">
        <f t="shared" si="111"/>
        <v>4.1940212569466562E-2</v>
      </c>
      <c r="DT53">
        <f t="shared" si="111"/>
        <v>4.1538745024462198E-2</v>
      </c>
      <c r="DU53">
        <f t="shared" si="111"/>
        <v>4.0412571598632985E-2</v>
      </c>
      <c r="DV53">
        <f t="shared" si="111"/>
        <v>3.8987223605619459E-2</v>
      </c>
      <c r="DW53">
        <f t="shared" si="111"/>
        <v>3.6623325080873848E-2</v>
      </c>
      <c r="DX53">
        <f t="shared" si="111"/>
        <v>3.4227915009443333E-2</v>
      </c>
      <c r="DY53">
        <f t="shared" si="111"/>
        <v>3.2469250712844122E-2</v>
      </c>
      <c r="DZ53">
        <f t="shared" si="111"/>
        <v>3.0847878148402286E-2</v>
      </c>
      <c r="EA53">
        <f t="shared" ref="EA53:GL53" si="112">IFERROR(((EA20/DZ20)^4-1), "n/a")</f>
        <v>2.8950394062265961E-2</v>
      </c>
      <c r="EB53">
        <f t="shared" si="112"/>
        <v>2.7529970531513737E-2</v>
      </c>
      <c r="EC53">
        <f t="shared" si="112"/>
        <v>2.6570538434185442E-2</v>
      </c>
      <c r="ED53">
        <f t="shared" si="112"/>
        <v>2.5843870343356778E-2</v>
      </c>
      <c r="EE53">
        <f t="shared" si="112"/>
        <v>2.5982264186075188E-2</v>
      </c>
      <c r="EF53">
        <f t="shared" si="112"/>
        <v>2.5512284240507555E-2</v>
      </c>
      <c r="EG53">
        <f t="shared" si="112"/>
        <v>2.5260504793509275E-2</v>
      </c>
      <c r="EH53">
        <f t="shared" si="112"/>
        <v>2.5161675487846979E-2</v>
      </c>
      <c r="EI53">
        <f t="shared" si="112"/>
        <v>2.5300977538589509E-2</v>
      </c>
      <c r="EJ53">
        <f t="shared" si="112"/>
        <v>2.5849499611614979E-2</v>
      </c>
      <c r="EK53">
        <f t="shared" si="112"/>
        <v>2.5742127651747992E-2</v>
      </c>
      <c r="EL53">
        <f t="shared" si="112"/>
        <v>2.5402883991231473E-2</v>
      </c>
      <c r="EM53">
        <f t="shared" si="112"/>
        <v>2.5097987856149473E-2</v>
      </c>
      <c r="EN53">
        <f t="shared" si="112"/>
        <v>2.4165858880484503E-2</v>
      </c>
      <c r="EO53">
        <f t="shared" si="112"/>
        <v>2.3392892065309701E-2</v>
      </c>
      <c r="EP53">
        <f t="shared" si="112"/>
        <v>2.2576298334886724E-2</v>
      </c>
      <c r="EQ53">
        <f t="shared" si="112"/>
        <v>2.1068968962218326E-2</v>
      </c>
      <c r="ER53">
        <f t="shared" si="112"/>
        <v>2.0034460194027437E-2</v>
      </c>
      <c r="ES53">
        <f t="shared" si="112"/>
        <v>1.9377661349301079E-2</v>
      </c>
      <c r="ET53">
        <f t="shared" si="112"/>
        <v>1.8924100178216774E-2</v>
      </c>
      <c r="EU53">
        <f t="shared" si="112"/>
        <v>1.8917701221916383E-2</v>
      </c>
      <c r="EV53">
        <f t="shared" si="112"/>
        <v>1.9103075808458048E-2</v>
      </c>
      <c r="EW53">
        <f t="shared" si="112"/>
        <v>1.8848408927081284E-2</v>
      </c>
      <c r="EX53">
        <f t="shared" si="112"/>
        <v>1.8569756810004723E-2</v>
      </c>
      <c r="EY53">
        <f t="shared" si="112"/>
        <v>1.8402797865249898E-2</v>
      </c>
      <c r="EZ53">
        <f t="shared" si="112"/>
        <v>1.8264673727502734E-2</v>
      </c>
      <c r="FA53">
        <f t="shared" si="112"/>
        <v>1.7485023093704477E-2</v>
      </c>
      <c r="FB53">
        <f t="shared" si="112"/>
        <v>1.6475819944809178E-2</v>
      </c>
      <c r="FC53">
        <f t="shared" si="112"/>
        <v>1.4843220890623288E-2</v>
      </c>
      <c r="FD53">
        <f t="shared" si="112"/>
        <v>1.2571570515932606E-2</v>
      </c>
      <c r="FE53">
        <f t="shared" si="112"/>
        <v>1.1454906581997326E-2</v>
      </c>
      <c r="FF53">
        <f t="shared" si="112"/>
        <v>1.0558228582958629E-2</v>
      </c>
      <c r="FG53">
        <f t="shared" si="112"/>
        <v>9.5649572358160739E-3</v>
      </c>
      <c r="FH53">
        <f t="shared" si="112"/>
        <v>9.3599971643099078E-3</v>
      </c>
      <c r="FI53">
        <f t="shared" si="112"/>
        <v>9.3641039800438364E-3</v>
      </c>
      <c r="FJ53">
        <f t="shared" si="112"/>
        <v>9.6271345742131587E-3</v>
      </c>
      <c r="FK53">
        <f t="shared" si="112"/>
        <v>1.1051860607282027E-2</v>
      </c>
      <c r="FL53">
        <f t="shared" si="112"/>
        <v>1.1485828391107455E-2</v>
      </c>
      <c r="FM53">
        <f t="shared" si="112"/>
        <v>1.1967666581660374E-2</v>
      </c>
      <c r="FN53">
        <f t="shared" si="112"/>
        <v>1.2445345389510809E-2</v>
      </c>
      <c r="FO53">
        <f t="shared" si="112"/>
        <v>1.2765104768806435E-2</v>
      </c>
      <c r="FP53">
        <f t="shared" si="112"/>
        <v>1.3464744564812392E-2</v>
      </c>
      <c r="FQ53">
        <f t="shared" si="112"/>
        <v>1.3903145449812637E-2</v>
      </c>
      <c r="FR53">
        <f t="shared" si="112"/>
        <v>1.4286299421779836E-2</v>
      </c>
      <c r="FS53">
        <f t="shared" si="112"/>
        <v>1.4741240931375632E-2</v>
      </c>
      <c r="FT53">
        <f t="shared" si="112"/>
        <v>1.4888734593469399E-2</v>
      </c>
      <c r="FU53">
        <f t="shared" si="112"/>
        <v>1.510976413435472E-2</v>
      </c>
      <c r="FV53">
        <f t="shared" si="112"/>
        <v>1.5328156139672977E-2</v>
      </c>
      <c r="FW53">
        <f t="shared" si="112"/>
        <v>1.5319503097968257E-2</v>
      </c>
      <c r="FX53">
        <f t="shared" si="112"/>
        <v>1.5559105375045679E-2</v>
      </c>
      <c r="FY53">
        <f t="shared" si="112"/>
        <v>1.5845271041800446E-2</v>
      </c>
      <c r="FZ53">
        <f t="shared" si="112"/>
        <v>1.6127916453655633E-2</v>
      </c>
      <c r="GA53">
        <f t="shared" si="112"/>
        <v>1.6578970971662388E-2</v>
      </c>
      <c r="GB53">
        <f t="shared" si="112"/>
        <v>1.7171269697833891E-2</v>
      </c>
      <c r="GC53">
        <f t="shared" si="112"/>
        <v>1.7317240245683596E-2</v>
      </c>
      <c r="GD53">
        <f t="shared" si="112"/>
        <v>1.7339678242723311E-2</v>
      </c>
      <c r="GE53">
        <f t="shared" si="112"/>
        <v>1.7168175130849006E-2</v>
      </c>
      <c r="GF53">
        <f t="shared" si="112"/>
        <v>1.639721545696804E-2</v>
      </c>
      <c r="GG53">
        <f t="shared" si="112"/>
        <v>1.6282375205592503E-2</v>
      </c>
      <c r="GH53">
        <f t="shared" si="112"/>
        <v>1.6264069834928563E-2</v>
      </c>
      <c r="GI53">
        <f t="shared" si="112"/>
        <v>1.6079439071348789E-2</v>
      </c>
      <c r="GJ53">
        <f t="shared" si="112"/>
        <v>1.6582955724510962E-2</v>
      </c>
      <c r="GK53">
        <f t="shared" si="112"/>
        <v>1.7080263827888631E-2</v>
      </c>
      <c r="GL53">
        <f t="shared" si="112"/>
        <v>1.766518086237423E-2</v>
      </c>
      <c r="GM53">
        <f t="shared" ref="GM53:GV53" si="113">IFERROR(((GM20/GL20)^4-1), "n/a")</f>
        <v>1.8944536002435841E-2</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f t="shared" ref="GM54:GV54" si="117">IFERROR(((GM19/GL19)^4-1), "n/a")</f>
        <v>2.3176213772780674E-2</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f t="shared" ref="GM57:GV57" si="121">IFERROR(GM22/GM24, "n/a")</f>
        <v>0.69031269252152483</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-8.5238563812896087E-2</v>
      </c>
      <c r="GM58">
        <f t="shared" ca="1" si="128"/>
        <v>-0.12697540232866911</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K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ca="1">IFERROR(GL58+GL25, "n/a")</f>
        <v>0.42476143618710394</v>
      </c>
      <c r="GM59" s="35">
        <f t="shared" ref="GM59:GV59" ca="1" si="132">IFERROR(GM58+GM25, "n/a")</f>
        <v>7.3024597671330904E-2</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f t="shared" ref="GM62:GV62" si="136">GM26/GM24</f>
        <v>0.17247424281127757</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0.75890778250463131</v>
      </c>
      <c r="E63" s="46">
        <f t="shared" si="137"/>
        <v>0.71090347869072423</v>
      </c>
      <c r="F63" s="46">
        <f t="shared" si="137"/>
        <v>0.68682644058525599</v>
      </c>
      <c r="G63" s="46">
        <f t="shared" si="137"/>
        <v>0.68508689498950526</v>
      </c>
      <c r="H63" s="46">
        <f t="shared" si="137"/>
        <v>0.64914891139513009</v>
      </c>
      <c r="I63" s="46">
        <f t="shared" si="137"/>
        <v>0.63909795809697745</v>
      </c>
      <c r="J63" s="46">
        <f t="shared" si="137"/>
        <v>0.63778118303082365</v>
      </c>
      <c r="K63" s="46">
        <f t="shared" si="137"/>
        <v>0.65611729722207635</v>
      </c>
      <c r="L63" s="46">
        <f t="shared" si="137"/>
        <v>0.6558051777236259</v>
      </c>
      <c r="M63" s="46">
        <f t="shared" si="137"/>
        <v>0.66143097028967435</v>
      </c>
      <c r="N63" s="46">
        <f t="shared" si="137"/>
        <v>0.66351106306279317</v>
      </c>
      <c r="O63" s="46">
        <f t="shared" si="137"/>
        <v>0.69096785973982988</v>
      </c>
      <c r="P63" s="46">
        <f t="shared" si="137"/>
        <v>0.7274679245633362</v>
      </c>
      <c r="Q63" s="46">
        <f t="shared" si="137"/>
        <v>0.74157211303359305</v>
      </c>
      <c r="R63" s="46">
        <f t="shared" si="137"/>
        <v>0.75700691093493166</v>
      </c>
      <c r="S63" s="46">
        <f t="shared" si="137"/>
        <v>0.78438522370200325</v>
      </c>
      <c r="T63" s="46">
        <f t="shared" si="137"/>
        <v>0.83474065146366627</v>
      </c>
      <c r="U63" s="46">
        <f t="shared" si="137"/>
        <v>0.843271092999614</v>
      </c>
      <c r="V63" s="46">
        <f t="shared" si="137"/>
        <v>0.84975892870408254</v>
      </c>
      <c r="W63" s="46">
        <f t="shared" si="137"/>
        <v>0.82683311092381706</v>
      </c>
      <c r="X63" s="46">
        <f t="shared" si="137"/>
        <v>0.80822039650884825</v>
      </c>
      <c r="Y63" s="46">
        <f t="shared" si="137"/>
        <v>0.77869675732858057</v>
      </c>
      <c r="Z63" s="46">
        <f t="shared" si="137"/>
        <v>0.75696394067948347</v>
      </c>
      <c r="AA63" s="46">
        <f t="shared" si="137"/>
        <v>0.72522698753079529</v>
      </c>
      <c r="AB63" s="46">
        <f t="shared" si="137"/>
        <v>0.70140627866000271</v>
      </c>
      <c r="AC63" s="46">
        <f t="shared" si="137"/>
        <v>0.68424802704214149</v>
      </c>
      <c r="AD63" s="46">
        <f t="shared" si="137"/>
        <v>0.67566731010206149</v>
      </c>
      <c r="AE63" s="46">
        <f t="shared" si="137"/>
        <v>0.69247786033658609</v>
      </c>
      <c r="AF63" s="46">
        <f t="shared" si="137"/>
        <v>0.69684614415146395</v>
      </c>
      <c r="AG63" s="46">
        <f t="shared" si="137"/>
        <v>0.6993493346658588</v>
      </c>
      <c r="AH63" s="46">
        <f t="shared" si="137"/>
        <v>0.69527512308242578</v>
      </c>
      <c r="AI63" s="46">
        <f t="shared" si="137"/>
        <v>0.70396390306709156</v>
      </c>
      <c r="AJ63" s="46">
        <f t="shared" si="137"/>
        <v>0.73293735437367791</v>
      </c>
      <c r="AK63" s="46">
        <f t="shared" si="137"/>
        <v>0.7186860331976177</v>
      </c>
      <c r="AL63" s="46">
        <f t="shared" si="137"/>
        <v>0.70556101201508181</v>
      </c>
      <c r="AM63" s="46">
        <f t="shared" si="137"/>
        <v>0.68028012977865648</v>
      </c>
      <c r="AN63" s="46">
        <f t="shared" si="137"/>
        <v>0.64040386042183384</v>
      </c>
      <c r="AO63" s="46">
        <f t="shared" si="137"/>
        <v>0.6104336111072699</v>
      </c>
      <c r="AP63" s="46">
        <f t="shared" si="137"/>
        <v>0.57119885967207962</v>
      </c>
      <c r="AQ63" s="46">
        <f t="shared" si="137"/>
        <v>0.51536586727980038</v>
      </c>
      <c r="AR63" s="46">
        <f t="shared" si="137"/>
        <v>0.44382124750353386</v>
      </c>
      <c r="AS63" s="46">
        <f t="shared" si="137"/>
        <v>0.43479771213147034</v>
      </c>
      <c r="AT63" s="46">
        <f t="shared" si="137"/>
        <v>0.43083110315327672</v>
      </c>
      <c r="AU63" s="46">
        <f t="shared" si="137"/>
        <v>0.45212032806416458</v>
      </c>
      <c r="AV63" s="46">
        <f t="shared" si="137"/>
        <v>0.51395985781046216</v>
      </c>
      <c r="AW63" s="46">
        <f t="shared" si="137"/>
        <v>0.55526959091360284</v>
      </c>
      <c r="AX63" s="46">
        <f t="shared" si="137"/>
        <v>0.58094100858927999</v>
      </c>
      <c r="AY63" s="46">
        <f t="shared" si="137"/>
        <v>0.67948256430060439</v>
      </c>
      <c r="AZ63" s="46">
        <f t="shared" si="137"/>
        <v>0.70714577250862287</v>
      </c>
      <c r="BA63" s="46">
        <f t="shared" si="137"/>
        <v>0.72528786553842228</v>
      </c>
      <c r="BB63" s="46">
        <f t="shared" si="137"/>
        <v>0.73891146322824841</v>
      </c>
      <c r="BC63" s="46">
        <f t="shared" si="137"/>
        <v>0.71644305974875455</v>
      </c>
      <c r="BD63" s="46">
        <f t="shared" si="137"/>
        <v>0.7079523972055296</v>
      </c>
      <c r="BE63" s="46">
        <f t="shared" si="137"/>
        <v>0.70520821246398191</v>
      </c>
      <c r="BF63" s="46">
        <f t="shared" si="137"/>
        <v>0.71227420176940182</v>
      </c>
      <c r="BG63" s="46">
        <f t="shared" si="137"/>
        <v>0.7082186355006358</v>
      </c>
      <c r="BH63" s="46">
        <f t="shared" si="137"/>
        <v>0.7346665422834906</v>
      </c>
      <c r="BI63" s="46">
        <f t="shared" si="137"/>
        <v>0.75119404441958715</v>
      </c>
      <c r="BJ63" s="46">
        <f t="shared" si="137"/>
        <v>0.7623263624984824</v>
      </c>
      <c r="BK63" s="46">
        <f t="shared" si="137"/>
        <v>0.78426177870319425</v>
      </c>
      <c r="BL63" s="46">
        <f t="shared" si="137"/>
        <v>0.79152820372124455</v>
      </c>
      <c r="BM63" s="46">
        <f t="shared" si="137"/>
        <v>0.79891291065586989</v>
      </c>
      <c r="BN63" s="46">
        <f t="shared" si="137"/>
        <v>0.8005885961024195</v>
      </c>
      <c r="BO63" s="46">
        <f t="shared" si="137"/>
        <v>0.77795918805027853</v>
      </c>
      <c r="BP63" s="46">
        <f t="shared" ref="BP63:EA63" si="138">IFERROR(BO62*BP53*100, "n/a")</f>
        <v>0.761162030683181</v>
      </c>
      <c r="BQ63" s="46">
        <f t="shared" si="138"/>
        <v>0.76167493224172089</v>
      </c>
      <c r="BR63" s="46">
        <f t="shared" si="138"/>
        <v>0.76093058184009499</v>
      </c>
      <c r="BS63" s="46">
        <f t="shared" si="138"/>
        <v>0.7399928331089366</v>
      </c>
      <c r="BT63" s="46">
        <f t="shared" si="138"/>
        <v>0.72966022533317043</v>
      </c>
      <c r="BU63" s="46">
        <f t="shared" si="138"/>
        <v>0.71946494639667669</v>
      </c>
      <c r="BV63" s="46">
        <f t="shared" si="138"/>
        <v>0.70527941533125726</v>
      </c>
      <c r="BW63" s="46">
        <f t="shared" si="138"/>
        <v>0.69531495796650944</v>
      </c>
      <c r="BX63" s="46">
        <f t="shared" si="138"/>
        <v>0.68032220611942085</v>
      </c>
      <c r="BY63" s="46">
        <f t="shared" si="138"/>
        <v>0.66525912064109327</v>
      </c>
      <c r="BZ63" s="46">
        <f t="shared" si="138"/>
        <v>0.65211974183252475</v>
      </c>
      <c r="CA63" s="46">
        <f t="shared" si="138"/>
        <v>0.64791377666423966</v>
      </c>
      <c r="CB63" s="46">
        <f t="shared" si="138"/>
        <v>0.63640591791947654</v>
      </c>
      <c r="CC63" s="46">
        <f t="shared" si="138"/>
        <v>0.63156200460047296</v>
      </c>
      <c r="CD63" s="46">
        <f t="shared" si="138"/>
        <v>0.62187625122746926</v>
      </c>
      <c r="CE63" s="46">
        <f t="shared" si="138"/>
        <v>0.61228893726351752</v>
      </c>
      <c r="CF63" s="46">
        <f t="shared" si="138"/>
        <v>0.59941738777694775</v>
      </c>
      <c r="CG63" s="46">
        <f t="shared" si="138"/>
        <v>0.58541728335545296</v>
      </c>
      <c r="CH63" s="46">
        <f t="shared" si="138"/>
        <v>0.57136804983007006</v>
      </c>
      <c r="CI63" s="46">
        <f t="shared" si="138"/>
        <v>0.56670905784310488</v>
      </c>
      <c r="CJ63" s="46">
        <f t="shared" si="138"/>
        <v>0.55234483889109875</v>
      </c>
      <c r="CK63" s="46">
        <f t="shared" si="138"/>
        <v>0.53831498004286038</v>
      </c>
      <c r="CL63" s="46">
        <f t="shared" si="138"/>
        <v>0.52717666436868094</v>
      </c>
      <c r="CM63" s="46">
        <f t="shared" si="138"/>
        <v>0.5204325794267326</v>
      </c>
      <c r="CN63" s="46">
        <f t="shared" si="138"/>
        <v>0.51691863004484451</v>
      </c>
      <c r="CO63" s="46">
        <f t="shared" si="138"/>
        <v>0.51292681805309548</v>
      </c>
      <c r="CP63" s="46">
        <f t="shared" si="138"/>
        <v>0.51574427526721267</v>
      </c>
      <c r="CQ63" s="46">
        <f t="shared" si="138"/>
        <v>0.51882477652149439</v>
      </c>
      <c r="CR63" s="46">
        <f t="shared" si="138"/>
        <v>0.51839430875350168</v>
      </c>
      <c r="CS63" s="46">
        <f t="shared" si="138"/>
        <v>0.52246129933446339</v>
      </c>
      <c r="CT63" s="46">
        <f t="shared" si="138"/>
        <v>0.52535976295996423</v>
      </c>
      <c r="CU63" s="46">
        <f t="shared" si="138"/>
        <v>0.52690701472085988</v>
      </c>
      <c r="CV63" s="46">
        <f t="shared" si="138"/>
        <v>0.51857182341740726</v>
      </c>
      <c r="CW63" s="46">
        <f t="shared" si="138"/>
        <v>0.52104085221419427</v>
      </c>
      <c r="CX63" s="46">
        <f t="shared" si="138"/>
        <v>0.53132014485843504</v>
      </c>
      <c r="CY63" s="46">
        <f t="shared" si="138"/>
        <v>0.52651258025051939</v>
      </c>
      <c r="CZ63" s="46">
        <f t="shared" si="138"/>
        <v>0.52313111571659254</v>
      </c>
      <c r="DA63" s="46">
        <f t="shared" si="138"/>
        <v>0.53551825628811744</v>
      </c>
      <c r="DB63" s="46">
        <f t="shared" si="138"/>
        <v>0.54255327371930073</v>
      </c>
      <c r="DC63" s="46">
        <f t="shared" si="138"/>
        <v>0.55581678448568039</v>
      </c>
      <c r="DD63" s="46">
        <f t="shared" si="138"/>
        <v>0.57703493398497829</v>
      </c>
      <c r="DE63" s="46">
        <f t="shared" si="138"/>
        <v>0.596028329109479</v>
      </c>
      <c r="DF63" s="46">
        <f t="shared" si="138"/>
        <v>0.61840963239832092</v>
      </c>
      <c r="DG63" s="46">
        <f t="shared" si="138"/>
        <v>0.65210061677341347</v>
      </c>
      <c r="DH63" s="46">
        <f t="shared" si="138"/>
        <v>0.68205412309190616</v>
      </c>
      <c r="DI63" s="46">
        <f t="shared" si="138"/>
        <v>0.70118779054573932</v>
      </c>
      <c r="DJ63" s="46">
        <f t="shared" si="138"/>
        <v>0.71270029672587798</v>
      </c>
      <c r="DK63" s="46">
        <f t="shared" si="138"/>
        <v>0.72602351858166214</v>
      </c>
      <c r="DL63" s="46">
        <f t="shared" si="138"/>
        <v>0.72856866075288618</v>
      </c>
      <c r="DM63" s="46">
        <f t="shared" si="138"/>
        <v>0.74792512776724307</v>
      </c>
      <c r="DN63" s="46">
        <f t="shared" si="138"/>
        <v>0.75289973586494074</v>
      </c>
      <c r="DO63" s="46">
        <f t="shared" si="138"/>
        <v>0.74916110725068863</v>
      </c>
      <c r="DP63" s="46">
        <f t="shared" si="138"/>
        <v>0.76196521784497262</v>
      </c>
      <c r="DQ63" s="46">
        <f t="shared" si="138"/>
        <v>0.7643340007617202</v>
      </c>
      <c r="DR63" s="46">
        <f t="shared" si="138"/>
        <v>0.76316001116359133</v>
      </c>
      <c r="DS63" s="46">
        <f t="shared" si="138"/>
        <v>0.75386835984366696</v>
      </c>
      <c r="DT63" s="46">
        <f t="shared" si="138"/>
        <v>0.74335760336369339</v>
      </c>
      <c r="DU63" s="46">
        <f t="shared" si="138"/>
        <v>0.7190931593428862</v>
      </c>
      <c r="DV63" s="46">
        <f t="shared" si="138"/>
        <v>0.69449309240125812</v>
      </c>
      <c r="DW63" s="46">
        <f t="shared" si="138"/>
        <v>0.65351458207489255</v>
      </c>
      <c r="DX63" s="46">
        <f t="shared" si="138"/>
        <v>0.62276101965678576</v>
      </c>
      <c r="DY63" s="46">
        <f t="shared" si="138"/>
        <v>0.59778044110182449</v>
      </c>
      <c r="DZ63" s="46">
        <f t="shared" si="138"/>
        <v>0.56987174679904784</v>
      </c>
      <c r="EA63" s="46">
        <f t="shared" si="138"/>
        <v>0.54081964592970833</v>
      </c>
      <c r="EB63" s="46">
        <f t="shared" ref="EB63:FX63" si="139">IFERROR(EA62*EB53*100, "n/a")</f>
        <v>0.52046849516078042</v>
      </c>
      <c r="EC63" s="46">
        <f t="shared" si="139"/>
        <v>0.50556628622531952</v>
      </c>
      <c r="ED63" s="46">
        <f t="shared" si="139"/>
        <v>0.49352751649158816</v>
      </c>
      <c r="EE63" s="46">
        <f t="shared" si="139"/>
        <v>0.50147328281469172</v>
      </c>
      <c r="EF63" s="46">
        <f t="shared" si="139"/>
        <v>0.49479305683676417</v>
      </c>
      <c r="EG63" s="46">
        <f t="shared" si="139"/>
        <v>0.49249398081675455</v>
      </c>
      <c r="EH63" s="46">
        <f t="shared" si="139"/>
        <v>0.48292685954085707</v>
      </c>
      <c r="EI63" s="46">
        <f t="shared" si="139"/>
        <v>0.48331101988573982</v>
      </c>
      <c r="EJ63" s="46">
        <f t="shared" si="139"/>
        <v>0.49659656464174085</v>
      </c>
      <c r="EK63" s="46">
        <f t="shared" si="139"/>
        <v>0.49525711629727781</v>
      </c>
      <c r="EL63" s="46">
        <f t="shared" si="139"/>
        <v>0.48921455962155558</v>
      </c>
      <c r="EM63" s="46">
        <f t="shared" si="139"/>
        <v>0.47973514543779044</v>
      </c>
      <c r="EN63" s="46">
        <f t="shared" si="139"/>
        <v>0.46058406672482766</v>
      </c>
      <c r="EO63" s="46">
        <f t="shared" si="139"/>
        <v>0.44529813654662259</v>
      </c>
      <c r="EP63" s="46">
        <f t="shared" si="139"/>
        <v>0.43109935239561364</v>
      </c>
      <c r="EQ63" s="46">
        <f t="shared" si="139"/>
        <v>0.40012084372336215</v>
      </c>
      <c r="ER63" s="46">
        <f t="shared" si="139"/>
        <v>0.38049460187237011</v>
      </c>
      <c r="ES63" s="46">
        <f t="shared" si="139"/>
        <v>0.36940255446895132</v>
      </c>
      <c r="ET63" s="46">
        <f t="shared" si="139"/>
        <v>0.36129744841813871</v>
      </c>
      <c r="EU63" s="46">
        <f t="shared" si="139"/>
        <v>0.36185496578860415</v>
      </c>
      <c r="EV63" s="46">
        <f t="shared" si="139"/>
        <v>0.36715829315696985</v>
      </c>
      <c r="EW63" s="46">
        <f t="shared" si="139"/>
        <v>0.36364309326254257</v>
      </c>
      <c r="EX63" s="46">
        <f t="shared" si="139"/>
        <v>0.35997010342351826</v>
      </c>
      <c r="EY63" s="46">
        <f t="shared" si="139"/>
        <v>0.35906339484586991</v>
      </c>
      <c r="EZ63" s="46">
        <f t="shared" si="139"/>
        <v>0.36406324510152777</v>
      </c>
      <c r="FA63" s="46">
        <f t="shared" si="139"/>
        <v>0.35215565987820119</v>
      </c>
      <c r="FB63" s="46">
        <f t="shared" si="139"/>
        <v>0.33920675179776577</v>
      </c>
      <c r="FC63" s="46">
        <f t="shared" si="139"/>
        <v>0.31111808844139027</v>
      </c>
      <c r="FD63" s="46">
        <f t="shared" si="139"/>
        <v>0.26529484454189639</v>
      </c>
      <c r="FE63" s="46">
        <f t="shared" si="139"/>
        <v>0.24654520909692021</v>
      </c>
      <c r="FF63" s="46">
        <f t="shared" si="139"/>
        <v>0.22846397386321513</v>
      </c>
      <c r="FG63" s="46">
        <f t="shared" si="139"/>
        <v>0.2050032368119849</v>
      </c>
      <c r="FH63" s="46">
        <f t="shared" si="139"/>
        <v>0.19991787473776884</v>
      </c>
      <c r="FI63" s="46">
        <f t="shared" si="139"/>
        <v>0.20009871185006964</v>
      </c>
      <c r="FJ63" s="46">
        <f t="shared" si="139"/>
        <v>0.2042530188822913</v>
      </c>
      <c r="FK63" s="46">
        <f t="shared" si="139"/>
        <v>0.23106285239660299</v>
      </c>
      <c r="FL63" s="46">
        <f t="shared" si="139"/>
        <v>0.23771528231228142</v>
      </c>
      <c r="FM63" s="46">
        <f t="shared" si="139"/>
        <v>0.24644527073255959</v>
      </c>
      <c r="FN63" s="46">
        <f t="shared" si="139"/>
        <v>0.25364803737319924</v>
      </c>
      <c r="FO63" s="46">
        <f t="shared" si="139"/>
        <v>0.25557219128769082</v>
      </c>
      <c r="FP63" s="46">
        <f t="shared" si="139"/>
        <v>0.26734099914084214</v>
      </c>
      <c r="FQ63" s="46">
        <f t="shared" si="139"/>
        <v>0.27247643493154039</v>
      </c>
      <c r="FR63" s="46">
        <f t="shared" si="139"/>
        <v>0.2781567032891229</v>
      </c>
      <c r="FS63" s="46">
        <f t="shared" si="139"/>
        <v>0.28433599963048667</v>
      </c>
      <c r="FT63" s="46">
        <f t="shared" si="139"/>
        <v>0.28201606058632839</v>
      </c>
      <c r="FU63" s="46">
        <f t="shared" si="139"/>
        <v>0.28439394280955654</v>
      </c>
      <c r="FV63" s="46">
        <f t="shared" si="139"/>
        <v>0.28482277082328344</v>
      </c>
      <c r="FW63" s="46">
        <f t="shared" si="139"/>
        <v>0.28095232800508019</v>
      </c>
      <c r="FX63" s="46">
        <f t="shared" si="139"/>
        <v>0.28566091019023998</v>
      </c>
      <c r="FY63" s="46">
        <f t="shared" ref="FY63" si="140">IFERROR(FX62*FY53*100, "n/a")</f>
        <v>0.28785299759325017</v>
      </c>
      <c r="FZ63" s="46">
        <f t="shared" ref="FZ63" si="141">IFERROR(FY62*FZ53*100, "n/a")</f>
        <v>0.29086863844678806</v>
      </c>
      <c r="GA63" s="46">
        <f t="shared" ref="GA63" si="142">IFERROR(FZ62*GA53*100, "n/a")</f>
        <v>0.2969293990803149</v>
      </c>
      <c r="GB63" s="46">
        <f t="shared" ref="GB63" si="143">IFERROR(GA62*GB53*100, "n/a")</f>
        <v>0.30512057161384526</v>
      </c>
      <c r="GC63" s="46">
        <f t="shared" ref="GC63" si="144">IFERROR(GB62*GC53*100, "n/a")</f>
        <v>0.30817130271622517</v>
      </c>
      <c r="GD63" s="46">
        <f t="shared" ref="GD63" si="145">IFERROR(GC62*GD53*100, "n/a")</f>
        <v>0.30773964414166305</v>
      </c>
      <c r="GE63" s="46">
        <f t="shared" ref="GE63" si="146">IFERROR(GD62*GE53*100, "n/a")</f>
        <v>0.3046151288719201</v>
      </c>
      <c r="GF63" s="46">
        <f t="shared" ref="GF63" si="147">IFERROR(GE62*GF53*100, "n/a")</f>
        <v>0.29065480850888004</v>
      </c>
      <c r="GG63" s="46">
        <f t="shared" ref="GG63" si="148">IFERROR(GF62*GG53*100, "n/a")</f>
        <v>0.2864654586958677</v>
      </c>
      <c r="GH63" s="46">
        <f t="shared" ref="GH63" si="149">IFERROR(GG62*GH53*100, "n/a")</f>
        <v>0.28436135789470435</v>
      </c>
      <c r="GI63" s="46">
        <f t="shared" ref="GI63" si="150">IFERROR(GH62*GI53*100, "n/a")</f>
        <v>0.27954775245145169</v>
      </c>
      <c r="GJ63" s="46">
        <f t="shared" ref="GJ63" si="151">IFERROR(GI62*GJ53*100, "n/a")</f>
        <v>0.28890542718439943</v>
      </c>
      <c r="GK63" s="46">
        <f t="shared" ref="GK63" si="152">IFERROR(GJ62*GK53*100, "n/a")</f>
        <v>0.29565271221250755</v>
      </c>
      <c r="GL63" s="46">
        <f t="shared" ref="GL63" si="153">IFERROR(GK62*GL53*100, "n/a")</f>
        <v>0.30405823187265579</v>
      </c>
      <c r="GM63" s="46">
        <f t="shared" ref="GM63" si="154">IFERROR(GL62*GM53*100, "n/a")</f>
        <v>0.32669904650628445</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0.49707687139766654</v>
      </c>
      <c r="GM64" s="30">
        <f t="shared" ref="GM64" si="181">IFERROR(GL62*GM54*100, "n/a")</f>
        <v>0.39967444651163375</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0.12737014689712362</v>
      </c>
      <c r="GM67" s="6">
        <f t="shared" ref="GM67" ca="1" si="213">IF(ISTEXT(GJ59), "n/a", AVERAGE(GJ59:GM59))</f>
        <v>0.15142281453737066</v>
      </c>
      <c r="GN67" s="6">
        <f t="shared" ref="GN67" ca="1" si="214">IF(ISTEXT(GK59), "n/a", AVERAGE(GK59:GN59))</f>
        <v>0.19890192127467046</v>
      </c>
      <c r="GO67" s="6">
        <f t="shared" ref="GO67" ca="1" si="215">IF(ISTEXT(GL59), "n/a", AVERAGE(GL59:GO59))</f>
        <v>0.24889301692921742</v>
      </c>
      <c r="GP67" s="6">
        <f t="shared" ref="GP67" ca="1" si="216">IF(ISTEXT(GM59), "n/a", AVERAGE(GM59:GP59))</f>
        <v>7.3024597671330904E-2</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0.71043114919252914</v>
      </c>
      <c r="H68" s="6">
        <f t="shared" ref="H68:BS68" si="224">IF(ISTEXT(E63), "n/a", AVERAGE(E63:H63))</f>
        <v>0.68299143141515395</v>
      </c>
      <c r="I68" s="6">
        <f t="shared" si="224"/>
        <v>0.66504005126671717</v>
      </c>
      <c r="J68" s="6">
        <f t="shared" si="224"/>
        <v>0.65277873687810917</v>
      </c>
      <c r="K68" s="6">
        <f t="shared" si="224"/>
        <v>0.64553633743625194</v>
      </c>
      <c r="L68" s="6">
        <f t="shared" si="224"/>
        <v>0.64720040401837586</v>
      </c>
      <c r="M68" s="6">
        <f t="shared" si="224"/>
        <v>0.65278365706655017</v>
      </c>
      <c r="N68" s="6">
        <f t="shared" si="224"/>
        <v>0.65921612707454247</v>
      </c>
      <c r="O68" s="6">
        <f t="shared" si="224"/>
        <v>0.6679287677039808</v>
      </c>
      <c r="P68" s="6">
        <f t="shared" si="224"/>
        <v>0.6858444544139084</v>
      </c>
      <c r="Q68" s="6">
        <f t="shared" si="224"/>
        <v>0.70587974009988796</v>
      </c>
      <c r="R68" s="6">
        <f t="shared" si="224"/>
        <v>0.72925370206792262</v>
      </c>
      <c r="S68" s="6">
        <f t="shared" si="224"/>
        <v>0.75260804305846607</v>
      </c>
      <c r="T68" s="6">
        <f t="shared" si="224"/>
        <v>0.77942622478354862</v>
      </c>
      <c r="U68" s="6">
        <f t="shared" si="224"/>
        <v>0.80485096977505377</v>
      </c>
      <c r="V68" s="6">
        <f t="shared" si="224"/>
        <v>0.82803897421734152</v>
      </c>
      <c r="W68" s="6">
        <f t="shared" si="224"/>
        <v>0.838650946022795</v>
      </c>
      <c r="X68" s="6">
        <f t="shared" si="224"/>
        <v>0.83202088228409044</v>
      </c>
      <c r="Y68" s="6">
        <f t="shared" si="224"/>
        <v>0.81587729836633205</v>
      </c>
      <c r="Z68" s="6">
        <f t="shared" si="224"/>
        <v>0.79267855136018239</v>
      </c>
      <c r="AA68" s="6">
        <f t="shared" si="224"/>
        <v>0.76727702051192681</v>
      </c>
      <c r="AB68" s="6">
        <f t="shared" si="224"/>
        <v>0.74057349104971548</v>
      </c>
      <c r="AC68" s="6">
        <f t="shared" si="224"/>
        <v>0.7169613084781058</v>
      </c>
      <c r="AD68" s="6">
        <f t="shared" si="224"/>
        <v>0.69663715083375033</v>
      </c>
      <c r="AE68" s="6">
        <f t="shared" si="224"/>
        <v>0.688449869035198</v>
      </c>
      <c r="AF68" s="6">
        <f t="shared" si="224"/>
        <v>0.68730983540806323</v>
      </c>
      <c r="AG68" s="6">
        <f t="shared" si="224"/>
        <v>0.69108516231399253</v>
      </c>
      <c r="AH68" s="6">
        <f t="shared" si="224"/>
        <v>0.69598711555908366</v>
      </c>
      <c r="AI68" s="6">
        <f t="shared" si="224"/>
        <v>0.69885862624171002</v>
      </c>
      <c r="AJ68" s="6">
        <f t="shared" si="224"/>
        <v>0.70788142879726346</v>
      </c>
      <c r="AK68" s="6">
        <f t="shared" si="224"/>
        <v>0.71271560343020335</v>
      </c>
      <c r="AL68" s="6">
        <f t="shared" si="224"/>
        <v>0.71528707566336713</v>
      </c>
      <c r="AM68" s="6">
        <f t="shared" si="224"/>
        <v>0.70936613234125845</v>
      </c>
      <c r="AN68" s="6">
        <f t="shared" si="224"/>
        <v>0.68623275885329749</v>
      </c>
      <c r="AO68" s="6">
        <f t="shared" si="224"/>
        <v>0.65916965333071054</v>
      </c>
      <c r="AP68" s="6">
        <f t="shared" si="224"/>
        <v>0.6255791152449599</v>
      </c>
      <c r="AQ68" s="6">
        <f t="shared" si="224"/>
        <v>0.58435054962024591</v>
      </c>
      <c r="AR68" s="6">
        <f t="shared" si="224"/>
        <v>0.53520489639067093</v>
      </c>
      <c r="AS68" s="6">
        <f t="shared" si="224"/>
        <v>0.49129592164672109</v>
      </c>
      <c r="AT68" s="6">
        <f t="shared" si="224"/>
        <v>0.45620398251702032</v>
      </c>
      <c r="AU68" s="6">
        <f t="shared" si="224"/>
        <v>0.4403925977131114</v>
      </c>
      <c r="AV68" s="6">
        <f t="shared" si="224"/>
        <v>0.45792725028984349</v>
      </c>
      <c r="AW68" s="6">
        <f t="shared" si="224"/>
        <v>0.48804521998537664</v>
      </c>
      <c r="AX68" s="6">
        <f t="shared" si="224"/>
        <v>0.52557269634437742</v>
      </c>
      <c r="AY68" s="6">
        <f t="shared" si="224"/>
        <v>0.58241325540348732</v>
      </c>
      <c r="AZ68" s="6">
        <f t="shared" si="224"/>
        <v>0.63070973407802755</v>
      </c>
      <c r="BA68" s="6">
        <f t="shared" si="224"/>
        <v>0.67321430273423233</v>
      </c>
      <c r="BB68" s="6">
        <f t="shared" si="224"/>
        <v>0.71270691639397454</v>
      </c>
      <c r="BC68" s="6">
        <f t="shared" si="224"/>
        <v>0.72194704025601197</v>
      </c>
      <c r="BD68" s="6">
        <f t="shared" si="224"/>
        <v>0.7221486964302386</v>
      </c>
      <c r="BE68" s="6">
        <f t="shared" si="224"/>
        <v>0.71712878316162854</v>
      </c>
      <c r="BF68" s="6">
        <f t="shared" si="224"/>
        <v>0.710469467796917</v>
      </c>
      <c r="BG68" s="6">
        <f t="shared" si="224"/>
        <v>0.70841336173488723</v>
      </c>
      <c r="BH68" s="6">
        <f t="shared" si="224"/>
        <v>0.71509189800437745</v>
      </c>
      <c r="BI68" s="6">
        <f t="shared" si="224"/>
        <v>0.72658835599327887</v>
      </c>
      <c r="BJ68" s="6">
        <f t="shared" si="224"/>
        <v>0.73910139617554904</v>
      </c>
      <c r="BK68" s="6">
        <f t="shared" si="224"/>
        <v>0.75811218197618868</v>
      </c>
      <c r="BL68" s="6">
        <f t="shared" si="224"/>
        <v>0.77232759733562717</v>
      </c>
      <c r="BM68" s="6">
        <f t="shared" si="224"/>
        <v>0.78425731389469777</v>
      </c>
      <c r="BN68" s="6">
        <f t="shared" si="224"/>
        <v>0.79382287229568194</v>
      </c>
      <c r="BO68" s="6">
        <f t="shared" si="224"/>
        <v>0.79224722463245312</v>
      </c>
      <c r="BP68" s="6">
        <f t="shared" si="224"/>
        <v>0.78465568137293729</v>
      </c>
      <c r="BQ68" s="6">
        <f t="shared" si="224"/>
        <v>0.77534618676939993</v>
      </c>
      <c r="BR68" s="6">
        <f t="shared" si="224"/>
        <v>0.76543168320381882</v>
      </c>
      <c r="BS68" s="6">
        <f t="shared" si="224"/>
        <v>0.75594009446848331</v>
      </c>
      <c r="BT68" s="6">
        <f t="shared" ref="BT68:EE68" si="225">IF(ISTEXT(BQ63), "n/a", AVERAGE(BQ63:BT63))</f>
        <v>0.74806464313098064</v>
      </c>
      <c r="BU68" s="6">
        <f t="shared" si="225"/>
        <v>0.73751214666971965</v>
      </c>
      <c r="BV68" s="6">
        <f t="shared" si="225"/>
        <v>0.72359935504251027</v>
      </c>
      <c r="BW68" s="6">
        <f t="shared" si="225"/>
        <v>0.71242988625690351</v>
      </c>
      <c r="BX68" s="6">
        <f t="shared" si="225"/>
        <v>0.70009538145346606</v>
      </c>
      <c r="BY68" s="6">
        <f t="shared" si="225"/>
        <v>0.68654392501457029</v>
      </c>
      <c r="BZ68" s="6">
        <f t="shared" si="225"/>
        <v>0.6732540066398871</v>
      </c>
      <c r="CA68" s="6">
        <f t="shared" si="225"/>
        <v>0.66140371131431963</v>
      </c>
      <c r="CB68" s="6">
        <f t="shared" si="225"/>
        <v>0.65042463926433358</v>
      </c>
      <c r="CC68" s="6">
        <f t="shared" si="225"/>
        <v>0.6420003602541785</v>
      </c>
      <c r="CD68" s="6">
        <f t="shared" si="225"/>
        <v>0.63443948760291469</v>
      </c>
      <c r="CE68" s="6">
        <f t="shared" si="225"/>
        <v>0.62553327775273404</v>
      </c>
      <c r="CF68" s="6">
        <f t="shared" si="225"/>
        <v>0.6162861452171019</v>
      </c>
      <c r="CG68" s="6">
        <f t="shared" si="225"/>
        <v>0.60474996490584687</v>
      </c>
      <c r="CH68" s="6">
        <f t="shared" si="225"/>
        <v>0.59212291455649702</v>
      </c>
      <c r="CI68" s="6">
        <f t="shared" si="225"/>
        <v>0.58072794470139388</v>
      </c>
      <c r="CJ68" s="6">
        <f t="shared" si="225"/>
        <v>0.56895980747993158</v>
      </c>
      <c r="CK68" s="6">
        <f t="shared" si="225"/>
        <v>0.55718423165178343</v>
      </c>
      <c r="CL68" s="6">
        <f t="shared" si="225"/>
        <v>0.54613638528643627</v>
      </c>
      <c r="CM68" s="6">
        <f t="shared" si="225"/>
        <v>0.53456726568234325</v>
      </c>
      <c r="CN68" s="6">
        <f t="shared" si="225"/>
        <v>0.52571071347077958</v>
      </c>
      <c r="CO68" s="6">
        <f t="shared" si="225"/>
        <v>0.51936367297333841</v>
      </c>
      <c r="CP68" s="6">
        <f t="shared" si="225"/>
        <v>0.51650557569797129</v>
      </c>
      <c r="CQ68" s="6">
        <f t="shared" si="225"/>
        <v>0.51610362497166173</v>
      </c>
      <c r="CR68" s="6">
        <f t="shared" si="225"/>
        <v>0.51647254464882608</v>
      </c>
      <c r="CS68" s="6">
        <f t="shared" si="225"/>
        <v>0.51885616496916798</v>
      </c>
      <c r="CT68" s="6">
        <f t="shared" si="225"/>
        <v>0.52126003689235589</v>
      </c>
      <c r="CU68" s="6">
        <f t="shared" si="225"/>
        <v>0.52328059644219727</v>
      </c>
      <c r="CV68" s="6">
        <f t="shared" si="225"/>
        <v>0.52332497510817366</v>
      </c>
      <c r="CW68" s="6">
        <f t="shared" si="225"/>
        <v>0.52296986332810635</v>
      </c>
      <c r="CX68" s="6">
        <f t="shared" si="225"/>
        <v>0.52445995880272411</v>
      </c>
      <c r="CY68" s="6">
        <f t="shared" si="225"/>
        <v>0.52436135018513896</v>
      </c>
      <c r="CZ68" s="6">
        <f t="shared" si="225"/>
        <v>0.52550117325993528</v>
      </c>
      <c r="DA68" s="6">
        <f t="shared" si="225"/>
        <v>0.52912052427841616</v>
      </c>
      <c r="DB68" s="6">
        <f t="shared" si="225"/>
        <v>0.53192880649363261</v>
      </c>
      <c r="DC68" s="6">
        <f t="shared" si="225"/>
        <v>0.53925485755242286</v>
      </c>
      <c r="DD68" s="6">
        <f t="shared" si="225"/>
        <v>0.55273081211951913</v>
      </c>
      <c r="DE68" s="6">
        <f t="shared" si="225"/>
        <v>0.56785833032485966</v>
      </c>
      <c r="DF68" s="6">
        <f t="shared" si="225"/>
        <v>0.5868224199946146</v>
      </c>
      <c r="DG68" s="6">
        <f t="shared" si="225"/>
        <v>0.61089337806654798</v>
      </c>
      <c r="DH68" s="6">
        <f t="shared" si="225"/>
        <v>0.63714817534327994</v>
      </c>
      <c r="DI68" s="6">
        <f t="shared" si="225"/>
        <v>0.66343804070234502</v>
      </c>
      <c r="DJ68" s="6">
        <f t="shared" si="225"/>
        <v>0.68701070678423426</v>
      </c>
      <c r="DK68" s="6">
        <f t="shared" si="225"/>
        <v>0.7054914322362964</v>
      </c>
      <c r="DL68" s="6">
        <f t="shared" si="225"/>
        <v>0.71712006665154138</v>
      </c>
      <c r="DM68" s="6">
        <f t="shared" si="225"/>
        <v>0.72880440095691734</v>
      </c>
      <c r="DN68" s="6">
        <f t="shared" si="225"/>
        <v>0.73885426074168303</v>
      </c>
      <c r="DO68" s="6">
        <f t="shared" si="225"/>
        <v>0.74463865790893968</v>
      </c>
      <c r="DP68" s="6">
        <f t="shared" si="225"/>
        <v>0.75298779718196129</v>
      </c>
      <c r="DQ68" s="6">
        <f t="shared" si="225"/>
        <v>0.75709001543058063</v>
      </c>
      <c r="DR68" s="6">
        <f t="shared" si="225"/>
        <v>0.7596550842552432</v>
      </c>
      <c r="DS68" s="6">
        <f t="shared" si="225"/>
        <v>0.76083189740348778</v>
      </c>
      <c r="DT68" s="6">
        <f t="shared" si="225"/>
        <v>0.75617999378316791</v>
      </c>
      <c r="DU68" s="6">
        <f t="shared" si="225"/>
        <v>0.74486978342845944</v>
      </c>
      <c r="DV68" s="6">
        <f t="shared" si="225"/>
        <v>0.72770305373787625</v>
      </c>
      <c r="DW68" s="6">
        <f t="shared" si="225"/>
        <v>0.70261460929568265</v>
      </c>
      <c r="DX68" s="6">
        <f t="shared" si="225"/>
        <v>0.67246546336895563</v>
      </c>
      <c r="DY68" s="6">
        <f t="shared" si="225"/>
        <v>0.64213728380869028</v>
      </c>
      <c r="DZ68" s="6">
        <f t="shared" si="225"/>
        <v>0.61098194740813772</v>
      </c>
      <c r="EA68" s="6">
        <f t="shared" si="225"/>
        <v>0.58280821337184163</v>
      </c>
      <c r="EB68" s="6">
        <f t="shared" si="225"/>
        <v>0.55723508224784024</v>
      </c>
      <c r="EC68" s="6">
        <f t="shared" si="225"/>
        <v>0.53418154352871405</v>
      </c>
      <c r="ED68" s="6">
        <f t="shared" si="225"/>
        <v>0.51509548595184906</v>
      </c>
      <c r="EE68" s="6">
        <f t="shared" si="225"/>
        <v>0.50525889517309497</v>
      </c>
      <c r="EF68" s="6">
        <f t="shared" ref="EF68:FX68" si="226">IF(ISTEXT(EC63), "n/a", AVERAGE(EC63:EF63))</f>
        <v>0.49884003559209089</v>
      </c>
      <c r="EG68" s="6">
        <f t="shared" si="226"/>
        <v>0.49557195923994968</v>
      </c>
      <c r="EH68" s="6">
        <f t="shared" si="226"/>
        <v>0.4929217950022669</v>
      </c>
      <c r="EI68" s="6">
        <f t="shared" si="226"/>
        <v>0.48838122927002892</v>
      </c>
      <c r="EJ68" s="6">
        <f t="shared" si="226"/>
        <v>0.48883210622127304</v>
      </c>
      <c r="EK68" s="6">
        <f t="shared" si="226"/>
        <v>0.48952289009140387</v>
      </c>
      <c r="EL68" s="6">
        <f t="shared" si="226"/>
        <v>0.49109481511157854</v>
      </c>
      <c r="EM68" s="6">
        <f t="shared" si="226"/>
        <v>0.49020084649959117</v>
      </c>
      <c r="EN68" s="6">
        <f t="shared" si="226"/>
        <v>0.48119772202036293</v>
      </c>
      <c r="EO68" s="6">
        <f t="shared" si="226"/>
        <v>0.46870797708269907</v>
      </c>
      <c r="EP68" s="6">
        <f t="shared" si="226"/>
        <v>0.4541791752762136</v>
      </c>
      <c r="EQ68" s="6">
        <f t="shared" si="226"/>
        <v>0.4342755998476065</v>
      </c>
      <c r="ER68" s="6">
        <f t="shared" si="226"/>
        <v>0.41425323363449212</v>
      </c>
      <c r="ES68" s="6">
        <f t="shared" si="226"/>
        <v>0.39527933811507432</v>
      </c>
      <c r="ET68" s="6">
        <f t="shared" si="226"/>
        <v>0.37782886212070554</v>
      </c>
      <c r="EU68" s="6">
        <f t="shared" si="226"/>
        <v>0.36826239263701604</v>
      </c>
      <c r="EV68" s="6">
        <f t="shared" si="226"/>
        <v>0.36492831545816601</v>
      </c>
      <c r="EW68" s="6">
        <f t="shared" si="226"/>
        <v>0.36348845015656384</v>
      </c>
      <c r="EX68" s="6">
        <f t="shared" si="226"/>
        <v>0.36315661390790871</v>
      </c>
      <c r="EY68" s="6">
        <f t="shared" si="226"/>
        <v>0.36245872117222516</v>
      </c>
      <c r="EZ68" s="6">
        <f t="shared" si="226"/>
        <v>0.36168495915836463</v>
      </c>
      <c r="FA68" s="6">
        <f t="shared" si="226"/>
        <v>0.3588131008122793</v>
      </c>
      <c r="FB68" s="6">
        <f t="shared" si="226"/>
        <v>0.35362226290584114</v>
      </c>
      <c r="FC68" s="6">
        <f t="shared" si="226"/>
        <v>0.34163593630472122</v>
      </c>
      <c r="FD68" s="6">
        <f t="shared" si="226"/>
        <v>0.31694383616481336</v>
      </c>
      <c r="FE68" s="6">
        <f t="shared" si="226"/>
        <v>0.29054122346949318</v>
      </c>
      <c r="FF68" s="6">
        <f t="shared" si="226"/>
        <v>0.26285552898585551</v>
      </c>
      <c r="FG68" s="6">
        <f t="shared" si="226"/>
        <v>0.23632681607850414</v>
      </c>
      <c r="FH68" s="6">
        <f t="shared" si="226"/>
        <v>0.21998257362747226</v>
      </c>
      <c r="FI68" s="6">
        <f t="shared" si="226"/>
        <v>0.20837094931575961</v>
      </c>
      <c r="FJ68" s="6">
        <f t="shared" si="226"/>
        <v>0.20231821057052868</v>
      </c>
      <c r="FK68" s="6">
        <f t="shared" si="226"/>
        <v>0.20883311446668318</v>
      </c>
      <c r="FL68" s="6">
        <f t="shared" si="226"/>
        <v>0.21828246636031134</v>
      </c>
      <c r="FM68" s="6">
        <f t="shared" si="226"/>
        <v>0.22986910608093383</v>
      </c>
      <c r="FN68" s="6">
        <f t="shared" si="226"/>
        <v>0.2422178607036608</v>
      </c>
      <c r="FO68" s="6">
        <f t="shared" si="226"/>
        <v>0.24834519542643277</v>
      </c>
      <c r="FP68" s="6">
        <f t="shared" si="226"/>
        <v>0.25575162463357293</v>
      </c>
      <c r="FQ68" s="6">
        <f t="shared" si="226"/>
        <v>0.26225941568331812</v>
      </c>
      <c r="FR68" s="6">
        <f t="shared" si="226"/>
        <v>0.26838658216229905</v>
      </c>
      <c r="FS68" s="6">
        <f t="shared" si="226"/>
        <v>0.27557753424799802</v>
      </c>
      <c r="FT68" s="6">
        <f t="shared" si="226"/>
        <v>0.27924629960936959</v>
      </c>
      <c r="FU68" s="6">
        <f t="shared" si="226"/>
        <v>0.28222567657887365</v>
      </c>
      <c r="FV68" s="6">
        <f t="shared" si="226"/>
        <v>0.28389219346241379</v>
      </c>
      <c r="FW68" s="6">
        <f t="shared" si="226"/>
        <v>0.28304627555606215</v>
      </c>
      <c r="FX68" s="6">
        <f t="shared" si="226"/>
        <v>0.28395748795704001</v>
      </c>
      <c r="FY68" s="6">
        <f t="shared" ref="FY68" si="227">IF(ISTEXT(FV63), "n/a", AVERAGE(FV63:FY63))</f>
        <v>0.28482225165296343</v>
      </c>
      <c r="FZ68" s="6">
        <f t="shared" ref="FZ68" si="228">IF(ISTEXT(FW63), "n/a", AVERAGE(FW63:FZ63))</f>
        <v>0.2863337185588396</v>
      </c>
      <c r="GA68" s="6">
        <f t="shared" ref="GA68" si="229">IF(ISTEXT(FX63), "n/a", AVERAGE(FX63:GA63))</f>
        <v>0.29032798632764822</v>
      </c>
      <c r="GB68" s="6">
        <f t="shared" ref="GB68" si="230">IF(ISTEXT(FY63), "n/a", AVERAGE(FY63:GB63))</f>
        <v>0.29519290168354961</v>
      </c>
      <c r="GC68" s="6">
        <f t="shared" ref="GC68" si="231">IF(ISTEXT(FZ63), "n/a", AVERAGE(FZ63:GC63))</f>
        <v>0.30027247796429335</v>
      </c>
      <c r="GD68" s="6">
        <f t="shared" ref="GD68" si="232">IF(ISTEXT(GA63), "n/a", AVERAGE(GA63:GD63))</f>
        <v>0.30449022938801212</v>
      </c>
      <c r="GE68" s="6">
        <f t="shared" ref="GE68" si="233">IF(ISTEXT(GB63), "n/a", AVERAGE(GB63:GE63))</f>
        <v>0.3064116618359134</v>
      </c>
      <c r="GF68" s="6">
        <f t="shared" ref="GF68" si="234">IF(ISTEXT(GC63), "n/a", AVERAGE(GC63:GF63))</f>
        <v>0.3027952210596721</v>
      </c>
      <c r="GG68" s="6">
        <f t="shared" ref="GG68" si="235">IF(ISTEXT(GD63), "n/a", AVERAGE(GD63:GG63))</f>
        <v>0.29736876005458274</v>
      </c>
      <c r="GH68" s="6">
        <f t="shared" ref="GH68" si="236">IF(ISTEXT(GE63), "n/a", AVERAGE(GE63:GH63))</f>
        <v>0.29152418849284306</v>
      </c>
      <c r="GI68" s="6">
        <f t="shared" ref="GI68" si="237">IF(ISTEXT(GF63), "n/a", AVERAGE(GF63:GI63))</f>
        <v>0.28525734438772599</v>
      </c>
      <c r="GJ68" s="6">
        <f t="shared" ref="GJ68" si="238">IF(ISTEXT(GG63), "n/a", AVERAGE(GG63:GJ63))</f>
        <v>0.28481999905660582</v>
      </c>
      <c r="GK68" s="6">
        <f t="shared" ref="GK68" si="239">IF(ISTEXT(GH63), "n/a", AVERAGE(GH63:GK63))</f>
        <v>0.2871168124357657</v>
      </c>
      <c r="GL68" s="6">
        <f t="shared" ref="GL68" si="240">IF(ISTEXT(GI63), "n/a", AVERAGE(GI63:GL63))</f>
        <v>0.29204103093025363</v>
      </c>
      <c r="GM68" s="6">
        <f t="shared" ref="GM68" si="241">IF(ISTEXT(GJ63), "n/a", AVERAGE(GJ63:GM63))</f>
        <v>0.30382885444396179</v>
      </c>
      <c r="GN68" s="6">
        <f t="shared" ref="GN68" si="242">IF(ISTEXT(GK63), "n/a", AVERAGE(GK63:GN63))</f>
        <v>0.30880333019714928</v>
      </c>
      <c r="GO68" s="6">
        <f t="shared" ref="GO68" si="243">IF(ISTEXT(GL63), "n/a", AVERAGE(GL63:GO63))</f>
        <v>0.31537863918947012</v>
      </c>
      <c r="GP68" s="6">
        <f t="shared" ref="GP68" si="244">IF(ISTEXT(GM63), "n/a", AVERAGE(GM63:GP63))</f>
        <v>0.32669904650628445</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-0.91179413425568423</v>
      </c>
      <c r="S69" s="6">
        <f t="shared" ca="1" si="252"/>
        <v>-0.76635536559677875</v>
      </c>
      <c r="T69" s="6">
        <f t="shared" ca="1" si="252"/>
        <v>-0.40974067894598498</v>
      </c>
      <c r="U69" s="6">
        <f t="shared" ca="1" si="252"/>
        <v>-1.0473346383413018E-2</v>
      </c>
      <c r="V69" s="6">
        <f t="shared" ca="1" si="252"/>
        <v>0.14943600147168468</v>
      </c>
      <c r="W69" s="6">
        <f t="shared" ca="1" si="252"/>
        <v>0.38492899627444321</v>
      </c>
      <c r="X69" s="6">
        <f t="shared" ca="1" si="252"/>
        <v>0.70780288980293005</v>
      </c>
      <c r="Y69" s="6">
        <f t="shared" ca="1" si="252"/>
        <v>1.3416953598644659</v>
      </c>
      <c r="Z69" s="6">
        <f t="shared" ca="1" si="252"/>
        <v>1.5600534504033887</v>
      </c>
      <c r="AA69" s="6">
        <f t="shared" ca="1" si="252"/>
        <v>1.201212459813932</v>
      </c>
      <c r="AB69" s="6">
        <f t="shared" ca="1" si="252"/>
        <v>0.35963117479418583</v>
      </c>
      <c r="AC69" s="6">
        <f t="shared" ca="1" si="252"/>
        <v>-0.50576624046812491</v>
      </c>
      <c r="AD69" s="6">
        <f t="shared" ca="1" si="252"/>
        <v>-0.85911365279969987</v>
      </c>
      <c r="AE69" s="6">
        <f t="shared" ca="1" si="252"/>
        <v>-0.96520237299091804</v>
      </c>
      <c r="AF69" s="6">
        <f t="shared" ca="1" si="252"/>
        <v>-0.64095195596150711</v>
      </c>
      <c r="AG69" s="6">
        <f t="shared" ca="1" si="252"/>
        <v>-0.58481870848882211</v>
      </c>
      <c r="AH69" s="6">
        <f t="shared" ca="1" si="252"/>
        <v>-0.74615287201537206</v>
      </c>
      <c r="AI69" s="6">
        <f t="shared" ca="1" si="252"/>
        <v>-1.0029681087169187</v>
      </c>
      <c r="AJ69" s="6">
        <f t="shared" ca="1" si="252"/>
        <v>-0.5402906038448666</v>
      </c>
      <c r="AK69" s="6">
        <f t="shared" ca="1" si="252"/>
        <v>-0.46785877330083037</v>
      </c>
      <c r="AL69" s="6">
        <f t="shared" ref="AL69:BQ69" ca="1" si="253">IFERROR(AL67-AL68, "n/a")</f>
        <v>-0.24336930760906844</v>
      </c>
      <c r="AM69" s="6">
        <f t="shared" ca="1" si="253"/>
        <v>-0.39744822436316057</v>
      </c>
      <c r="AN69" s="6">
        <f t="shared" ca="1" si="253"/>
        <v>-0.71457949106568275</v>
      </c>
      <c r="AO69" s="6">
        <f t="shared" ca="1" si="253"/>
        <v>-0.64987518152185431</v>
      </c>
      <c r="AP69" s="6">
        <f t="shared" ca="1" si="253"/>
        <v>-0.55611582672394955</v>
      </c>
      <c r="AQ69" s="6">
        <f t="shared" ca="1" si="253"/>
        <v>0.17183711057316886</v>
      </c>
      <c r="AR69" s="6">
        <f t="shared" ca="1" si="253"/>
        <v>0.14036335259478394</v>
      </c>
      <c r="AS69" s="6">
        <f t="shared" ca="1" si="253"/>
        <v>6.0996323948977249E-2</v>
      </c>
      <c r="AT69" s="6">
        <f t="shared" ca="1" si="253"/>
        <v>0.15139981844331574</v>
      </c>
      <c r="AU69" s="6">
        <f t="shared" ca="1" si="253"/>
        <v>3.2795980800028046E-2</v>
      </c>
      <c r="AV69" s="6">
        <f t="shared" ca="1" si="253"/>
        <v>-4.7735393901927492E-2</v>
      </c>
      <c r="AW69" s="6">
        <f t="shared" ca="1" si="253"/>
        <v>-0.17273315190491978</v>
      </c>
      <c r="AX69" s="6">
        <f t="shared" ca="1" si="253"/>
        <v>-0.23751718394082372</v>
      </c>
      <c r="AY69" s="6">
        <f t="shared" ca="1" si="253"/>
        <v>-0.53280250349077996</v>
      </c>
      <c r="AZ69" s="6">
        <f t="shared" ca="1" si="253"/>
        <v>-0.41270638566126761</v>
      </c>
      <c r="BA69" s="6">
        <f t="shared" ca="1" si="253"/>
        <v>-3.4866298651162309E-2</v>
      </c>
      <c r="BB69" s="6">
        <f t="shared" ca="1" si="253"/>
        <v>0.38137163374942773</v>
      </c>
      <c r="BC69" s="6">
        <f t="shared" ca="1" si="253"/>
        <v>0.80494627489967585</v>
      </c>
      <c r="BD69" s="6">
        <f t="shared" ca="1" si="253"/>
        <v>1.0875483617851187</v>
      </c>
      <c r="BE69" s="6">
        <f t="shared" ca="1" si="253"/>
        <v>1.3351085675650078</v>
      </c>
      <c r="BF69" s="6">
        <f t="shared" ca="1" si="253"/>
        <v>0.3874888907629308</v>
      </c>
      <c r="BG69" s="6">
        <f t="shared" ca="1" si="253"/>
        <v>9.0791046629125072E-2</v>
      </c>
      <c r="BH69" s="6">
        <f t="shared" ca="1" si="253"/>
        <v>-7.3065680712881553E-3</v>
      </c>
      <c r="BI69" s="6">
        <f t="shared" ca="1" si="253"/>
        <v>-0.47163749029660973</v>
      </c>
      <c r="BJ69" s="6">
        <f t="shared" ca="1" si="253"/>
        <v>0.14896859970085052</v>
      </c>
      <c r="BK69" s="6">
        <f t="shared" ca="1" si="253"/>
        <v>0.1023383606634598</v>
      </c>
      <c r="BL69" s="6">
        <f t="shared" ca="1" si="253"/>
        <v>0.19340136909969596</v>
      </c>
      <c r="BM69" s="6">
        <f t="shared" ca="1" si="253"/>
        <v>0.61685834000252049</v>
      </c>
      <c r="BN69" s="6">
        <f t="shared" ca="1" si="253"/>
        <v>0.20452021301200707</v>
      </c>
      <c r="BO69" s="6">
        <f t="shared" ca="1" si="253"/>
        <v>0.19190014793396892</v>
      </c>
      <c r="BP69" s="6">
        <f t="shared" ca="1" si="253"/>
        <v>0.11806973285559741</v>
      </c>
      <c r="BQ69" s="6">
        <f t="shared" ca="1" si="253"/>
        <v>0.16106514074936673</v>
      </c>
      <c r="BR69" s="6">
        <f t="shared" ref="BR69:CW69" ca="1" si="254">IFERROR(BR67-BR68, "n/a")</f>
        <v>9.7715793116251559E-2</v>
      </c>
      <c r="BS69" s="6">
        <f t="shared" ca="1" si="254"/>
        <v>0.13034440556808646</v>
      </c>
      <c r="BT69" s="6">
        <f t="shared" ca="1" si="254"/>
        <v>-0.1763865313038534</v>
      </c>
      <c r="BU69" s="6">
        <f t="shared" ca="1" si="254"/>
        <v>-0.72568164143528058</v>
      </c>
      <c r="BV69" s="6">
        <f t="shared" ca="1" si="254"/>
        <v>-0.36645465777123287</v>
      </c>
      <c r="BW69" s="6">
        <f t="shared" ca="1" si="254"/>
        <v>-0.64020366615563762</v>
      </c>
      <c r="BX69" s="6">
        <f t="shared" ca="1" si="254"/>
        <v>-0.65961218145966105</v>
      </c>
      <c r="BY69" s="6">
        <f t="shared" ca="1" si="254"/>
        <v>-0.60390484976011183</v>
      </c>
      <c r="BZ69" s="6">
        <f t="shared" ca="1" si="254"/>
        <v>-0.37719180600313151</v>
      </c>
      <c r="CA69" s="6">
        <f t="shared" ca="1" si="254"/>
        <v>-0.39871383567852903</v>
      </c>
      <c r="CB69" s="6">
        <f t="shared" ca="1" si="254"/>
        <v>-9.4727132309545437E-2</v>
      </c>
      <c r="CC69" s="6">
        <f t="shared" ca="1" si="254"/>
        <v>9.2914430601369169E-2</v>
      </c>
      <c r="CD69" s="6">
        <f t="shared" ca="1" si="254"/>
        <v>-0.12755085681218448</v>
      </c>
      <c r="CE69" s="6">
        <f t="shared" ca="1" si="254"/>
        <v>0.46240544696510311</v>
      </c>
      <c r="CF69" s="6">
        <f t="shared" ca="1" si="254"/>
        <v>0.21111953447477272</v>
      </c>
      <c r="CG69" s="6">
        <f t="shared" ca="1" si="254"/>
        <v>8.4890901778888805E-2</v>
      </c>
      <c r="CH69" s="6">
        <f t="shared" ca="1" si="254"/>
        <v>0.17381481822148848</v>
      </c>
      <c r="CI69" s="6">
        <f t="shared" ca="1" si="254"/>
        <v>-8.2878614702289743E-3</v>
      </c>
      <c r="CJ69" s="6">
        <f t="shared" ca="1" si="254"/>
        <v>0.22187312911951329</v>
      </c>
      <c r="CK69" s="6">
        <f t="shared" ca="1" si="254"/>
        <v>0.28740022368900775</v>
      </c>
      <c r="CL69" s="6">
        <f t="shared" ca="1" si="254"/>
        <v>0.15867342651337513</v>
      </c>
      <c r="CM69" s="6">
        <f t="shared" ca="1" si="254"/>
        <v>0.44241209932817127</v>
      </c>
      <c r="CN69" s="6">
        <f t="shared" ca="1" si="254"/>
        <v>0.34495025623269993</v>
      </c>
      <c r="CO69" s="6">
        <f t="shared" ca="1" si="254"/>
        <v>0.57680680842561061</v>
      </c>
      <c r="CP69" s="6">
        <f t="shared" ca="1" si="254"/>
        <v>0.56495355690548887</v>
      </c>
      <c r="CQ69" s="6">
        <f t="shared" ca="1" si="254"/>
        <v>-5.5414367705030498E-2</v>
      </c>
      <c r="CR69" s="6">
        <f t="shared" ca="1" si="254"/>
        <v>-0.18318916778271027</v>
      </c>
      <c r="CS69" s="6">
        <f t="shared" ca="1" si="254"/>
        <v>-0.47204968551285459</v>
      </c>
      <c r="CT69" s="6">
        <f t="shared" ca="1" si="254"/>
        <v>-0.53217981678377202</v>
      </c>
      <c r="CU69" s="6">
        <f t="shared" ca="1" si="254"/>
        <v>-0.673878416032482</v>
      </c>
      <c r="CV69" s="6">
        <f t="shared" ca="1" si="254"/>
        <v>-0.68376788398969945</v>
      </c>
      <c r="CW69" s="6">
        <f t="shared" ca="1" si="254"/>
        <v>-0.48538053209845727</v>
      </c>
      <c r="CX69" s="6">
        <f t="shared" ref="CX69:EC69" ca="1" si="255">IFERROR(CX67-CX68, "n/a")</f>
        <v>-0.68802382867182865</v>
      </c>
      <c r="CY69" s="6">
        <f t="shared" ca="1" si="255"/>
        <v>-0.42503978589328384</v>
      </c>
      <c r="CZ69" s="6">
        <f t="shared" ca="1" si="255"/>
        <v>-0.37502775818743184</v>
      </c>
      <c r="DA69" s="6">
        <f t="shared" ca="1" si="255"/>
        <v>-0.66271534184042202</v>
      </c>
      <c r="DB69" s="6">
        <f t="shared" ca="1" si="255"/>
        <v>-0.713692412179048</v>
      </c>
      <c r="DC69" s="6">
        <f t="shared" ca="1" si="255"/>
        <v>-0.72842099466774402</v>
      </c>
      <c r="DD69" s="6">
        <f t="shared" ca="1" si="255"/>
        <v>-0.57827754584590285</v>
      </c>
      <c r="DE69" s="6">
        <f t="shared" ca="1" si="255"/>
        <v>-0.61925136028836647</v>
      </c>
      <c r="DF69" s="6">
        <f t="shared" ca="1" si="255"/>
        <v>-0.31167609990760148</v>
      </c>
      <c r="DG69" s="6">
        <f t="shared" ca="1" si="255"/>
        <v>-0.42428650763359904</v>
      </c>
      <c r="DH69" s="6">
        <f t="shared" ca="1" si="255"/>
        <v>-0.70791655342406301</v>
      </c>
      <c r="DI69" s="6">
        <f t="shared" ca="1" si="255"/>
        <v>-0.74158213049971666</v>
      </c>
      <c r="DJ69" s="6">
        <f t="shared" ca="1" si="255"/>
        <v>-0.96078591127756718</v>
      </c>
      <c r="DK69" s="6">
        <f t="shared" ca="1" si="255"/>
        <v>-1.1366004065690702</v>
      </c>
      <c r="DL69" s="6">
        <f t="shared" ca="1" si="255"/>
        <v>-0.89131138209255578</v>
      </c>
      <c r="DM69" s="6">
        <f t="shared" ca="1" si="255"/>
        <v>-0.79393621624273181</v>
      </c>
      <c r="DN69" s="6">
        <f t="shared" ca="1" si="255"/>
        <v>-0.65130139598633841</v>
      </c>
      <c r="DO69" s="6">
        <f t="shared" ca="1" si="255"/>
        <v>-0.42302796874861065</v>
      </c>
      <c r="DP69" s="6">
        <f t="shared" ca="1" si="255"/>
        <v>-0.63792032306942315</v>
      </c>
      <c r="DQ69" s="6">
        <f t="shared" ca="1" si="255"/>
        <v>-0.51447933717697913</v>
      </c>
      <c r="DR69" s="6">
        <f t="shared" ca="1" si="255"/>
        <v>-0.35109866220366004</v>
      </c>
      <c r="DS69" s="6">
        <f t="shared" ca="1" si="255"/>
        <v>-0.5522547522234913</v>
      </c>
      <c r="DT69" s="6">
        <f t="shared" ca="1" si="255"/>
        <v>-0.44429613477206092</v>
      </c>
      <c r="DU69" s="6">
        <f t="shared" ca="1" si="255"/>
        <v>-0.64427201448885874</v>
      </c>
      <c r="DV69" s="6">
        <f t="shared" ca="1" si="255"/>
        <v>-0.79341892181216012</v>
      </c>
      <c r="DW69" s="6">
        <f t="shared" ca="1" si="255"/>
        <v>-0.25582963972345862</v>
      </c>
      <c r="DX69" s="6">
        <f t="shared" ca="1" si="255"/>
        <v>-5.5510139739806119E-3</v>
      </c>
      <c r="DY69" s="6">
        <f t="shared" ca="1" si="255"/>
        <v>0.32016573116130287</v>
      </c>
      <c r="DZ69" s="6">
        <f t="shared" ca="1" si="255"/>
        <v>0.87061847744346732</v>
      </c>
      <c r="EA69" s="6">
        <f t="shared" ca="1" si="255"/>
        <v>1.1933330446629298</v>
      </c>
      <c r="EB69" s="6">
        <f t="shared" ca="1" si="255"/>
        <v>1.4289491111505299</v>
      </c>
      <c r="EC69" s="6">
        <f t="shared" ca="1" si="255"/>
        <v>1.6879420866907695</v>
      </c>
      <c r="ED69" s="6">
        <f t="shared" ref="ED69:FI69" ca="1" si="256">IFERROR(ED67-ED68, "n/a")</f>
        <v>1.5375997440214531</v>
      </c>
      <c r="EE69" s="6">
        <f t="shared" ca="1" si="256"/>
        <v>1.213045881222768</v>
      </c>
      <c r="EF69" s="6">
        <f t="shared" ca="1" si="256"/>
        <v>1.2095646811111411</v>
      </c>
      <c r="EG69" s="6">
        <f t="shared" ca="1" si="256"/>
        <v>0.98725510731633315</v>
      </c>
      <c r="EH69" s="6">
        <f t="shared" ca="1" si="256"/>
        <v>0.8518995819719053</v>
      </c>
      <c r="EI69" s="6">
        <f t="shared" ca="1" si="256"/>
        <v>0.76905033821233171</v>
      </c>
      <c r="EJ69" s="6">
        <f t="shared" ca="1" si="256"/>
        <v>0.3807853033654427</v>
      </c>
      <c r="EK69" s="6">
        <f t="shared" ca="1" si="256"/>
        <v>0.19890936120260089</v>
      </c>
      <c r="EL69" s="6">
        <f t="shared" ca="1" si="256"/>
        <v>-0.15397052143032702</v>
      </c>
      <c r="EM69" s="6">
        <f t="shared" ca="1" si="256"/>
        <v>-0.37120193683909619</v>
      </c>
      <c r="EN69" s="6">
        <f t="shared" ca="1" si="256"/>
        <v>-0.62406734354599125</v>
      </c>
      <c r="EO69" s="6">
        <f t="shared" ca="1" si="256"/>
        <v>-0.64057311851918297</v>
      </c>
      <c r="EP69" s="6">
        <f t="shared" ca="1" si="256"/>
        <v>-0.73307702966714006</v>
      </c>
      <c r="EQ69" s="6">
        <f t="shared" ca="1" si="256"/>
        <v>-0.6269239111615178</v>
      </c>
      <c r="ER69" s="6">
        <f t="shared" ca="1" si="256"/>
        <v>-0.61661793027226453</v>
      </c>
      <c r="ES69" s="6">
        <f t="shared" ca="1" si="256"/>
        <v>-0.67500249901102349</v>
      </c>
      <c r="ET69" s="6">
        <f t="shared" ca="1" si="256"/>
        <v>-0.43792073001866894</v>
      </c>
      <c r="EU69" s="6">
        <f t="shared" ca="1" si="256"/>
        <v>-0.56067466732431903</v>
      </c>
      <c r="EV69" s="6">
        <f t="shared" ca="1" si="256"/>
        <v>-0.40079976329733114</v>
      </c>
      <c r="EW69" s="6">
        <f t="shared" ca="1" si="256"/>
        <v>-0.26705930662291921</v>
      </c>
      <c r="EX69" s="6">
        <f t="shared" ca="1" si="256"/>
        <v>-0.206230657287573</v>
      </c>
      <c r="EY69" s="6">
        <f t="shared" ca="1" si="256"/>
        <v>3.6030877756010882E-3</v>
      </c>
      <c r="EZ69" s="6">
        <f t="shared" ca="1" si="256"/>
        <v>0.62575637415937546</v>
      </c>
      <c r="FA69" s="6">
        <f t="shared" ca="1" si="256"/>
        <v>1.0298772518294885</v>
      </c>
      <c r="FB69" s="6">
        <f t="shared" ca="1" si="256"/>
        <v>1.2634797016768287</v>
      </c>
      <c r="FC69" s="6">
        <f t="shared" ca="1" si="256"/>
        <v>1.820959511508758</v>
      </c>
      <c r="FD69" s="6">
        <f t="shared" ca="1" si="256"/>
        <v>1.9072293741246538</v>
      </c>
      <c r="FE69" s="6">
        <f t="shared" ca="1" si="256"/>
        <v>2.1614674431865679</v>
      </c>
      <c r="FF69" s="6">
        <f t="shared" ca="1" si="256"/>
        <v>2.4073949056185819</v>
      </c>
      <c r="FG69" s="6">
        <f t="shared" ca="1" si="256"/>
        <v>2.1872990836337269</v>
      </c>
      <c r="FH69" s="6">
        <f t="shared" ca="1" si="256"/>
        <v>1.9228430065019773</v>
      </c>
      <c r="FI69" s="6">
        <f t="shared" ca="1" si="256"/>
        <v>1.4968199966605829</v>
      </c>
      <c r="FJ69" s="6">
        <f t="shared" ref="FJ69:FX69" ca="1" si="257">IFERROR(FJ67-FJ68, "n/a")</f>
        <v>1.0041181866327711</v>
      </c>
      <c r="FK69" s="6">
        <f t="shared" ca="1" si="257"/>
        <v>0.13992046737646208</v>
      </c>
      <c r="FL69" s="6">
        <f t="shared" ca="1" si="257"/>
        <v>-0.48246350522487835</v>
      </c>
      <c r="FM69" s="6">
        <f t="shared" ca="1" si="257"/>
        <v>-1.0747677756151743</v>
      </c>
      <c r="FN69" s="6">
        <f t="shared" ca="1" si="257"/>
        <v>-1.3740553413338539</v>
      </c>
      <c r="FO69" s="6">
        <f t="shared" ca="1" si="257"/>
        <v>-1.2117557035949038</v>
      </c>
      <c r="FP69" s="6">
        <f t="shared" ca="1" si="257"/>
        <v>-1.3347624529192141</v>
      </c>
      <c r="FQ69" s="6">
        <f t="shared" ca="1" si="257"/>
        <v>-1.217541829519881</v>
      </c>
      <c r="FR69" s="6">
        <f t="shared" ca="1" si="257"/>
        <v>-1.2926440464537274</v>
      </c>
      <c r="FS69" s="6">
        <f t="shared" ca="1" si="257"/>
        <v>-1.4218873596733619</v>
      </c>
      <c r="FT69" s="6">
        <f t="shared" ca="1" si="257"/>
        <v>-1.4838825981313275</v>
      </c>
      <c r="FU69" s="6">
        <f t="shared" ca="1" si="257"/>
        <v>-1.5203970426729456</v>
      </c>
      <c r="FV69" s="6">
        <f t="shared" ca="1" si="257"/>
        <v>-1.450517986932232</v>
      </c>
      <c r="FW69" s="6">
        <f t="shared" ca="1" si="257"/>
        <v>-1.2089261796240989</v>
      </c>
      <c r="FX69" s="6">
        <f t="shared" ca="1" si="257"/>
        <v>-0.94960265445387981</v>
      </c>
      <c r="FY69" s="6">
        <f t="shared" ref="FY69:GV69" ca="1" si="258">IFERROR(FY67-FY68, "n/a")</f>
        <v>-0.73381786634423851</v>
      </c>
      <c r="FZ69" s="6">
        <f t="shared" ca="1" si="258"/>
        <v>-0.5720693974868194</v>
      </c>
      <c r="GA69" s="6">
        <f t="shared" ca="1" si="258"/>
        <v>-0.3382860639004871</v>
      </c>
      <c r="GB69" s="6">
        <f t="shared" ca="1" si="258"/>
        <v>-0.14817287445595292</v>
      </c>
      <c r="GC69" s="6">
        <f t="shared" ca="1" si="258"/>
        <v>-0.13006436136631488</v>
      </c>
      <c r="GD69" s="6">
        <f t="shared" ca="1" si="258"/>
        <v>-7.7284781682300657E-2</v>
      </c>
      <c r="GE69" s="6">
        <f t="shared" ca="1" si="258"/>
        <v>-5.6132625938941805E-2</v>
      </c>
      <c r="GF69" s="6">
        <f t="shared" ca="1" si="258"/>
        <v>-0.23458665707241627</v>
      </c>
      <c r="GG69" s="6">
        <f t="shared" ca="1" si="258"/>
        <v>-0.29020504816204334</v>
      </c>
      <c r="GH69" s="6">
        <f t="shared" ca="1" si="258"/>
        <v>-0.24151854874601331</v>
      </c>
      <c r="GI69" s="6">
        <f t="shared" ca="1" si="258"/>
        <v>-0.32488254631683466</v>
      </c>
      <c r="GJ69" s="6">
        <f t="shared" ca="1" si="258"/>
        <v>-0.28734463853099601</v>
      </c>
      <c r="GK69" s="6">
        <f t="shared" ca="1" si="258"/>
        <v>-0.24792866701041616</v>
      </c>
      <c r="GL69" s="6">
        <f t="shared" ca="1" si="258"/>
        <v>-0.16467088403313002</v>
      </c>
      <c r="GM69" s="6">
        <f t="shared" ca="1" si="258"/>
        <v>-0.15240603990659113</v>
      </c>
      <c r="GN69" s="6">
        <f t="shared" ca="1" si="258"/>
        <v>-0.10990140892247882</v>
      </c>
      <c r="GO69" s="6">
        <f t="shared" ca="1" si="258"/>
        <v>-6.6485622260252702E-2</v>
      </c>
      <c r="GP69" s="6">
        <f t="shared" ca="1" si="258"/>
        <v>-0.25367444883495355</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-7.2315435210562606E-2</v>
      </c>
      <c r="GM70" s="6">
        <f t="shared" ca="1" si="265"/>
        <v>-0.32664984884030285</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28" zoomScale="310" zoomScaleNormal="100" zoomScaleSheetLayoutView="310" zoomScalePageLayoutView="85" workbookViewId="0">
      <selection activeCell="B47" sqref="B47:D47"/>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597</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404</v>
      </c>
      <c r="C47" s="90"/>
      <c r="D47" s="90"/>
      <c r="E47" s="91" t="s">
        <v>405</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41" activePane="bottomLeft" state="frozen"/>
      <selection pane="bottomLeft" activeCell="G74" sqref="G74"/>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MATCH(Fiscal_impact_042718!$A2, Calculations!$9:$9, 0))</f>
        <v>0.20857714517999645</v>
      </c>
      <c r="C2" s="66">
        <f>INDEX(Calculations!$1:$80, MATCH("RecessionDummy", Calculations!$B:$B, 0), MATCH(Fiscal_impact_042718!$A2, Calculations!$9:$9, 0))</f>
        <v>0</v>
      </c>
      <c r="D2" s="65">
        <f ca="1">INDEX(Calculations!$1:$80, MATCH("Fiscal_Impact_bars", Calculations!$B:$B, 0), MATCH(Fiscal_impact_042718!$A2,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MATCH(Fiscal_impact_042718!$A3, Calculations!$9:$9, 0))</f>
        <v>0.31188385901110699</v>
      </c>
      <c r="C3" s="66">
        <f>INDEX(Calculations!$1:$80, MATCH("RecessionDummy", Calculations!$B:$B, 0), MATCH(Fiscal_impact_042718!$A3, Calculations!$9:$9, 0))</f>
        <v>0</v>
      </c>
      <c r="D3" s="65">
        <f ca="1">INDEX(Calculations!$1:$80, MATCH("Fiscal_Impact_bars", Calculations!$B:$B, 0), MATCH(Fiscal_impact_042718!$A3,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MATCH(Fiscal_impact_042718!$A4, Calculations!$9:$9, 0))</f>
        <v>0.10059776893960075</v>
      </c>
      <c r="C4" s="66">
        <f>INDEX(Calculations!$1:$80, MATCH("RecessionDummy", Calculations!$B:$B, 0), MATCH(Fiscal_impact_042718!$A4, Calculations!$9:$9, 0))</f>
        <v>0</v>
      </c>
      <c r="D4" s="65">
        <f ca="1">INDEX(Calculations!$1:$80, MATCH("Fiscal_Impact_bars", Calculations!$B:$B, 0), MATCH(Fiscal_impact_042718!$A4,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MATCH(Fiscal_impact_042718!$A5, Calculations!$9:$9, 0))</f>
        <v>-6.5715868074283923E-2</v>
      </c>
      <c r="C5" s="66">
        <f>INDEX(Calculations!$1:$80, MATCH("RecessionDummy", Calculations!$B:$B, 0), MATCH(Fiscal_impact_042718!$A5, Calculations!$9:$9, 0))</f>
        <v>0</v>
      </c>
      <c r="D5" s="65">
        <f ca="1">INDEX(Calculations!$1:$80, MATCH("Fiscal_Impact_bars", Calculations!$B:$B, 0), MATCH(Fiscal_impact_042718!$A5,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MATCH(Fiscal_impact_042718!$A6, Calculations!$9:$9, 0))</f>
        <v>0.44678496957222402</v>
      </c>
      <c r="C6" s="66">
        <f>INDEX(Calculations!$1:$80, MATCH("RecessionDummy", Calculations!$B:$B, 0), MATCH(Fiscal_impact_042718!$A6, Calculations!$9:$9, 0))</f>
        <v>0</v>
      </c>
      <c r="D6" s="65">
        <f ca="1">INDEX(Calculations!$1:$80, MATCH("Fiscal_Impact_bars", Calculations!$B:$B, 0), MATCH(Fiscal_impact_042718!$A6,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MATCH(Fiscal_impact_042718!$A7, Calculations!$9:$9, 0))</f>
        <v>0.66691444939497502</v>
      </c>
      <c r="C7" s="66">
        <f>INDEX(Calculations!$1:$80, MATCH("RecessionDummy", Calculations!$B:$B, 0), MATCH(Fiscal_impact_042718!$A7, Calculations!$9:$9, 0))</f>
        <v>1</v>
      </c>
      <c r="D7" s="65">
        <f ca="1">INDEX(Calculations!$1:$80, MATCH("Fiscal_Impact_bars", Calculations!$B:$B, 0), MATCH(Fiscal_impact_042718!$A7,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MATCH(Fiscal_impact_042718!$A8, Calculations!$9:$9, 0))</f>
        <v>0.96230301496999315</v>
      </c>
      <c r="C8" s="66">
        <f>INDEX(Calculations!$1:$80, MATCH("RecessionDummy", Calculations!$B:$B, 0), MATCH(Fiscal_impact_042718!$A8, Calculations!$9:$9, 0))</f>
        <v>1</v>
      </c>
      <c r="D8" s="65">
        <f ca="1">INDEX(Calculations!$1:$80, MATCH("Fiscal_Impact_bars", Calculations!$B:$B, 0), MATCH(Fiscal_impact_042718!$A8,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MATCH(Fiscal_impact_042718!$A9, Calculations!$9:$9, 0))</f>
        <v>1.481600424851605</v>
      </c>
      <c r="C9" s="66">
        <f>INDEX(Calculations!$1:$80, MATCH("RecessionDummy", Calculations!$B:$B, 0), MATCH(Fiscal_impact_042718!$A9, Calculations!$9:$9, 0))</f>
        <v>1</v>
      </c>
      <c r="D9" s="65">
        <f ca="1">INDEX(Calculations!$1:$80, MATCH("Fiscal_Impact_bars", Calculations!$B:$B, 0), MATCH(Fiscal_impact_042718!$A9,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MATCH(Fiscal_impact_042718!$A10, Calculations!$9:$9, 0))</f>
        <v>1.7761412580347715</v>
      </c>
      <c r="C10" s="66">
        <f>INDEX(Calculations!$1:$80, MATCH("RecessionDummy", Calculations!$B:$B, 0), MATCH(Fiscal_impact_042718!$A10, Calculations!$9:$9, 0))</f>
        <v>0</v>
      </c>
      <c r="D10" s="65">
        <f ca="1">INDEX(Calculations!$1:$80, MATCH("Fiscal_Impact_bars", Calculations!$B:$B, 0), MATCH(Fiscal_impact_042718!$A10,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MATCH(Fiscal_impact_042718!$A11, Calculations!$9:$9, 0))</f>
        <v>1.9861841933983702</v>
      </c>
      <c r="C11" s="66">
        <f>INDEX(Calculations!$1:$80, MATCH("RecessionDummy", Calculations!$B:$B, 0), MATCH(Fiscal_impact_042718!$A11, Calculations!$9:$9, 0))</f>
        <v>0</v>
      </c>
      <c r="D11" s="65">
        <f ca="1">INDEX(Calculations!$1:$80, MATCH("Fiscal_Impact_bars", Calculations!$B:$B, 0), MATCH(Fiscal_impact_042718!$A11,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MATCH(Fiscal_impact_042718!$A12, Calculations!$9:$9, 0))</f>
        <v>2.2221236302194836</v>
      </c>
      <c r="C12" s="66">
        <f>INDEX(Calculations!$1:$80, MATCH("RecessionDummy", Calculations!$B:$B, 0), MATCH(Fiscal_impact_042718!$A12, Calculations!$9:$9, 0))</f>
        <v>0</v>
      </c>
      <c r="D12" s="65">
        <f ca="1">INDEX(Calculations!$1:$80, MATCH("Fiscal_Impact_bars", Calculations!$B:$B, 0), MATCH(Fiscal_impact_042718!$A12,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MATCH(Fiscal_impact_042718!$A13, Calculations!$9:$9, 0))</f>
        <v>2.0526952299733021</v>
      </c>
      <c r="C13" s="66">
        <f>INDEX(Calculations!$1:$80, MATCH("RecessionDummy", Calculations!$B:$B, 0), MATCH(Fiscal_impact_042718!$A13, Calculations!$9:$9, 0))</f>
        <v>0</v>
      </c>
      <c r="D13" s="65">
        <f ca="1">INDEX(Calculations!$1:$80, MATCH("Fiscal_Impact_bars", Calculations!$B:$B, 0), MATCH(Fiscal_impact_042718!$A13,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MATCH(Fiscal_impact_042718!$A14, Calculations!$9:$9, 0))</f>
        <v>1.718304776395863</v>
      </c>
      <c r="C14" s="66">
        <f>INDEX(Calculations!$1:$80, MATCH("RecessionDummy", Calculations!$B:$B, 0), MATCH(Fiscal_impact_042718!$A14, Calculations!$9:$9, 0))</f>
        <v>0</v>
      </c>
      <c r="D14" s="65">
        <f ca="1">INDEX(Calculations!$1:$80, MATCH("Fiscal_Impact_bars", Calculations!$B:$B, 0), MATCH(Fiscal_impact_042718!$A14,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MATCH(Fiscal_impact_042718!$A15, Calculations!$9:$9, 0))</f>
        <v>1.7084047167032321</v>
      </c>
      <c r="C15" s="66">
        <f>INDEX(Calculations!$1:$80, MATCH("RecessionDummy", Calculations!$B:$B, 0), MATCH(Fiscal_impact_042718!$A15, Calculations!$9:$9, 0))</f>
        <v>0</v>
      </c>
      <c r="D15" s="65">
        <f ca="1">INDEX(Calculations!$1:$80, MATCH("Fiscal_Impact_bars", Calculations!$B:$B, 0), MATCH(Fiscal_impact_042718!$A15,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MATCH(Fiscal_impact_042718!$A16, Calculations!$9:$9, 0))</f>
        <v>1.4828270665562828</v>
      </c>
      <c r="C16" s="66">
        <f>INDEX(Calculations!$1:$80, MATCH("RecessionDummy", Calculations!$B:$B, 0), MATCH(Fiscal_impact_042718!$A16, Calculations!$9:$9, 0))</f>
        <v>0</v>
      </c>
      <c r="D16" s="65">
        <f ca="1">INDEX(Calculations!$1:$80, MATCH("Fiscal_Impact_bars", Calculations!$B:$B, 0), MATCH(Fiscal_impact_042718!$A16,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MATCH(Fiscal_impact_042718!$A17, Calculations!$9:$9, 0))</f>
        <v>1.3448213769741721</v>
      </c>
      <c r="C17" s="66">
        <f>INDEX(Calculations!$1:$80, MATCH("RecessionDummy", Calculations!$B:$B, 0), MATCH(Fiscal_impact_042718!$A17, Calculations!$9:$9, 0))</f>
        <v>0</v>
      </c>
      <c r="D17" s="65">
        <f ca="1">INDEX(Calculations!$1:$80, MATCH("Fiscal_Impact_bars", Calculations!$B:$B, 0), MATCH(Fiscal_impact_042718!$A17,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MATCH(Fiscal_impact_042718!$A18, Calculations!$9:$9, 0))</f>
        <v>1.2574315674823606</v>
      </c>
      <c r="C18" s="66">
        <f>INDEX(Calculations!$1:$80, MATCH("RecessionDummy", Calculations!$B:$B, 0), MATCH(Fiscal_impact_042718!$A18, Calculations!$9:$9, 0))</f>
        <v>0</v>
      </c>
      <c r="D18" s="65">
        <f ca="1">INDEX(Calculations!$1:$80, MATCH("Fiscal_Impact_bars", Calculations!$B:$B, 0), MATCH(Fiscal_impact_042718!$A18,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MATCH(Fiscal_impact_042718!$A19, Calculations!$9:$9, 0))</f>
        <v>0.86961740958671574</v>
      </c>
      <c r="C19" s="66">
        <f>INDEX(Calculations!$1:$80, MATCH("RecessionDummy", Calculations!$B:$B, 0), MATCH(Fiscal_impact_042718!$A19, Calculations!$9:$9, 0))</f>
        <v>0</v>
      </c>
      <c r="D19" s="65">
        <f ca="1">INDEX(Calculations!$1:$80, MATCH("Fiscal_Impact_bars", Calculations!$B:$B, 0), MATCH(Fiscal_impact_042718!$A19,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MATCH(Fiscal_impact_042718!$A20, Calculations!$9:$9, 0))</f>
        <v>0.68843225129400476</v>
      </c>
      <c r="C20" s="66">
        <f>INDEX(Calculations!$1:$80, MATCH("RecessionDummy", Calculations!$B:$B, 0), MATCH(Fiscal_impact_042718!$A20, Calculations!$9:$9, 0))</f>
        <v>0</v>
      </c>
      <c r="D20" s="65">
        <f ca="1">INDEX(Calculations!$1:$80, MATCH("Fiscal_Impact_bars", Calculations!$B:$B, 0), MATCH(Fiscal_impact_042718!$A20,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MATCH(Fiscal_impact_042718!$A21, Calculations!$9:$9, 0))</f>
        <v>0.33712429368125152</v>
      </c>
      <c r="C21" s="66">
        <f>INDEX(Calculations!$1:$80, MATCH("RecessionDummy", Calculations!$B:$B, 0), MATCH(Fiscal_impact_042718!$A21, Calculations!$9:$9, 0))</f>
        <v>0</v>
      </c>
      <c r="D21" s="65">
        <f ca="1">INDEX(Calculations!$1:$80, MATCH("Fiscal_Impact_bars", Calculations!$B:$B, 0), MATCH(Fiscal_impact_042718!$A21,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MATCH(Fiscal_impact_042718!$A22, Calculations!$9:$9, 0))</f>
        <v>0.11899890966049499</v>
      </c>
      <c r="C22" s="66">
        <f>INDEX(Calculations!$1:$80, MATCH("RecessionDummy", Calculations!$B:$B, 0), MATCH(Fiscal_impact_042718!$A22, Calculations!$9:$9, 0))</f>
        <v>0</v>
      </c>
      <c r="D22" s="65">
        <f ca="1">INDEX(Calculations!$1:$80, MATCH("Fiscal_Impact_bars", Calculations!$B:$B, 0), MATCH(Fiscal_impact_042718!$A22,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MATCH(Fiscal_impact_042718!$A23, Calculations!$9:$9, 0))</f>
        <v>-0.14286962152562835</v>
      </c>
      <c r="C23" s="66">
        <f>INDEX(Calculations!$1:$80, MATCH("RecessionDummy", Calculations!$B:$B, 0), MATCH(Fiscal_impact_042718!$A23, Calculations!$9:$9, 0))</f>
        <v>0</v>
      </c>
      <c r="D23" s="65">
        <f ca="1">INDEX(Calculations!$1:$80, MATCH("Fiscal_Impact_bars", Calculations!$B:$B, 0), MATCH(Fiscal_impact_042718!$A23,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MATCH(Fiscal_impact_042718!$A24, Calculations!$9:$9, 0))</f>
        <v>-0.17186514143648385</v>
      </c>
      <c r="C24" s="66">
        <f>INDEX(Calculations!$1:$80, MATCH("RecessionDummy", Calculations!$B:$B, 0), MATCH(Fiscal_impact_042718!$A24, Calculations!$9:$9, 0))</f>
        <v>0</v>
      </c>
      <c r="D24" s="65">
        <f ca="1">INDEX(Calculations!$1:$80, MATCH("Fiscal_Impact_bars", Calculations!$B:$B, 0), MATCH(Fiscal_impact_042718!$A24,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MATCH(Fiscal_impact_042718!$A25, Calculations!$9:$9, 0))</f>
        <v>-0.2788978543909264</v>
      </c>
      <c r="C25" s="66">
        <f>INDEX(Calculations!$1:$80, MATCH("RecessionDummy", Calculations!$B:$B, 0), MATCH(Fiscal_impact_042718!$A25, Calculations!$9:$9, 0))</f>
        <v>0</v>
      </c>
      <c r="D25" s="65">
        <f ca="1">INDEX(Calculations!$1:$80, MATCH("Fiscal_Impact_bars", Calculations!$B:$B, 0), MATCH(Fiscal_impact_042718!$A25,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MATCH(Fiscal_impact_042718!$A26, Calculations!$9:$9, 0))</f>
        <v>-0.1926483113139113</v>
      </c>
      <c r="C26" s="66">
        <f>INDEX(Calculations!$1:$80, MATCH("RecessionDummy", Calculations!$B:$B, 0), MATCH(Fiscal_impact_042718!$A26, Calculations!$9:$9, 0))</f>
        <v>0</v>
      </c>
      <c r="D26" s="65">
        <f ca="1">INDEX(Calculations!$1:$80, MATCH("Fiscal_Impact_bars", Calculations!$B:$B, 0), MATCH(Fiscal_impact_042718!$A26,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MATCH(Fiscal_impact_042718!$A27, Calculations!$9:$9, 0))</f>
        <v>-0.20236469663777237</v>
      </c>
      <c r="C27" s="66">
        <f>INDEX(Calculations!$1:$80, MATCH("RecessionDummy", Calculations!$B:$B, 0), MATCH(Fiscal_impact_042718!$A27, Calculations!$9:$9, 0))</f>
        <v>0</v>
      </c>
      <c r="D27" s="65">
        <f ca="1">INDEX(Calculations!$1:$80, MATCH("Fiscal_Impact_bars", Calculations!$B:$B, 0), MATCH(Fiscal_impact_042718!$A27,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MATCH(Fiscal_impact_042718!$A28, Calculations!$9:$9, 0))</f>
        <v>-0.27972316089594917</v>
      </c>
      <c r="C28" s="66">
        <f>INDEX(Calculations!$1:$80, MATCH("RecessionDummy", Calculations!$B:$B, 0), MATCH(Fiscal_impact_042718!$A28, Calculations!$9:$9, 0))</f>
        <v>0</v>
      </c>
      <c r="D28" s="65">
        <f ca="1">INDEX(Calculations!$1:$80, MATCH("Fiscal_Impact_bars", Calculations!$B:$B, 0), MATCH(Fiscal_impact_042718!$A28,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MATCH(Fiscal_impact_042718!$A29, Calculations!$9:$9, 0))</f>
        <v>-6.0091867897963405E-2</v>
      </c>
      <c r="C29" s="66">
        <f>INDEX(Calculations!$1:$80, MATCH("RecessionDummy", Calculations!$B:$B, 0), MATCH(Fiscal_impact_042718!$A29, Calculations!$9:$9, 0))</f>
        <v>0</v>
      </c>
      <c r="D29" s="65">
        <f ca="1">INDEX(Calculations!$1:$80, MATCH("Fiscal_Impact_bars", Calculations!$B:$B, 0), MATCH(Fiscal_impact_042718!$A29,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MATCH(Fiscal_impact_042718!$A30, Calculations!$9:$9, 0))</f>
        <v>-0.19241227468730299</v>
      </c>
      <c r="C30" s="66">
        <f>INDEX(Calculations!$1:$80, MATCH("RecessionDummy", Calculations!$B:$B, 0), MATCH(Fiscal_impact_042718!$A30, Calculations!$9:$9, 0))</f>
        <v>0</v>
      </c>
      <c r="D30" s="65">
        <f ca="1">INDEX(Calculations!$1:$80, MATCH("Fiscal_Impact_bars", Calculations!$B:$B, 0), MATCH(Fiscal_impact_042718!$A30,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MATCH(Fiscal_impact_042718!$A31, Calculations!$9:$9, 0))</f>
        <v>-3.5871447839165141E-2</v>
      </c>
      <c r="C31" s="66">
        <f>INDEX(Calculations!$1:$80, MATCH("RecessionDummy", Calculations!$B:$B, 0), MATCH(Fiscal_impact_042718!$A31, Calculations!$9:$9, 0))</f>
        <v>0</v>
      </c>
      <c r="D31" s="65">
        <f ca="1">INDEX(Calculations!$1:$80, MATCH("Fiscal_Impact_bars", Calculations!$B:$B, 0), MATCH(Fiscal_impact_042718!$A31,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MATCH(Fiscal_impact_042718!$A32, Calculations!$9:$9, 0))</f>
        <v>9.6429143533644596E-2</v>
      </c>
      <c r="C32" s="66">
        <f>INDEX(Calculations!$1:$80, MATCH("RecessionDummy", Calculations!$B:$B, 0), MATCH(Fiscal_impact_042718!$A32, Calculations!$9:$9, 0))</f>
        <v>0</v>
      </c>
      <c r="D32" s="65">
        <f ca="1">INDEX(Calculations!$1:$80, MATCH("Fiscal_Impact_bars", Calculations!$B:$B, 0), MATCH(Fiscal_impact_042718!$A32,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MATCH(Fiscal_impact_042718!$A33, Calculations!$9:$9, 0))</f>
        <v>0.1569259566203357</v>
      </c>
      <c r="C33" s="66">
        <f>INDEX(Calculations!$1:$80, MATCH("RecessionDummy", Calculations!$B:$B, 0), MATCH(Fiscal_impact_042718!$A33, Calculations!$9:$9, 0))</f>
        <v>0</v>
      </c>
      <c r="D33" s="65">
        <f ca="1">INDEX(Calculations!$1:$80, MATCH("Fiscal_Impact_bars", Calculations!$B:$B, 0), MATCH(Fiscal_impact_042718!$A33,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MATCH(Fiscal_impact_042718!$A34, Calculations!$9:$9, 0))</f>
        <v>0.36606180894782625</v>
      </c>
      <c r="C34" s="66">
        <f>INDEX(Calculations!$1:$80, MATCH("RecessionDummy", Calculations!$B:$B, 0), MATCH(Fiscal_impact_042718!$A34, Calculations!$9:$9, 0))</f>
        <v>1</v>
      </c>
      <c r="D34" s="65">
        <f ca="1">INDEX(Calculations!$1:$80, MATCH("Fiscal_Impact_bars", Calculations!$B:$B, 0), MATCH(Fiscal_impact_042718!$A34,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MATCH(Fiscal_impact_042718!$A35, Calculations!$9:$9, 0))</f>
        <v>0.98744133331774009</v>
      </c>
      <c r="C35" s="66">
        <f>INDEX(Calculations!$1:$80, MATCH("RecessionDummy", Calculations!$B:$B, 0), MATCH(Fiscal_impact_042718!$A35, Calculations!$9:$9, 0))</f>
        <v>1</v>
      </c>
      <c r="D35" s="65">
        <f ca="1">INDEX(Calculations!$1:$80, MATCH("Fiscal_Impact_bars", Calculations!$B:$B, 0), MATCH(Fiscal_impact_042718!$A35,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MATCH(Fiscal_impact_042718!$A36, Calculations!$9:$9, 0))</f>
        <v>1.3886903526417678</v>
      </c>
      <c r="C36" s="66">
        <f>INDEX(Calculations!$1:$80, MATCH("RecessionDummy", Calculations!$B:$B, 0), MATCH(Fiscal_impact_042718!$A36, Calculations!$9:$9, 0))</f>
        <v>1</v>
      </c>
      <c r="D36" s="65">
        <f ca="1">INDEX(Calculations!$1:$80, MATCH("Fiscal_Impact_bars", Calculations!$B:$B, 0), MATCH(Fiscal_impact_042718!$A36,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MATCH(Fiscal_impact_042718!$A37, Calculations!$9:$9, 0))</f>
        <v>1.6171019645826699</v>
      </c>
      <c r="C37" s="66">
        <f>INDEX(Calculations!$1:$80, MATCH("RecessionDummy", Calculations!$B:$B, 0), MATCH(Fiscal_impact_042718!$A37, Calculations!$9:$9, 0))</f>
        <v>1</v>
      </c>
      <c r="D37" s="65">
        <f ca="1">INDEX(Calculations!$1:$80, MATCH("Fiscal_Impact_bars", Calculations!$B:$B, 0), MATCH(Fiscal_impact_042718!$A37,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MATCH(Fiscal_impact_042718!$A38, Calculations!$9:$9, 0))</f>
        <v>2.1625954478134792</v>
      </c>
      <c r="C38" s="66">
        <f>INDEX(Calculations!$1:$80, MATCH("RecessionDummy", Calculations!$B:$B, 0), MATCH(Fiscal_impact_042718!$A38, Calculations!$9:$9, 0))</f>
        <v>1</v>
      </c>
      <c r="D38" s="65">
        <f ca="1">INDEX(Calculations!$1:$80, MATCH("Fiscal_Impact_bars", Calculations!$B:$B, 0), MATCH(Fiscal_impact_042718!$A38,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MATCH(Fiscal_impact_042718!$A39, Calculations!$9:$9, 0))</f>
        <v>2.2241732102894671</v>
      </c>
      <c r="C39" s="66">
        <f>INDEX(Calculations!$1:$80, MATCH("RecessionDummy", Calculations!$B:$B, 0), MATCH(Fiscal_impact_042718!$A39, Calculations!$9:$9, 0))</f>
        <v>1</v>
      </c>
      <c r="D39" s="65">
        <f ca="1">INDEX(Calculations!$1:$80, MATCH("Fiscal_Impact_bars", Calculations!$B:$B, 0), MATCH(Fiscal_impact_042718!$A39,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MATCH(Fiscal_impact_042718!$A40, Calculations!$9:$9, 0))</f>
        <v>2.4520086666560612</v>
      </c>
      <c r="C40" s="66">
        <f>INDEX(Calculations!$1:$80, MATCH("RecessionDummy", Calculations!$B:$B, 0), MATCH(Fiscal_impact_042718!$A40, Calculations!$9:$9, 0))</f>
        <v>0</v>
      </c>
      <c r="D40" s="65">
        <f ca="1">INDEX(Calculations!$1:$80, MATCH("Fiscal_Impact_bars", Calculations!$B:$B, 0), MATCH(Fiscal_impact_042718!$A40,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MATCH(Fiscal_impact_042718!$A41, Calculations!$9:$9, 0))</f>
        <v>2.6702504346044376</v>
      </c>
      <c r="C41" s="66">
        <f>INDEX(Calculations!$1:$80, MATCH("RecessionDummy", Calculations!$B:$B, 0), MATCH(Fiscal_impact_042718!$A41, Calculations!$9:$9, 0))</f>
        <v>0</v>
      </c>
      <c r="D41" s="65">
        <f ca="1">INDEX(Calculations!$1:$80, MATCH("Fiscal_Impact_bars", Calculations!$B:$B, 0), MATCH(Fiscal_impact_042718!$A41,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MATCH(Fiscal_impact_042718!$A42, Calculations!$9:$9, 0))</f>
        <v>2.4236258997122313</v>
      </c>
      <c r="C42" s="66">
        <f>INDEX(Calculations!$1:$80, MATCH("RecessionDummy", Calculations!$B:$B, 0), MATCH(Fiscal_impact_042718!$A42, Calculations!$9:$9, 0))</f>
        <v>0</v>
      </c>
      <c r="D42" s="65">
        <f ca="1">INDEX(Calculations!$1:$80, MATCH("Fiscal_Impact_bars", Calculations!$B:$B, 0), MATCH(Fiscal_impact_042718!$A42,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MATCH(Fiscal_impact_042718!$A43, Calculations!$9:$9, 0))</f>
        <v>2.1428255801294496</v>
      </c>
      <c r="C43" s="66">
        <f>INDEX(Calculations!$1:$80, MATCH("RecessionDummy", Calculations!$B:$B, 0), MATCH(Fiscal_impact_042718!$A43, Calculations!$9:$9, 0))</f>
        <v>0</v>
      </c>
      <c r="D43" s="65">
        <f ca="1">INDEX(Calculations!$1:$80, MATCH("Fiscal_Impact_bars", Calculations!$B:$B, 0), MATCH(Fiscal_impact_042718!$A43,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MATCH(Fiscal_impact_042718!$A44, Calculations!$9:$9, 0))</f>
        <v>1.7051909459763424</v>
      </c>
      <c r="C44" s="66">
        <f>INDEX(Calculations!$1:$80, MATCH("RecessionDummy", Calculations!$B:$B, 0), MATCH(Fiscal_impact_042718!$A44, Calculations!$9:$9, 0))</f>
        <v>0</v>
      </c>
      <c r="D44" s="65">
        <f ca="1">INDEX(Calculations!$1:$80, MATCH("Fiscal_Impact_bars", Calculations!$B:$B, 0), MATCH(Fiscal_impact_042718!$A44,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MATCH(Fiscal_impact_042718!$A45, Calculations!$9:$9, 0))</f>
        <v>1.2064363972032999</v>
      </c>
      <c r="C45" s="66">
        <f>INDEX(Calculations!$1:$80, MATCH("RecessionDummy", Calculations!$B:$B, 0), MATCH(Fiscal_impact_042718!$A45, Calculations!$9:$9, 0))</f>
        <v>0</v>
      </c>
      <c r="D45" s="65">
        <f ca="1">INDEX(Calculations!$1:$80, MATCH("Fiscal_Impact_bars", Calculations!$B:$B, 0), MATCH(Fiscal_impact_042718!$A45,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MATCH(Fiscal_impact_042718!$A46, Calculations!$9:$9, 0))</f>
        <v>0.34875358184314526</v>
      </c>
      <c r="C46" s="66">
        <f>INDEX(Calculations!$1:$80, MATCH("RecessionDummy", Calculations!$B:$B, 0), MATCH(Fiscal_impact_042718!$A46, Calculations!$9:$9, 0))</f>
        <v>0</v>
      </c>
      <c r="D46" s="65">
        <f ca="1">INDEX(Calculations!$1:$80, MATCH("Fiscal_Impact_bars", Calculations!$B:$B, 0), MATCH(Fiscal_impact_042718!$A46,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MATCH(Fiscal_impact_042718!$A47, Calculations!$9:$9, 0))</f>
        <v>-0.26418103886456701</v>
      </c>
      <c r="C47" s="66">
        <f>INDEX(Calculations!$1:$80, MATCH("RecessionDummy", Calculations!$B:$B, 0), MATCH(Fiscal_impact_042718!$A47, Calculations!$9:$9, 0))</f>
        <v>0</v>
      </c>
      <c r="D47" s="65">
        <f ca="1">INDEX(Calculations!$1:$80, MATCH("Fiscal_Impact_bars", Calculations!$B:$B, 0), MATCH(Fiscal_impact_042718!$A47,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MATCH(Fiscal_impact_042718!$A48, Calculations!$9:$9, 0))</f>
        <v>-0.84489866953424053</v>
      </c>
      <c r="C48" s="66">
        <f>INDEX(Calculations!$1:$80, MATCH("RecessionDummy", Calculations!$B:$B, 0), MATCH(Fiscal_impact_042718!$A48, Calculations!$9:$9, 0))</f>
        <v>0</v>
      </c>
      <c r="D48" s="65">
        <f ca="1">INDEX(Calculations!$1:$80, MATCH("Fiscal_Impact_bars", Calculations!$B:$B, 0), MATCH(Fiscal_impact_042718!$A48,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MATCH(Fiscal_impact_042718!$A49, Calculations!$9:$9, 0))</f>
        <v>-1.1318374806301932</v>
      </c>
      <c r="C49" s="66">
        <f>INDEX(Calculations!$1:$80, MATCH("RecessionDummy", Calculations!$B:$B, 0), MATCH(Fiscal_impact_042718!$A49, Calculations!$9:$9, 0))</f>
        <v>0</v>
      </c>
      <c r="D49" s="65">
        <f ca="1">INDEX(Calculations!$1:$80, MATCH("Fiscal_Impact_bars", Calculations!$B:$B, 0), MATCH(Fiscal_impact_042718!$A49,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MATCH(Fiscal_impact_042718!$A50, Calculations!$9:$9, 0))</f>
        <v>-0.96341050816847096</v>
      </c>
      <c r="C50" s="66">
        <f>INDEX(Calculations!$1:$80, MATCH("RecessionDummy", Calculations!$B:$B, 0), MATCH(Fiscal_impact_042718!$A50, Calculations!$9:$9, 0))</f>
        <v>0</v>
      </c>
      <c r="D50" s="65">
        <f ca="1">INDEX(Calculations!$1:$80, MATCH("Fiscal_Impact_bars", Calculations!$B:$B, 0), MATCH(Fiscal_impact_042718!$A50,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MATCH(Fiscal_impact_042718!$A51, Calculations!$9:$9, 0))</f>
        <v>-1.0790108282856412</v>
      </c>
      <c r="C51" s="66">
        <f>INDEX(Calculations!$1:$80, MATCH("RecessionDummy", Calculations!$B:$B, 0), MATCH(Fiscal_impact_042718!$A51, Calculations!$9:$9, 0))</f>
        <v>0</v>
      </c>
      <c r="D51" s="65">
        <f ca="1">INDEX(Calculations!$1:$80, MATCH("Fiscal_Impact_bars", Calculations!$B:$B, 0), MATCH(Fiscal_impact_042718!$A51,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MATCH(Fiscal_impact_042718!$A52, Calculations!$9:$9, 0))</f>
        <v>-0.95528241383656276</v>
      </c>
      <c r="C52" s="66">
        <f>INDEX(Calculations!$1:$80, MATCH("RecessionDummy", Calculations!$B:$B, 0), MATCH(Fiscal_impact_042718!$A52, Calculations!$9:$9, 0))</f>
        <v>0</v>
      </c>
      <c r="D52" s="65">
        <f ca="1">INDEX(Calculations!$1:$80, MATCH("Fiscal_Impact_bars", Calculations!$B:$B, 0), MATCH(Fiscal_impact_042718!$A52,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MATCH(Fiscal_impact_042718!$A53, Calculations!$9:$9, 0))</f>
        <v>-1.0242574642914284</v>
      </c>
      <c r="C53" s="66">
        <f>INDEX(Calculations!$1:$80, MATCH("RecessionDummy", Calculations!$B:$B, 0), MATCH(Fiscal_impact_042718!$A53, Calculations!$9:$9, 0))</f>
        <v>0</v>
      </c>
      <c r="D53" s="65">
        <f ca="1">INDEX(Calculations!$1:$80, MATCH("Fiscal_Impact_bars", Calculations!$B:$B, 0), MATCH(Fiscal_impact_042718!$A53,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MATCH(Fiscal_impact_042718!$A54, Calculations!$9:$9, 0))</f>
        <v>-1.1463098254253639</v>
      </c>
      <c r="C54" s="66">
        <f>INDEX(Calculations!$1:$80, MATCH("RecessionDummy", Calculations!$B:$B, 0), MATCH(Fiscal_impact_042718!$A54, Calculations!$9:$9, 0))</f>
        <v>0</v>
      </c>
      <c r="D54" s="65">
        <f ca="1">INDEX(Calculations!$1:$80, MATCH("Fiscal_Impact_bars", Calculations!$B:$B, 0), MATCH(Fiscal_impact_042718!$A54,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MATCH(Fiscal_impact_042718!$A55, Calculations!$9:$9, 0))</f>
        <v>-1.2046362985219579</v>
      </c>
      <c r="C55" s="66">
        <f>INDEX(Calculations!$1:$80, MATCH("RecessionDummy", Calculations!$B:$B, 0), MATCH(Fiscal_impact_042718!$A55, Calculations!$9:$9, 0))</f>
        <v>0</v>
      </c>
      <c r="D55" s="65">
        <f ca="1">INDEX(Calculations!$1:$80, MATCH("Fiscal_Impact_bars", Calculations!$B:$B, 0), MATCH(Fiscal_impact_042718!$A55,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MATCH(Fiscal_impact_042718!$A56, Calculations!$9:$9, 0))</f>
        <v>-1.2381713660940719</v>
      </c>
      <c r="C56" s="66">
        <f>INDEX(Calculations!$1:$80, MATCH("RecessionDummy", Calculations!$B:$B, 0), MATCH(Fiscal_impact_042718!$A56, Calculations!$9:$9, 0))</f>
        <v>0</v>
      </c>
      <c r="D56" s="65">
        <f ca="1">INDEX(Calculations!$1:$80, MATCH("Fiscal_Impact_bars", Calculations!$B:$B, 0), MATCH(Fiscal_impact_042718!$A56,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MATCH(Fiscal_impact_042718!$A57, Calculations!$9:$9, 0))</f>
        <v>-1.1666257934698181</v>
      </c>
      <c r="C57" s="66">
        <f>INDEX(Calculations!$1:$80, MATCH("RecessionDummy", Calculations!$B:$B, 0), MATCH(Fiscal_impact_042718!$A57, Calculations!$9:$9, 0))</f>
        <v>0</v>
      </c>
      <c r="D57" s="65">
        <f ca="1">INDEX(Calculations!$1:$80, MATCH("Fiscal_Impact_bars", Calculations!$B:$B, 0), MATCH(Fiscal_impact_042718!$A57,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MATCH(Fiscal_impact_042718!$A58, Calculations!$9:$9, 0))</f>
        <v>-0.92587990406803677</v>
      </c>
      <c r="C58" s="66">
        <f>INDEX(Calculations!$1:$80, MATCH("RecessionDummy", Calculations!$B:$B, 0), MATCH(Fiscal_impact_042718!$A58, Calculations!$9:$9, 0))</f>
        <v>0</v>
      </c>
      <c r="D58" s="65">
        <f ca="1">INDEX(Calculations!$1:$80, MATCH("Fiscal_Impact_bars", Calculations!$B:$B, 0), MATCH(Fiscal_impact_042718!$A58,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MATCH(Fiscal_impact_042718!$A59, Calculations!$9:$9, 0))</f>
        <v>-0.6656451664968398</v>
      </c>
      <c r="C59" s="66">
        <f>INDEX(Calculations!$1:$80, MATCH("RecessionDummy", Calculations!$B:$B, 0), MATCH(Fiscal_impact_042718!$A59, Calculations!$9:$9, 0))</f>
        <v>0</v>
      </c>
      <c r="D59" s="65">
        <f ca="1">INDEX(Calculations!$1:$80, MATCH("Fiscal_Impact_bars", Calculations!$B:$B, 0), MATCH(Fiscal_impact_042718!$A59,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MATCH(Fiscal_impact_042718!$A60, Calculations!$9:$9, 0))</f>
        <v>-0.44899561469127514</v>
      </c>
      <c r="C60" s="66">
        <f>INDEX(Calculations!$1:$80, MATCH("RecessionDummy", Calculations!$B:$B, 0), MATCH(Fiscal_impact_042718!$A60, Calculations!$9:$9, 0))</f>
        <v>0</v>
      </c>
      <c r="D60" s="65">
        <f ca="1">INDEX(Calculations!$1:$80, MATCH("Fiscal_Impact_bars", Calculations!$B:$B, 0), MATCH(Fiscal_impact_042718!$A60,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MATCH(Fiscal_impact_042718!$A61, Calculations!$9:$9, 0))</f>
        <v>-0.28573567892797985</v>
      </c>
      <c r="C61" s="66">
        <f>INDEX(Calculations!$1:$80, MATCH("RecessionDummy", Calculations!$B:$B, 0), MATCH(Fiscal_impact_042718!$A61, Calculations!$9:$9, 0))</f>
        <v>0</v>
      </c>
      <c r="D61" s="65">
        <f ca="1">INDEX(Calculations!$1:$80, MATCH("Fiscal_Impact_bars", Calculations!$B:$B, 0), MATCH(Fiscal_impact_042718!$A61,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MATCH(Fiscal_impact_042718!$A62, Calculations!$9:$9, 0))</f>
        <v>-4.7958077572838861E-2</v>
      </c>
      <c r="C62" s="66">
        <f>INDEX(Calculations!$1:$80, MATCH("RecessionDummy", Calculations!$B:$B, 0), MATCH(Fiscal_impact_042718!$A62, Calculations!$9:$9, 0))</f>
        <v>0</v>
      </c>
      <c r="D62" s="65">
        <f ca="1">INDEX(Calculations!$1:$80, MATCH("Fiscal_Impact_bars", Calculations!$B:$B, 0), MATCH(Fiscal_impact_042718!$A62,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MATCH(Fiscal_impact_042718!$A63, Calculations!$9:$9, 0))</f>
        <v>0.14702002722759669</v>
      </c>
      <c r="C63" s="66">
        <f>INDEX(Calculations!$1:$80, MATCH("RecessionDummy", Calculations!$B:$B, 0), MATCH(Fiscal_impact_042718!$A63, Calculations!$9:$9, 0))</f>
        <v>0</v>
      </c>
      <c r="D63" s="65">
        <f ca="1">INDEX(Calculations!$1:$80, MATCH("Fiscal_Impact_bars", Calculations!$B:$B, 0), MATCH(Fiscal_impact_042718!$A63,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MATCH(Fiscal_impact_042718!$A64, Calculations!$9:$9, 0))</f>
        <v>0.17020811659797846</v>
      </c>
      <c r="C64" s="66">
        <f>INDEX(Calculations!$1:$80, MATCH("RecessionDummy", Calculations!$B:$B, 0), MATCH(Fiscal_impact_042718!$A64, Calculations!$9:$9, 0))</f>
        <v>0</v>
      </c>
      <c r="D64" s="65">
        <f ca="1">INDEX(Calculations!$1:$80, MATCH("Fiscal_Impact_bars", Calculations!$B:$B, 0), MATCH(Fiscal_impact_042718!$A64,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8" x14ac:dyDescent="0.25">
      <c r="A65" s="64">
        <f>INDEX(Calculations!$9:$9, , ROW()+121)</f>
        <v>42369</v>
      </c>
      <c r="B65" s="65">
        <f ca="1">INDEX(Calculations!$1:$80, MATCH("Fiscal_Impact", Calculations!$B:$B, 0), MATCH(Fiscal_impact_042718!$A65, Calculations!$9:$9, 0))</f>
        <v>0.22720544770571147</v>
      </c>
      <c r="C65" s="66">
        <f>INDEX(Calculations!$1:$80, MATCH("RecessionDummy", Calculations!$B:$B, 0), MATCH(Fiscal_impact_042718!$A65, Calculations!$9:$9, 0))</f>
        <v>0</v>
      </c>
      <c r="D65" s="65">
        <f ca="1">INDEX(Calculations!$1:$80, MATCH("Fiscal_Impact_bars", Calculations!$B:$B, 0), MATCH(Fiscal_impact_042718!$A65,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8" x14ac:dyDescent="0.25">
      <c r="A66" s="64">
        <f>INDEX(Calculations!$9:$9, , ROW()+121)</f>
        <v>42460</v>
      </c>
      <c r="B66" s="65">
        <f ca="1">INDEX(Calculations!$1:$80, MATCH("Fiscal_Impact", Calculations!$B:$B, 0), MATCH(Fiscal_impact_042718!$A66, Calculations!$9:$9, 0))</f>
        <v>0.25027903589697159</v>
      </c>
      <c r="C66" s="66">
        <f>INDEX(Calculations!$1:$80, MATCH("RecessionDummy", Calculations!$B:$B, 0), MATCH(Fiscal_impact_042718!$A66, Calculations!$9:$9, 0))</f>
        <v>0</v>
      </c>
      <c r="D66" s="65">
        <f ca="1">INDEX(Calculations!$1:$80, MATCH("Fiscal_Impact_bars", Calculations!$B:$B, 0), MATCH(Fiscal_impact_042718!$A66,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8" x14ac:dyDescent="0.25">
      <c r="A67" s="64">
        <f>INDEX(Calculations!$9:$9, , ROW()+121)</f>
        <v>42551</v>
      </c>
      <c r="B67" s="65">
        <f ca="1">INDEX(Calculations!$1:$80, MATCH("Fiscal_Impact", Calculations!$B:$B, 0), MATCH(Fiscal_impact_042718!$A67, Calculations!$9:$9, 0))</f>
        <v>6.8208563987255832E-2</v>
      </c>
      <c r="C67" s="66">
        <f>INDEX(Calculations!$1:$80, MATCH("RecessionDummy", Calculations!$B:$B, 0), MATCH(Fiscal_impact_042718!$A67, Calculations!$9:$9, 0))</f>
        <v>0</v>
      </c>
      <c r="D67" s="65">
        <f ca="1">INDEX(Calculations!$1:$80, MATCH("Fiscal_Impact_bars", Calculations!$B:$B, 0), MATCH(Fiscal_impact_042718!$A67,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8" x14ac:dyDescent="0.25">
      <c r="A68" s="64">
        <f>INDEX(Calculations!$9:$9, , ROW()+121)</f>
        <v>42643</v>
      </c>
      <c r="B68" s="70">
        <f ca="1">INDEX(Calculations!$1:$80, MATCH("Fiscal_Impact", Calculations!$B:$B, 0), MATCH(Fiscal_impact_042718!$A68, Calculations!$9:$9, 0))</f>
        <v>7.1637118925393997E-3</v>
      </c>
      <c r="C68" s="66">
        <f>INDEX(Calculations!$1:$80, MATCH("RecessionDummy", Calculations!$B:$B, 0), MATCH(Fiscal_impact_042718!$A68, Calculations!$9:$9, 0))</f>
        <v>0</v>
      </c>
      <c r="D68" s="70">
        <f ca="1">INDEX(Calculations!$1:$80, MATCH("Fiscal_Impact_bars", Calculations!$B:$B, 0), MATCH(Fiscal_impact_042718!$A68,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8" x14ac:dyDescent="0.25">
      <c r="A69" s="64">
        <f>INDEX(Calculations!$9:$9, , ROW()+121)</f>
        <v>42735</v>
      </c>
      <c r="B69" s="70">
        <f ca="1">INDEX(Calculations!$1:$80, MATCH("Fiscal_Impact", Calculations!$B:$B, 0), MATCH(Fiscal_impact_042718!$A69, Calculations!$9:$9, 0))</f>
        <v>5.0005639746829741E-2</v>
      </c>
      <c r="C69" s="66">
        <f>INDEX(Calculations!$1:$80, MATCH("RecessionDummy", Calculations!$B:$B, 0), MATCH(Fiscal_impact_042718!$A69, Calculations!$9:$9, 0))</f>
        <v>0</v>
      </c>
      <c r="D69" s="70">
        <f ca="1">INDEX(Calculations!$1:$80, MATCH("Fiscal_Impact_bars", Calculations!$B:$B, 0), MATCH(Fiscal_impact_042718!$A69,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8" x14ac:dyDescent="0.25">
      <c r="A70" s="64">
        <f>INDEX(Calculations!$9:$9, , ROW()+121)</f>
        <v>42825</v>
      </c>
      <c r="B70" s="70">
        <f ca="1">INDEX(Calculations!$1:$80, MATCH("Fiscal_Impact", Calculations!$B:$B, 0), MATCH(Fiscal_impact_042718!$A70, Calculations!$9:$9, 0))</f>
        <v>-3.9625201929108705E-2</v>
      </c>
      <c r="C70" s="66">
        <f>INDEX(Calculations!$1:$80, MATCH("RecessionDummy", Calculations!$B:$B, 0), MATCH(Fiscal_impact_042718!$A70, Calculations!$9:$9, 0))</f>
        <v>0</v>
      </c>
      <c r="D70" s="70">
        <f ca="1">INDEX(Calculations!$1:$80, MATCH("Fiscal_Impact_bars", Calculations!$B:$B, 0), MATCH(Fiscal_impact_042718!$A70,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8" x14ac:dyDescent="0.25">
      <c r="A71" s="64">
        <f>INDEX(Calculations!$9:$9, , ROW()+121)</f>
        <v>42916</v>
      </c>
      <c r="B71" s="70">
        <f ca="1">INDEX(Calculations!$1:$80, MATCH("Fiscal_Impact", Calculations!$B:$B, 0), MATCH(Fiscal_impact_042718!$A71, Calculations!$9:$9, 0))</f>
        <v>-2.5246394743902046E-3</v>
      </c>
      <c r="C71" s="66">
        <f>INDEX(Calculations!$1:$80, MATCH("RecessionDummy", Calculations!$B:$B, 0), MATCH(Fiscal_impact_042718!$A71, Calculations!$9:$9, 0))</f>
        <v>0</v>
      </c>
      <c r="D71" s="70">
        <f ca="1">INDEX(Calculations!$1:$80, MATCH("Fiscal_Impact_bars", Calculations!$B:$B, 0), MATCH(Fiscal_impact_042718!$A71,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8" x14ac:dyDescent="0.25">
      <c r="A72" s="64">
        <f>INDEX(Calculations!$9:$9, , ROW()+121)</f>
        <v>43008</v>
      </c>
      <c r="B72" s="70">
        <f ca="1">INDEX(Calculations!$1:$80, MATCH("Fiscal_Impact", Calculations!$B:$B, 0), MATCH(Fiscal_impact_042718!$A72, Calculations!$9:$9, 0))</f>
        <v>3.9188145425349555E-2</v>
      </c>
      <c r="C72" s="66">
        <f>INDEX(Calculations!$1:$80, MATCH("RecessionDummy", Calculations!$B:$B, 0), MATCH(Fiscal_impact_042718!$A72, Calculations!$9:$9, 0))</f>
        <v>0</v>
      </c>
      <c r="D72" s="70">
        <f ca="1">INDEX(Calculations!$1:$80, MATCH("Fiscal_Impact_bars", Calculations!$B:$B, 0), MATCH(Fiscal_impact_042718!$A72,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8" x14ac:dyDescent="0.25">
      <c r="A73" s="64">
        <f>INDEX(Calculations!$9:$9, , ROW()+121)</f>
        <v>43100</v>
      </c>
      <c r="B73" s="70">
        <f ca="1">INDEX(Calculations!$1:$80, MATCH("Fiscal_Impact", Calculations!$B:$B, 0), MATCH(Fiscal_impact_042718!$A73, Calculations!$9:$9, 0))</f>
        <v>0.12737014689712362</v>
      </c>
      <c r="C73" s="66">
        <f>INDEX(Calculations!$1:$80, MATCH("RecessionDummy", Calculations!$B:$B, 0), MATCH(Fiscal_impact_042718!$A73, Calculations!$9:$9, 0))</f>
        <v>0</v>
      </c>
      <c r="D73" s="70">
        <f ca="1">INDEX(Calculations!$1:$80, MATCH("Fiscal_Impact_bars", Calculations!$B:$B, 0), MATCH(Fiscal_impact_042718!$A73, Calculations!$9:$9, 0))</f>
        <v>0.42476143618710394</v>
      </c>
      <c r="E73" s="65">
        <f>INDEX(HaverPull!$B:$XZ,MATCH($A73,HaverPull!$B:$B,0),MATCH("Contribution to %Ch in Real GDP from ""Federal G""",HaverPull!$B$1:$XZ$1,0))</f>
        <v>0.2</v>
      </c>
      <c r="F73" s="65">
        <f>INDEX(HaverPull!$B:$XZ,MATCH($A73,HaverPull!$B:$B,0),MATCH("Contribution to %Ch in Real GDP from ""S+L G""",HaverPull!$B$1:$XZ$1,0))</f>
        <v>0.31</v>
      </c>
      <c r="G73" s="65">
        <f ca="1">INDEX(Calculations!$A:$GV,MATCH("Contribution of Consumption Growth to Real GDP",Calculations!B$1:B$71,0),MATCH($A73,Calculations!A$9:GV$9))</f>
        <v>-8.5238563812896087E-2</v>
      </c>
      <c r="H73" s="11"/>
    </row>
    <row r="74" spans="1:8" x14ac:dyDescent="0.25">
      <c r="A74" s="64">
        <f>INDEX(Calculations!$9:$9, , ROW()+121)</f>
        <v>43190</v>
      </c>
      <c r="B74" s="70">
        <f ca="1">INDEX(Calculations!$1:$80, MATCH("Fiscal_Impact", Calculations!$B:$B, 0), MATCH(Fiscal_impact_042718!$A74, Calculations!$9:$9, 0))</f>
        <v>0.15142281453737066</v>
      </c>
      <c r="C74" s="66">
        <f>INDEX(Calculations!$1:$80, MATCH("RecessionDummy", Calculations!$B:$B, 0), MATCH(Fiscal_impact_042718!$A74, Calculations!$9:$9, 0))</f>
        <v>0</v>
      </c>
      <c r="D74" s="70">
        <f ca="1">INDEX(Calculations!$1:$80, MATCH("Fiscal_Impact_bars", Calculations!$B:$B, 0), MATCH(Fiscal_impact_042718!$A74, Calculations!$9:$9, 0))</f>
        <v>7.3024597671330904E-2</v>
      </c>
      <c r="E74" s="65">
        <f>INDEX(HaverPull!$B:$XZ,MATCH($A74,HaverPull!$B:$B,0),MATCH("Contribution to %Ch in Real GDP from ""Federal G""",HaverPull!$B$1:$XZ$1,0))</f>
        <v>0.11</v>
      </c>
      <c r="F74" s="65">
        <f>INDEX(HaverPull!$B:$XZ,MATCH($A74,HaverPull!$B:$B,0),MATCH("Contribution to %Ch in Real GDP from ""S+L G""",HaverPull!$B$1:$XZ$1,0))</f>
        <v>0.09</v>
      </c>
      <c r="G74" s="65">
        <f ca="1">INDEX(Calculations!$A:$GV,MATCH("Contribution of Consumption Growth to Real GDP",Calculations!B$1:B$71,0),MATCH($A74,Calculations!A$9:GV$9))</f>
        <v>-0.12697540232866911</v>
      </c>
      <c r="H74" s="81"/>
    </row>
    <row r="75" spans="1:8" x14ac:dyDescent="0.25">
      <c r="A75" s="64"/>
      <c r="B75" s="65"/>
      <c r="C75" s="66"/>
      <c r="D75" s="65"/>
      <c r="E75" s="65"/>
      <c r="F75" s="65"/>
      <c r="G75" s="65"/>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K111" zoomScale="130" zoomScaleNormal="130" workbookViewId="0">
      <selection activeCell="R133" sqref="R133"/>
    </sheetView>
  </sheetViews>
  <sheetFormatPr defaultRowHeight="15" x14ac:dyDescent="0.25"/>
  <cols>
    <col min="25" max="25" width="11" customWidth="1"/>
    <col min="26" max="26" width="19.28515625" customWidth="1"/>
  </cols>
  <sheetData>
    <row r="1" spans="1:29"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616</v>
      </c>
      <c r="R1" s="93" t="s">
        <v>617</v>
      </c>
      <c r="S1" s="93" t="s">
        <v>543</v>
      </c>
      <c r="T1" s="93" t="s">
        <v>544</v>
      </c>
      <c r="U1" s="94" t="s">
        <v>545</v>
      </c>
      <c r="V1" s="94" t="s">
        <v>546</v>
      </c>
      <c r="X1" s="15" t="s">
        <v>550</v>
      </c>
      <c r="Y1" s="15" t="s">
        <v>61</v>
      </c>
      <c r="Z1" t="s">
        <v>547</v>
      </c>
      <c r="AA1" t="s">
        <v>412</v>
      </c>
    </row>
    <row r="2" spans="1:29" x14ac:dyDescent="0.25">
      <c r="A2" t="s">
        <v>57</v>
      </c>
      <c r="C2" t="s">
        <v>421</v>
      </c>
      <c r="D2" t="s">
        <v>57</v>
      </c>
      <c r="F2" t="s">
        <v>535</v>
      </c>
      <c r="G2" t="s">
        <v>57</v>
      </c>
      <c r="I2" t="s">
        <v>537</v>
      </c>
      <c r="J2" t="s">
        <v>57</v>
      </c>
      <c r="L2" t="s">
        <v>539</v>
      </c>
      <c r="M2" t="s">
        <v>57</v>
      </c>
      <c r="O2" t="s">
        <v>542</v>
      </c>
      <c r="Q2" s="93"/>
      <c r="R2" s="93"/>
      <c r="S2" s="93"/>
      <c r="T2" s="93"/>
      <c r="U2" s="94"/>
      <c r="V2" s="94"/>
      <c r="X2" t="s">
        <v>57</v>
      </c>
      <c r="Z2" t="s">
        <v>549</v>
      </c>
      <c r="AA2" t="s">
        <v>412</v>
      </c>
    </row>
    <row r="3" spans="1:29" x14ac:dyDescent="0.25">
      <c r="A3" t="s">
        <v>59</v>
      </c>
      <c r="C3" t="s">
        <v>420</v>
      </c>
      <c r="D3" t="s">
        <v>59</v>
      </c>
      <c r="F3" t="s">
        <v>420</v>
      </c>
      <c r="G3" t="s">
        <v>59</v>
      </c>
      <c r="I3" t="s">
        <v>536</v>
      </c>
      <c r="J3" t="s">
        <v>59</v>
      </c>
      <c r="L3" t="s">
        <v>538</v>
      </c>
      <c r="M3" t="s">
        <v>59</v>
      </c>
      <c r="O3" t="s">
        <v>541</v>
      </c>
      <c r="Q3" s="93"/>
      <c r="R3" s="93"/>
      <c r="S3" s="93"/>
      <c r="T3" s="93"/>
      <c r="U3" s="94"/>
      <c r="V3" s="94"/>
      <c r="X3" t="s">
        <v>59</v>
      </c>
      <c r="Z3" t="s">
        <v>369</v>
      </c>
    </row>
    <row r="4" spans="1:29" x14ac:dyDescent="0.25">
      <c r="A4" t="s">
        <v>417</v>
      </c>
      <c r="C4" t="s">
        <v>604</v>
      </c>
      <c r="D4" t="s">
        <v>417</v>
      </c>
      <c r="F4" t="s">
        <v>604</v>
      </c>
      <c r="G4" t="s">
        <v>417</v>
      </c>
      <c r="I4" t="s">
        <v>604</v>
      </c>
      <c r="J4" t="s">
        <v>417</v>
      </c>
      <c r="L4" t="s">
        <v>604</v>
      </c>
      <c r="M4" t="s">
        <v>417</v>
      </c>
      <c r="O4" t="s">
        <v>604</v>
      </c>
      <c r="Q4" s="93"/>
      <c r="R4" s="93"/>
      <c r="S4" s="93"/>
      <c r="T4" s="93"/>
      <c r="U4" s="94"/>
      <c r="V4" s="94"/>
      <c r="X4" t="s">
        <v>417</v>
      </c>
      <c r="Z4" t="s">
        <v>608</v>
      </c>
    </row>
    <row r="5" spans="1:29" x14ac:dyDescent="0.25">
      <c r="A5" t="s">
        <v>416</v>
      </c>
      <c r="C5" t="s">
        <v>419</v>
      </c>
      <c r="D5" t="s">
        <v>416</v>
      </c>
      <c r="F5" t="s">
        <v>419</v>
      </c>
      <c r="G5" t="s">
        <v>416</v>
      </c>
      <c r="I5" t="s">
        <v>419</v>
      </c>
      <c r="J5" t="s">
        <v>416</v>
      </c>
      <c r="L5" t="s">
        <v>419</v>
      </c>
      <c r="M5" t="s">
        <v>416</v>
      </c>
      <c r="O5" t="s">
        <v>540</v>
      </c>
      <c r="Q5" s="93"/>
      <c r="R5" s="93"/>
      <c r="S5" s="93"/>
      <c r="T5" s="93"/>
      <c r="U5" s="94"/>
      <c r="V5" s="94"/>
      <c r="X5" t="s">
        <v>416</v>
      </c>
      <c r="Z5" t="s">
        <v>419</v>
      </c>
    </row>
    <row r="6" spans="1:29" x14ac:dyDescent="0.25">
      <c r="A6" t="s">
        <v>60</v>
      </c>
      <c r="C6" t="s">
        <v>603</v>
      </c>
      <c r="D6" t="s">
        <v>60</v>
      </c>
      <c r="F6" t="s">
        <v>603</v>
      </c>
      <c r="G6" t="s">
        <v>60</v>
      </c>
      <c r="I6" t="s">
        <v>603</v>
      </c>
      <c r="J6" t="s">
        <v>60</v>
      </c>
      <c r="L6" t="s">
        <v>606</v>
      </c>
      <c r="M6" t="s">
        <v>60</v>
      </c>
      <c r="O6" t="s">
        <v>607</v>
      </c>
      <c r="Q6" s="93"/>
      <c r="R6" s="93"/>
      <c r="S6" s="93"/>
      <c r="T6" s="93"/>
      <c r="U6" s="94"/>
      <c r="V6" s="94"/>
      <c r="X6" t="s">
        <v>60</v>
      </c>
      <c r="Z6" t="s">
        <v>611</v>
      </c>
      <c r="AA6" t="s">
        <v>412</v>
      </c>
    </row>
    <row r="7" spans="1:29" x14ac:dyDescent="0.25">
      <c r="A7" t="s">
        <v>415</v>
      </c>
      <c r="C7" t="s">
        <v>418</v>
      </c>
      <c r="D7" t="s">
        <v>415</v>
      </c>
      <c r="F7" t="s">
        <v>418</v>
      </c>
      <c r="G7" t="s">
        <v>415</v>
      </c>
      <c r="I7" t="s">
        <v>418</v>
      </c>
      <c r="J7" t="s">
        <v>415</v>
      </c>
      <c r="L7" t="s">
        <v>418</v>
      </c>
      <c r="M7" t="s">
        <v>415</v>
      </c>
      <c r="O7" t="s">
        <v>418</v>
      </c>
      <c r="Q7" s="93"/>
      <c r="R7" s="93"/>
      <c r="S7" s="93"/>
      <c r="T7" s="93"/>
      <c r="U7" s="94"/>
      <c r="V7" s="94"/>
      <c r="X7" t="s">
        <v>415</v>
      </c>
      <c r="Z7" t="s">
        <v>548</v>
      </c>
      <c r="AA7" t="s">
        <v>614</v>
      </c>
      <c r="AB7" t="s">
        <v>615</v>
      </c>
      <c r="AC7" t="s">
        <v>618</v>
      </c>
    </row>
    <row r="8" spans="1:29"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R8" s="93"/>
      <c r="S8" s="93"/>
      <c r="T8" s="6"/>
      <c r="U8" s="72"/>
      <c r="V8" s="72"/>
      <c r="W8">
        <f>(F130+C130)/(F8+C8) -1</f>
        <v>-5.7506361323155231E-3</v>
      </c>
      <c r="X8" t="s">
        <v>551</v>
      </c>
      <c r="Y8" s="71">
        <v>39538</v>
      </c>
      <c r="Z8" s="5">
        <v>290.10000000000002</v>
      </c>
      <c r="AA8" t="e">
        <f>((Z8/Z7) - 1)*4</f>
        <v>#VALUE!</v>
      </c>
      <c r="AC8" s="6">
        <f>100*(Z8/$Z$8)</f>
        <v>100</v>
      </c>
    </row>
    <row r="9" spans="1:29"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C9+F9</f>
        <v>19670</v>
      </c>
      <c r="R9" s="6">
        <f>100*($Q$9/Q9)-100</f>
        <v>0</v>
      </c>
      <c r="S9" s="6">
        <f t="shared" ref="S9:S40" si="0">IF(B9&lt;&gt;"",((C9+F9)-(C8+F8))*1000,"")</f>
        <v>20000</v>
      </c>
      <c r="T9" s="78"/>
      <c r="U9" s="72">
        <f t="shared" ref="U9:U40" si="1">IF(B9&lt;&gt;"",((I9-L9)-(I8-L8))*1000,"")</f>
        <v>5900.0000000000909</v>
      </c>
      <c r="V9" s="72"/>
      <c r="X9" t="s">
        <v>552</v>
      </c>
      <c r="Y9" s="71">
        <v>39629</v>
      </c>
      <c r="Z9" s="5">
        <v>294</v>
      </c>
      <c r="AA9">
        <f t="shared" ref="AA9:AA48" si="2">((Z9/Z8) - 1)*4</f>
        <v>5.377456049638063E-2</v>
      </c>
      <c r="AC9" s="6">
        <f t="shared" ref="AC9:AC48" si="3">100*(Z9/$Z$8)</f>
        <v>101.34436401240951</v>
      </c>
    </row>
    <row r="10" spans="1:29"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4">C10+F10</f>
        <v>19691</v>
      </c>
      <c r="R10" s="6">
        <f t="shared" ref="R10:R73" si="5">100*($Q$9/Q10)-100</f>
        <v>-0.10664770707430193</v>
      </c>
      <c r="S10" s="6">
        <f t="shared" si="0"/>
        <v>21000</v>
      </c>
      <c r="T10" s="6"/>
      <c r="U10" s="72">
        <f t="shared" si="1"/>
        <v>4500</v>
      </c>
      <c r="V10" s="72"/>
      <c r="X10" t="s">
        <v>553</v>
      </c>
      <c r="Y10" s="71">
        <v>39721</v>
      </c>
      <c r="Z10" s="5">
        <v>294.2</v>
      </c>
      <c r="AA10">
        <f t="shared" si="2"/>
        <v>2.7210884353738862E-3</v>
      </c>
      <c r="AC10" s="6">
        <f t="shared" si="3"/>
        <v>101.41330575663562</v>
      </c>
    </row>
    <row r="11" spans="1:29"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554</v>
      </c>
      <c r="Y11" s="71">
        <v>39813</v>
      </c>
      <c r="Z11" s="5">
        <v>289.2</v>
      </c>
      <c r="AA11">
        <f t="shared" si="2"/>
        <v>-6.7980965329707654E-2</v>
      </c>
      <c r="AB11" t="e">
        <f>AVERAGE(AA8:AA11)</f>
        <v>#VALUE!</v>
      </c>
      <c r="AC11" s="6">
        <f t="shared" si="3"/>
        <v>99.689762150982403</v>
      </c>
    </row>
    <row r="12" spans="1:29"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555</v>
      </c>
      <c r="Y12" s="71">
        <v>39903</v>
      </c>
      <c r="Z12" s="5">
        <v>288.7</v>
      </c>
      <c r="AA12">
        <f t="shared" si="2"/>
        <v>-6.9156293222683018E-3</v>
      </c>
      <c r="AB12">
        <f t="shared" ref="AB12:AB48" si="8">AVERAGE(AA9:AA12)</f>
        <v>-4.60023643005536E-3</v>
      </c>
      <c r="AC12" s="6">
        <f t="shared" si="3"/>
        <v>99.517407790417096</v>
      </c>
    </row>
    <row r="13" spans="1:29"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556</v>
      </c>
      <c r="Y13" s="71">
        <v>39994</v>
      </c>
      <c r="Z13" s="5">
        <v>294.7</v>
      </c>
      <c r="AA13">
        <f t="shared" si="2"/>
        <v>8.3131278143401488E-2</v>
      </c>
      <c r="AB13">
        <f t="shared" si="8"/>
        <v>2.7389429816998545E-3</v>
      </c>
      <c r="AC13" s="6">
        <f t="shared" si="3"/>
        <v>101.58566011720096</v>
      </c>
    </row>
    <row r="14" spans="1:29"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557</v>
      </c>
      <c r="Y14" s="71">
        <v>40086</v>
      </c>
      <c r="Z14" s="5">
        <v>293.3</v>
      </c>
      <c r="AA14">
        <f t="shared" si="2"/>
        <v>-1.9002375296911733E-2</v>
      </c>
      <c r="AB14">
        <f t="shared" si="8"/>
        <v>-2.6919229513715504E-3</v>
      </c>
      <c r="AC14" s="6">
        <f t="shared" si="3"/>
        <v>101.10306790761805</v>
      </c>
    </row>
    <row r="15" spans="1:29"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558</v>
      </c>
      <c r="Y15" s="71">
        <v>40178</v>
      </c>
      <c r="Z15" s="5">
        <v>282.39999999999998</v>
      </c>
      <c r="AA15">
        <f t="shared" si="2"/>
        <v>-0.14865325605182456</v>
      </c>
      <c r="AB15">
        <f t="shared" si="8"/>
        <v>-2.2859995631900776E-2</v>
      </c>
      <c r="AC15" s="6">
        <f t="shared" si="3"/>
        <v>97.345742847294019</v>
      </c>
    </row>
    <row r="16" spans="1:29"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559</v>
      </c>
      <c r="Y16" s="71">
        <v>40268</v>
      </c>
      <c r="Z16" s="5">
        <v>273.60000000000002</v>
      </c>
      <c r="AA16">
        <f t="shared" si="2"/>
        <v>-0.12464589235127432</v>
      </c>
      <c r="AB16">
        <f t="shared" si="8"/>
        <v>-5.2292561389152281E-2</v>
      </c>
      <c r="AC16" s="6">
        <f t="shared" si="3"/>
        <v>94.312306101344362</v>
      </c>
    </row>
    <row r="17" spans="1:29"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560</v>
      </c>
      <c r="Y17" s="71">
        <v>40359</v>
      </c>
      <c r="Z17" s="5">
        <v>284.2</v>
      </c>
      <c r="AA17">
        <f t="shared" si="2"/>
        <v>0.1549707602339172</v>
      </c>
      <c r="AB17">
        <f t="shared" si="8"/>
        <v>-3.4332690866523352E-2</v>
      </c>
      <c r="AC17" s="6">
        <f t="shared" si="3"/>
        <v>97.966218545329184</v>
      </c>
    </row>
    <row r="18" spans="1:29"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561</v>
      </c>
      <c r="Y18" s="71">
        <v>40451</v>
      </c>
      <c r="Z18" s="5">
        <v>285.60000000000002</v>
      </c>
      <c r="AA18">
        <f t="shared" si="2"/>
        <v>1.9704433497537366E-2</v>
      </c>
      <c r="AB18">
        <f t="shared" si="8"/>
        <v>-2.4655988667911077E-2</v>
      </c>
      <c r="AC18" s="6">
        <f t="shared" si="3"/>
        <v>98.448810754912103</v>
      </c>
    </row>
    <row r="19" spans="1:29"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562</v>
      </c>
      <c r="Y19" s="71">
        <v>40543</v>
      </c>
      <c r="Z19" s="5">
        <v>274.5</v>
      </c>
      <c r="AA19">
        <f t="shared" si="2"/>
        <v>-0.15546218487394992</v>
      </c>
      <c r="AB19">
        <f t="shared" si="8"/>
        <v>-2.6358220873442417E-2</v>
      </c>
      <c r="AC19" s="6">
        <f t="shared" si="3"/>
        <v>94.622543950361944</v>
      </c>
    </row>
    <row r="20" spans="1:29"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563</v>
      </c>
      <c r="Y20" s="74">
        <v>40633</v>
      </c>
      <c r="Z20" s="76">
        <v>265.7</v>
      </c>
      <c r="AA20">
        <f t="shared" si="2"/>
        <v>-0.12823315118397094</v>
      </c>
      <c r="AB20">
        <f t="shared" si="8"/>
        <v>-2.7255035581616571E-2</v>
      </c>
      <c r="AC20" s="6">
        <f t="shared" si="3"/>
        <v>91.589107204412258</v>
      </c>
    </row>
    <row r="21" spans="1:29"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564</v>
      </c>
      <c r="Y21" s="71">
        <v>40724</v>
      </c>
      <c r="Z21" s="5">
        <v>261.39999999999998</v>
      </c>
      <c r="AA21">
        <f t="shared" si="2"/>
        <v>-6.473466315393317E-2</v>
      </c>
      <c r="AB21">
        <f t="shared" si="8"/>
        <v>-8.2181391428579165E-2</v>
      </c>
      <c r="AC21" s="6">
        <f t="shared" si="3"/>
        <v>90.106859703550484</v>
      </c>
    </row>
    <row r="22" spans="1:29"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565</v>
      </c>
      <c r="Y22" s="71">
        <v>40816</v>
      </c>
      <c r="Z22" s="5">
        <v>258.60000000000002</v>
      </c>
      <c r="AA22">
        <f t="shared" si="2"/>
        <v>-4.284621270084088E-2</v>
      </c>
      <c r="AB22">
        <f t="shared" si="8"/>
        <v>-9.7819052978173726E-2</v>
      </c>
      <c r="AC22" s="6">
        <f t="shared" si="3"/>
        <v>89.141675284384689</v>
      </c>
    </row>
    <row r="23" spans="1:29"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566</v>
      </c>
      <c r="Y23" s="71">
        <v>40908</v>
      </c>
      <c r="Z23" s="5">
        <v>257.89999999999998</v>
      </c>
      <c r="AA23">
        <f t="shared" si="2"/>
        <v>-1.0827532869297052E-2</v>
      </c>
      <c r="AB23">
        <f t="shared" si="8"/>
        <v>-6.166038997701051E-2</v>
      </c>
      <c r="AC23" s="6">
        <f t="shared" si="3"/>
        <v>88.90037917959323</v>
      </c>
    </row>
    <row r="24" spans="1:29"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567</v>
      </c>
      <c r="Y24" s="71">
        <v>40999</v>
      </c>
      <c r="Z24" s="5">
        <v>248.9</v>
      </c>
      <c r="AA24">
        <f t="shared" si="2"/>
        <v>-0.13958898797983688</v>
      </c>
      <c r="AB24">
        <f t="shared" si="8"/>
        <v>-6.4499349175976994E-2</v>
      </c>
      <c r="AC24" s="6">
        <f t="shared" si="3"/>
        <v>85.798000689417435</v>
      </c>
    </row>
    <row r="25" spans="1:29"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568</v>
      </c>
      <c r="Y25" s="71">
        <v>41090</v>
      </c>
      <c r="Z25" s="5">
        <v>246.1</v>
      </c>
      <c r="AA25">
        <f t="shared" si="2"/>
        <v>-4.4997991161109141E-2</v>
      </c>
      <c r="AB25">
        <f t="shared" si="8"/>
        <v>-5.9565181177770987E-2</v>
      </c>
      <c r="AC25" s="6">
        <f t="shared" si="3"/>
        <v>84.832816270251627</v>
      </c>
    </row>
    <row r="26" spans="1:29"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569</v>
      </c>
      <c r="Y26" s="71">
        <v>41182</v>
      </c>
      <c r="Z26" s="5">
        <v>238.5</v>
      </c>
      <c r="AA26">
        <f t="shared" si="2"/>
        <v>-0.12352702153596073</v>
      </c>
      <c r="AB26">
        <f t="shared" si="8"/>
        <v>-7.9735383386550951E-2</v>
      </c>
      <c r="AC26" s="6">
        <f t="shared" si="3"/>
        <v>82.213029989658736</v>
      </c>
    </row>
    <row r="27" spans="1:29"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570</v>
      </c>
      <c r="Y27" s="71">
        <v>41274</v>
      </c>
      <c r="Z27" s="5">
        <v>230.3</v>
      </c>
      <c r="AA27">
        <f t="shared" si="2"/>
        <v>-0.13752620545073357</v>
      </c>
      <c r="AB27">
        <f t="shared" si="8"/>
        <v>-0.11141005153191008</v>
      </c>
      <c r="AC27" s="6">
        <f t="shared" si="3"/>
        <v>79.386418476387462</v>
      </c>
    </row>
    <row r="28" spans="1:29"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571</v>
      </c>
      <c r="Y28" s="71">
        <v>41364</v>
      </c>
      <c r="Z28" s="5">
        <v>228.3</v>
      </c>
      <c r="AA28">
        <f t="shared" si="2"/>
        <v>-3.4737299174989023E-2</v>
      </c>
      <c r="AB28">
        <f t="shared" si="8"/>
        <v>-8.5197129330698118E-2</v>
      </c>
      <c r="AC28" s="6">
        <f t="shared" si="3"/>
        <v>78.69700103412616</v>
      </c>
    </row>
    <row r="29" spans="1:29"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572</v>
      </c>
      <c r="Y29" s="71">
        <v>41455</v>
      </c>
      <c r="Z29" s="5">
        <v>228.8</v>
      </c>
      <c r="AA29">
        <f t="shared" si="2"/>
        <v>8.7604029785373072E-3</v>
      </c>
      <c r="AB29">
        <f t="shared" si="8"/>
        <v>-7.1757530795786506E-2</v>
      </c>
      <c r="AC29" s="6">
        <f t="shared" si="3"/>
        <v>78.869355394691482</v>
      </c>
    </row>
    <row r="30" spans="1:29"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573</v>
      </c>
      <c r="Y30" s="71">
        <v>41547</v>
      </c>
      <c r="Z30" s="5">
        <v>228.8</v>
      </c>
      <c r="AA30">
        <f t="shared" si="2"/>
        <v>0</v>
      </c>
      <c r="AB30">
        <f t="shared" si="8"/>
        <v>-4.0875775411796322E-2</v>
      </c>
      <c r="AC30" s="6">
        <f t="shared" si="3"/>
        <v>78.869355394691482</v>
      </c>
    </row>
    <row r="31" spans="1:29"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574</v>
      </c>
      <c r="Y31" s="71">
        <v>41639</v>
      </c>
      <c r="Z31" s="5">
        <v>225.7</v>
      </c>
      <c r="AA31">
        <f t="shared" si="2"/>
        <v>-5.4195804195804609E-2</v>
      </c>
      <c r="AB31">
        <f t="shared" si="8"/>
        <v>-2.0043175098064081E-2</v>
      </c>
      <c r="AC31" s="6">
        <f t="shared" si="3"/>
        <v>77.800758359186474</v>
      </c>
    </row>
    <row r="32" spans="1:29"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575</v>
      </c>
      <c r="Y32" s="71">
        <v>41729</v>
      </c>
      <c r="Z32" s="5">
        <v>222.8</v>
      </c>
      <c r="AA32">
        <f t="shared" si="2"/>
        <v>-5.1395657953034579E-2</v>
      </c>
      <c r="AB32">
        <f t="shared" si="8"/>
        <v>-2.420776479257547E-2</v>
      </c>
      <c r="AC32" s="6">
        <f t="shared" si="3"/>
        <v>76.801103067907619</v>
      </c>
    </row>
    <row r="33" spans="1:30"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576</v>
      </c>
      <c r="Y33" s="71">
        <v>41820</v>
      </c>
      <c r="Z33" s="5">
        <v>227.6</v>
      </c>
      <c r="AA33">
        <f t="shared" si="2"/>
        <v>8.6175942549370887E-2</v>
      </c>
      <c r="AB33">
        <f t="shared" si="8"/>
        <v>-4.8538798998670751E-3</v>
      </c>
      <c r="AC33" s="6">
        <f t="shared" si="3"/>
        <v>78.455704929334701</v>
      </c>
    </row>
    <row r="34" spans="1:30"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577</v>
      </c>
      <c r="Y34" s="71">
        <v>41912</v>
      </c>
      <c r="Z34" s="5">
        <v>228.3</v>
      </c>
      <c r="AA34">
        <f t="shared" si="2"/>
        <v>1.2302284710018263E-2</v>
      </c>
      <c r="AB34">
        <f t="shared" si="8"/>
        <v>-1.7783087223625094E-3</v>
      </c>
      <c r="AC34" s="6">
        <f t="shared" si="3"/>
        <v>78.69700103412616</v>
      </c>
    </row>
    <row r="35" spans="1:30"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578</v>
      </c>
      <c r="Y35" s="71">
        <v>42004</v>
      </c>
      <c r="Z35" s="5">
        <v>229.9</v>
      </c>
      <c r="AA35">
        <f t="shared" si="2"/>
        <v>2.8033289531318673E-2</v>
      </c>
      <c r="AB35">
        <f t="shared" si="8"/>
        <v>1.8778964709418311E-2</v>
      </c>
      <c r="AC35" s="6">
        <f t="shared" si="3"/>
        <v>79.248534987935187</v>
      </c>
    </row>
    <row r="36" spans="1:30"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579</v>
      </c>
      <c r="Y36" s="71">
        <v>42094</v>
      </c>
      <c r="Z36" s="5">
        <v>228.4</v>
      </c>
      <c r="AA36">
        <f t="shared" si="2"/>
        <v>-2.609830361026555E-2</v>
      </c>
      <c r="AB36">
        <f t="shared" si="8"/>
        <v>2.5103303295110568E-2</v>
      </c>
      <c r="AC36" s="6">
        <f t="shared" si="3"/>
        <v>78.731471906239221</v>
      </c>
    </row>
    <row r="37" spans="1:30"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580</v>
      </c>
      <c r="Y37" s="71">
        <v>42185</v>
      </c>
      <c r="Z37" s="5">
        <v>239.2</v>
      </c>
      <c r="AA37">
        <f t="shared" si="2"/>
        <v>0.18914185639229419</v>
      </c>
      <c r="AB37">
        <f t="shared" si="8"/>
        <v>5.0844781755841395E-2</v>
      </c>
      <c r="AC37" s="6">
        <f t="shared" si="3"/>
        <v>82.454326094450181</v>
      </c>
    </row>
    <row r="38" spans="1:30"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581</v>
      </c>
      <c r="Y38" s="71">
        <v>42277</v>
      </c>
      <c r="Z38" s="5">
        <v>239.8</v>
      </c>
      <c r="AA38">
        <f t="shared" si="2"/>
        <v>1.0033444816054171E-2</v>
      </c>
      <c r="AB38">
        <f t="shared" si="8"/>
        <v>5.0277571782350372E-2</v>
      </c>
      <c r="AC38" s="6">
        <f t="shared" si="3"/>
        <v>82.661151327128579</v>
      </c>
    </row>
    <row r="39" spans="1:30"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582</v>
      </c>
      <c r="Y39" s="71">
        <v>42369</v>
      </c>
      <c r="Z39" s="5">
        <v>229.9</v>
      </c>
      <c r="AA39">
        <f t="shared" si="2"/>
        <v>-0.16513761467889898</v>
      </c>
      <c r="AB39">
        <f t="shared" si="8"/>
        <v>1.9848457297959587E-3</v>
      </c>
      <c r="AC39" s="6">
        <f t="shared" si="3"/>
        <v>79.248534987935187</v>
      </c>
      <c r="AD39" t="s">
        <v>619</v>
      </c>
    </row>
    <row r="40" spans="1:30"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583</v>
      </c>
      <c r="Y40" s="71">
        <v>42460</v>
      </c>
      <c r="Z40" s="5">
        <v>239.5</v>
      </c>
      <c r="AA40">
        <f t="shared" si="2"/>
        <v>0.16702914310569827</v>
      </c>
      <c r="AB40">
        <f t="shared" si="8"/>
        <v>5.0266707408786915E-2</v>
      </c>
      <c r="AC40" s="6">
        <f t="shared" si="3"/>
        <v>82.55773871078938</v>
      </c>
      <c r="AD40">
        <f>(Z40/Z36)-1</f>
        <v>4.8598949211908993E-2</v>
      </c>
    </row>
    <row r="41" spans="1:30"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584</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4"/>
        <v>19421</v>
      </c>
      <c r="R42" s="6">
        <f t="shared" si="5"/>
        <v>1.2821172957108331</v>
      </c>
      <c r="S42" s="6">
        <f t="shared" si="9"/>
        <v>-10000</v>
      </c>
      <c r="T42" s="79">
        <f t="shared" si="6"/>
        <v>-18000</v>
      </c>
      <c r="U42" s="72">
        <f t="shared" si="10"/>
        <v>2500</v>
      </c>
      <c r="V42" s="80">
        <f t="shared" si="7"/>
        <v>3000</v>
      </c>
      <c r="X42" t="s">
        <v>585</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586</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587</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589</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594</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600</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612</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0" si="16">C74+F74</f>
        <v>19054</v>
      </c>
      <c r="R74" s="6">
        <f t="shared" ref="R74:R129" si="17">100*($Q$9/Q74)-100</f>
        <v>3.2329169728141096</v>
      </c>
      <c r="S74" s="6">
        <f t="shared" si="14"/>
        <v>-15000</v>
      </c>
      <c r="T74" s="79">
        <f t="shared" si="12"/>
        <v>-7000</v>
      </c>
      <c r="U74" s="72">
        <f t="shared" si="15"/>
        <v>-9000</v>
      </c>
      <c r="V74" s="80">
        <f t="shared" si="13"/>
        <v>-7899.9999999999391</v>
      </c>
    </row>
    <row r="75" spans="1:22"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16"/>
        <v>19396</v>
      </c>
      <c r="R107" s="6">
        <f t="shared" si="17"/>
        <v>1.4126624046194962</v>
      </c>
      <c r="S107" s="6">
        <f t="shared" si="20"/>
        <v>5000</v>
      </c>
      <c r="T107" s="79">
        <f t="shared" ref="T107:T130" si="23">IF(B107&lt;&gt;"",AVERAGE(S105:S107),"")</f>
        <v>17000</v>
      </c>
      <c r="U107" s="72">
        <f t="shared" si="21"/>
        <v>4099.9999999999091</v>
      </c>
      <c r="V107" s="80">
        <f t="shared" ref="V107:V130" si="24">IF(B107&lt;&gt;"",AVERAGE(U105:U107),"")</f>
        <v>2866.6666666666365</v>
      </c>
      <c r="W107">
        <f t="shared" si="22"/>
        <v>8.1081081081080253E-3</v>
      </c>
    </row>
    <row r="108" spans="1:23"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590</v>
      </c>
      <c r="B122" s="71">
        <v>42947</v>
      </c>
      <c r="C122" s="48">
        <v>5148</v>
      </c>
      <c r="D122" t="s">
        <v>590</v>
      </c>
      <c r="E122" s="71">
        <v>42947</v>
      </c>
      <c r="F122" s="48">
        <v>14371</v>
      </c>
      <c r="G122" t="s">
        <v>590</v>
      </c>
      <c r="H122" s="71">
        <v>42947</v>
      </c>
      <c r="I122" s="5">
        <v>2189</v>
      </c>
      <c r="J122" t="s">
        <v>590</v>
      </c>
      <c r="K122" s="71">
        <v>42947</v>
      </c>
      <c r="L122" s="48">
        <v>0</v>
      </c>
      <c r="M122" t="s">
        <v>590</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591</v>
      </c>
      <c r="B123" s="71">
        <v>42978</v>
      </c>
      <c r="C123" s="48">
        <v>5149</v>
      </c>
      <c r="D123" t="s">
        <v>591</v>
      </c>
      <c r="E123" s="71">
        <v>42978</v>
      </c>
      <c r="F123" s="48">
        <v>14387</v>
      </c>
      <c r="G123" t="s">
        <v>591</v>
      </c>
      <c r="H123" s="71">
        <v>42978</v>
      </c>
      <c r="I123" s="5">
        <v>2189.1</v>
      </c>
      <c r="J123" t="s">
        <v>591</v>
      </c>
      <c r="K123" s="71">
        <v>42978</v>
      </c>
      <c r="L123" s="48">
        <v>0</v>
      </c>
      <c r="M123" t="s">
        <v>591</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592</v>
      </c>
      <c r="B124" s="71">
        <v>43008</v>
      </c>
      <c r="C124" s="48">
        <v>5140</v>
      </c>
      <c r="D124" t="s">
        <v>592</v>
      </c>
      <c r="E124" s="71">
        <v>43008</v>
      </c>
      <c r="F124" s="48">
        <v>14394</v>
      </c>
      <c r="G124" t="s">
        <v>592</v>
      </c>
      <c r="H124" s="71">
        <v>43008</v>
      </c>
      <c r="I124" s="5">
        <v>2188.6999999999998</v>
      </c>
      <c r="J124" t="s">
        <v>592</v>
      </c>
      <c r="K124" s="71">
        <v>43008</v>
      </c>
      <c r="L124" s="48">
        <v>0</v>
      </c>
      <c r="M124" t="s">
        <v>592</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595</v>
      </c>
      <c r="B125" s="71">
        <v>43039</v>
      </c>
      <c r="C125" s="48">
        <v>5135</v>
      </c>
      <c r="D125" t="s">
        <v>595</v>
      </c>
      <c r="E125" s="71">
        <v>43039</v>
      </c>
      <c r="F125" s="48">
        <v>14389</v>
      </c>
      <c r="G125" t="s">
        <v>595</v>
      </c>
      <c r="H125" s="71">
        <v>43039</v>
      </c>
      <c r="I125" s="5">
        <v>2190.3000000000002</v>
      </c>
      <c r="J125" t="s">
        <v>595</v>
      </c>
      <c r="K125" s="71">
        <v>43039</v>
      </c>
      <c r="L125" s="48">
        <v>0</v>
      </c>
      <c r="M125" t="s">
        <v>595</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596</v>
      </c>
      <c r="B126" s="71">
        <v>43069</v>
      </c>
      <c r="C126" s="48">
        <v>5129</v>
      </c>
      <c r="D126" t="s">
        <v>596</v>
      </c>
      <c r="E126" s="71">
        <v>43069</v>
      </c>
      <c r="F126" s="48">
        <v>14398</v>
      </c>
      <c r="G126" t="s">
        <v>596</v>
      </c>
      <c r="H126" s="71">
        <v>43069</v>
      </c>
      <c r="I126" s="5">
        <v>2186.8000000000002</v>
      </c>
      <c r="J126" t="s">
        <v>596</v>
      </c>
      <c r="K126" s="71">
        <v>43069</v>
      </c>
      <c r="L126" s="48">
        <v>0</v>
      </c>
      <c r="M126" t="s">
        <v>596</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598</v>
      </c>
      <c r="B127" s="71">
        <v>43100</v>
      </c>
      <c r="C127" s="48">
        <v>5129</v>
      </c>
      <c r="D127" t="s">
        <v>598</v>
      </c>
      <c r="E127" s="71">
        <v>43100</v>
      </c>
      <c r="F127" s="48">
        <v>14407</v>
      </c>
      <c r="G127" t="s">
        <v>598</v>
      </c>
      <c r="H127" s="71">
        <v>43100</v>
      </c>
      <c r="I127" s="5">
        <v>2182.4</v>
      </c>
      <c r="J127" t="s">
        <v>598</v>
      </c>
      <c r="K127" s="71">
        <v>43100</v>
      </c>
      <c r="L127" s="48">
        <v>0</v>
      </c>
      <c r="M127" t="s">
        <v>598</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601</v>
      </c>
      <c r="B128" s="71">
        <v>43131</v>
      </c>
      <c r="C128" s="48">
        <v>5119</v>
      </c>
      <c r="D128" t="s">
        <v>601</v>
      </c>
      <c r="E128" s="71">
        <v>43131</v>
      </c>
      <c r="F128" s="48">
        <v>14403</v>
      </c>
      <c r="G128" t="s">
        <v>601</v>
      </c>
      <c r="H128" s="71">
        <v>43131</v>
      </c>
      <c r="I128" s="5">
        <v>2183.6999999999998</v>
      </c>
      <c r="J128" t="s">
        <v>601</v>
      </c>
      <c r="K128" s="71">
        <v>43131</v>
      </c>
      <c r="L128" s="48">
        <v>0</v>
      </c>
      <c r="M128" t="s">
        <v>601</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602</v>
      </c>
      <c r="B129" s="71">
        <v>43159</v>
      </c>
      <c r="C129" s="48">
        <v>5114</v>
      </c>
      <c r="D129" t="s">
        <v>602</v>
      </c>
      <c r="E129" s="71">
        <v>43159</v>
      </c>
      <c r="F129" s="48">
        <v>14421</v>
      </c>
      <c r="G129" t="s">
        <v>602</v>
      </c>
      <c r="H129" s="71">
        <v>43159</v>
      </c>
      <c r="I129" s="5">
        <v>2183.1</v>
      </c>
      <c r="J129" t="s">
        <v>602</v>
      </c>
      <c r="K129" s="71">
        <v>43159</v>
      </c>
      <c r="L129" s="48">
        <v>0</v>
      </c>
      <c r="M129" t="s">
        <v>602</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605</v>
      </c>
      <c r="B130" s="71">
        <v>43190</v>
      </c>
      <c r="C130" s="48">
        <v>5113</v>
      </c>
      <c r="D130" t="s">
        <v>605</v>
      </c>
      <c r="E130" s="71">
        <v>43190</v>
      </c>
      <c r="F130" s="48">
        <v>14424</v>
      </c>
      <c r="G130" t="s">
        <v>605</v>
      </c>
      <c r="H130" s="71">
        <v>43190</v>
      </c>
      <c r="I130" s="5">
        <v>2182.1999999999998</v>
      </c>
      <c r="J130" t="s">
        <v>605</v>
      </c>
      <c r="K130" s="71">
        <v>43190</v>
      </c>
      <c r="L130" s="48">
        <v>0</v>
      </c>
      <c r="M130" t="s">
        <v>605</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row r="132" spans="1:23" x14ac:dyDescent="0.25">
      <c r="R132" s="6">
        <f>(Q130/Q104) - 1</f>
        <v>9.9250452313259796E-3</v>
      </c>
      <c r="W132">
        <f>AVERAGE(W104:W130)</f>
        <v>5.892738630189613E-3</v>
      </c>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522FAE-23A4-4136-8A0D-3286A16AD211}"/>
</file>

<file path=customXml/itemProps2.xml><?xml version="1.0" encoding="utf-8"?>
<ds:datastoreItem xmlns:ds="http://schemas.openxmlformats.org/officeDocument/2006/customXml" ds:itemID="{AF27705E-E858-4D92-8EB7-AE3BFFCD3028}"/>
</file>

<file path=customXml/itemProps3.xml><?xml version="1.0" encoding="utf-8"?>
<ds:datastoreItem xmlns:ds="http://schemas.openxmlformats.org/officeDocument/2006/customXml" ds:itemID="{36EE9F40-1058-4689-8037-64DECE6453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Fiscal_impact_042718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2018-05-30T12:27:00Z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