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45" yWindow="570" windowWidth="18195" windowHeight="9255" activeTab="4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  <sheet name="Sheet1" sheetId="9" r:id="rId7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45621"/>
</workbook>
</file>

<file path=xl/calcChain.xml><?xml version="1.0" encoding="utf-8"?>
<calcChain xmlns="http://schemas.openxmlformats.org/spreadsheetml/2006/main">
  <c r="AZ65" i="3" l="1"/>
  <c r="AZ53" i="3"/>
  <c r="AZ41" i="3"/>
  <c r="AZ29" i="3"/>
  <c r="AY65" i="3" l="1"/>
  <c r="AY53" i="3"/>
  <c r="AY41" i="3"/>
  <c r="AY29" i="3"/>
  <c r="AX65" i="3"/>
  <c r="AX53" i="3"/>
  <c r="AX41" i="3"/>
  <c r="AX29" i="3"/>
  <c r="AW65" i="3"/>
  <c r="AW53" i="3"/>
  <c r="AW41" i="3"/>
  <c r="AW29" i="3"/>
  <c r="AV65" i="3"/>
  <c r="AV53" i="3"/>
  <c r="AV41" i="3"/>
  <c r="AV29" i="3"/>
  <c r="AU65" i="3"/>
  <c r="AU53" i="3"/>
  <c r="AU41" i="3"/>
  <c r="AU29" i="3"/>
  <c r="AT65" i="3"/>
  <c r="AT53" i="3"/>
  <c r="AT41" i="3"/>
  <c r="AT29" i="3"/>
  <c r="AS65" i="3"/>
  <c r="AS53" i="3"/>
  <c r="AS41" i="3"/>
  <c r="AS29" i="3"/>
  <c r="AR65" i="3"/>
  <c r="AR53" i="3"/>
  <c r="AR41" i="3"/>
  <c r="AR29" i="3"/>
  <c r="AQ65" i="3"/>
  <c r="AQ53" i="3"/>
  <c r="AM15" i="5"/>
  <c r="AQ41" i="3"/>
  <c r="AQ29" i="3"/>
  <c r="D3" i="6"/>
  <c r="C3" i="6"/>
  <c r="C9" i="6" s="1"/>
  <c r="AP65" i="3"/>
  <c r="AP53" i="3"/>
  <c r="AP41" i="3"/>
  <c r="AP29" i="3"/>
  <c r="AN65" i="3"/>
  <c r="AN53" i="3"/>
  <c r="AN41" i="3"/>
  <c r="AN29" i="3"/>
  <c r="AM8" i="5"/>
  <c r="AM4" i="5"/>
  <c r="AM5" i="5"/>
  <c r="AM6" i="5"/>
  <c r="AM7" i="5"/>
  <c r="AM16" i="5"/>
  <c r="AM24" i="5"/>
  <c r="AM9" i="5"/>
  <c r="AM17" i="5"/>
  <c r="AM10" i="5"/>
  <c r="AM18" i="5"/>
  <c r="AM11" i="5"/>
  <c r="AM19" i="5"/>
  <c r="AM12" i="5"/>
  <c r="AM20" i="5"/>
  <c r="AM14" i="5"/>
  <c r="AM22" i="5"/>
  <c r="AM13" i="5"/>
  <c r="AM21" i="5"/>
  <c r="AM23" i="5"/>
  <c r="A17" i="6"/>
  <c r="A16" i="6"/>
  <c r="A15" i="6"/>
  <c r="AM65" i="3"/>
  <c r="AM53" i="3"/>
  <c r="AM41" i="3"/>
  <c r="AM29" i="3"/>
  <c r="AL65" i="3"/>
  <c r="AL53" i="3"/>
  <c r="AL41" i="3"/>
  <c r="AL29" i="3"/>
  <c r="BD78" i="3"/>
  <c r="BC78" i="3"/>
  <c r="BB78" i="3"/>
  <c r="BB96" i="3"/>
  <c r="BA78" i="3"/>
  <c r="BA95" i="3"/>
  <c r="AZ78" i="3"/>
  <c r="AZ92" i="3" s="1"/>
  <c r="AY78" i="3"/>
  <c r="AX78" i="3"/>
  <c r="AW78" i="3"/>
  <c r="AW95" i="3"/>
  <c r="AV78" i="3"/>
  <c r="AV92" i="3"/>
  <c r="AU78" i="3"/>
  <c r="AT78" i="3"/>
  <c r="AS78" i="3"/>
  <c r="AS94" i="3"/>
  <c r="AR78" i="3"/>
  <c r="AR90" i="3"/>
  <c r="AQ78" i="3"/>
  <c r="AQ92" i="3"/>
  <c r="AP78" i="3"/>
  <c r="AO78" i="3"/>
  <c r="AO95" i="3"/>
  <c r="AN78" i="3"/>
  <c r="AM78" i="3"/>
  <c r="AL78" i="3"/>
  <c r="AL92" i="3"/>
  <c r="BD77" i="3"/>
  <c r="BC77" i="3"/>
  <c r="BC96" i="3"/>
  <c r="BB77" i="3"/>
  <c r="BA77" i="3"/>
  <c r="AZ77" i="3"/>
  <c r="AZ96" i="3" s="1"/>
  <c r="AY77" i="3"/>
  <c r="AX77" i="3"/>
  <c r="AX96" i="3"/>
  <c r="AW77" i="3"/>
  <c r="AW96" i="3"/>
  <c r="AV77" i="3"/>
  <c r="AV96" i="3"/>
  <c r="AU77" i="3"/>
  <c r="AU96" i="3"/>
  <c r="AT77" i="3"/>
  <c r="AU23" i="5"/>
  <c r="AS77" i="3"/>
  <c r="AT23" i="5"/>
  <c r="AR77" i="3"/>
  <c r="AR96" i="3"/>
  <c r="AQ77" i="3"/>
  <c r="AP77" i="3"/>
  <c r="AO77" i="3"/>
  <c r="AN77" i="3"/>
  <c r="AM77" i="3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C95" i="3"/>
  <c r="BB72" i="3"/>
  <c r="BB95" i="3"/>
  <c r="BA72" i="3"/>
  <c r="AZ72" i="3"/>
  <c r="AZ95" i="3" s="1"/>
  <c r="AY72" i="3"/>
  <c r="AX72" i="3"/>
  <c r="AX95" i="3"/>
  <c r="AW72" i="3"/>
  <c r="AV72" i="3"/>
  <c r="AU72" i="3"/>
  <c r="AU95" i="3"/>
  <c r="AT72" i="3"/>
  <c r="AS72" i="3"/>
  <c r="AR72" i="3"/>
  <c r="AQ72" i="3"/>
  <c r="AR22" i="5"/>
  <c r="AP72" i="3"/>
  <c r="AP95" i="3"/>
  <c r="AO72" i="3"/>
  <c r="AN72" i="3"/>
  <c r="AM72" i="3"/>
  <c r="AL72" i="3"/>
  <c r="AL95" i="3"/>
  <c r="BD71" i="3"/>
  <c r="BC71" i="3"/>
  <c r="BB71" i="3"/>
  <c r="BA71" i="3"/>
  <c r="BA94" i="3"/>
  <c r="AZ71" i="3"/>
  <c r="AY71" i="3"/>
  <c r="AX71" i="3"/>
  <c r="AX94" i="3"/>
  <c r="AW71" i="3"/>
  <c r="AW94" i="3"/>
  <c r="AV71" i="3"/>
  <c r="AU71" i="3"/>
  <c r="AT71" i="3"/>
  <c r="AT21" i="5"/>
  <c r="AS71" i="3"/>
  <c r="AR71" i="3"/>
  <c r="AS21" i="5"/>
  <c r="AQ71" i="3"/>
  <c r="AR21" i="5"/>
  <c r="AP71" i="3"/>
  <c r="AP94" i="3"/>
  <c r="AO71" i="3"/>
  <c r="AO94" i="3"/>
  <c r="AN71" i="3"/>
  <c r="AM71" i="3"/>
  <c r="AM94" i="3"/>
  <c r="AL71" i="3"/>
  <c r="AL94" i="3"/>
  <c r="BD70" i="3"/>
  <c r="BD93" i="3"/>
  <c r="BC70" i="3"/>
  <c r="BB70" i="3"/>
  <c r="BA70" i="3"/>
  <c r="BA93" i="3"/>
  <c r="AZ70" i="3"/>
  <c r="AZ93" i="3" s="1"/>
  <c r="AY70" i="3"/>
  <c r="AX70" i="3"/>
  <c r="AX20" i="5"/>
  <c r="AW70" i="3"/>
  <c r="AV70" i="3"/>
  <c r="AU70" i="3"/>
  <c r="AV20" i="5"/>
  <c r="AT70" i="3"/>
  <c r="AS70" i="3"/>
  <c r="AR70" i="3"/>
  <c r="AQ70" i="3"/>
  <c r="AP70" i="3"/>
  <c r="AP93" i="3"/>
  <c r="AO70" i="3"/>
  <c r="AN70" i="3"/>
  <c r="AN93" i="3"/>
  <c r="AM70" i="3"/>
  <c r="AL70" i="3"/>
  <c r="AL93" i="3"/>
  <c r="BD69" i="3"/>
  <c r="BD92" i="3"/>
  <c r="BC69" i="3"/>
  <c r="BC92" i="3"/>
  <c r="BB69" i="3"/>
  <c r="BA69" i="3"/>
  <c r="AZ69" i="3"/>
  <c r="AZ19" i="5" s="1"/>
  <c r="AY69" i="3"/>
  <c r="AY92" i="3"/>
  <c r="AX69" i="3"/>
  <c r="AX92" i="3"/>
  <c r="AW69" i="3"/>
  <c r="AV69" i="3"/>
  <c r="AW19" i="5"/>
  <c r="AU69" i="3"/>
  <c r="AT69" i="3"/>
  <c r="AT92" i="3"/>
  <c r="AS69" i="3"/>
  <c r="AR69" i="3"/>
  <c r="AQ69" i="3"/>
  <c r="AP69" i="3"/>
  <c r="AP92" i="3"/>
  <c r="AO69" i="3"/>
  <c r="AN69" i="3"/>
  <c r="AN92" i="3"/>
  <c r="AM69" i="3"/>
  <c r="AL69" i="3"/>
  <c r="BD68" i="3"/>
  <c r="BC68" i="3"/>
  <c r="BB68" i="3"/>
  <c r="BB91" i="3"/>
  <c r="BA68" i="3"/>
  <c r="AZ68" i="3"/>
  <c r="AZ18" i="5" s="1"/>
  <c r="AY68" i="3"/>
  <c r="AY91" i="3"/>
  <c r="AX68" i="3"/>
  <c r="AX91" i="3"/>
  <c r="AW68" i="3"/>
  <c r="AV68" i="3"/>
  <c r="AU68" i="3"/>
  <c r="AU91" i="3"/>
  <c r="AT68" i="3"/>
  <c r="AT91" i="3"/>
  <c r="AS68" i="3"/>
  <c r="AR68" i="3"/>
  <c r="AQ68" i="3"/>
  <c r="AQ91" i="3"/>
  <c r="AP68" i="3"/>
  <c r="AP91" i="3"/>
  <c r="AO68" i="3"/>
  <c r="AN68" i="3"/>
  <c r="AM68" i="3"/>
  <c r="AM91" i="3"/>
  <c r="AL68" i="3"/>
  <c r="BD67" i="3"/>
  <c r="BC67" i="3"/>
  <c r="BB67" i="3"/>
  <c r="BB90" i="3"/>
  <c r="BA67" i="3"/>
  <c r="BA90" i="3"/>
  <c r="AZ67" i="3"/>
  <c r="AZ90" i="3" s="1"/>
  <c r="AY67" i="3"/>
  <c r="AX67" i="3"/>
  <c r="AX90" i="3"/>
  <c r="AW67" i="3"/>
  <c r="AW90" i="3"/>
  <c r="AV67" i="3"/>
  <c r="AU67" i="3"/>
  <c r="AT67" i="3"/>
  <c r="AT90" i="3"/>
  <c r="AS67" i="3"/>
  <c r="AR67" i="3"/>
  <c r="AQ67" i="3"/>
  <c r="AQ90" i="3"/>
  <c r="AP67" i="3"/>
  <c r="AO67" i="3"/>
  <c r="AO90" i="3"/>
  <c r="AN67" i="3"/>
  <c r="AM67" i="3"/>
  <c r="AL67" i="3"/>
  <c r="AL90" i="3"/>
  <c r="BD96" i="3"/>
  <c r="AY96" i="3"/>
  <c r="AO96" i="3"/>
  <c r="AN96" i="3"/>
  <c r="BD95" i="3"/>
  <c r="AY95" i="3"/>
  <c r="AN95" i="3"/>
  <c r="BD94" i="3"/>
  <c r="BC94" i="3"/>
  <c r="BB94" i="3"/>
  <c r="AY94" i="3"/>
  <c r="AT94" i="3"/>
  <c r="AN94" i="3"/>
  <c r="BC93" i="3"/>
  <c r="BB93" i="3"/>
  <c r="AY93" i="3"/>
  <c r="AW93" i="3"/>
  <c r="AT93" i="3"/>
  <c r="AO93" i="3"/>
  <c r="AM93" i="3"/>
  <c r="BB92" i="3"/>
  <c r="BA92" i="3"/>
  <c r="AW92" i="3"/>
  <c r="AO92" i="3"/>
  <c r="BD91" i="3"/>
  <c r="BC91" i="3"/>
  <c r="AW91" i="3"/>
  <c r="AO91" i="3"/>
  <c r="AN91" i="3"/>
  <c r="BD90" i="3"/>
  <c r="BC90" i="3"/>
  <c r="AY90" i="3"/>
  <c r="AU90" i="3"/>
  <c r="AP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6" i="3"/>
  <c r="F95" i="3"/>
  <c r="F94" i="3"/>
  <c r="F93" i="3"/>
  <c r="F92" i="3"/>
  <c r="F91" i="3"/>
  <c r="F90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6" i="3"/>
  <c r="AM95" i="3"/>
  <c r="AL91" i="3"/>
  <c r="AL96" i="3"/>
  <c r="AR91" i="3"/>
  <c r="BA96" i="3"/>
  <c r="BA91" i="3"/>
  <c r="U48" i="3"/>
  <c r="J51" i="3"/>
  <c r="I52" i="3"/>
  <c r="K14" i="3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BB24" i="5"/>
  <c r="BA24" i="5"/>
  <c r="AZ24" i="5"/>
  <c r="AY24" i="5"/>
  <c r="AX24" i="5"/>
  <c r="AW24" i="5"/>
  <c r="AV24" i="5"/>
  <c r="AU24" i="5"/>
  <c r="AQ24" i="5"/>
  <c r="AP24" i="5"/>
  <c r="AO24" i="5"/>
  <c r="AN24" i="5"/>
  <c r="AJ24" i="5"/>
  <c r="AI24" i="5"/>
  <c r="AH24" i="5"/>
  <c r="AA24" i="5"/>
  <c r="Z24" i="5"/>
  <c r="Y24" i="5"/>
  <c r="S24" i="5"/>
  <c r="R24" i="5"/>
  <c r="Q24" i="5"/>
  <c r="BB23" i="5"/>
  <c r="BA23" i="5"/>
  <c r="AZ23" i="5"/>
  <c r="AY23" i="5"/>
  <c r="AW23" i="5"/>
  <c r="AV23" i="5"/>
  <c r="AO23" i="5"/>
  <c r="AN23" i="5"/>
  <c r="L23" i="5"/>
  <c r="BB22" i="5"/>
  <c r="BA22" i="5"/>
  <c r="AW22" i="5"/>
  <c r="AN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BB21" i="5"/>
  <c r="BA21" i="5"/>
  <c r="AZ21" i="5"/>
  <c r="AY21" i="5"/>
  <c r="AP21" i="5"/>
  <c r="AN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B20" i="5"/>
  <c r="BA20" i="5"/>
  <c r="AZ20" i="5"/>
  <c r="AW20" i="5"/>
  <c r="AN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B19" i="5"/>
  <c r="BA19" i="5"/>
  <c r="AY19" i="5"/>
  <c r="AO19" i="5"/>
  <c r="AN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BB18" i="5"/>
  <c r="BA18" i="5"/>
  <c r="AY18" i="5"/>
  <c r="AX18" i="5"/>
  <c r="AU18" i="5"/>
  <c r="AS18" i="5"/>
  <c r="AR18" i="5"/>
  <c r="AN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B17" i="5"/>
  <c r="BA17" i="5"/>
  <c r="AU17" i="5"/>
  <c r="AO17" i="5"/>
  <c r="AN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22" i="5"/>
  <c r="E21" i="5"/>
  <c r="E20" i="5"/>
  <c r="E19" i="5"/>
  <c r="E18" i="5"/>
  <c r="E17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16" i="5"/>
  <c r="E15" i="5"/>
  <c r="E14" i="5"/>
  <c r="E13" i="5"/>
  <c r="E12" i="5"/>
  <c r="E11" i="5"/>
  <c r="E10" i="5"/>
  <c r="E9" i="5"/>
  <c r="A8" i="5"/>
  <c r="A7" i="5"/>
  <c r="A6" i="5"/>
  <c r="A5" i="5"/>
  <c r="A4" i="5"/>
  <c r="A9" i="6"/>
  <c r="A12" i="6"/>
  <c r="A20" i="6"/>
  <c r="A19" i="6"/>
  <c r="A18" i="6"/>
  <c r="A14" i="6"/>
  <c r="A13" i="6"/>
  <c r="A11" i="6"/>
  <c r="A10" i="6"/>
  <c r="A8" i="6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K78" i="3"/>
  <c r="AL24" i="5"/>
  <c r="AJ78" i="3"/>
  <c r="AI78" i="3"/>
  <c r="AH78" i="3"/>
  <c r="AG78" i="3"/>
  <c r="AG24" i="5"/>
  <c r="AF78" i="3"/>
  <c r="AF24" i="5"/>
  <c r="AE78" i="3"/>
  <c r="AE24" i="5"/>
  <c r="AD78" i="3"/>
  <c r="AC24" i="5"/>
  <c r="AC78" i="3"/>
  <c r="AA78" i="3"/>
  <c r="Z78" i="3"/>
  <c r="Y78" i="3"/>
  <c r="X78" i="3"/>
  <c r="X24" i="5"/>
  <c r="W78" i="3"/>
  <c r="W24" i="5"/>
  <c r="V78" i="3"/>
  <c r="V24" i="5"/>
  <c r="U78" i="3"/>
  <c r="U24" i="5"/>
  <c r="T78" i="3"/>
  <c r="T24" i="5"/>
  <c r="S78" i="3"/>
  <c r="R78" i="3"/>
  <c r="Q78" i="3"/>
  <c r="P78" i="3"/>
  <c r="H78" i="3"/>
  <c r="H24" i="5"/>
  <c r="F78" i="3"/>
  <c r="E24" i="5"/>
  <c r="G78" i="3"/>
  <c r="G24" i="5"/>
  <c r="AD77" i="3"/>
  <c r="AC23" i="5"/>
  <c r="AC77" i="3"/>
  <c r="X77" i="3"/>
  <c r="X23" i="5"/>
  <c r="W77" i="3"/>
  <c r="W23" i="5"/>
  <c r="V77" i="3"/>
  <c r="V23" i="5"/>
  <c r="U77" i="3"/>
  <c r="U23" i="5"/>
  <c r="T77" i="3"/>
  <c r="T23" i="5"/>
  <c r="S77" i="3"/>
  <c r="S23" i="5"/>
  <c r="R77" i="3"/>
  <c r="Q23" i="5"/>
  <c r="Q77" i="3"/>
  <c r="L77" i="3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T72" i="3"/>
  <c r="S72" i="3"/>
  <c r="R72" i="3"/>
  <c r="Q72" i="3"/>
  <c r="P72" i="3"/>
  <c r="H72" i="3"/>
  <c r="G72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77" i="3"/>
  <c r="F23" i="5"/>
  <c r="F76" i="3"/>
  <c r="F75" i="3"/>
  <c r="F74" i="3"/>
  <c r="F73" i="3"/>
  <c r="F72" i="3"/>
  <c r="F71" i="3"/>
  <c r="F70" i="3"/>
  <c r="F69" i="3"/>
  <c r="F68" i="3"/>
  <c r="F67" i="3"/>
  <c r="AK24" i="5"/>
  <c r="AD23" i="5"/>
  <c r="AD24" i="5"/>
  <c r="R23" i="5"/>
  <c r="E23" i="5"/>
  <c r="F24" i="5"/>
  <c r="XFD2" i="5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/>
  <c r="O41" i="3"/>
  <c r="O29" i="3"/>
  <c r="N48" i="3"/>
  <c r="N72" i="3"/>
  <c r="N53" i="3"/>
  <c r="N54" i="3"/>
  <c r="N41" i="3"/>
  <c r="N29" i="3"/>
  <c r="O18" i="3"/>
  <c r="O17" i="3"/>
  <c r="O16" i="3"/>
  <c r="O15" i="3"/>
  <c r="O14" i="3"/>
  <c r="N18" i="3"/>
  <c r="N17" i="3"/>
  <c r="N16" i="3"/>
  <c r="N15" i="3"/>
  <c r="N14" i="3"/>
  <c r="M54" i="3"/>
  <c r="M53" i="3"/>
  <c r="M41" i="3"/>
  <c r="M65" i="3"/>
  <c r="M29" i="3"/>
  <c r="M48" i="3"/>
  <c r="M18" i="3"/>
  <c r="M17" i="3"/>
  <c r="M16" i="3"/>
  <c r="M15" i="3"/>
  <c r="M14" i="3"/>
  <c r="L54" i="3"/>
  <c r="L48" i="3"/>
  <c r="L72" i="3"/>
  <c r="L18" i="3"/>
  <c r="L17" i="3"/>
  <c r="L16" i="3"/>
  <c r="L15" i="3"/>
  <c r="L14" i="3"/>
  <c r="K54" i="3"/>
  <c r="K78" i="3"/>
  <c r="K48" i="3"/>
  <c r="K18" i="3"/>
  <c r="K17" i="3"/>
  <c r="K16" i="3"/>
  <c r="K15" i="3"/>
  <c r="J54" i="3"/>
  <c r="I48" i="3"/>
  <c r="I72" i="3"/>
  <c r="J48" i="3"/>
  <c r="J72" i="3"/>
  <c r="J41" i="3"/>
  <c r="J29" i="3"/>
  <c r="J18" i="3"/>
  <c r="J17" i="3"/>
  <c r="J16" i="3"/>
  <c r="J15" i="3"/>
  <c r="J14" i="3"/>
  <c r="I54" i="3"/>
  <c r="I78" i="3"/>
  <c r="I24" i="5"/>
  <c r="I41" i="3"/>
  <c r="I29" i="3"/>
  <c r="I18" i="3"/>
  <c r="I17" i="3"/>
  <c r="I16" i="3"/>
  <c r="I15" i="3"/>
  <c r="I14" i="3"/>
  <c r="H53" i="3"/>
  <c r="H41" i="3"/>
  <c r="H29" i="3"/>
  <c r="H18" i="3"/>
  <c r="H17" i="3"/>
  <c r="H16" i="3"/>
  <c r="H15" i="3"/>
  <c r="H14" i="3"/>
  <c r="G53" i="3"/>
  <c r="G41" i="3"/>
  <c r="G29" i="3"/>
  <c r="G17" i="3"/>
  <c r="G16" i="3"/>
  <c r="G15" i="3"/>
  <c r="G14" i="3"/>
  <c r="G18" i="3"/>
  <c r="F18" i="3"/>
  <c r="F17" i="3"/>
  <c r="F16" i="3"/>
  <c r="F15" i="3"/>
  <c r="F14" i="3"/>
  <c r="U72" i="3"/>
  <c r="V22" i="5"/>
  <c r="U22" i="5"/>
  <c r="P24" i="5"/>
  <c r="H65" i="3"/>
  <c r="M77" i="3"/>
  <c r="M23" i="5"/>
  <c r="N78" i="3"/>
  <c r="J78" i="3"/>
  <c r="J24" i="5"/>
  <c r="M78" i="3"/>
  <c r="O77" i="3"/>
  <c r="O23" i="5"/>
  <c r="G77" i="3"/>
  <c r="G23" i="5"/>
  <c r="H77" i="3"/>
  <c r="H23" i="5"/>
  <c r="I53" i="3"/>
  <c r="I77" i="3"/>
  <c r="I23" i="5"/>
  <c r="I76" i="3"/>
  <c r="N77" i="3"/>
  <c r="M72" i="3"/>
  <c r="K72" i="3"/>
  <c r="L78" i="3"/>
  <c r="L24" i="5"/>
  <c r="J53" i="3"/>
  <c r="J65" i="3"/>
  <c r="J75" i="3"/>
  <c r="N65" i="3"/>
  <c r="O65" i="3"/>
  <c r="G65" i="3"/>
  <c r="P53" i="3"/>
  <c r="AB53" i="3"/>
  <c r="AA53" i="3"/>
  <c r="Z53" i="3"/>
  <c r="Y53" i="3"/>
  <c r="P29" i="3"/>
  <c r="P41" i="3"/>
  <c r="AK53" i="3"/>
  <c r="AJ53" i="3"/>
  <c r="AI53" i="3"/>
  <c r="AH53" i="3"/>
  <c r="AG53" i="3"/>
  <c r="AF53" i="3"/>
  <c r="AE53" i="3"/>
  <c r="AK41" i="3"/>
  <c r="AJ41" i="3"/>
  <c r="AI41" i="3"/>
  <c r="AH41" i="3"/>
  <c r="AG41" i="3"/>
  <c r="AF41" i="3"/>
  <c r="AE41" i="3"/>
  <c r="AB41" i="3"/>
  <c r="AA41" i="3"/>
  <c r="Z41" i="3"/>
  <c r="Y41" i="3"/>
  <c r="AK29" i="3"/>
  <c r="AJ29" i="3"/>
  <c r="AI29" i="3"/>
  <c r="AH29" i="3"/>
  <c r="AG29" i="3"/>
  <c r="AF29" i="3"/>
  <c r="AE29" i="3"/>
  <c r="AB29" i="3"/>
  <c r="AA29" i="3"/>
  <c r="Z29" i="3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M24" i="5"/>
  <c r="N23" i="5"/>
  <c r="N24" i="5"/>
  <c r="O24" i="5"/>
  <c r="AB24" i="5"/>
  <c r="K24" i="5"/>
  <c r="Z77" i="3"/>
  <c r="AA77" i="3"/>
  <c r="AA23" i="5"/>
  <c r="AE77" i="3"/>
  <c r="AE23" i="5"/>
  <c r="J77" i="3"/>
  <c r="AF77" i="3"/>
  <c r="AF23" i="5"/>
  <c r="AI77" i="3"/>
  <c r="AI23" i="5"/>
  <c r="AK77" i="3"/>
  <c r="AG77" i="3"/>
  <c r="P77" i="3"/>
  <c r="P23" i="5"/>
  <c r="I65" i="3"/>
  <c r="AH77" i="3"/>
  <c r="AH23" i="5"/>
  <c r="Y77" i="3"/>
  <c r="Y23" i="5"/>
  <c r="AJ77" i="3"/>
  <c r="AJ23" i="5"/>
  <c r="AB77" i="3"/>
  <c r="AB23" i="5"/>
  <c r="AI65" i="3"/>
  <c r="AH65" i="3"/>
  <c r="AG65" i="3"/>
  <c r="AJ65" i="3"/>
  <c r="AK65" i="3"/>
  <c r="AA65" i="3"/>
  <c r="AB65" i="3"/>
  <c r="AF65" i="3"/>
  <c r="AE65" i="3"/>
  <c r="Y65" i="3"/>
  <c r="Z65" i="3"/>
  <c r="Z23" i="5"/>
  <c r="AG23" i="5"/>
  <c r="AL23" i="5"/>
  <c r="AK23" i="5"/>
  <c r="K23" i="5"/>
  <c r="J23" i="5"/>
  <c r="AX21" i="5"/>
  <c r="AX93" i="3"/>
  <c r="AX19" i="5"/>
  <c r="AX22" i="5"/>
  <c r="AY22" i="5"/>
  <c r="AY20" i="5"/>
  <c r="AY17" i="5"/>
  <c r="AW18" i="5"/>
  <c r="AX17" i="5"/>
  <c r="AX23" i="5"/>
  <c r="AW21" i="5"/>
  <c r="AW17" i="5"/>
  <c r="AV94" i="3"/>
  <c r="AV90" i="3"/>
  <c r="AV95" i="3"/>
  <c r="AV93" i="3"/>
  <c r="AV91" i="3"/>
  <c r="AV17" i="5"/>
  <c r="AU93" i="3"/>
  <c r="AU92" i="3"/>
  <c r="AU94" i="3"/>
  <c r="AV22" i="5"/>
  <c r="AU22" i="5"/>
  <c r="AV21" i="5"/>
  <c r="AU20" i="5"/>
  <c r="AV19" i="5"/>
  <c r="AV18" i="5"/>
  <c r="AT95" i="3"/>
  <c r="AU21" i="5"/>
  <c r="AU19" i="5"/>
  <c r="AT96" i="3"/>
  <c r="AT20" i="5"/>
  <c r="AS90" i="3"/>
  <c r="AS91" i="3"/>
  <c r="AS92" i="3"/>
  <c r="AS96" i="3"/>
  <c r="AS24" i="5"/>
  <c r="AS93" i="3"/>
  <c r="AT24" i="5"/>
  <c r="AS95" i="3"/>
  <c r="AS19" i="5"/>
  <c r="AS17" i="5"/>
  <c r="AT17" i="5"/>
  <c r="AT22" i="5"/>
  <c r="AT19" i="5"/>
  <c r="AT18" i="5"/>
  <c r="AR19" i="5"/>
  <c r="AR92" i="3"/>
  <c r="AR95" i="3"/>
  <c r="AR24" i="5"/>
  <c r="AR93" i="3"/>
  <c r="AR94" i="3"/>
  <c r="AS23" i="5"/>
  <c r="AR23" i="5"/>
  <c r="AS22" i="5"/>
  <c r="AR20" i="5"/>
  <c r="AS20" i="5"/>
  <c r="AQ93" i="3"/>
  <c r="AR17" i="5"/>
  <c r="AQ96" i="3"/>
  <c r="AQ23" i="5"/>
  <c r="AQ95" i="3"/>
  <c r="AQ94" i="3"/>
  <c r="AQ21" i="5"/>
  <c r="AQ17" i="5"/>
  <c r="AP96" i="3"/>
  <c r="AP19" i="5"/>
  <c r="AQ19" i="5"/>
  <c r="AO18" i="5"/>
  <c r="AP18" i="5"/>
  <c r="AQ18" i="5"/>
  <c r="AP23" i="5"/>
  <c r="AO22" i="5"/>
  <c r="AP22" i="5"/>
  <c r="AQ22" i="5"/>
  <c r="AO21" i="5"/>
  <c r="AO20" i="5"/>
  <c r="AP20" i="5"/>
  <c r="AQ20" i="5"/>
  <c r="AP17" i="5"/>
  <c r="AZ94" i="3" l="1"/>
  <c r="AZ22" i="5"/>
  <c r="C18" i="6" s="1"/>
  <c r="C30" i="6" s="1"/>
  <c r="AZ17" i="5"/>
  <c r="AZ91" i="3"/>
  <c r="D14" i="6"/>
  <c r="D27" i="6" s="1"/>
  <c r="D8" i="6"/>
  <c r="D16" i="6"/>
  <c r="D28" i="6" s="1"/>
  <c r="E12" i="7" s="1"/>
  <c r="C14" i="6"/>
  <c r="C27" i="6" s="1"/>
  <c r="C12" i="6"/>
  <c r="C22" i="6" s="1"/>
  <c r="D15" i="6"/>
  <c r="D19" i="6"/>
  <c r="C10" i="6"/>
  <c r="D9" i="6"/>
  <c r="E9" i="6" s="1"/>
  <c r="C13" i="6"/>
  <c r="C26" i="6" s="1"/>
  <c r="D13" i="6"/>
  <c r="C11" i="6"/>
  <c r="D10" i="6"/>
  <c r="C16" i="6"/>
  <c r="C28" i="6" s="1"/>
  <c r="D20" i="6"/>
  <c r="C8" i="6"/>
  <c r="C23" i="6" s="1"/>
  <c r="D17" i="6"/>
  <c r="C20" i="6"/>
  <c r="D12" i="6"/>
  <c r="C17" i="6"/>
  <c r="C29" i="6" s="1"/>
  <c r="D18" i="6"/>
  <c r="C19" i="6"/>
  <c r="C15" i="6"/>
  <c r="D11" i="6"/>
  <c r="E28" i="6" l="1"/>
  <c r="G12" i="7" s="1"/>
  <c r="D31" i="6"/>
  <c r="E15" i="7" s="1"/>
  <c r="C31" i="6"/>
  <c r="E14" i="6"/>
  <c r="E11" i="6"/>
  <c r="C24" i="6"/>
  <c r="E19" i="6"/>
  <c r="E18" i="6"/>
  <c r="D30" i="6"/>
  <c r="E10" i="6"/>
  <c r="D24" i="6"/>
  <c r="E8" i="6"/>
  <c r="D22" i="6"/>
  <c r="E12" i="6"/>
  <c r="C25" i="6"/>
  <c r="C33" i="6"/>
  <c r="D26" i="6"/>
  <c r="E13" i="6"/>
  <c r="E11" i="7"/>
  <c r="E27" i="6"/>
  <c r="G11" i="7" s="1"/>
  <c r="D29" i="6"/>
  <c r="E17" i="6"/>
  <c r="E15" i="6"/>
  <c r="E16" i="6"/>
  <c r="D25" i="6"/>
  <c r="E20" i="6"/>
  <c r="D33" i="6"/>
  <c r="D23" i="6"/>
  <c r="E33" i="6" l="1"/>
  <c r="E31" i="6"/>
  <c r="G15" i="7" s="1"/>
  <c r="E22" i="6"/>
  <c r="G5" i="7" s="1"/>
  <c r="E5" i="7"/>
  <c r="E24" i="6"/>
  <c r="G7" i="7" s="1"/>
  <c r="E7" i="7"/>
  <c r="E14" i="7"/>
  <c r="E30" i="6"/>
  <c r="G14" i="7" s="1"/>
  <c r="E6" i="7"/>
  <c r="E23" i="6"/>
  <c r="G6" i="7" s="1"/>
  <c r="E13" i="7"/>
  <c r="E29" i="6"/>
  <c r="G13" i="7" s="1"/>
  <c r="E25" i="6"/>
  <c r="G9" i="7" s="1"/>
  <c r="E9" i="7"/>
  <c r="E10" i="7"/>
  <c r="E26" i="6"/>
  <c r="G10" i="7" s="1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payroll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<sst xmlns="http://schemas.openxmlformats.org/spreadsheetml/2006/main" count="820" uniqueCount="95">
  <si>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</si>
  <si>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</si>
  <si>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</si>
  <si>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</si>
  <si>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</si>
  <si>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</si>
  <si>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</si>
  <si>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</si>
  <si>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</si>
  <si>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</si>
  <si>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</si>
  <si>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</si>
  <si>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</si>
  <si>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</si>
  <si>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</si>
  <si>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</si>
  <si>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</si>
  <si>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n.m.</t>
  </si>
  <si>
    <t xml:space="preserve">FY 2012 </t>
  </si>
  <si>
    <t>Total</t>
  </si>
  <si>
    <t>Receipts, change</t>
  </si>
  <si>
    <t>Outlays, L1(YTD)</t>
  </si>
  <si>
    <t>Receipts, L1(YTD)</t>
  </si>
  <si>
    <t>Outlays, Adjusted (%ch)</t>
  </si>
  <si>
    <t>Outlays, adj change</t>
  </si>
  <si>
    <t>Receipts, actual YTD</t>
  </si>
  <si>
    <t>Outlays, actual YTD</t>
  </si>
  <si>
    <t>n.m</t>
  </si>
  <si>
    <t>Category</t>
  </si>
  <si>
    <t>Value</t>
  </si>
  <si>
    <t>&gt;&gt; Other Activities (inclu TARP and GSEs)</t>
  </si>
  <si>
    <t>A</t>
  </si>
  <si>
    <t>B</t>
  </si>
  <si>
    <t>C</t>
  </si>
  <si>
    <t>n/a</t>
  </si>
  <si>
    <t>Other Activities (exTARP, ex GSEs)</t>
  </si>
  <si>
    <t>Receipts, monthly ch</t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</si>
  <si>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</si>
  <si>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</si>
  <si>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</si>
  <si>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</si>
  <si>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</si>
  <si>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</si>
  <si>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FY 2011</t>
  </si>
  <si>
    <t>FY 2015</t>
  </si>
  <si>
    <t>&gt; Other Activities (incl  one, not the other)</t>
  </si>
  <si>
    <t>Double Check These Rows:</t>
  </si>
  <si>
    <t>Relevant Date Range: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</si>
  <si>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</si>
  <si>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</si>
  <si>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</si>
  <si>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</si>
  <si>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</si>
  <si>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</si>
  <si>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</si>
  <si>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</si>
  <si>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</si>
  <si>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</si>
  <si>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</si>
  <si>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</si>
  <si>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</si>
  <si>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</si>
  <si>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</si>
  <si>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</si>
  <si>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This Month</t>
  </si>
  <si>
    <t>Outlays, L1(YTD) adjusted</t>
  </si>
  <si>
    <t>Outlays, monthly ch (actual)</t>
  </si>
  <si>
    <t>Outlays, L1( monthly ch, adj)</t>
  </si>
  <si>
    <t>Row Number</t>
  </si>
  <si>
    <t>Year-Over-Year Percentage Change (%)*</t>
  </si>
  <si>
    <t>Previous 12 Months, Billions of $, Adjusted</t>
  </si>
  <si>
    <t>Check-Outlays, actual</t>
  </si>
  <si>
    <t xml:space="preserve">Check - Receipts, actual </t>
  </si>
  <si>
    <t>Other (incl. TARP and GSEs)</t>
  </si>
  <si>
    <t xml:space="preserve">Check-Outlays, L1 </t>
  </si>
  <si>
    <t>a</t>
  </si>
  <si>
    <t>b</t>
  </si>
  <si>
    <t>c</t>
  </si>
  <si>
    <t>Year-Over-Year Percentage Change</t>
  </si>
  <si>
    <t>Medicare**</t>
  </si>
  <si>
    <t>Total Outlays*</t>
  </si>
  <si>
    <t>Rolling 12-month Window</t>
  </si>
  <si>
    <t>Source: Hutchins Center Calculations based on CBO data.</t>
  </si>
  <si>
    <t>&gt; Other Activities (incl  one, not the other) or exchange subsidies</t>
  </si>
  <si>
    <t xml:space="preserve">Deficit: </t>
  </si>
  <si>
    <t>4.4</t>
  </si>
  <si>
    <t>-2.8</t>
  </si>
  <si>
    <t>0.8</t>
  </si>
  <si>
    <t>0.4</t>
  </si>
  <si>
    <t>2.7</t>
  </si>
  <si>
    <t>5.4</t>
  </si>
  <si>
    <t>6.1</t>
  </si>
  <si>
    <t>16.2</t>
  </si>
  <si>
    <t>-4.2</t>
  </si>
  <si>
    <t>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</si>
</sst>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6" fontId="0" fillId="0" borderId="0" xfId="0" applyNumberFormat="1"/>
    <xf numFmtId="165" fontId="16" fillId="8" borderId="0" xfId="4" applyNumberFormat="1" applyFont="1" applyFill="1" applyBorder="1" applyAlignment="1">
      <alignment horizontal="center" vertical="top" wrapText="1"/>
    </xf>
    <xf numFmtId="165" fontId="13" fillId="8" borderId="0" xfId="4" applyNumberFormat="1" applyFont="1" applyFill="1" applyBorder="1" applyAlignment="1">
      <alignment horizont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165" fontId="0" fillId="0" borderId="0" xfId="0" applyNumberFormat="1"/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/>
    <cellStyle name="Normal 3" xfId="2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0.46266179887155656</c:v>
                </c:pt>
                <c:pt idx="37">
                  <c:v>#N/A</c:v>
                </c:pt>
                <c:pt idx="38">
                  <c:v>0.47642679900744417</c:v>
                </c:pt>
                <c:pt idx="39">
                  <c:v>0.45675675675675675</c:v>
                </c:pt>
                <c:pt idx="40">
                  <c:v>0.41062801932367149</c:v>
                </c:pt>
                <c:pt idx="41">
                  <c:v>0.46925021061499578</c:v>
                </c:pt>
                <c:pt idx="42">
                  <c:v>0.45211267605633804</c:v>
                </c:pt>
                <c:pt idx="43">
                  <c:v>0.4904862579281184</c:v>
                </c:pt>
                <c:pt idx="44">
                  <c:v>0.48264384213029005</c:v>
                </c:pt>
                <c:pt idx="45">
                  <c:v>0.4773191663261136</c:v>
                </c:pt>
                <c:pt idx="46">
                  <c:v>0.47809809060277048</c:v>
                </c:pt>
                <c:pt idx="47">
                  <c:v>0.47815533980582525</c:v>
                </c:pt>
                <c:pt idx="48">
                  <c:v>0.47337642351492765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0.33952870892797876</c:v>
                </c:pt>
                <c:pt idx="37">
                  <c:v>#N/A</c:v>
                </c:pt>
                <c:pt idx="38">
                  <c:v>0.38213399503722084</c:v>
                </c:pt>
                <c:pt idx="39">
                  <c:v>0.30945945945945946</c:v>
                </c:pt>
                <c:pt idx="40">
                  <c:v>0.26328502415458938</c:v>
                </c:pt>
                <c:pt idx="41">
                  <c:v>0.34625105307497894</c:v>
                </c:pt>
                <c:pt idx="42">
                  <c:v>0.35845070422535213</c:v>
                </c:pt>
                <c:pt idx="43">
                  <c:v>0.33033826638477803</c:v>
                </c:pt>
                <c:pt idx="44">
                  <c:v>0.34236804564907275</c:v>
                </c:pt>
                <c:pt idx="45">
                  <c:v>0.33346955455659993</c:v>
                </c:pt>
                <c:pt idx="46">
                  <c:v>0.33508049419692998</c:v>
                </c:pt>
                <c:pt idx="47">
                  <c:v>0.33876560332871014</c:v>
                </c:pt>
                <c:pt idx="48">
                  <c:v>0.32871652816251157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0.10653833388649186</c:v>
                </c:pt>
                <c:pt idx="37">
                  <c:v>#N/A</c:v>
                </c:pt>
                <c:pt idx="38">
                  <c:v>3.2258064516129031E-2</c:v>
                </c:pt>
                <c:pt idx="39">
                  <c:v>0.13243243243243244</c:v>
                </c:pt>
                <c:pt idx="40">
                  <c:v>8.4541062801932368E-2</c:v>
                </c:pt>
                <c:pt idx="41">
                  <c:v>8.5930918281381635E-2</c:v>
                </c:pt>
                <c:pt idx="42">
                  <c:v>9.3661971830985916E-2</c:v>
                </c:pt>
                <c:pt idx="43">
                  <c:v>9.1966173361522199E-2</c:v>
                </c:pt>
                <c:pt idx="44">
                  <c:v>8.7494056110318588E-2</c:v>
                </c:pt>
                <c:pt idx="45">
                  <c:v>0.10502656313853699</c:v>
                </c:pt>
                <c:pt idx="46">
                  <c:v>9.9213777611381504E-2</c:v>
                </c:pt>
                <c:pt idx="47">
                  <c:v>9.3273231622746186E-2</c:v>
                </c:pt>
                <c:pt idx="48">
                  <c:v>0.10587873191751308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9.0939263192831063E-2</c:v>
                </c:pt>
                <c:pt idx="37">
                  <c:v>#N/A</c:v>
                </c:pt>
                <c:pt idx="38">
                  <c:v>0.10918114143920596</c:v>
                </c:pt>
                <c:pt idx="39">
                  <c:v>0.10135135135135136</c:v>
                </c:pt>
                <c:pt idx="40">
                  <c:v>8.0515297906602251E-2</c:v>
                </c:pt>
                <c:pt idx="41">
                  <c:v>9.8567818028643645E-2</c:v>
                </c:pt>
                <c:pt idx="42">
                  <c:v>9.6478873239436616E-2</c:v>
                </c:pt>
                <c:pt idx="43">
                  <c:v>8.7209302325581398E-2</c:v>
                </c:pt>
                <c:pt idx="44">
                  <c:v>8.7494056110318588E-2</c:v>
                </c:pt>
                <c:pt idx="45">
                  <c:v>8.5002043318348999E-2</c:v>
                </c:pt>
                <c:pt idx="46">
                  <c:v>8.7607637588918014E-2</c:v>
                </c:pt>
                <c:pt idx="47">
                  <c:v>8.9459084604715675E-2</c:v>
                </c:pt>
                <c:pt idx="48">
                  <c:v>9.2028316405047703E-2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7568"/>
        <c:axId val="43759104"/>
      </c:lineChart>
      <c:dateAx>
        <c:axId val="43757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3759104"/>
        <c:crosses val="autoZero"/>
        <c:auto val="1"/>
        <c:lblOffset val="100"/>
        <c:baseTimeUnit val="months"/>
      </c:dateAx>
      <c:valAx>
        <c:axId val="437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57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424846453132631"/>
          <c:y val="0.8672634273795331"/>
          <c:w val="0.6678089329589405"/>
          <c:h val="0.1160047175926365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0.16519005430122893</c:v>
                </c:pt>
                <c:pt idx="36">
                  <c:v>#N/A</c:v>
                </c:pt>
                <c:pt idx="37">
                  <c:v>0.1678082191780822</c:v>
                </c:pt>
                <c:pt idx="38">
                  <c:v>0.16921397379912664</c:v>
                </c:pt>
                <c:pt idx="39">
                  <c:v>0.15857605177993528</c:v>
                </c:pt>
                <c:pt idx="40">
                  <c:v>0.15066751430387795</c:v>
                </c:pt>
                <c:pt idx="41">
                  <c:v>0.15343057806591032</c:v>
                </c:pt>
                <c:pt idx="42">
                  <c:v>0.15112540192926044</c:v>
                </c:pt>
                <c:pt idx="43">
                  <c:v>0.15135572642654796</c:v>
                </c:pt>
                <c:pt idx="44">
                  <c:v>0.15314989138305576</c:v>
                </c:pt>
                <c:pt idx="45">
                  <c:v>0.15060625398851307</c:v>
                </c:pt>
                <c:pt idx="46">
                  <c:v>0.14947245017584995</c:v>
                </c:pt>
                <c:pt idx="47">
                  <c:v>0.15251017639077341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raw!$C$84:$D$84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0.24006859102600744</c:v>
                </c:pt>
                <c:pt idx="36">
                  <c:v>#N/A</c:v>
                </c:pt>
                <c:pt idx="37">
                  <c:v>0.24315068493150685</c:v>
                </c:pt>
                <c:pt idx="38">
                  <c:v>0.23362445414847161</c:v>
                </c:pt>
                <c:pt idx="39">
                  <c:v>0.23220064724919093</c:v>
                </c:pt>
                <c:pt idx="40">
                  <c:v>0.22886204704386523</c:v>
                </c:pt>
                <c:pt idx="41">
                  <c:v>0.23446785521339816</c:v>
                </c:pt>
                <c:pt idx="42">
                  <c:v>0.23288929719797888</c:v>
                </c:pt>
                <c:pt idx="43">
                  <c:v>0.23512747875354106</c:v>
                </c:pt>
                <c:pt idx="44">
                  <c:v>0.23714699493120928</c:v>
                </c:pt>
                <c:pt idx="45">
                  <c:v>0.23229100191448629</c:v>
                </c:pt>
                <c:pt idx="46">
                  <c:v>0.23505275498241501</c:v>
                </c:pt>
                <c:pt idx="47">
                  <c:v>0.23799185888738128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raw!$C$85:$D$85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0.14547013432409259</c:v>
                </c:pt>
                <c:pt idx="36">
                  <c:v>#N/A</c:v>
                </c:pt>
                <c:pt idx="37">
                  <c:v>0.1523972602739726</c:v>
                </c:pt>
                <c:pt idx="38">
                  <c:v>0.14956331877729256</c:v>
                </c:pt>
                <c:pt idx="39">
                  <c:v>0.16019417475728157</c:v>
                </c:pt>
                <c:pt idx="40">
                  <c:v>0.15384615384615385</c:v>
                </c:pt>
                <c:pt idx="41">
                  <c:v>0.14478660183684494</c:v>
                </c:pt>
                <c:pt idx="42">
                  <c:v>0.14331649058337162</c:v>
                </c:pt>
                <c:pt idx="43">
                  <c:v>0.14488061513557265</c:v>
                </c:pt>
                <c:pt idx="44">
                  <c:v>0.14590876176683562</c:v>
                </c:pt>
                <c:pt idx="45">
                  <c:v>0.15156349712827058</c:v>
                </c:pt>
                <c:pt idx="46">
                  <c:v>0.14624853458382181</c:v>
                </c:pt>
                <c:pt idx="47">
                  <c:v>0.14762550881953868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raw!$C$86:$D$86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8.6310374392683617E-2</c:v>
                </c:pt>
                <c:pt idx="36">
                  <c:v>#N/A</c:v>
                </c:pt>
                <c:pt idx="37">
                  <c:v>9.0753424657534248E-2</c:v>
                </c:pt>
                <c:pt idx="38">
                  <c:v>9.1703056768558958E-2</c:v>
                </c:pt>
                <c:pt idx="39">
                  <c:v>9.1423948220064721E-2</c:v>
                </c:pt>
                <c:pt idx="40">
                  <c:v>8.9001907183725359E-2</c:v>
                </c:pt>
                <c:pt idx="41">
                  <c:v>9.292274446245273E-2</c:v>
                </c:pt>
                <c:pt idx="42">
                  <c:v>9.2328892971979784E-2</c:v>
                </c:pt>
                <c:pt idx="43">
                  <c:v>9.3079724807770131E-2</c:v>
                </c:pt>
                <c:pt idx="44">
                  <c:v>9.4134685010861696E-2</c:v>
                </c:pt>
                <c:pt idx="45">
                  <c:v>9.4128908742820677E-2</c:v>
                </c:pt>
                <c:pt idx="46">
                  <c:v>9.495896834701055E-2</c:v>
                </c:pt>
                <c:pt idx="47">
                  <c:v>9.4979647218453186E-2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raw!$C$87:$D$87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1.3432409259788511E-2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raw!$C$88:$D$88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7.7450700200057163E-2</c:v>
                </c:pt>
                <c:pt idx="36">
                  <c:v>#N/A</c:v>
                </c:pt>
                <c:pt idx="37">
                  <c:v>7.0205479452054798E-2</c:v>
                </c:pt>
                <c:pt idx="38">
                  <c:v>6.5502183406113537E-2</c:v>
                </c:pt>
                <c:pt idx="39">
                  <c:v>6.0679611650485438E-2</c:v>
                </c:pt>
                <c:pt idx="40">
                  <c:v>5.6579783852511126E-2</c:v>
                </c:pt>
                <c:pt idx="41">
                  <c:v>5.6726094003241488E-2</c:v>
                </c:pt>
                <c:pt idx="42">
                  <c:v>6.0633899862195681E-2</c:v>
                </c:pt>
                <c:pt idx="43">
                  <c:v>6.5155807365439092E-2</c:v>
                </c:pt>
                <c:pt idx="44">
                  <c:v>6.69804489500362E-2</c:v>
                </c:pt>
                <c:pt idx="45">
                  <c:v>6.796426292278239E-2</c:v>
                </c:pt>
                <c:pt idx="46">
                  <c:v>7.0339976553341149E-2</c:v>
                </c:pt>
                <c:pt idx="47">
                  <c:v>7.055630936227951E-2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raw!$C$89:$D$89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0.27207773649614175</c:v>
                </c:pt>
                <c:pt idx="36">
                  <c:v>#N/A</c:v>
                </c:pt>
                <c:pt idx="37">
                  <c:v>0.27568493150684931</c:v>
                </c:pt>
                <c:pt idx="38">
                  <c:v>0.28820960698689957</c:v>
                </c:pt>
                <c:pt idx="39">
                  <c:v>0.29773462783171523</c:v>
                </c:pt>
                <c:pt idx="40">
                  <c:v>0.32104259376986649</c:v>
                </c:pt>
                <c:pt idx="41">
                  <c:v>0.31820637493246895</c:v>
                </c:pt>
                <c:pt idx="42">
                  <c:v>0.3197060174552136</c:v>
                </c:pt>
                <c:pt idx="43">
                  <c:v>0.31040064751112911</c:v>
                </c:pt>
                <c:pt idx="44">
                  <c:v>0.30267921795800146</c:v>
                </c:pt>
                <c:pt idx="45">
                  <c:v>0.30312699425654116</c:v>
                </c:pt>
                <c:pt idx="46">
                  <c:v>0.30363423212192264</c:v>
                </c:pt>
                <c:pt idx="47">
                  <c:v>0.29579375848032563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2256"/>
        <c:axId val="48501888"/>
      </c:lineChart>
      <c:dateAx>
        <c:axId val="47872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8501888"/>
        <c:crosses val="autoZero"/>
        <c:auto val="1"/>
        <c:lblOffset val="100"/>
        <c:baseTimeUnit val="months"/>
      </c:dateAx>
      <c:valAx>
        <c:axId val="485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72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0.176180817154448</c:v>
                </c:pt>
                <c:pt idx="36">
                  <c:v>#N/A</c:v>
                </c:pt>
                <c:pt idx="37">
                  <c:v>0.17513134851138354</c:v>
                </c:pt>
                <c:pt idx="38">
                  <c:v>0.18333333333333332</c:v>
                </c:pt>
                <c:pt idx="39">
                  <c:v>0.17857142857142858</c:v>
                </c:pt>
                <c:pt idx="40">
                  <c:v>0.16756393001345896</c:v>
                </c:pt>
                <c:pt idx="41">
                  <c:v>0.16935483870967741</c:v>
                </c:pt>
                <c:pt idx="42">
                  <c:v>0.16731898238747553</c:v>
                </c:pt>
                <c:pt idx="43">
                  <c:v>0.16467065868263472</c:v>
                </c:pt>
                <c:pt idx="44">
                  <c:v>0.16444613627712218</c:v>
                </c:pt>
                <c:pt idx="45">
                  <c:v>0.16179926149714668</c:v>
                </c:pt>
                <c:pt idx="46">
                  <c:v>0.16293341515802393</c:v>
                </c:pt>
                <c:pt idx="47">
                  <c:v>0.16495433789954339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raw!$C$91:$D$91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0.23268617791944363</c:v>
                </c:pt>
                <c:pt idx="36">
                  <c:v>#N/A</c:v>
                </c:pt>
                <c:pt idx="37">
                  <c:v>0.23817863397548161</c:v>
                </c:pt>
                <c:pt idx="38">
                  <c:v>0.24404761904761904</c:v>
                </c:pt>
                <c:pt idx="39">
                  <c:v>0.23954703832752614</c:v>
                </c:pt>
                <c:pt idx="40">
                  <c:v>0.23149394347240915</c:v>
                </c:pt>
                <c:pt idx="41">
                  <c:v>0.23905529953917051</c:v>
                </c:pt>
                <c:pt idx="42">
                  <c:v>0.23776908023483365</c:v>
                </c:pt>
                <c:pt idx="43">
                  <c:v>0.23823781009409753</c:v>
                </c:pt>
                <c:pt idx="44">
                  <c:v>0.23867529501332319</c:v>
                </c:pt>
                <c:pt idx="45">
                  <c:v>0.23397113125209801</c:v>
                </c:pt>
                <c:pt idx="46">
                  <c:v>0.23565510892911937</c:v>
                </c:pt>
                <c:pt idx="47">
                  <c:v>0.23972602739726026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raw!$C$92:$D$92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0.14343668501883511</c:v>
                </c:pt>
                <c:pt idx="36">
                  <c:v>#N/A</c:v>
                </c:pt>
                <c:pt idx="37">
                  <c:v>0.13309982486865149</c:v>
                </c:pt>
                <c:pt idx="38">
                  <c:v>0.14166666666666666</c:v>
                </c:pt>
                <c:pt idx="39">
                  <c:v>0.16027874564459929</c:v>
                </c:pt>
                <c:pt idx="40">
                  <c:v>0.15006729475100941</c:v>
                </c:pt>
                <c:pt idx="41">
                  <c:v>0.14112903225806453</c:v>
                </c:pt>
                <c:pt idx="42">
                  <c:v>0.1413894324853229</c:v>
                </c:pt>
                <c:pt idx="43">
                  <c:v>0.14157399486740804</c:v>
                </c:pt>
                <c:pt idx="44">
                  <c:v>0.14160639512752188</c:v>
                </c:pt>
                <c:pt idx="45">
                  <c:v>0.14870762000671367</c:v>
                </c:pt>
                <c:pt idx="46">
                  <c:v>0.14268180423442775</c:v>
                </c:pt>
                <c:pt idx="47">
                  <c:v>0.14526255707762556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raw!$C$93:$D$93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7.7079107505070993E-2</c:v>
                </c:pt>
                <c:pt idx="36">
                  <c:v>#N/A</c:v>
                </c:pt>
                <c:pt idx="37">
                  <c:v>7.8809106830122586E-2</c:v>
                </c:pt>
                <c:pt idx="38">
                  <c:v>8.0952380952380956E-2</c:v>
                </c:pt>
                <c:pt idx="39">
                  <c:v>8.0139372822299645E-2</c:v>
                </c:pt>
                <c:pt idx="40">
                  <c:v>7.8061911170928672E-2</c:v>
                </c:pt>
                <c:pt idx="41">
                  <c:v>8.1221198156682023E-2</c:v>
                </c:pt>
                <c:pt idx="42">
                  <c:v>8.0724070450097843E-2</c:v>
                </c:pt>
                <c:pt idx="43">
                  <c:v>8.1693755346449959E-2</c:v>
                </c:pt>
                <c:pt idx="44">
                  <c:v>8.2984392843547777E-2</c:v>
                </c:pt>
                <c:pt idx="45">
                  <c:v>8.3585095669687817E-2</c:v>
                </c:pt>
                <c:pt idx="46">
                  <c:v>8.3768027002147902E-2</c:v>
                </c:pt>
                <c:pt idx="47">
                  <c:v>8.590182648401827E-2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raw!$C$94:$D$94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2.0573746740075342E-2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raw!$C$95:$D$95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7.5050709939148072E-2</c:v>
                </c:pt>
                <c:pt idx="36">
                  <c:v>#N/A</c:v>
                </c:pt>
                <c:pt idx="37">
                  <c:v>7.3555166374781086E-2</c:v>
                </c:pt>
                <c:pt idx="38">
                  <c:v>7.0238095238095238E-2</c:v>
                </c:pt>
                <c:pt idx="39">
                  <c:v>6.7073170731707321E-2</c:v>
                </c:pt>
                <c:pt idx="40">
                  <c:v>6.5275908479138625E-2</c:v>
                </c:pt>
                <c:pt idx="41">
                  <c:v>7.0276497695852536E-2</c:v>
                </c:pt>
                <c:pt idx="42">
                  <c:v>7.2407045009784732E-2</c:v>
                </c:pt>
                <c:pt idx="43">
                  <c:v>7.5705731394354145E-2</c:v>
                </c:pt>
                <c:pt idx="44">
                  <c:v>7.6893795203654358E-2</c:v>
                </c:pt>
                <c:pt idx="45">
                  <c:v>7.6535750251762333E-2</c:v>
                </c:pt>
                <c:pt idx="46">
                  <c:v>7.7324332617367292E-2</c:v>
                </c:pt>
                <c:pt idx="47">
                  <c:v>7.7340182648401826E-2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raw!$C$96:$D$96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0.27470298464213272</c:v>
                </c:pt>
                <c:pt idx="36">
                  <c:v>#N/A</c:v>
                </c:pt>
                <c:pt idx="37">
                  <c:v>0.29947460595446584</c:v>
                </c:pt>
                <c:pt idx="38">
                  <c:v>0.27738095238095239</c:v>
                </c:pt>
                <c:pt idx="39">
                  <c:v>0.27439024390243905</c:v>
                </c:pt>
                <c:pt idx="40">
                  <c:v>0.30686406460296095</c:v>
                </c:pt>
                <c:pt idx="41">
                  <c:v>0.30011520737327191</c:v>
                </c:pt>
                <c:pt idx="42">
                  <c:v>0.30088062622309197</c:v>
                </c:pt>
                <c:pt idx="43">
                  <c:v>0.29811804961505561</c:v>
                </c:pt>
                <c:pt idx="44">
                  <c:v>0.29539398553483059</c:v>
                </c:pt>
                <c:pt idx="45">
                  <c:v>0.29472977509231285</c:v>
                </c:pt>
                <c:pt idx="46">
                  <c:v>0.29702362687941086</c:v>
                </c:pt>
                <c:pt idx="47">
                  <c:v>0.28281963470319632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7200"/>
        <c:axId val="165669120"/>
      </c:lineChart>
      <c:dateAx>
        <c:axId val="165667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5669120"/>
        <c:crosses val="autoZero"/>
        <c:auto val="1"/>
        <c:lblOffset val="100"/>
        <c:baseTimeUnit val="months"/>
      </c:dateAx>
      <c:valAx>
        <c:axId val="1656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67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D219"/>
  <sheetViews>
    <sheetView zoomScale="85" zoomScaleNormal="85" workbookViewId="0">
      <pane xSplit="3" ySplit="3" topLeftCell="AQ85" activePane="bottomRight" state="frozen"/>
      <selection pane="topRight" activeCell="C1" sqref="C1"/>
      <selection pane="bottomLeft" activeCell="A3" sqref="A3"/>
      <selection pane="bottomRight" activeCell="BB64" sqref="BB64"/>
    </sheetView>
  </sheetViews>
  <sheetFormatPr defaultRowHeight="15"/>
  <cols>
    <col min="2" max="2" width="22.7109375" customWidth="1"/>
    <col min="3" max="3" width="59.85546875" style="4" bestFit="1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56" s="7" customFormat="1">
      <c r="B1" s="8"/>
      <c r="C1" s="20"/>
      <c r="D1" s="20" t="s">
        <v>43</v>
      </c>
      <c r="E1" s="20" t="s">
        <v>18</v>
      </c>
      <c r="F1" s="20" t="s">
        <v>18</v>
      </c>
      <c r="G1" s="20" t="s">
        <v>18</v>
      </c>
      <c r="H1" s="20" t="s">
        <v>18</v>
      </c>
      <c r="I1" s="20" t="s">
        <v>18</v>
      </c>
      <c r="J1" s="20" t="s">
        <v>18</v>
      </c>
      <c r="K1" s="20" t="s">
        <v>18</v>
      </c>
      <c r="L1" s="20" t="s">
        <v>18</v>
      </c>
      <c r="M1" s="20" t="s">
        <v>18</v>
      </c>
      <c r="N1" s="20" t="s">
        <v>18</v>
      </c>
      <c r="O1" s="20" t="s">
        <v>18</v>
      </c>
      <c r="P1" s="20" t="s">
        <v>18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44</v>
      </c>
      <c r="AP1" s="9" t="s">
        <v>44</v>
      </c>
      <c r="AQ1" s="9" t="s">
        <v>44</v>
      </c>
      <c r="AR1" s="9" t="s">
        <v>44</v>
      </c>
      <c r="AS1" s="9" t="s">
        <v>44</v>
      </c>
      <c r="AT1" s="9" t="s">
        <v>44</v>
      </c>
      <c r="AU1" s="9" t="s">
        <v>44</v>
      </c>
      <c r="AV1" s="9" t="s">
        <v>44</v>
      </c>
      <c r="AW1" s="9" t="s">
        <v>44</v>
      </c>
      <c r="AX1" s="9" t="s">
        <v>44</v>
      </c>
      <c r="AY1" s="9" t="s">
        <v>44</v>
      </c>
      <c r="AZ1" s="9" t="s">
        <v>44</v>
      </c>
      <c r="BA1" s="9"/>
      <c r="BB1" s="9"/>
      <c r="BC1" s="9"/>
      <c r="BD1" s="9"/>
    </row>
    <row r="2" spans="1:56" s="17" customFormat="1">
      <c r="A2" s="17" t="s">
        <v>64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</row>
    <row r="3" spans="1:56" s="10" customFormat="1"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56" s="35" customFormat="1">
      <c r="A4" s="35" t="s">
        <v>31</v>
      </c>
      <c r="B4" s="28" t="s">
        <v>25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5">
        <v>1394</v>
      </c>
      <c r="AO4" s="37"/>
      <c r="AP4" s="37">
        <v>192</v>
      </c>
      <c r="AQ4" s="37">
        <v>338</v>
      </c>
      <c r="AR4" s="37">
        <v>510</v>
      </c>
      <c r="AS4" s="37">
        <v>557</v>
      </c>
      <c r="AT4" s="37">
        <v>642</v>
      </c>
      <c r="AU4" s="37">
        <v>928</v>
      </c>
      <c r="AV4" s="37">
        <v>1015</v>
      </c>
      <c r="AW4" s="37">
        <v>1168</v>
      </c>
      <c r="AX4" s="37">
        <v>1277</v>
      </c>
      <c r="AY4" s="37">
        <v>1379</v>
      </c>
      <c r="AZ4" s="37">
        <v>1538</v>
      </c>
      <c r="BA4" s="37"/>
      <c r="BB4" s="37"/>
      <c r="BC4" s="37"/>
      <c r="BD4" s="37"/>
    </row>
    <row r="5" spans="1:56" s="35" customFormat="1">
      <c r="A5" s="35" t="s">
        <v>31</v>
      </c>
      <c r="B5" s="28" t="s">
        <v>25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5">
        <v>1023</v>
      </c>
      <c r="AO5" s="37"/>
      <c r="AP5" s="37">
        <v>154</v>
      </c>
      <c r="AQ5" s="37">
        <v>229</v>
      </c>
      <c r="AR5" s="37">
        <v>327</v>
      </c>
      <c r="AS5" s="37">
        <v>411</v>
      </c>
      <c r="AT5" s="37">
        <v>509</v>
      </c>
      <c r="AU5" s="37">
        <v>625</v>
      </c>
      <c r="AV5" s="37">
        <v>720</v>
      </c>
      <c r="AW5" s="37">
        <v>816</v>
      </c>
      <c r="AX5" s="37">
        <v>895</v>
      </c>
      <c r="AY5" s="37">
        <v>977</v>
      </c>
      <c r="AZ5" s="37">
        <v>1068</v>
      </c>
      <c r="BA5" s="37"/>
      <c r="BB5" s="37"/>
      <c r="BC5" s="37"/>
      <c r="BD5" s="37"/>
    </row>
    <row r="6" spans="1:56" s="35" customFormat="1">
      <c r="A6" s="35" t="s">
        <v>31</v>
      </c>
      <c r="B6" s="28" t="s">
        <v>25</v>
      </c>
      <c r="C6" s="34" t="s">
        <v>12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5">
        <v>321</v>
      </c>
      <c r="AO6" s="37"/>
      <c r="AP6" s="37">
        <v>13</v>
      </c>
      <c r="AQ6" s="37">
        <v>98</v>
      </c>
      <c r="AR6" s="37">
        <v>105</v>
      </c>
      <c r="AS6" s="37">
        <v>102</v>
      </c>
      <c r="AT6" s="37">
        <v>133</v>
      </c>
      <c r="AU6" s="37">
        <v>174</v>
      </c>
      <c r="AV6" s="37">
        <v>184</v>
      </c>
      <c r="AW6" s="37">
        <v>257</v>
      </c>
      <c r="AX6" s="37">
        <v>265</v>
      </c>
      <c r="AY6" s="37">
        <v>269</v>
      </c>
      <c r="AZ6" s="37">
        <v>344</v>
      </c>
      <c r="BA6" s="37"/>
      <c r="BB6" s="37"/>
      <c r="BC6" s="37"/>
      <c r="BD6" s="37"/>
    </row>
    <row r="7" spans="1:56" s="35" customFormat="1">
      <c r="A7" s="35" t="s">
        <v>31</v>
      </c>
      <c r="B7" s="28" t="s">
        <v>25</v>
      </c>
      <c r="C7" s="34" t="s">
        <v>11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5">
        <v>274</v>
      </c>
      <c r="AO7" s="37"/>
      <c r="AP7" s="37">
        <v>44</v>
      </c>
      <c r="AQ7" s="37">
        <v>75</v>
      </c>
      <c r="AR7" s="37">
        <v>100</v>
      </c>
      <c r="AS7" s="37">
        <v>117</v>
      </c>
      <c r="AT7" s="37">
        <v>137</v>
      </c>
      <c r="AU7" s="37">
        <v>165</v>
      </c>
      <c r="AV7" s="37">
        <v>184</v>
      </c>
      <c r="AW7" s="37">
        <v>208</v>
      </c>
      <c r="AX7" s="37">
        <v>234</v>
      </c>
      <c r="AY7" s="37">
        <v>258</v>
      </c>
      <c r="AZ7" s="37">
        <v>299</v>
      </c>
      <c r="BA7" s="37"/>
      <c r="BB7" s="37"/>
      <c r="BC7" s="37"/>
      <c r="BD7" s="37"/>
    </row>
    <row r="8" spans="1:56" s="30" customFormat="1">
      <c r="A8" s="33" t="s">
        <v>31</v>
      </c>
      <c r="B8" s="33" t="s">
        <v>25</v>
      </c>
      <c r="C8" s="31" t="s">
        <v>10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  <c r="AN8" s="30">
        <v>3013</v>
      </c>
      <c r="AP8" s="30">
        <v>403</v>
      </c>
      <c r="AQ8" s="30">
        <v>740</v>
      </c>
      <c r="AR8" s="30">
        <v>1242</v>
      </c>
      <c r="AS8" s="30">
        <v>1187</v>
      </c>
      <c r="AT8" s="30">
        <v>1420</v>
      </c>
      <c r="AU8" s="30">
        <v>1892</v>
      </c>
      <c r="AV8" s="30">
        <v>2103</v>
      </c>
      <c r="AW8" s="30">
        <v>2447</v>
      </c>
      <c r="AX8" s="30">
        <v>2671</v>
      </c>
      <c r="AY8" s="30">
        <v>2884</v>
      </c>
      <c r="AZ8" s="30">
        <v>3249</v>
      </c>
    </row>
    <row r="9" spans="1:56" s="35" customFormat="1">
      <c r="A9" s="12"/>
      <c r="B9" s="26" t="s">
        <v>22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>
        <v>1316</v>
      </c>
      <c r="AO9" s="5"/>
      <c r="AP9" s="5">
        <v>182</v>
      </c>
      <c r="AQ9" s="5">
        <v>306</v>
      </c>
      <c r="AR9" s="5">
        <v>476</v>
      </c>
      <c r="AS9" s="5">
        <v>514</v>
      </c>
      <c r="AT9" s="5">
        <v>585</v>
      </c>
      <c r="AU9" s="5">
        <v>823</v>
      </c>
      <c r="AV9" s="5">
        <v>903</v>
      </c>
      <c r="AW9" s="5">
        <v>1046</v>
      </c>
      <c r="AX9" s="5">
        <v>1143</v>
      </c>
      <c r="AY9" s="5">
        <v>1233</v>
      </c>
      <c r="AZ9" s="5">
        <v>1395</v>
      </c>
      <c r="BA9" s="5"/>
      <c r="BB9" s="5"/>
      <c r="BC9" s="5"/>
      <c r="BD9" s="5"/>
    </row>
    <row r="10" spans="1:56" s="35" customFormat="1">
      <c r="A10" s="12"/>
      <c r="B10" s="28" t="s">
        <v>22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>
        <v>948</v>
      </c>
      <c r="AO10" s="5"/>
      <c r="AP10" s="5">
        <v>149</v>
      </c>
      <c r="AQ10" s="5">
        <v>225</v>
      </c>
      <c r="AR10" s="5">
        <v>322</v>
      </c>
      <c r="AS10" s="5">
        <v>400</v>
      </c>
      <c r="AT10" s="5">
        <v>490</v>
      </c>
      <c r="AU10" s="5">
        <v>603</v>
      </c>
      <c r="AV10" s="5">
        <v>694</v>
      </c>
      <c r="AW10" s="5">
        <v>784</v>
      </c>
      <c r="AX10" s="5">
        <v>861</v>
      </c>
      <c r="AY10" s="5">
        <v>941</v>
      </c>
      <c r="AZ10" s="5">
        <v>1024</v>
      </c>
      <c r="BA10" s="5"/>
      <c r="BB10" s="5"/>
      <c r="BC10" s="5"/>
      <c r="BD10" s="5"/>
    </row>
    <row r="11" spans="1:56" s="35" customFormat="1">
      <c r="A11" s="12"/>
      <c r="B11" s="28" t="s">
        <v>22</v>
      </c>
      <c r="C11" s="34" t="s">
        <v>12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>
        <v>274</v>
      </c>
      <c r="AO11" s="5"/>
      <c r="AP11" s="5">
        <v>7</v>
      </c>
      <c r="AQ11" s="5">
        <v>69</v>
      </c>
      <c r="AR11" s="5">
        <v>77</v>
      </c>
      <c r="AS11" s="5">
        <v>85</v>
      </c>
      <c r="AT11" s="5">
        <v>118</v>
      </c>
      <c r="AU11" s="5">
        <v>157</v>
      </c>
      <c r="AV11" s="5">
        <v>165</v>
      </c>
      <c r="AW11" s="5">
        <v>235</v>
      </c>
      <c r="AX11" s="5">
        <v>243</v>
      </c>
      <c r="AY11" s="5">
        <v>247</v>
      </c>
      <c r="AZ11" s="5">
        <v>321</v>
      </c>
      <c r="BA11" s="5"/>
      <c r="BB11" s="5"/>
      <c r="BC11" s="5"/>
      <c r="BD11" s="5"/>
    </row>
    <row r="12" spans="1:56" s="35" customFormat="1">
      <c r="A12" s="12"/>
      <c r="B12" s="28" t="s">
        <v>22</v>
      </c>
      <c r="C12" s="34" t="s">
        <v>11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>
        <v>236</v>
      </c>
      <c r="AO12" s="5"/>
      <c r="AP12" s="5">
        <v>44</v>
      </c>
      <c r="AQ12" s="5">
        <v>65</v>
      </c>
      <c r="AR12" s="5">
        <v>87</v>
      </c>
      <c r="AS12" s="5">
        <v>108</v>
      </c>
      <c r="AT12" s="5">
        <v>130</v>
      </c>
      <c r="AU12" s="5">
        <v>154</v>
      </c>
      <c r="AV12" s="5">
        <v>175</v>
      </c>
      <c r="AW12" s="5">
        <v>195</v>
      </c>
      <c r="AX12" s="5">
        <v>227</v>
      </c>
      <c r="AY12" s="5">
        <v>247</v>
      </c>
      <c r="AZ12" s="5">
        <v>281</v>
      </c>
      <c r="BA12" s="5"/>
      <c r="BB12" s="5"/>
      <c r="BC12" s="5"/>
      <c r="BD12" s="5"/>
    </row>
    <row r="13" spans="1:56" s="30" customFormat="1">
      <c r="B13" s="31" t="s">
        <v>22</v>
      </c>
      <c r="C13" s="31" t="s">
        <v>10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  <c r="AN13" s="30">
        <v>2774</v>
      </c>
      <c r="AP13" s="30">
        <v>381</v>
      </c>
      <c r="AQ13" s="30">
        <v>666</v>
      </c>
      <c r="AR13" s="30">
        <v>962</v>
      </c>
      <c r="AS13" s="30">
        <v>1107</v>
      </c>
      <c r="AT13" s="30">
        <v>1323</v>
      </c>
      <c r="AU13" s="30">
        <v>1737</v>
      </c>
      <c r="AV13" s="30">
        <v>1937</v>
      </c>
      <c r="AW13" s="30">
        <v>2260</v>
      </c>
      <c r="AX13" s="30">
        <v>2475</v>
      </c>
      <c r="AY13" s="30">
        <v>2669</v>
      </c>
      <c r="AZ13" s="30">
        <v>3020</v>
      </c>
    </row>
    <row r="14" spans="1:56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5">
        <v>78</v>
      </c>
      <c r="AO14" s="37"/>
      <c r="AP14" s="5">
        <v>10</v>
      </c>
      <c r="AQ14" s="5">
        <v>32</v>
      </c>
      <c r="AR14" s="5">
        <v>34</v>
      </c>
      <c r="AS14" s="5">
        <v>43</v>
      </c>
      <c r="AT14" s="5">
        <v>57</v>
      </c>
      <c r="AU14" s="5">
        <v>105</v>
      </c>
      <c r="AV14" s="5">
        <v>112</v>
      </c>
      <c r="AW14" s="5">
        <v>122</v>
      </c>
      <c r="AX14" s="5">
        <v>134</v>
      </c>
      <c r="AY14" s="5">
        <v>146</v>
      </c>
      <c r="AZ14" s="5">
        <v>144</v>
      </c>
      <c r="BA14" s="37"/>
      <c r="BB14" s="37"/>
      <c r="BC14" s="37"/>
      <c r="BD14" s="37"/>
    </row>
    <row r="15" spans="1:56" s="12" customFormat="1">
      <c r="A15" s="35"/>
      <c r="B15" s="28" t="s">
        <v>20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5">
        <v>76</v>
      </c>
      <c r="AO15" s="37"/>
      <c r="AP15" s="5">
        <v>5</v>
      </c>
      <c r="AQ15" s="5">
        <v>3</v>
      </c>
      <c r="AR15" s="5">
        <v>5</v>
      </c>
      <c r="AS15" s="5">
        <v>11</v>
      </c>
      <c r="AT15" s="5">
        <v>18</v>
      </c>
      <c r="AU15" s="5">
        <v>23</v>
      </c>
      <c r="AV15" s="5">
        <v>25</v>
      </c>
      <c r="AW15" s="5">
        <v>31</v>
      </c>
      <c r="AX15" s="5">
        <v>34</v>
      </c>
      <c r="AY15" s="5">
        <v>36</v>
      </c>
      <c r="AZ15" s="5">
        <v>44</v>
      </c>
      <c r="BA15" s="37"/>
      <c r="BB15" s="37"/>
      <c r="BC15" s="37"/>
      <c r="BD15" s="37"/>
    </row>
    <row r="16" spans="1:56" s="12" customFormat="1">
      <c r="A16" s="35"/>
      <c r="B16" s="28" t="s">
        <v>20</v>
      </c>
      <c r="C16" s="34" t="s">
        <v>12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5">
        <v>48</v>
      </c>
      <c r="AO16" s="37"/>
      <c r="AP16" s="5">
        <v>6</v>
      </c>
      <c r="AQ16" s="5">
        <v>29</v>
      </c>
      <c r="AR16" s="5">
        <v>27</v>
      </c>
      <c r="AS16" s="5">
        <v>17</v>
      </c>
      <c r="AT16" s="5">
        <v>15</v>
      </c>
      <c r="AU16" s="5">
        <v>17</v>
      </c>
      <c r="AV16" s="5">
        <v>19</v>
      </c>
      <c r="AW16" s="5">
        <v>22</v>
      </c>
      <c r="AX16" s="5">
        <v>22</v>
      </c>
      <c r="AY16" s="5">
        <v>22</v>
      </c>
      <c r="AZ16" s="5">
        <v>24</v>
      </c>
      <c r="BA16" s="37"/>
      <c r="BB16" s="37"/>
      <c r="BC16" s="37"/>
      <c r="BD16" s="37"/>
    </row>
    <row r="17" spans="1:56" s="12" customFormat="1">
      <c r="A17" s="35"/>
      <c r="B17" s="28" t="s">
        <v>20</v>
      </c>
      <c r="C17" s="34" t="s">
        <v>11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5">
        <v>38</v>
      </c>
      <c r="AO17" s="37"/>
      <c r="AP17" s="5">
        <v>0</v>
      </c>
      <c r="AQ17" s="5">
        <v>10</v>
      </c>
      <c r="AR17" s="5">
        <v>13</v>
      </c>
      <c r="AS17" s="5">
        <v>9</v>
      </c>
      <c r="AT17" s="5">
        <v>7</v>
      </c>
      <c r="AU17" s="5">
        <v>10</v>
      </c>
      <c r="AV17" s="5">
        <v>10</v>
      </c>
      <c r="AW17" s="5">
        <v>13</v>
      </c>
      <c r="AX17" s="5">
        <v>7</v>
      </c>
      <c r="AY17" s="5">
        <v>11</v>
      </c>
      <c r="AZ17" s="5">
        <v>18</v>
      </c>
      <c r="BA17" s="37"/>
      <c r="BB17" s="37"/>
      <c r="BC17" s="37"/>
      <c r="BD17" s="37"/>
    </row>
    <row r="18" spans="1:56" s="30" customFormat="1">
      <c r="B18" s="31" t="s">
        <v>20</v>
      </c>
      <c r="C18" s="31" t="s">
        <v>10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  <c r="AN18" s="30">
        <v>239</v>
      </c>
      <c r="AP18" s="30">
        <v>22</v>
      </c>
      <c r="AQ18" s="30">
        <v>74</v>
      </c>
      <c r="AR18" s="30">
        <v>79</v>
      </c>
      <c r="AS18" s="30">
        <v>80</v>
      </c>
      <c r="AT18" s="30">
        <v>98</v>
      </c>
      <c r="AU18" s="30">
        <v>155</v>
      </c>
      <c r="AV18" s="30">
        <v>166</v>
      </c>
      <c r="AW18" s="30">
        <v>187</v>
      </c>
      <c r="AX18" s="30">
        <v>196</v>
      </c>
      <c r="AY18" s="30">
        <v>215</v>
      </c>
      <c r="AZ18" s="30">
        <v>229</v>
      </c>
    </row>
    <row r="19" spans="1:56" s="35" customFormat="1">
      <c r="A19" s="12"/>
      <c r="B19" s="28" t="s">
        <v>26</v>
      </c>
      <c r="C19" s="34" t="s">
        <v>9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>
        <v>578</v>
      </c>
      <c r="AO19" s="5"/>
      <c r="AP19" s="5">
        <v>98</v>
      </c>
      <c r="AQ19" s="5">
        <v>155</v>
      </c>
      <c r="AR19" s="5">
        <v>196</v>
      </c>
      <c r="AS19" s="5">
        <v>237</v>
      </c>
      <c r="AT19" s="5">
        <v>284</v>
      </c>
      <c r="AU19" s="5">
        <v>329</v>
      </c>
      <c r="AV19" s="5">
        <v>374</v>
      </c>
      <c r="AW19" s="5">
        <v>423</v>
      </c>
      <c r="AX19" s="5">
        <v>472</v>
      </c>
      <c r="AY19" s="5">
        <v>510</v>
      </c>
      <c r="AZ19" s="5">
        <v>562</v>
      </c>
      <c r="BA19" s="5"/>
      <c r="BB19" s="5"/>
      <c r="BC19" s="5"/>
      <c r="BD19" s="5"/>
    </row>
    <row r="20" spans="1:56" s="35" customFormat="1">
      <c r="A20" s="12"/>
      <c r="B20" s="28" t="s">
        <v>26</v>
      </c>
      <c r="C20" s="34" t="s">
        <v>8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>
        <v>840</v>
      </c>
      <c r="AO20" s="5"/>
      <c r="AP20" s="5">
        <v>142</v>
      </c>
      <c r="AQ20" s="5">
        <v>214</v>
      </c>
      <c r="AR20" s="5">
        <v>287</v>
      </c>
      <c r="AS20" s="5">
        <v>360</v>
      </c>
      <c r="AT20" s="5">
        <v>434</v>
      </c>
      <c r="AU20" s="5">
        <v>507</v>
      </c>
      <c r="AV20" s="5">
        <v>581</v>
      </c>
      <c r="AW20" s="5">
        <v>655</v>
      </c>
      <c r="AX20" s="5">
        <v>728</v>
      </c>
      <c r="AY20" s="5">
        <v>802</v>
      </c>
      <c r="AZ20" s="5">
        <v>877</v>
      </c>
      <c r="BA20" s="5"/>
      <c r="BB20" s="5"/>
      <c r="BC20" s="5"/>
      <c r="BD20" s="5"/>
    </row>
    <row r="21" spans="1:56" s="35" customFormat="1">
      <c r="A21" s="12"/>
      <c r="B21" s="28" t="s">
        <v>26</v>
      </c>
      <c r="C21" s="34" t="s">
        <v>7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>
        <v>509</v>
      </c>
      <c r="AO21" s="5"/>
      <c r="AP21" s="5">
        <v>89</v>
      </c>
      <c r="AQ21" s="5">
        <v>137</v>
      </c>
      <c r="AR21" s="5">
        <v>198</v>
      </c>
      <c r="AS21" s="5">
        <v>242</v>
      </c>
      <c r="AT21" s="5">
        <v>268</v>
      </c>
      <c r="AU21" s="5">
        <v>312</v>
      </c>
      <c r="AV21" s="5">
        <v>358</v>
      </c>
      <c r="AW21" s="5">
        <v>403</v>
      </c>
      <c r="AX21" s="5">
        <v>475</v>
      </c>
      <c r="AY21" s="5">
        <v>499</v>
      </c>
      <c r="AZ21" s="5">
        <v>544</v>
      </c>
      <c r="BA21" s="5"/>
      <c r="BB21" s="5"/>
      <c r="BC21" s="5"/>
      <c r="BD21" s="5"/>
    </row>
    <row r="22" spans="1:56" s="35" customFormat="1">
      <c r="A22" s="12"/>
      <c r="B22" s="28" t="s">
        <v>26</v>
      </c>
      <c r="C22" s="34" t="s">
        <v>6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>
        <v>302</v>
      </c>
      <c r="AO22" s="5"/>
      <c r="AP22" s="5">
        <v>53</v>
      </c>
      <c r="AQ22" s="5">
        <v>84</v>
      </c>
      <c r="AR22" s="5">
        <v>113</v>
      </c>
      <c r="AS22" s="5">
        <v>140</v>
      </c>
      <c r="AT22" s="5">
        <v>172</v>
      </c>
      <c r="AU22" s="5">
        <v>201</v>
      </c>
      <c r="AV22" s="5">
        <v>230</v>
      </c>
      <c r="AW22" s="5">
        <v>260</v>
      </c>
      <c r="AX22" s="5">
        <v>295</v>
      </c>
      <c r="AY22" s="5">
        <v>324</v>
      </c>
      <c r="AZ22" s="5">
        <v>350</v>
      </c>
      <c r="BA22" s="5"/>
      <c r="BB22" s="5"/>
      <c r="BC22" s="5"/>
      <c r="BD22" s="5"/>
    </row>
    <row r="23" spans="1:56" s="12" customFormat="1">
      <c r="B23" s="29" t="s">
        <v>26</v>
      </c>
      <c r="C23" s="38" t="s">
        <v>5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>
        <v>47</v>
      </c>
      <c r="AO23" s="5"/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/>
      <c r="BB23" s="5"/>
      <c r="BC23" s="5"/>
      <c r="BD23" s="5"/>
    </row>
    <row r="24" spans="1:56" s="35" customFormat="1">
      <c r="A24" s="12"/>
      <c r="B24" s="28" t="s">
        <v>26</v>
      </c>
      <c r="C24" s="34" t="s">
        <v>3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>
        <v>271</v>
      </c>
      <c r="AO24" s="5"/>
      <c r="AP24" s="5">
        <v>41</v>
      </c>
      <c r="AQ24" s="5">
        <v>60</v>
      </c>
      <c r="AR24" s="5">
        <v>75</v>
      </c>
      <c r="AS24" s="5">
        <v>89</v>
      </c>
      <c r="AT24" s="5">
        <v>105</v>
      </c>
      <c r="AU24" s="5">
        <v>132</v>
      </c>
      <c r="AV24" s="5">
        <v>161</v>
      </c>
      <c r="AW24" s="5">
        <v>185</v>
      </c>
      <c r="AX24" s="5">
        <v>213</v>
      </c>
      <c r="AY24" s="5">
        <v>240</v>
      </c>
      <c r="AZ24" s="5">
        <v>260</v>
      </c>
      <c r="BA24" s="5"/>
      <c r="BB24" s="5"/>
      <c r="BC24" s="5"/>
      <c r="BD24" s="5"/>
    </row>
    <row r="25" spans="1:56" s="53" customFormat="1">
      <c r="A25" s="43"/>
      <c r="B25" s="44" t="s">
        <v>26</v>
      </c>
      <c r="C25" s="45" t="s">
        <v>1</v>
      </c>
      <c r="D25" s="45"/>
      <c r="E25" s="45"/>
      <c r="F25" s="45" t="s">
        <v>34</v>
      </c>
      <c r="G25" s="52">
        <v>10</v>
      </c>
      <c r="H25" s="52">
        <v>10</v>
      </c>
      <c r="I25" s="52">
        <v>10</v>
      </c>
      <c r="J25" s="52">
        <v>10</v>
      </c>
      <c r="K25" s="45" t="s">
        <v>34</v>
      </c>
      <c r="L25" s="45" t="s">
        <v>34</v>
      </c>
      <c r="M25" s="45" t="s">
        <v>34</v>
      </c>
      <c r="N25" s="45" t="s">
        <v>34</v>
      </c>
      <c r="O25" s="45" t="s">
        <v>34</v>
      </c>
      <c r="P25" s="48">
        <v>5</v>
      </c>
      <c r="Q25" s="48"/>
      <c r="R25" s="47" t="s">
        <v>34</v>
      </c>
      <c r="S25" s="47" t="s">
        <v>34</v>
      </c>
      <c r="T25" s="47" t="s">
        <v>34</v>
      </c>
      <c r="U25" s="47" t="s">
        <v>34</v>
      </c>
      <c r="V25" s="47" t="s">
        <v>34</v>
      </c>
      <c r="W25" s="47" t="s">
        <v>34</v>
      </c>
      <c r="X25" s="47" t="s">
        <v>34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34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>
        <v>-74</v>
      </c>
      <c r="AO25" s="48"/>
      <c r="AP25" s="48">
        <v>0</v>
      </c>
      <c r="AQ25" s="48">
        <v>-7</v>
      </c>
      <c r="AR25" s="48">
        <v>-7</v>
      </c>
      <c r="AS25" s="48">
        <v>-7</v>
      </c>
      <c r="AT25" s="48">
        <v>-11</v>
      </c>
      <c r="AU25" s="48">
        <v>-11</v>
      </c>
      <c r="AV25" s="48">
        <v>-11</v>
      </c>
      <c r="AW25" s="48">
        <v>-14</v>
      </c>
      <c r="AX25" s="48">
        <v>-14</v>
      </c>
      <c r="AY25" s="48">
        <v>-14</v>
      </c>
      <c r="AZ25" s="48">
        <v>-23</v>
      </c>
      <c r="BA25" s="48"/>
      <c r="BB25" s="48"/>
      <c r="BC25" s="48"/>
      <c r="BD25" s="48"/>
    </row>
    <row r="26" spans="1:56" s="49" customFormat="1">
      <c r="A26" s="51"/>
      <c r="B26" s="44" t="s">
        <v>26</v>
      </c>
      <c r="C26" s="45" t="s">
        <v>2</v>
      </c>
      <c r="D26" s="45"/>
      <c r="E26" s="45"/>
      <c r="F26" s="45" t="s">
        <v>34</v>
      </c>
      <c r="G26" s="45" t="s">
        <v>34</v>
      </c>
      <c r="H26" s="45" t="s">
        <v>34</v>
      </c>
      <c r="I26" s="45" t="s">
        <v>34</v>
      </c>
      <c r="J26" s="52">
        <v>25</v>
      </c>
      <c r="K26" s="52" t="s">
        <v>34</v>
      </c>
      <c r="L26" s="45" t="s">
        <v>34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34</v>
      </c>
      <c r="S26" s="47" t="s">
        <v>34</v>
      </c>
      <c r="T26" s="47" t="s">
        <v>34</v>
      </c>
      <c r="U26" s="47" t="s">
        <v>34</v>
      </c>
      <c r="V26" s="47" t="s">
        <v>34</v>
      </c>
      <c r="W26" s="47" t="s">
        <v>34</v>
      </c>
      <c r="X26" s="47" t="s">
        <v>34</v>
      </c>
      <c r="Y26" s="47" t="s">
        <v>34</v>
      </c>
      <c r="Z26" s="47" t="s">
        <v>34</v>
      </c>
      <c r="AA26" s="47" t="s">
        <v>34</v>
      </c>
      <c r="AB26" s="48">
        <v>-9</v>
      </c>
      <c r="AC26" s="48"/>
      <c r="AD26" s="48" t="s">
        <v>34</v>
      </c>
      <c r="AE26" s="48" t="s">
        <v>34</v>
      </c>
      <c r="AF26" s="48" t="s">
        <v>34</v>
      </c>
      <c r="AG26" s="48" t="s">
        <v>34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>
        <v>-4</v>
      </c>
      <c r="AO26" s="48"/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/>
      <c r="BB26" s="48"/>
      <c r="BC26" s="48"/>
      <c r="BD26" s="48"/>
    </row>
    <row r="27" spans="1:56" s="60" customFormat="1">
      <c r="A27" s="54"/>
      <c r="B27" s="55" t="s">
        <v>26</v>
      </c>
      <c r="C27" s="56" t="s">
        <v>35</v>
      </c>
      <c r="D27" s="56"/>
      <c r="E27" s="56"/>
      <c r="F27" s="56" t="s">
        <v>34</v>
      </c>
      <c r="G27" s="56" t="s">
        <v>34</v>
      </c>
      <c r="H27" s="56" t="s">
        <v>34</v>
      </c>
      <c r="I27" s="56" t="s">
        <v>34</v>
      </c>
      <c r="J27" s="65">
        <v>572</v>
      </c>
      <c r="K27" s="65" t="s">
        <v>34</v>
      </c>
      <c r="L27" s="56" t="s">
        <v>34</v>
      </c>
      <c r="M27" s="56" t="s">
        <v>34</v>
      </c>
      <c r="N27" s="56" t="s">
        <v>34</v>
      </c>
      <c r="O27" s="56" t="s">
        <v>34</v>
      </c>
      <c r="P27" s="58">
        <v>1022</v>
      </c>
      <c r="Q27" s="58"/>
      <c r="R27" s="58" t="s">
        <v>34</v>
      </c>
      <c r="S27" s="58" t="s">
        <v>34</v>
      </c>
      <c r="T27" s="58" t="s">
        <v>34</v>
      </c>
      <c r="U27" s="58" t="s">
        <v>34</v>
      </c>
      <c r="V27" s="58" t="s">
        <v>34</v>
      </c>
      <c r="W27" s="58" t="s">
        <v>34</v>
      </c>
      <c r="X27" s="58" t="s">
        <v>34</v>
      </c>
      <c r="Y27" s="58" t="s">
        <v>34</v>
      </c>
      <c r="Z27" s="58" t="s">
        <v>34</v>
      </c>
      <c r="AA27" s="58" t="s">
        <v>34</v>
      </c>
      <c r="AB27" s="58" t="s">
        <v>34</v>
      </c>
      <c r="AC27" s="59"/>
      <c r="AD27" s="59" t="s">
        <v>34</v>
      </c>
      <c r="AE27" s="59" t="s">
        <v>34</v>
      </c>
      <c r="AF27" s="59" t="s">
        <v>34</v>
      </c>
      <c r="AG27" s="59" t="s">
        <v>34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>
        <v>1030</v>
      </c>
      <c r="AO27" s="59"/>
      <c r="AP27" s="59">
        <v>157</v>
      </c>
      <c r="AQ27" s="59">
        <v>266</v>
      </c>
      <c r="AR27" s="59">
        <v>368</v>
      </c>
      <c r="AS27" s="59">
        <v>502</v>
      </c>
      <c r="AT27" s="59">
        <v>588</v>
      </c>
      <c r="AU27" s="59">
        <v>692</v>
      </c>
      <c r="AV27" s="59">
        <v>762</v>
      </c>
      <c r="AW27" s="59">
        <v>832</v>
      </c>
      <c r="AX27" s="59">
        <v>942</v>
      </c>
      <c r="AY27" s="59">
        <v>1026</v>
      </c>
      <c r="AZ27" s="59">
        <v>1086</v>
      </c>
      <c r="BA27" s="59"/>
      <c r="BB27" s="59"/>
      <c r="BC27" s="59"/>
      <c r="BD27" s="59"/>
    </row>
    <row r="28" spans="1:56" s="60" customFormat="1">
      <c r="A28" s="54"/>
      <c r="B28" s="55" t="s">
        <v>26</v>
      </c>
      <c r="C28" s="56" t="s">
        <v>83</v>
      </c>
      <c r="D28" s="56"/>
      <c r="E28" s="56"/>
      <c r="F28" s="56" t="s">
        <v>34</v>
      </c>
      <c r="G28" s="56">
        <v>257</v>
      </c>
      <c r="H28" s="56">
        <v>328</v>
      </c>
      <c r="I28" s="56">
        <v>463</v>
      </c>
      <c r="J28" s="56" t="s">
        <v>34</v>
      </c>
      <c r="K28" s="65" t="s">
        <v>34</v>
      </c>
      <c r="L28" s="56" t="s">
        <v>34</v>
      </c>
      <c r="M28" s="56">
        <v>822</v>
      </c>
      <c r="N28" s="56">
        <v>888</v>
      </c>
      <c r="O28" s="56">
        <v>1000</v>
      </c>
      <c r="P28" s="58" t="s">
        <v>34</v>
      </c>
      <c r="Q28" s="58"/>
      <c r="R28" s="58" t="s">
        <v>34</v>
      </c>
      <c r="S28" s="58" t="s">
        <v>34</v>
      </c>
      <c r="T28" s="58" t="s">
        <v>34</v>
      </c>
      <c r="U28" s="58" t="s">
        <v>34</v>
      </c>
      <c r="V28" s="58" t="s">
        <v>34</v>
      </c>
      <c r="W28" s="58" t="s">
        <v>34</v>
      </c>
      <c r="X28" s="58" t="s">
        <v>34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34</v>
      </c>
      <c r="AE28" s="59">
        <v>260</v>
      </c>
      <c r="AF28" s="59">
        <v>335</v>
      </c>
      <c r="AG28" s="59">
        <v>473</v>
      </c>
      <c r="AH28" s="59" t="s">
        <v>34</v>
      </c>
      <c r="AI28" s="59" t="s">
        <v>34</v>
      </c>
      <c r="AJ28" s="59" t="s">
        <v>34</v>
      </c>
      <c r="AK28" s="59" t="s">
        <v>34</v>
      </c>
      <c r="AL28" s="59" t="s">
        <v>34</v>
      </c>
      <c r="AM28" s="59" t="s">
        <v>34</v>
      </c>
      <c r="AN28" s="59" t="s">
        <v>34</v>
      </c>
      <c r="AO28" s="59"/>
      <c r="AP28" s="59">
        <v>4</v>
      </c>
      <c r="AQ28" s="59">
        <v>5</v>
      </c>
      <c r="AR28" s="59">
        <v>7</v>
      </c>
      <c r="AS28" s="59">
        <v>10</v>
      </c>
      <c r="AT28" s="59">
        <v>12</v>
      </c>
      <c r="AU28" s="59">
        <v>15</v>
      </c>
      <c r="AV28" s="59">
        <v>16</v>
      </c>
      <c r="AW28" s="59">
        <v>18</v>
      </c>
      <c r="AX28" s="59">
        <v>22</v>
      </c>
      <c r="AY28" s="59">
        <v>24</v>
      </c>
      <c r="AZ28" s="59">
        <v>27</v>
      </c>
      <c r="BA28" s="59"/>
      <c r="BB28" s="59"/>
      <c r="BC28" s="59"/>
      <c r="BD28" s="59"/>
    </row>
    <row r="29" spans="1:56" s="63" customFormat="1">
      <c r="A29" s="62"/>
      <c r="B29" s="147" t="s">
        <v>26</v>
      </c>
      <c r="C29" s="61" t="s">
        <v>30</v>
      </c>
      <c r="D29" s="61"/>
      <c r="E29" s="61"/>
      <c r="F29" s="61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61">
        <v>677</v>
      </c>
      <c r="L29" s="61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63">
        <f>SUM(P25:P28)</f>
        <v>1051</v>
      </c>
      <c r="R29" s="63">
        <v>185</v>
      </c>
      <c r="S29" s="62">
        <v>270</v>
      </c>
      <c r="T29" s="62">
        <v>340</v>
      </c>
      <c r="U29" s="62">
        <v>474</v>
      </c>
      <c r="V29" s="62">
        <v>551</v>
      </c>
      <c r="W29" s="62">
        <v>629</v>
      </c>
      <c r="X29" s="62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62"/>
      <c r="AD29" s="62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62">
        <f>SUM(AN25:AN28)</f>
        <v>952</v>
      </c>
      <c r="AO29" s="62"/>
      <c r="AP29" s="62">
        <f t="shared" ref="AP29:AZ29" si="31">SUM(AP25:AP28)</f>
        <v>161</v>
      </c>
      <c r="AQ29" s="62">
        <f t="shared" si="31"/>
        <v>264</v>
      </c>
      <c r="AR29" s="62">
        <f t="shared" si="31"/>
        <v>368</v>
      </c>
      <c r="AS29" s="62">
        <f t="shared" si="31"/>
        <v>505</v>
      </c>
      <c r="AT29" s="62">
        <f t="shared" si="31"/>
        <v>589</v>
      </c>
      <c r="AU29" s="62">
        <f t="shared" si="31"/>
        <v>696</v>
      </c>
      <c r="AV29" s="62">
        <f t="shared" si="31"/>
        <v>767</v>
      </c>
      <c r="AW29" s="62">
        <f t="shared" si="31"/>
        <v>836</v>
      </c>
      <c r="AX29" s="62">
        <f t="shared" si="31"/>
        <v>950</v>
      </c>
      <c r="AY29" s="62">
        <f t="shared" si="31"/>
        <v>1036</v>
      </c>
      <c r="AZ29" s="62">
        <f t="shared" si="31"/>
        <v>1090</v>
      </c>
      <c r="BA29" s="62"/>
      <c r="BB29" s="62"/>
      <c r="BC29" s="62"/>
      <c r="BD29" s="62"/>
    </row>
    <row r="30" spans="1:56" s="30" customFormat="1">
      <c r="B30" s="33" t="s">
        <v>26</v>
      </c>
      <c r="C30" s="31" t="s">
        <v>0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  <c r="AN30" s="30">
        <v>3499</v>
      </c>
      <c r="AP30" s="30">
        <v>584</v>
      </c>
      <c r="AQ30" s="30">
        <v>916</v>
      </c>
      <c r="AR30" s="30">
        <v>1236</v>
      </c>
      <c r="AS30" s="30">
        <v>1573</v>
      </c>
      <c r="AT30" s="30">
        <v>1851</v>
      </c>
      <c r="AU30" s="30">
        <v>2177</v>
      </c>
      <c r="AV30" s="30">
        <v>2471</v>
      </c>
      <c r="AW30" s="30">
        <v>2762</v>
      </c>
      <c r="AX30" s="30">
        <v>3134</v>
      </c>
      <c r="AY30" s="30">
        <v>3412</v>
      </c>
      <c r="AZ30" s="30">
        <v>3685</v>
      </c>
    </row>
    <row r="31" spans="1:56" s="12" customFormat="1">
      <c r="A31" s="12" t="s">
        <v>32</v>
      </c>
      <c r="B31" s="28" t="s">
        <v>21</v>
      </c>
      <c r="C31" s="34" t="s">
        <v>9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5">
        <v>608</v>
      </c>
      <c r="AO31" s="37"/>
      <c r="AP31" s="37">
        <v>105</v>
      </c>
      <c r="AQ31" s="37">
        <v>154</v>
      </c>
      <c r="AR31" s="37">
        <v>205</v>
      </c>
      <c r="AS31" s="37">
        <v>249</v>
      </c>
      <c r="AT31" s="37">
        <v>294</v>
      </c>
      <c r="AU31" s="37">
        <v>341</v>
      </c>
      <c r="AV31" s="37">
        <v>390</v>
      </c>
      <c r="AW31" s="37">
        <v>432</v>
      </c>
      <c r="AX31" s="37">
        <v>478</v>
      </c>
      <c r="AY31" s="37">
        <v>531</v>
      </c>
      <c r="AZ31" s="37">
        <v>578</v>
      </c>
      <c r="BA31" s="37"/>
      <c r="BB31" s="37"/>
      <c r="BC31" s="37"/>
      <c r="BD31" s="37"/>
    </row>
    <row r="32" spans="1:56" s="12" customFormat="1">
      <c r="A32" s="12" t="s">
        <v>32</v>
      </c>
      <c r="B32" s="28" t="s">
        <v>21</v>
      </c>
      <c r="C32" s="34" t="s">
        <v>8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5">
        <v>803</v>
      </c>
      <c r="AO32" s="37"/>
      <c r="AP32" s="37">
        <v>137</v>
      </c>
      <c r="AQ32" s="37">
        <v>205</v>
      </c>
      <c r="AR32" s="37">
        <v>275</v>
      </c>
      <c r="AS32" s="37">
        <v>345</v>
      </c>
      <c r="AT32" s="37">
        <v>415</v>
      </c>
      <c r="AU32" s="37">
        <v>486</v>
      </c>
      <c r="AV32" s="37">
        <v>556</v>
      </c>
      <c r="AW32" s="37">
        <v>627</v>
      </c>
      <c r="AX32" s="37">
        <v>698</v>
      </c>
      <c r="AY32" s="37">
        <v>769</v>
      </c>
      <c r="AZ32" s="37">
        <v>840</v>
      </c>
      <c r="BA32" s="37"/>
      <c r="BB32" s="37"/>
      <c r="BC32" s="37"/>
      <c r="BD32" s="37"/>
    </row>
    <row r="33" spans="1:56" s="12" customFormat="1">
      <c r="A33" s="12" t="s">
        <v>32</v>
      </c>
      <c r="B33" s="28" t="s">
        <v>21</v>
      </c>
      <c r="C33" s="34" t="s">
        <v>7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5">
        <v>495</v>
      </c>
      <c r="AO33" s="37"/>
      <c r="AP33" s="37">
        <v>95</v>
      </c>
      <c r="AQ33" s="37">
        <v>119</v>
      </c>
      <c r="AR33" s="37">
        <v>182</v>
      </c>
      <c r="AS33" s="37">
        <v>221</v>
      </c>
      <c r="AT33" s="37">
        <v>244</v>
      </c>
      <c r="AU33" s="37">
        <v>289</v>
      </c>
      <c r="AV33" s="37">
        <v>348</v>
      </c>
      <c r="AW33" s="37">
        <v>372</v>
      </c>
      <c r="AX33" s="37">
        <v>420</v>
      </c>
      <c r="AY33" s="37">
        <v>466</v>
      </c>
      <c r="AZ33" s="37">
        <v>509</v>
      </c>
      <c r="BA33" s="37"/>
      <c r="BB33" s="37"/>
      <c r="BC33" s="37"/>
      <c r="BD33" s="37"/>
    </row>
    <row r="34" spans="1:56" s="12" customFormat="1">
      <c r="A34" s="12" t="s">
        <v>32</v>
      </c>
      <c r="B34" s="28" t="s">
        <v>21</v>
      </c>
      <c r="C34" s="34" t="s">
        <v>6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5">
        <v>265</v>
      </c>
      <c r="AO34" s="37"/>
      <c r="AP34" s="37">
        <v>45</v>
      </c>
      <c r="AQ34" s="37">
        <v>68</v>
      </c>
      <c r="AR34" s="37">
        <v>92</v>
      </c>
      <c r="AS34" s="37">
        <v>116</v>
      </c>
      <c r="AT34" s="37">
        <v>140</v>
      </c>
      <c r="AU34" s="37">
        <v>165</v>
      </c>
      <c r="AV34" s="37">
        <v>191</v>
      </c>
      <c r="AW34" s="37">
        <v>218</v>
      </c>
      <c r="AX34" s="37">
        <v>250</v>
      </c>
      <c r="AY34" s="37">
        <v>273</v>
      </c>
      <c r="AZ34" s="37">
        <v>301</v>
      </c>
      <c r="BA34" s="37"/>
      <c r="BB34" s="37"/>
      <c r="BC34" s="37"/>
      <c r="BD34" s="37"/>
    </row>
    <row r="35" spans="1:56" s="12" customFormat="1">
      <c r="A35" s="12" t="s">
        <v>32</v>
      </c>
      <c r="B35" s="29" t="s">
        <v>21</v>
      </c>
      <c r="C35" s="38" t="s">
        <v>5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>
        <v>72</v>
      </c>
      <c r="AO35" s="5"/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/>
      <c r="BB35" s="5"/>
      <c r="BC35" s="5"/>
      <c r="BD35" s="5"/>
    </row>
    <row r="36" spans="1:56" s="12" customFormat="1">
      <c r="A36" s="12" t="s">
        <v>32</v>
      </c>
      <c r="B36" s="28" t="s">
        <v>21</v>
      </c>
      <c r="C36" s="34" t="s">
        <v>3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5">
        <v>259</v>
      </c>
      <c r="AO36" s="37"/>
      <c r="AP36" s="5">
        <v>42</v>
      </c>
      <c r="AQ36" s="5">
        <v>59</v>
      </c>
      <c r="AR36" s="5">
        <v>77</v>
      </c>
      <c r="AS36" s="5">
        <v>97</v>
      </c>
      <c r="AT36" s="5">
        <v>122</v>
      </c>
      <c r="AU36" s="5">
        <v>148</v>
      </c>
      <c r="AV36" s="5">
        <v>177</v>
      </c>
      <c r="AW36" s="5">
        <v>202</v>
      </c>
      <c r="AX36" s="5">
        <v>227</v>
      </c>
      <c r="AY36" s="5">
        <v>252</v>
      </c>
      <c r="AZ36" s="5">
        <v>271</v>
      </c>
      <c r="BA36" s="37"/>
      <c r="BB36" s="37"/>
      <c r="BC36" s="37"/>
      <c r="BD36" s="37"/>
    </row>
    <row r="37" spans="1:56" s="43" customFormat="1">
      <c r="A37" s="43" t="s">
        <v>32</v>
      </c>
      <c r="B37" s="44" t="s">
        <v>21</v>
      </c>
      <c r="C37" s="45" t="s">
        <v>1</v>
      </c>
      <c r="D37" s="45"/>
      <c r="E37" s="45"/>
      <c r="F37" s="45" t="s">
        <v>34</v>
      </c>
      <c r="G37" s="52">
        <v>-1</v>
      </c>
      <c r="H37" s="52">
        <v>-1</v>
      </c>
      <c r="I37" s="52">
        <v>-1</v>
      </c>
      <c r="J37" s="52">
        <v>-2</v>
      </c>
      <c r="K37" s="45" t="s">
        <v>34</v>
      </c>
      <c r="L37" s="45" t="s">
        <v>34</v>
      </c>
      <c r="M37" s="45" t="s">
        <v>34</v>
      </c>
      <c r="N37" s="45" t="s">
        <v>34</v>
      </c>
      <c r="O37" s="45" t="s">
        <v>34</v>
      </c>
      <c r="P37" s="47">
        <v>5</v>
      </c>
      <c r="Q37" s="47"/>
      <c r="R37" s="47" t="s">
        <v>34</v>
      </c>
      <c r="S37" s="47" t="s">
        <v>34</v>
      </c>
      <c r="T37" s="47" t="s">
        <v>34</v>
      </c>
      <c r="U37" s="47" t="s">
        <v>34</v>
      </c>
      <c r="V37" s="47" t="s">
        <v>34</v>
      </c>
      <c r="W37" s="47" t="s">
        <v>34</v>
      </c>
      <c r="X37" s="47" t="s">
        <v>34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34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>
        <v>-97</v>
      </c>
      <c r="AO37" s="47"/>
      <c r="AP37" s="47">
        <v>0</v>
      </c>
      <c r="AQ37" s="47">
        <v>-39</v>
      </c>
      <c r="AR37" s="47">
        <v>-39</v>
      </c>
      <c r="AS37" s="47">
        <v>-39</v>
      </c>
      <c r="AT37" s="47">
        <v>-57</v>
      </c>
      <c r="AU37" s="47">
        <v>-57</v>
      </c>
      <c r="AV37" s="47">
        <v>-57</v>
      </c>
      <c r="AW37" s="47">
        <v>-68</v>
      </c>
      <c r="AX37" s="47">
        <v>-68</v>
      </c>
      <c r="AY37" s="47">
        <v>-68</v>
      </c>
      <c r="AZ37" s="47">
        <v>-74</v>
      </c>
      <c r="BA37" s="47"/>
      <c r="BB37" s="47"/>
      <c r="BC37" s="47"/>
      <c r="BD37" s="47"/>
    </row>
    <row r="38" spans="1:56" s="51" customFormat="1">
      <c r="A38" s="43" t="s">
        <v>32</v>
      </c>
      <c r="B38" s="44" t="s">
        <v>21</v>
      </c>
      <c r="C38" s="45" t="s">
        <v>2</v>
      </c>
      <c r="D38" s="45"/>
      <c r="E38" s="45"/>
      <c r="F38" s="45" t="s">
        <v>34</v>
      </c>
      <c r="G38" s="45" t="s">
        <v>34</v>
      </c>
      <c r="H38" s="45" t="s">
        <v>34</v>
      </c>
      <c r="I38" s="45" t="s">
        <v>34</v>
      </c>
      <c r="J38" s="45">
        <v>4</v>
      </c>
      <c r="K38" s="45" t="s">
        <v>34</v>
      </c>
      <c r="L38" s="45" t="s">
        <v>34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34</v>
      </c>
      <c r="S38" s="47" t="s">
        <v>34</v>
      </c>
      <c r="T38" s="47" t="s">
        <v>34</v>
      </c>
      <c r="U38" s="47" t="s">
        <v>34</v>
      </c>
      <c r="V38" s="47" t="s">
        <v>34</v>
      </c>
      <c r="W38" s="47" t="s">
        <v>34</v>
      </c>
      <c r="X38" s="47" t="s">
        <v>34</v>
      </c>
      <c r="Y38" s="47" t="s">
        <v>34</v>
      </c>
      <c r="Z38" s="47" t="s">
        <v>34</v>
      </c>
      <c r="AA38" s="47" t="s">
        <v>34</v>
      </c>
      <c r="AB38" s="48">
        <v>24</v>
      </c>
      <c r="AC38" s="47"/>
      <c r="AD38" s="47" t="s">
        <v>34</v>
      </c>
      <c r="AE38" s="47" t="s">
        <v>34</v>
      </c>
      <c r="AF38" s="47" t="s">
        <v>34</v>
      </c>
      <c r="AG38" s="47" t="s">
        <v>34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>
        <v>-9</v>
      </c>
      <c r="AO38" s="47"/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/>
      <c r="BB38" s="47"/>
      <c r="BC38" s="47"/>
      <c r="BD38" s="47"/>
    </row>
    <row r="39" spans="1:56" s="54" customFormat="1">
      <c r="A39" s="54" t="s">
        <v>32</v>
      </c>
      <c r="B39" s="55" t="s">
        <v>21</v>
      </c>
      <c r="C39" s="56" t="s">
        <v>35</v>
      </c>
      <c r="D39" s="56"/>
      <c r="E39" s="56"/>
      <c r="F39" s="56" t="s">
        <v>34</v>
      </c>
      <c r="G39" s="56" t="s">
        <v>34</v>
      </c>
      <c r="H39" s="56" t="s">
        <v>34</v>
      </c>
      <c r="I39" s="56" t="s">
        <v>34</v>
      </c>
      <c r="J39" s="56">
        <v>587</v>
      </c>
      <c r="K39" s="56" t="s">
        <v>34</v>
      </c>
      <c r="L39" s="56" t="s">
        <v>34</v>
      </c>
      <c r="M39" s="56" t="s">
        <v>34</v>
      </c>
      <c r="N39" s="56" t="s">
        <v>34</v>
      </c>
      <c r="O39" s="56" t="s">
        <v>34</v>
      </c>
      <c r="P39" s="58">
        <v>1084</v>
      </c>
      <c r="Q39" s="58"/>
      <c r="R39" s="58" t="s">
        <v>34</v>
      </c>
      <c r="S39" s="58" t="s">
        <v>34</v>
      </c>
      <c r="T39" s="58" t="s">
        <v>34</v>
      </c>
      <c r="U39" s="58" t="s">
        <v>34</v>
      </c>
      <c r="V39" s="58" t="s">
        <v>34</v>
      </c>
      <c r="W39" s="58" t="s">
        <v>34</v>
      </c>
      <c r="X39" s="58" t="s">
        <v>34</v>
      </c>
      <c r="Y39" s="58" t="s">
        <v>34</v>
      </c>
      <c r="Z39" s="58" t="s">
        <v>34</v>
      </c>
      <c r="AA39" s="58" t="s">
        <v>34</v>
      </c>
      <c r="AB39" s="59">
        <v>1027</v>
      </c>
      <c r="AC39" s="58"/>
      <c r="AD39" s="58" t="s">
        <v>34</v>
      </c>
      <c r="AE39" s="59" t="s">
        <v>34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>
        <v>1057</v>
      </c>
      <c r="AO39" s="58"/>
      <c r="AP39" s="58">
        <v>184</v>
      </c>
      <c r="AQ39" s="58">
        <v>271</v>
      </c>
      <c r="AR39" s="58">
        <v>353</v>
      </c>
      <c r="AS39" s="58">
        <v>493</v>
      </c>
      <c r="AT39" s="58">
        <v>576</v>
      </c>
      <c r="AU39" s="58">
        <v>669</v>
      </c>
      <c r="AV39" s="58">
        <v>763</v>
      </c>
      <c r="AW39" s="58">
        <v>837</v>
      </c>
      <c r="AX39" s="58">
        <v>922</v>
      </c>
      <c r="AY39" s="58">
        <v>1025</v>
      </c>
      <c r="AZ39" s="58">
        <v>1065</v>
      </c>
      <c r="BA39" s="58"/>
      <c r="BB39" s="58"/>
      <c r="BC39" s="58"/>
      <c r="BD39" s="58"/>
    </row>
    <row r="40" spans="1:56" s="54" customFormat="1">
      <c r="A40" s="54" t="s">
        <v>32</v>
      </c>
      <c r="B40" s="55" t="s">
        <v>21</v>
      </c>
      <c r="C40" s="56" t="s">
        <v>83</v>
      </c>
      <c r="D40" s="56"/>
      <c r="E40" s="56"/>
      <c r="F40" s="56" t="s">
        <v>34</v>
      </c>
      <c r="G40" s="56">
        <v>252</v>
      </c>
      <c r="H40" s="56">
        <v>338</v>
      </c>
      <c r="I40" s="56">
        <v>474</v>
      </c>
      <c r="J40" s="56" t="s">
        <v>34</v>
      </c>
      <c r="K40" s="56" t="s">
        <v>34</v>
      </c>
      <c r="L40" s="56" t="s">
        <v>34</v>
      </c>
      <c r="M40" s="56">
        <v>843</v>
      </c>
      <c r="N40" s="56">
        <v>926</v>
      </c>
      <c r="O40" s="56">
        <v>1018</v>
      </c>
      <c r="P40" s="58" t="s">
        <v>34</v>
      </c>
      <c r="Q40" s="58" t="s">
        <v>34</v>
      </c>
      <c r="R40" s="58" t="s">
        <v>34</v>
      </c>
      <c r="S40" s="58" t="s">
        <v>34</v>
      </c>
      <c r="T40" s="58" t="s">
        <v>34</v>
      </c>
      <c r="U40" s="58" t="s">
        <v>34</v>
      </c>
      <c r="V40" s="58" t="s">
        <v>34</v>
      </c>
      <c r="W40" s="58" t="s">
        <v>34</v>
      </c>
      <c r="X40" s="58" t="s">
        <v>34</v>
      </c>
      <c r="Y40" s="59">
        <v>840</v>
      </c>
      <c r="Z40" s="59">
        <v>907</v>
      </c>
      <c r="AA40" s="59">
        <v>1017</v>
      </c>
      <c r="AB40" s="58" t="s">
        <v>34</v>
      </c>
      <c r="AC40" s="58"/>
      <c r="AD40" s="59" t="s">
        <v>34</v>
      </c>
      <c r="AE40" s="59">
        <v>274</v>
      </c>
      <c r="AF40" s="59" t="s">
        <v>34</v>
      </c>
      <c r="AG40" s="59" t="s">
        <v>34</v>
      </c>
      <c r="AH40" s="59" t="s">
        <v>34</v>
      </c>
      <c r="AI40" s="59" t="s">
        <v>34</v>
      </c>
      <c r="AJ40" s="59" t="s">
        <v>34</v>
      </c>
      <c r="AK40" s="59" t="s">
        <v>34</v>
      </c>
      <c r="AL40" s="58" t="s">
        <v>34</v>
      </c>
      <c r="AM40" s="58" t="s">
        <v>34</v>
      </c>
      <c r="AN40" s="58" t="s">
        <v>34</v>
      </c>
      <c r="AO40" s="58"/>
      <c r="AP40" s="58">
        <v>0</v>
      </c>
      <c r="AQ40" s="58">
        <v>0</v>
      </c>
      <c r="AR40" s="58">
        <v>0</v>
      </c>
      <c r="AS40" s="58">
        <v>1</v>
      </c>
      <c r="AT40" s="58">
        <v>2</v>
      </c>
      <c r="AU40" s="58">
        <v>3</v>
      </c>
      <c r="AV40" s="58">
        <v>5</v>
      </c>
      <c r="AW40" s="58">
        <v>7</v>
      </c>
      <c r="AX40" s="58">
        <v>9</v>
      </c>
      <c r="AY40" s="58">
        <v>11</v>
      </c>
      <c r="AZ40" s="58">
        <v>13</v>
      </c>
      <c r="BA40" s="58"/>
      <c r="BB40" s="58"/>
      <c r="BC40" s="58"/>
      <c r="BD40" s="58"/>
    </row>
    <row r="41" spans="1:56" s="62" customFormat="1">
      <c r="A41" s="62" t="s">
        <v>32</v>
      </c>
      <c r="B41" s="147" t="s">
        <v>21</v>
      </c>
      <c r="C41" s="61" t="s">
        <v>30</v>
      </c>
      <c r="D41" s="61"/>
      <c r="E41" s="61"/>
      <c r="F41" s="61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61">
        <v>691</v>
      </c>
      <c r="L41" s="61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63">
        <f>SUM(P37:P39)</f>
        <v>1051</v>
      </c>
      <c r="Q41" s="63" t="s">
        <v>34</v>
      </c>
      <c r="R41" s="63">
        <v>153</v>
      </c>
      <c r="S41" s="63">
        <v>271</v>
      </c>
      <c r="T41" s="62">
        <v>338</v>
      </c>
      <c r="U41" s="62">
        <v>472</v>
      </c>
      <c r="V41" s="63">
        <v>603</v>
      </c>
      <c r="W41" s="62">
        <v>676</v>
      </c>
      <c r="X41" s="62">
        <v>759</v>
      </c>
      <c r="Y41" s="62">
        <f>SUM(Y37:Y40)</f>
        <v>845</v>
      </c>
      <c r="Z41" s="62">
        <f t="shared" ref="Z41:AB41" si="32">SUM(Z37:Z40)</f>
        <v>912</v>
      </c>
      <c r="AA41" s="62">
        <f t="shared" si="32"/>
        <v>1022</v>
      </c>
      <c r="AB41" s="62">
        <f t="shared" si="32"/>
        <v>1051</v>
      </c>
      <c r="AC41" s="63"/>
      <c r="AD41" s="62">
        <v>187</v>
      </c>
      <c r="AE41" s="62">
        <f t="shared" ref="AE41:AZ41" si="33">SUM(AE37:AE40)</f>
        <v>269</v>
      </c>
      <c r="AF41" s="62">
        <f t="shared" si="33"/>
        <v>337</v>
      </c>
      <c r="AG41" s="62">
        <f t="shared" si="33"/>
        <v>469</v>
      </c>
      <c r="AH41" s="62">
        <f t="shared" si="33"/>
        <v>550</v>
      </c>
      <c r="AI41" s="62">
        <f t="shared" si="33"/>
        <v>630</v>
      </c>
      <c r="AJ41" s="62">
        <f t="shared" si="33"/>
        <v>732</v>
      </c>
      <c r="AK41" s="62">
        <f t="shared" si="33"/>
        <v>722</v>
      </c>
      <c r="AL41" s="62">
        <f t="shared" si="33"/>
        <v>810</v>
      </c>
      <c r="AM41" s="62">
        <f t="shared" si="33"/>
        <v>909</v>
      </c>
      <c r="AN41" s="62">
        <f t="shared" si="33"/>
        <v>951</v>
      </c>
      <c r="AO41" s="63"/>
      <c r="AP41" s="62">
        <f t="shared" si="33"/>
        <v>184</v>
      </c>
      <c r="AQ41" s="62">
        <f t="shared" si="33"/>
        <v>232</v>
      </c>
      <c r="AR41" s="62">
        <f t="shared" si="33"/>
        <v>314</v>
      </c>
      <c r="AS41" s="62">
        <f t="shared" si="33"/>
        <v>455</v>
      </c>
      <c r="AT41" s="62">
        <f t="shared" si="33"/>
        <v>521</v>
      </c>
      <c r="AU41" s="62">
        <f t="shared" si="33"/>
        <v>615</v>
      </c>
      <c r="AV41" s="62">
        <f t="shared" si="33"/>
        <v>711</v>
      </c>
      <c r="AW41" s="62">
        <f t="shared" si="33"/>
        <v>776</v>
      </c>
      <c r="AX41" s="62">
        <f t="shared" si="33"/>
        <v>863</v>
      </c>
      <c r="AY41" s="62">
        <f t="shared" si="33"/>
        <v>968</v>
      </c>
      <c r="AZ41" s="62">
        <f t="shared" si="33"/>
        <v>1004</v>
      </c>
      <c r="BA41" s="63"/>
      <c r="BB41" s="63"/>
      <c r="BC41" s="63"/>
      <c r="BD41" s="63"/>
    </row>
    <row r="42" spans="1:56" s="30" customFormat="1">
      <c r="A42" s="33" t="s">
        <v>32</v>
      </c>
      <c r="B42" s="33" t="s">
        <v>21</v>
      </c>
      <c r="C42" s="31" t="s">
        <v>0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  <c r="AN42" s="30">
        <v>3454</v>
      </c>
      <c r="AP42" s="30">
        <v>607</v>
      </c>
      <c r="AQ42" s="30">
        <v>839</v>
      </c>
      <c r="AR42" s="30">
        <v>1145</v>
      </c>
      <c r="AS42" s="30">
        <v>1483</v>
      </c>
      <c r="AT42" s="30">
        <v>1736</v>
      </c>
      <c r="AU42" s="30">
        <v>2043</v>
      </c>
      <c r="AV42" s="30">
        <v>2373</v>
      </c>
      <c r="AW42" s="30">
        <v>2626</v>
      </c>
      <c r="AX42" s="30">
        <v>2935</v>
      </c>
      <c r="AY42" s="30">
        <v>3258</v>
      </c>
      <c r="AZ42" s="30">
        <v>3504</v>
      </c>
    </row>
    <row r="43" spans="1:56" s="35" customFormat="1">
      <c r="A43" s="12" t="s">
        <v>33</v>
      </c>
      <c r="B43" s="36" t="s">
        <v>24</v>
      </c>
      <c r="C43" s="34" t="s">
        <v>9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5">
        <v>-30</v>
      </c>
      <c r="AO43" s="37"/>
      <c r="AP43" s="37">
        <v>-2</v>
      </c>
      <c r="AQ43" s="37">
        <v>1</v>
      </c>
      <c r="AR43" s="37">
        <v>-9</v>
      </c>
      <c r="AS43" s="37">
        <v>-12</v>
      </c>
      <c r="AT43" s="37">
        <v>-10</v>
      </c>
      <c r="AU43" s="37">
        <v>-13</v>
      </c>
      <c r="AV43" s="37">
        <v>-11</v>
      </c>
      <c r="AW43" s="37">
        <v>-9</v>
      </c>
      <c r="AX43" s="37">
        <v>-10</v>
      </c>
      <c r="AY43" s="37">
        <v>-21</v>
      </c>
      <c r="AZ43" s="37">
        <v>-16</v>
      </c>
      <c r="BA43" s="37"/>
      <c r="BB43" s="37"/>
      <c r="BC43" s="37"/>
      <c r="BD43" s="37"/>
    </row>
    <row r="44" spans="1:56" s="35" customFormat="1">
      <c r="A44" s="12" t="s">
        <v>33</v>
      </c>
      <c r="B44" s="28" t="s">
        <v>24</v>
      </c>
      <c r="C44" s="34" t="s">
        <v>8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5">
        <v>37</v>
      </c>
      <c r="AO44" s="37"/>
      <c r="AP44" s="37">
        <v>6</v>
      </c>
      <c r="AQ44" s="37">
        <v>9</v>
      </c>
      <c r="AR44" s="37">
        <v>12</v>
      </c>
      <c r="AS44" s="37">
        <v>16</v>
      </c>
      <c r="AT44" s="37">
        <v>19</v>
      </c>
      <c r="AU44" s="37">
        <v>21</v>
      </c>
      <c r="AV44" s="37">
        <v>24</v>
      </c>
      <c r="AW44" s="37">
        <v>28</v>
      </c>
      <c r="AX44" s="37">
        <v>31</v>
      </c>
      <c r="AY44" s="37">
        <v>34</v>
      </c>
      <c r="AZ44" s="37">
        <v>37</v>
      </c>
      <c r="BA44" s="37"/>
      <c r="BB44" s="37"/>
      <c r="BC44" s="37"/>
      <c r="BD44" s="37"/>
    </row>
    <row r="45" spans="1:56" s="35" customFormat="1">
      <c r="A45" s="12" t="s">
        <v>33</v>
      </c>
      <c r="B45" s="28" t="s">
        <v>24</v>
      </c>
      <c r="C45" s="34" t="s">
        <v>7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5">
        <v>14</v>
      </c>
      <c r="AO45" s="37"/>
      <c r="AP45" s="37">
        <v>13</v>
      </c>
      <c r="AQ45" s="37">
        <v>18</v>
      </c>
      <c r="AR45" s="37">
        <v>14</v>
      </c>
      <c r="AS45" s="37">
        <v>19</v>
      </c>
      <c r="AT45" s="37">
        <v>23</v>
      </c>
      <c r="AU45" s="37">
        <v>23</v>
      </c>
      <c r="AV45" s="37">
        <v>27</v>
      </c>
      <c r="AW45" s="37">
        <v>31</v>
      </c>
      <c r="AX45" s="37">
        <v>32</v>
      </c>
      <c r="AY45" s="37">
        <v>34</v>
      </c>
      <c r="AZ45" s="37">
        <v>35</v>
      </c>
      <c r="BA45" s="37"/>
      <c r="BB45" s="37"/>
      <c r="BC45" s="37"/>
      <c r="BD45" s="37"/>
    </row>
    <row r="46" spans="1:56" s="35" customFormat="1">
      <c r="A46" s="12" t="s">
        <v>33</v>
      </c>
      <c r="B46" s="28" t="s">
        <v>24</v>
      </c>
      <c r="C46" s="34" t="s">
        <v>6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5">
        <v>36</v>
      </c>
      <c r="AO46" s="37"/>
      <c r="AP46" s="37">
        <v>8</v>
      </c>
      <c r="AQ46" s="37">
        <v>16</v>
      </c>
      <c r="AR46" s="37">
        <v>21</v>
      </c>
      <c r="AS46" s="37">
        <v>24</v>
      </c>
      <c r="AT46" s="37">
        <v>31</v>
      </c>
      <c r="AU46" s="37">
        <v>36</v>
      </c>
      <c r="AV46" s="37">
        <v>39</v>
      </c>
      <c r="AW46" s="37">
        <v>42</v>
      </c>
      <c r="AX46" s="37">
        <v>46</v>
      </c>
      <c r="AY46" s="37">
        <v>51</v>
      </c>
      <c r="AZ46" s="37">
        <v>49</v>
      </c>
      <c r="BA46" s="37"/>
      <c r="BB46" s="37"/>
      <c r="BC46" s="37"/>
      <c r="BD46" s="37"/>
    </row>
    <row r="47" spans="1:56" s="35" customFormat="1">
      <c r="A47" s="12" t="s">
        <v>33</v>
      </c>
      <c r="B47" s="28" t="s">
        <v>24</v>
      </c>
      <c r="C47" s="34" t="s">
        <v>5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5">
        <v>-24</v>
      </c>
      <c r="AO47" s="37"/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/>
      <c r="BB47" s="37"/>
      <c r="BC47" s="37"/>
      <c r="BD47" s="37"/>
    </row>
    <row r="48" spans="1:56" s="37" customFormat="1">
      <c r="A48" s="12" t="s">
        <v>33</v>
      </c>
      <c r="B48" s="28" t="s">
        <v>24</v>
      </c>
      <c r="C48" s="34" t="s">
        <v>3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4">I24-I36</f>
        <v>1</v>
      </c>
      <c r="J48" s="34">
        <f t="shared" si="34"/>
        <v>1</v>
      </c>
      <c r="K48" s="34">
        <f t="shared" si="34"/>
        <v>2</v>
      </c>
      <c r="L48" s="34">
        <f t="shared" si="34"/>
        <v>2</v>
      </c>
      <c r="M48" s="34">
        <f t="shared" si="34"/>
        <v>-2</v>
      </c>
      <c r="N48" s="34">
        <f t="shared" si="34"/>
        <v>-5</v>
      </c>
      <c r="O48" s="34">
        <f t="shared" si="34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  <c r="AN48" s="5">
        <v>12</v>
      </c>
      <c r="AP48" s="37">
        <v>-1</v>
      </c>
      <c r="AQ48" s="37">
        <v>1</v>
      </c>
      <c r="AR48" s="37">
        <v>-2</v>
      </c>
      <c r="AS48" s="37">
        <v>-8</v>
      </c>
      <c r="AT48" s="37">
        <v>-17</v>
      </c>
      <c r="AU48" s="37">
        <v>-16</v>
      </c>
      <c r="AV48" s="37">
        <v>-16</v>
      </c>
      <c r="AW48" s="37">
        <v>-17</v>
      </c>
      <c r="AX48" s="37">
        <v>-15</v>
      </c>
      <c r="AY48" s="37">
        <v>-12</v>
      </c>
      <c r="AZ48" s="37">
        <v>-11</v>
      </c>
    </row>
    <row r="49" spans="1:56" s="47" customFormat="1">
      <c r="A49" s="43" t="s">
        <v>33</v>
      </c>
      <c r="B49" s="44" t="s">
        <v>24</v>
      </c>
      <c r="C49" s="45" t="s">
        <v>1</v>
      </c>
      <c r="D49" s="45"/>
      <c r="E49" s="45"/>
      <c r="F49" s="45" t="s">
        <v>34</v>
      </c>
      <c r="G49" s="45">
        <v>11</v>
      </c>
      <c r="H49" s="45">
        <v>11</v>
      </c>
      <c r="I49" s="45">
        <v>11</v>
      </c>
      <c r="J49" s="45">
        <v>12</v>
      </c>
      <c r="K49" s="45" t="s">
        <v>34</v>
      </c>
      <c r="L49" s="45" t="s">
        <v>34</v>
      </c>
      <c r="M49" s="45" t="s">
        <v>34</v>
      </c>
      <c r="N49" s="45" t="s">
        <v>34</v>
      </c>
      <c r="O49" s="45" t="s">
        <v>34</v>
      </c>
      <c r="P49" s="46">
        <v>0</v>
      </c>
      <c r="R49" s="47" t="s">
        <v>34</v>
      </c>
      <c r="S49" s="47" t="s">
        <v>34</v>
      </c>
      <c r="T49" s="47" t="s">
        <v>34</v>
      </c>
      <c r="U49" s="47" t="s">
        <v>34</v>
      </c>
      <c r="V49" s="47" t="s">
        <v>34</v>
      </c>
      <c r="W49" s="47" t="s">
        <v>34</v>
      </c>
      <c r="X49" s="47" t="s">
        <v>34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34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  <c r="AN49" s="47">
        <v>23</v>
      </c>
      <c r="AP49" s="47">
        <v>0</v>
      </c>
      <c r="AQ49" s="47">
        <v>32</v>
      </c>
      <c r="AR49" s="47">
        <v>32</v>
      </c>
      <c r="AS49" s="47">
        <v>32</v>
      </c>
      <c r="AT49" s="47">
        <v>46</v>
      </c>
      <c r="AU49" s="47">
        <v>46</v>
      </c>
      <c r="AV49" s="47">
        <v>46</v>
      </c>
      <c r="AW49" s="47">
        <v>54</v>
      </c>
      <c r="AX49" s="47">
        <v>54</v>
      </c>
      <c r="AY49" s="47">
        <v>54</v>
      </c>
      <c r="AZ49" s="47">
        <v>51</v>
      </c>
    </row>
    <row r="50" spans="1:56" s="49" customFormat="1">
      <c r="A50" s="43" t="s">
        <v>33</v>
      </c>
      <c r="B50" s="44" t="s">
        <v>24</v>
      </c>
      <c r="C50" s="45" t="s">
        <v>2</v>
      </c>
      <c r="D50" s="45"/>
      <c r="E50" s="45"/>
      <c r="F50" s="45" t="s">
        <v>34</v>
      </c>
      <c r="G50" s="45" t="s">
        <v>34</v>
      </c>
      <c r="H50" s="45" t="s">
        <v>34</v>
      </c>
      <c r="I50" s="45" t="s">
        <v>34</v>
      </c>
      <c r="J50" s="45">
        <v>19</v>
      </c>
      <c r="K50" s="45" t="s">
        <v>34</v>
      </c>
      <c r="L50" s="45" t="s">
        <v>34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34</v>
      </c>
      <c r="S50" s="47" t="s">
        <v>34</v>
      </c>
      <c r="T50" s="47" t="s">
        <v>34</v>
      </c>
      <c r="U50" s="47" t="s">
        <v>34</v>
      </c>
      <c r="V50" s="47" t="s">
        <v>34</v>
      </c>
      <c r="W50" s="47" t="s">
        <v>34</v>
      </c>
      <c r="X50" s="47" t="s">
        <v>34</v>
      </c>
      <c r="Y50" s="47" t="s">
        <v>34</v>
      </c>
      <c r="Z50" s="47" t="s">
        <v>34</v>
      </c>
      <c r="AA50" s="47" t="s">
        <v>34</v>
      </c>
      <c r="AB50" s="47">
        <v>-33</v>
      </c>
      <c r="AC50" s="47"/>
      <c r="AD50" s="47" t="s">
        <v>34</v>
      </c>
      <c r="AE50" s="47" t="s">
        <v>34</v>
      </c>
      <c r="AF50" s="47" t="s">
        <v>34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>
        <v>5</v>
      </c>
      <c r="AO50" s="47"/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/>
      <c r="BB50" s="47"/>
      <c r="BC50" s="47"/>
      <c r="BD50" s="47"/>
    </row>
    <row r="51" spans="1:56" s="60" customFormat="1">
      <c r="A51" s="54" t="s">
        <v>33</v>
      </c>
      <c r="B51" s="55" t="s">
        <v>24</v>
      </c>
      <c r="C51" s="56" t="s">
        <v>35</v>
      </c>
      <c r="D51" s="56"/>
      <c r="E51" s="56"/>
      <c r="F51" s="56" t="s">
        <v>34</v>
      </c>
      <c r="G51" s="56" t="s">
        <v>34</v>
      </c>
      <c r="H51" s="56" t="s">
        <v>34</v>
      </c>
      <c r="I51" s="56" t="s">
        <v>34</v>
      </c>
      <c r="J51" s="61">
        <f>J27-((1+J63/100)*J27)</f>
        <v>15.44399999999996</v>
      </c>
      <c r="K51" s="56" t="s">
        <v>34</v>
      </c>
      <c r="L51" s="56" t="s">
        <v>34</v>
      </c>
      <c r="M51" s="56" t="s">
        <v>34</v>
      </c>
      <c r="N51" s="56" t="s">
        <v>34</v>
      </c>
      <c r="O51" s="56" t="s">
        <v>34</v>
      </c>
      <c r="P51" s="57">
        <v>-36</v>
      </c>
      <c r="Q51" s="58"/>
      <c r="R51" s="58" t="s">
        <v>34</v>
      </c>
      <c r="S51" s="58" t="s">
        <v>34</v>
      </c>
      <c r="T51" s="58" t="s">
        <v>34</v>
      </c>
      <c r="U51" s="58" t="s">
        <v>34</v>
      </c>
      <c r="V51" s="58" t="s">
        <v>34</v>
      </c>
      <c r="W51" s="58" t="s">
        <v>34</v>
      </c>
      <c r="X51" s="58" t="s">
        <v>34</v>
      </c>
      <c r="Y51" s="58" t="s">
        <v>34</v>
      </c>
      <c r="Z51" s="58" t="s">
        <v>34</v>
      </c>
      <c r="AA51" s="58" t="s">
        <v>34</v>
      </c>
      <c r="AB51" s="58">
        <v>26</v>
      </c>
      <c r="AC51" s="58"/>
      <c r="AD51" s="58" t="s">
        <v>34</v>
      </c>
      <c r="AE51" s="58" t="s">
        <v>34</v>
      </c>
      <c r="AF51" s="58" t="s">
        <v>34</v>
      </c>
      <c r="AG51" s="58" t="s">
        <v>34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>
        <v>-24</v>
      </c>
      <c r="AO51" s="58"/>
      <c r="AP51" s="58">
        <v>-14</v>
      </c>
      <c r="AQ51" s="58">
        <v>-6</v>
      </c>
      <c r="AR51" s="58">
        <v>14</v>
      </c>
      <c r="AS51" s="58">
        <v>8</v>
      </c>
      <c r="AT51" s="58">
        <v>12</v>
      </c>
      <c r="AU51" s="58">
        <v>23</v>
      </c>
      <c r="AV51" s="58">
        <v>12</v>
      </c>
      <c r="AW51" s="58">
        <v>-5</v>
      </c>
      <c r="AX51" s="58">
        <v>5</v>
      </c>
      <c r="AY51" s="58">
        <v>1</v>
      </c>
      <c r="AZ51" s="58">
        <v>21</v>
      </c>
      <c r="BA51" s="58"/>
      <c r="BB51" s="58"/>
      <c r="BC51" s="58"/>
      <c r="BD51" s="58"/>
    </row>
    <row r="52" spans="1:56" s="60" customFormat="1">
      <c r="A52" s="54" t="s">
        <v>33</v>
      </c>
      <c r="B52" s="55" t="s">
        <v>24</v>
      </c>
      <c r="C52" s="56" t="s">
        <v>83</v>
      </c>
      <c r="D52" s="56"/>
      <c r="E52" s="56"/>
      <c r="F52" s="56" t="s">
        <v>34</v>
      </c>
      <c r="G52" s="56">
        <v>12</v>
      </c>
      <c r="H52" s="56">
        <v>0</v>
      </c>
      <c r="I52" s="61">
        <f>I28-((1+I64/100)*I28)</f>
        <v>-0.92599999999998772</v>
      </c>
      <c r="J52" s="56" t="s">
        <v>34</v>
      </c>
      <c r="K52" s="56" t="s">
        <v>34</v>
      </c>
      <c r="L52" s="56" t="s">
        <v>34</v>
      </c>
      <c r="M52" s="56">
        <v>-21</v>
      </c>
      <c r="N52" s="56">
        <v>-25</v>
      </c>
      <c r="O52" s="56">
        <v>17</v>
      </c>
      <c r="P52" s="58" t="s">
        <v>34</v>
      </c>
      <c r="Q52" s="58"/>
      <c r="R52" s="58" t="s">
        <v>34</v>
      </c>
      <c r="S52" s="58" t="s">
        <v>34</v>
      </c>
      <c r="T52" s="58" t="s">
        <v>34</v>
      </c>
      <c r="U52" s="58" t="s">
        <v>34</v>
      </c>
      <c r="V52" s="58" t="s">
        <v>34</v>
      </c>
      <c r="W52" s="58" t="s">
        <v>34</v>
      </c>
      <c r="X52" s="58" t="s">
        <v>34</v>
      </c>
      <c r="Y52" s="58">
        <v>-25</v>
      </c>
      <c r="Z52" s="58">
        <v>-25</v>
      </c>
      <c r="AA52" s="58">
        <v>-35</v>
      </c>
      <c r="AB52" s="58" t="s">
        <v>34</v>
      </c>
      <c r="AC52" s="58"/>
      <c r="AD52" s="58" t="s">
        <v>34</v>
      </c>
      <c r="AE52" s="58">
        <v>-15</v>
      </c>
      <c r="AF52" s="58">
        <v>-18</v>
      </c>
      <c r="AG52" s="58">
        <v>-12</v>
      </c>
      <c r="AH52" s="58" t="s">
        <v>34</v>
      </c>
      <c r="AI52" s="58" t="s">
        <v>34</v>
      </c>
      <c r="AJ52" s="58" t="s">
        <v>34</v>
      </c>
      <c r="AK52" s="58" t="s">
        <v>34</v>
      </c>
      <c r="AL52" s="58" t="s">
        <v>34</v>
      </c>
      <c r="AM52" s="58" t="s">
        <v>34</v>
      </c>
      <c r="AN52" s="58" t="s">
        <v>34</v>
      </c>
      <c r="AO52" s="58"/>
      <c r="AP52" s="58">
        <v>4</v>
      </c>
      <c r="AQ52" s="58">
        <v>5</v>
      </c>
      <c r="AR52" s="58">
        <v>7</v>
      </c>
      <c r="AS52" s="58">
        <v>9</v>
      </c>
      <c r="AT52" s="58">
        <v>10</v>
      </c>
      <c r="AU52" s="58">
        <v>12</v>
      </c>
      <c r="AV52" s="58">
        <v>12</v>
      </c>
      <c r="AW52" s="58">
        <v>11</v>
      </c>
      <c r="AX52" s="58">
        <v>13</v>
      </c>
      <c r="AY52" s="58">
        <v>13</v>
      </c>
      <c r="AZ52" s="58">
        <v>27</v>
      </c>
      <c r="BA52" s="58"/>
      <c r="BB52" s="58"/>
      <c r="BC52" s="58"/>
      <c r="BD52" s="58"/>
    </row>
    <row r="53" spans="1:56" s="60" customFormat="1">
      <c r="A53" s="54" t="s">
        <v>33</v>
      </c>
      <c r="B53" s="55" t="s">
        <v>24</v>
      </c>
      <c r="C53" s="56" t="s">
        <v>30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5">SUM(Z49:Z52)</f>
        <v>-112</v>
      </c>
      <c r="AA53" s="62">
        <f t="shared" si="35"/>
        <v>-122</v>
      </c>
      <c r="AB53" s="62">
        <f t="shared" si="35"/>
        <v>-104</v>
      </c>
      <c r="AC53" s="58"/>
      <c r="AD53" s="58">
        <v>-13</v>
      </c>
      <c r="AE53" s="63">
        <f>SUM(AE49:AE52)</f>
        <v>-49</v>
      </c>
      <c r="AF53" s="63">
        <f t="shared" ref="AF53:AZ53" si="36">SUM(AF49:AF52)</f>
        <v>-52</v>
      </c>
      <c r="AG53" s="63">
        <f t="shared" si="36"/>
        <v>-46</v>
      </c>
      <c r="AH53" s="63">
        <f t="shared" si="36"/>
        <v>-57</v>
      </c>
      <c r="AI53" s="63">
        <f t="shared" si="36"/>
        <v>-50</v>
      </c>
      <c r="AJ53" s="63">
        <f t="shared" si="36"/>
        <v>-52</v>
      </c>
      <c r="AK53" s="63">
        <f t="shared" si="36"/>
        <v>16</v>
      </c>
      <c r="AL53" s="63">
        <f t="shared" si="36"/>
        <v>14</v>
      </c>
      <c r="AM53" s="63">
        <f t="shared" si="36"/>
        <v>13</v>
      </c>
      <c r="AN53" s="63">
        <f t="shared" si="36"/>
        <v>4</v>
      </c>
      <c r="AO53" s="58"/>
      <c r="AP53" s="63">
        <f t="shared" si="36"/>
        <v>-10</v>
      </c>
      <c r="AQ53" s="63">
        <f t="shared" si="36"/>
        <v>31</v>
      </c>
      <c r="AR53" s="63">
        <f t="shared" si="36"/>
        <v>53</v>
      </c>
      <c r="AS53" s="63">
        <f t="shared" si="36"/>
        <v>49</v>
      </c>
      <c r="AT53" s="63">
        <f t="shared" si="36"/>
        <v>68</v>
      </c>
      <c r="AU53" s="63">
        <f t="shared" si="36"/>
        <v>81</v>
      </c>
      <c r="AV53" s="63">
        <f t="shared" si="36"/>
        <v>70</v>
      </c>
      <c r="AW53" s="63">
        <f t="shared" si="36"/>
        <v>60</v>
      </c>
      <c r="AX53" s="63">
        <f t="shared" si="36"/>
        <v>72</v>
      </c>
      <c r="AY53" s="63">
        <f t="shared" si="36"/>
        <v>68</v>
      </c>
      <c r="AZ53" s="63">
        <f t="shared" si="36"/>
        <v>99</v>
      </c>
      <c r="BA53" s="58"/>
      <c r="BB53" s="58"/>
      <c r="BC53" s="58"/>
      <c r="BD53" s="58"/>
    </row>
    <row r="54" spans="1:56" s="30" customFormat="1">
      <c r="A54" s="33" t="s">
        <v>33</v>
      </c>
      <c r="B54" s="31" t="s">
        <v>24</v>
      </c>
      <c r="C54" s="31" t="s">
        <v>0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7">I66/100*I42</f>
        <v>-6.04</v>
      </c>
      <c r="J54" s="31">
        <f t="shared" si="37"/>
        <v>-7.3959999999999999</v>
      </c>
      <c r="K54" s="31">
        <f t="shared" si="37"/>
        <v>-17.431999999999999</v>
      </c>
      <c r="L54" s="31">
        <f t="shared" si="37"/>
        <v>28.943999999999999</v>
      </c>
      <c r="M54" s="31">
        <f t="shared" si="37"/>
        <v>18.934999999999999</v>
      </c>
      <c r="N54" s="31">
        <f t="shared" si="37"/>
        <v>20.950999999999997</v>
      </c>
      <c r="O54" s="31">
        <f t="shared" si="37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  <c r="AN54" s="30">
        <v>48</v>
      </c>
      <c r="AP54" s="30">
        <v>13</v>
      </c>
      <c r="AQ54" s="30">
        <v>76</v>
      </c>
      <c r="AR54" s="30">
        <v>88</v>
      </c>
      <c r="AS54" s="30">
        <v>87</v>
      </c>
      <c r="AT54" s="30">
        <v>115</v>
      </c>
      <c r="AU54" s="30">
        <v>133</v>
      </c>
      <c r="AV54" s="30">
        <v>133</v>
      </c>
      <c r="AW54" s="30">
        <v>135</v>
      </c>
      <c r="AX54" s="30">
        <v>155</v>
      </c>
      <c r="AY54" s="30">
        <v>153</v>
      </c>
      <c r="AZ54" s="30">
        <v>181</v>
      </c>
    </row>
    <row r="55" spans="1:56" s="12" customFormat="1">
      <c r="B55" s="29" t="s">
        <v>23</v>
      </c>
      <c r="C55" s="34" t="s">
        <v>9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>
        <v>-4.9000000000000004</v>
      </c>
      <c r="AO55" s="5"/>
      <c r="AP55" s="5">
        <v>-2</v>
      </c>
      <c r="AQ55" s="5">
        <v>0.6</v>
      </c>
      <c r="AR55" s="5">
        <v>-4.7</v>
      </c>
      <c r="AS55" s="5">
        <v>-4.9000000000000004</v>
      </c>
      <c r="AT55" s="5">
        <v>-3.5</v>
      </c>
      <c r="AU55" s="5">
        <v>-3.7</v>
      </c>
      <c r="AV55" s="5">
        <v>-2.9</v>
      </c>
      <c r="AW55" s="5">
        <v>-2.1</v>
      </c>
      <c r="AX55" s="5">
        <v>-2.2000000000000002</v>
      </c>
      <c r="AY55" s="5">
        <v>-3</v>
      </c>
      <c r="AZ55" s="5">
        <v>-2.7</v>
      </c>
      <c r="BA55" s="5"/>
      <c r="BB55" s="5"/>
      <c r="BC55" s="5"/>
      <c r="BD55" s="5"/>
    </row>
    <row r="56" spans="1:56" s="12" customFormat="1">
      <c r="B56" s="29" t="s">
        <v>23</v>
      </c>
      <c r="C56" s="34" t="s">
        <v>8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>
        <v>4.5999999999999996</v>
      </c>
      <c r="AO56" s="5"/>
      <c r="AP56" s="5">
        <v>4.4000000000000004</v>
      </c>
      <c r="AQ56" s="5">
        <v>4.4000000000000004</v>
      </c>
      <c r="AR56" s="5">
        <v>4.4000000000000004</v>
      </c>
      <c r="AS56" s="5">
        <v>4.5</v>
      </c>
      <c r="AT56" s="5">
        <v>4.5</v>
      </c>
      <c r="AU56" s="5">
        <v>4.4000000000000004</v>
      </c>
      <c r="AV56" s="5">
        <v>4.4000000000000004</v>
      </c>
      <c r="AW56" s="5">
        <v>4.4000000000000004</v>
      </c>
      <c r="AX56" s="5">
        <v>4.4000000000000004</v>
      </c>
      <c r="AY56" s="5">
        <v>4.4000000000000004</v>
      </c>
      <c r="AZ56" s="5">
        <v>4.4000000000000004</v>
      </c>
      <c r="BA56" s="5"/>
      <c r="BB56" s="5"/>
      <c r="BC56" s="5"/>
      <c r="BD56" s="5"/>
    </row>
    <row r="57" spans="1:56" s="12" customFormat="1">
      <c r="B57" s="29" t="s">
        <v>23</v>
      </c>
      <c r="C57" s="34" t="s">
        <v>7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>
        <v>2.7</v>
      </c>
      <c r="AO57" s="5"/>
      <c r="AP57" s="5">
        <v>16.7</v>
      </c>
      <c r="AQ57" s="5">
        <v>14.8</v>
      </c>
      <c r="AR57" s="5">
        <v>8.4</v>
      </c>
      <c r="AS57" s="5">
        <v>9.3000000000000007</v>
      </c>
      <c r="AT57" s="5">
        <v>9.4</v>
      </c>
      <c r="AU57" s="5">
        <v>8.1</v>
      </c>
      <c r="AV57" s="5">
        <v>8.1</v>
      </c>
      <c r="AW57" s="5">
        <v>8.3000000000000007</v>
      </c>
      <c r="AX57" s="5">
        <v>7.5</v>
      </c>
      <c r="AY57" s="5">
        <v>7.2</v>
      </c>
      <c r="AZ57" s="5">
        <v>6.9</v>
      </c>
      <c r="BA57" s="5"/>
      <c r="BB57" s="5"/>
      <c r="BC57" s="5"/>
      <c r="BD57" s="5"/>
    </row>
    <row r="58" spans="1:56" s="12" customFormat="1">
      <c r="B58" s="29" t="s">
        <v>23</v>
      </c>
      <c r="C58" s="34" t="s">
        <v>6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>
        <v>13.6</v>
      </c>
      <c r="AO58" s="5"/>
      <c r="AP58" s="5">
        <v>17.2</v>
      </c>
      <c r="AQ58" s="5">
        <v>23.5</v>
      </c>
      <c r="AR58" s="5">
        <v>22.9</v>
      </c>
      <c r="AS58" s="5">
        <v>20.6</v>
      </c>
      <c r="AT58" s="5">
        <v>22.3</v>
      </c>
      <c r="AU58" s="5">
        <v>21.7</v>
      </c>
      <c r="AV58" s="5">
        <v>20.3</v>
      </c>
      <c r="AW58" s="5">
        <v>19.3</v>
      </c>
      <c r="AX58" s="5">
        <v>18.3</v>
      </c>
      <c r="AY58" s="5">
        <v>18.600000000000001</v>
      </c>
      <c r="AZ58" s="5">
        <v>16.100000000000001</v>
      </c>
      <c r="BA58" s="5"/>
      <c r="BB58" s="5"/>
      <c r="BC58" s="5"/>
      <c r="BD58" s="5"/>
    </row>
    <row r="59" spans="1:56" s="12" customFormat="1">
      <c r="B59" s="29" t="s">
        <v>23</v>
      </c>
      <c r="C59" s="34" t="s">
        <v>5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>
        <v>-34</v>
      </c>
      <c r="AO59" s="5"/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/>
      <c r="BB59" s="5"/>
      <c r="BC59" s="5"/>
      <c r="BD59" s="5"/>
    </row>
    <row r="60" spans="1:56" s="12" customFormat="1">
      <c r="B60" s="29" t="s">
        <v>23</v>
      </c>
      <c r="C60" s="34" t="s">
        <v>3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>
        <v>4.8</v>
      </c>
      <c r="AO60" s="5"/>
      <c r="AP60" s="5">
        <v>-2.7</v>
      </c>
      <c r="AQ60" s="5">
        <v>1.4</v>
      </c>
      <c r="AR60" s="5">
        <v>-2.9</v>
      </c>
      <c r="AS60" s="5">
        <v>-8.5</v>
      </c>
      <c r="AT60" s="5">
        <v>-13.7</v>
      </c>
      <c r="AU60" s="5">
        <v>-11.1</v>
      </c>
      <c r="AV60" s="5">
        <v>-9.1</v>
      </c>
      <c r="AW60" s="5">
        <v>-8.3000000000000007</v>
      </c>
      <c r="AX60" s="5">
        <v>-6.4</v>
      </c>
      <c r="AY60" s="5">
        <v>-4.8</v>
      </c>
      <c r="AZ60" s="5">
        <v>-4.0999999999999996</v>
      </c>
      <c r="BA60" s="5"/>
      <c r="BB60" s="5"/>
      <c r="BC60" s="5"/>
      <c r="BD60" s="5"/>
    </row>
    <row r="61" spans="1:56" s="43" customFormat="1">
      <c r="B61" s="50" t="s">
        <v>23</v>
      </c>
      <c r="C61" s="45" t="s">
        <v>1</v>
      </c>
      <c r="D61" s="45"/>
      <c r="E61" s="45"/>
      <c r="F61" s="45" t="s">
        <v>34</v>
      </c>
      <c r="G61" s="45" t="s">
        <v>27</v>
      </c>
      <c r="H61" s="45" t="s">
        <v>17</v>
      </c>
      <c r="I61" s="45" t="s">
        <v>17</v>
      </c>
      <c r="J61" s="45" t="s">
        <v>17</v>
      </c>
      <c r="K61" s="45" t="s">
        <v>34</v>
      </c>
      <c r="L61" s="45" t="s">
        <v>34</v>
      </c>
      <c r="M61" s="45" t="s">
        <v>34</v>
      </c>
      <c r="N61" s="45" t="s">
        <v>34</v>
      </c>
      <c r="O61" s="45" t="s">
        <v>34</v>
      </c>
      <c r="P61" s="47">
        <v>-5.7</v>
      </c>
      <c r="Q61" s="48"/>
      <c r="R61" s="48" t="s">
        <v>34</v>
      </c>
      <c r="S61" s="48" t="s">
        <v>34</v>
      </c>
      <c r="T61" s="48" t="s">
        <v>34</v>
      </c>
      <c r="U61" s="48" t="s">
        <v>34</v>
      </c>
      <c r="V61" s="48" t="s">
        <v>34</v>
      </c>
      <c r="W61" s="48" t="s">
        <v>34</v>
      </c>
      <c r="X61" s="48" t="s">
        <v>34</v>
      </c>
      <c r="Y61" s="48" t="s">
        <v>17</v>
      </c>
      <c r="Z61" s="48" t="s">
        <v>17</v>
      </c>
      <c r="AA61" s="48" t="s">
        <v>17</v>
      </c>
      <c r="AB61" s="48" t="s">
        <v>17</v>
      </c>
      <c r="AC61" s="48"/>
      <c r="AD61" s="48" t="s">
        <v>34</v>
      </c>
      <c r="AE61" s="48" t="s">
        <v>27</v>
      </c>
      <c r="AF61" s="48" t="s">
        <v>17</v>
      </c>
      <c r="AG61" s="48" t="s">
        <v>17</v>
      </c>
      <c r="AH61" s="48" t="s">
        <v>17</v>
      </c>
      <c r="AI61" s="48" t="s">
        <v>17</v>
      </c>
      <c r="AJ61" s="48" t="s">
        <v>17</v>
      </c>
      <c r="AK61" s="47" t="s">
        <v>17</v>
      </c>
      <c r="AL61" s="48" t="s">
        <v>17</v>
      </c>
      <c r="AM61" s="48" t="s">
        <v>27</v>
      </c>
      <c r="AN61" s="48" t="s">
        <v>27</v>
      </c>
      <c r="AO61" s="48"/>
      <c r="AP61" s="48">
        <v>0</v>
      </c>
      <c r="AQ61" s="48" t="s">
        <v>17</v>
      </c>
      <c r="AR61" s="48" t="s">
        <v>17</v>
      </c>
      <c r="AS61" s="48" t="s">
        <v>17</v>
      </c>
      <c r="AT61" s="48" t="s">
        <v>17</v>
      </c>
      <c r="AU61" s="48" t="s">
        <v>17</v>
      </c>
      <c r="AV61" s="48" t="s">
        <v>17</v>
      </c>
      <c r="AW61" s="48" t="s">
        <v>17</v>
      </c>
      <c r="AX61" s="48" t="s">
        <v>17</v>
      </c>
      <c r="AY61" s="48" t="s">
        <v>17</v>
      </c>
      <c r="AZ61" s="48" t="s">
        <v>17</v>
      </c>
      <c r="BA61" s="48"/>
      <c r="BB61" s="48"/>
      <c r="BC61" s="48"/>
      <c r="BD61" s="48"/>
    </row>
    <row r="62" spans="1:56" s="51" customFormat="1">
      <c r="B62" s="50" t="s">
        <v>23</v>
      </c>
      <c r="C62" s="45" t="s">
        <v>2</v>
      </c>
      <c r="D62" s="45"/>
      <c r="E62" s="45"/>
      <c r="F62" s="45" t="s">
        <v>34</v>
      </c>
      <c r="G62" s="45" t="s">
        <v>34</v>
      </c>
      <c r="H62" s="45" t="s">
        <v>34</v>
      </c>
      <c r="I62" s="45" t="s">
        <v>34</v>
      </c>
      <c r="J62" s="45" t="s">
        <v>17</v>
      </c>
      <c r="K62" s="45" t="s">
        <v>34</v>
      </c>
      <c r="L62" s="45" t="s">
        <v>34</v>
      </c>
      <c r="M62" s="45" t="s">
        <v>17</v>
      </c>
      <c r="N62" s="45" t="s">
        <v>17</v>
      </c>
      <c r="O62" s="45" t="s">
        <v>17</v>
      </c>
      <c r="P62" s="47" t="s">
        <v>17</v>
      </c>
      <c r="Q62" s="48"/>
      <c r="R62" s="48" t="s">
        <v>34</v>
      </c>
      <c r="S62" s="48" t="s">
        <v>34</v>
      </c>
      <c r="T62" s="48" t="s">
        <v>34</v>
      </c>
      <c r="U62" s="48" t="s">
        <v>34</v>
      </c>
      <c r="V62" s="48" t="s">
        <v>34</v>
      </c>
      <c r="W62" s="48" t="s">
        <v>34</v>
      </c>
      <c r="X62" s="48" t="s">
        <v>34</v>
      </c>
      <c r="Y62" s="48" t="s">
        <v>34</v>
      </c>
      <c r="Z62" s="48" t="s">
        <v>34</v>
      </c>
      <c r="AA62" s="48" t="s">
        <v>34</v>
      </c>
      <c r="AB62" s="48" t="s">
        <v>17</v>
      </c>
      <c r="AC62" s="48"/>
      <c r="AD62" s="48" t="s">
        <v>34</v>
      </c>
      <c r="AE62" s="48" t="s">
        <v>34</v>
      </c>
      <c r="AF62" s="48" t="s">
        <v>34</v>
      </c>
      <c r="AG62" s="48" t="s">
        <v>34</v>
      </c>
      <c r="AH62" s="48" t="s">
        <v>17</v>
      </c>
      <c r="AI62" s="48" t="s">
        <v>27</v>
      </c>
      <c r="AJ62" s="48" t="s">
        <v>17</v>
      </c>
      <c r="AK62" s="47" t="s">
        <v>17</v>
      </c>
      <c r="AL62" s="48" t="s">
        <v>17</v>
      </c>
      <c r="AM62" s="48" t="s">
        <v>27</v>
      </c>
      <c r="AN62" s="48" t="s">
        <v>27</v>
      </c>
      <c r="AO62" s="48"/>
      <c r="AP62" s="48">
        <v>0</v>
      </c>
      <c r="AQ62" s="48">
        <v>0</v>
      </c>
      <c r="AR62" s="48" t="s">
        <v>17</v>
      </c>
      <c r="AS62" s="48" t="s">
        <v>17</v>
      </c>
      <c r="AT62" s="48" t="s">
        <v>17</v>
      </c>
      <c r="AU62" s="48" t="s">
        <v>17</v>
      </c>
      <c r="AV62" s="48" t="s">
        <v>17</v>
      </c>
      <c r="AW62" s="48" t="s">
        <v>17</v>
      </c>
      <c r="AX62" s="48" t="s">
        <v>17</v>
      </c>
      <c r="AY62" s="48" t="s">
        <v>17</v>
      </c>
      <c r="AZ62" s="48" t="s">
        <v>17</v>
      </c>
      <c r="BA62" s="48"/>
      <c r="BB62" s="48"/>
      <c r="BC62" s="48"/>
      <c r="BD62" s="48"/>
    </row>
    <row r="63" spans="1:56" s="54" customFormat="1">
      <c r="B63" s="64" t="s">
        <v>23</v>
      </c>
      <c r="C63" s="56" t="s">
        <v>35</v>
      </c>
      <c r="D63" s="56"/>
      <c r="E63" s="56"/>
      <c r="F63" s="56" t="s">
        <v>34</v>
      </c>
      <c r="G63" s="56" t="s">
        <v>34</v>
      </c>
      <c r="H63" s="56" t="s">
        <v>34</v>
      </c>
      <c r="I63" s="56" t="s">
        <v>34</v>
      </c>
      <c r="J63" s="56">
        <v>-2.7</v>
      </c>
      <c r="K63" s="56" t="s">
        <v>34</v>
      </c>
      <c r="L63" s="56" t="s">
        <v>34</v>
      </c>
      <c r="M63" s="56" t="s">
        <v>34</v>
      </c>
      <c r="N63" s="56" t="s">
        <v>34</v>
      </c>
      <c r="O63" s="56" t="s">
        <v>34</v>
      </c>
      <c r="P63" s="58">
        <v>-3.4</v>
      </c>
      <c r="Q63" s="59"/>
      <c r="R63" s="59" t="s">
        <v>34</v>
      </c>
      <c r="S63" s="59" t="s">
        <v>34</v>
      </c>
      <c r="T63" s="59" t="s">
        <v>34</v>
      </c>
      <c r="U63" s="59" t="s">
        <v>34</v>
      </c>
      <c r="V63" s="59" t="s">
        <v>34</v>
      </c>
      <c r="W63" s="59" t="s">
        <v>34</v>
      </c>
      <c r="X63" s="59" t="s">
        <v>34</v>
      </c>
      <c r="Y63" s="59" t="s">
        <v>34</v>
      </c>
      <c r="Z63" s="59" t="s">
        <v>34</v>
      </c>
      <c r="AA63" s="59" t="s">
        <v>34</v>
      </c>
      <c r="AB63" s="59">
        <v>2.5</v>
      </c>
      <c r="AC63" s="59"/>
      <c r="AD63" s="59" t="s">
        <v>34</v>
      </c>
      <c r="AE63" s="59" t="s">
        <v>34</v>
      </c>
      <c r="AF63" s="59" t="s">
        <v>34</v>
      </c>
      <c r="AG63" s="59" t="s">
        <v>34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>
        <v>-2.2999999999999998</v>
      </c>
      <c r="AO63" s="59"/>
      <c r="AP63" s="59">
        <v>-14</v>
      </c>
      <c r="AQ63" s="59">
        <v>-2.2999999999999998</v>
      </c>
      <c r="AR63" s="59">
        <v>4.2</v>
      </c>
      <c r="AS63" s="59">
        <v>1.8</v>
      </c>
      <c r="AT63" s="59">
        <v>2.2000000000000002</v>
      </c>
      <c r="AU63" s="59">
        <v>3.4</v>
      </c>
      <c r="AV63" s="59">
        <v>1.6</v>
      </c>
      <c r="AW63" s="59">
        <v>-0.6</v>
      </c>
      <c r="AX63" s="59">
        <v>0.6</v>
      </c>
      <c r="AY63" s="59">
        <v>1.5</v>
      </c>
      <c r="AZ63" s="59">
        <v>2</v>
      </c>
      <c r="BA63" s="59"/>
      <c r="BB63" s="59"/>
      <c r="BC63" s="59"/>
      <c r="BD63" s="59"/>
    </row>
    <row r="64" spans="1:56" s="54" customFormat="1">
      <c r="B64" s="64" t="s">
        <v>23</v>
      </c>
      <c r="C64" s="56" t="s">
        <v>83</v>
      </c>
      <c r="D64" s="56"/>
      <c r="E64" s="56"/>
      <c r="F64" s="56" t="s">
        <v>34</v>
      </c>
      <c r="G64" s="56">
        <v>5</v>
      </c>
      <c r="H64" s="56">
        <v>0.4</v>
      </c>
      <c r="I64" s="56">
        <v>0.2</v>
      </c>
      <c r="J64" s="56" t="s">
        <v>34</v>
      </c>
      <c r="K64" s="56" t="s">
        <v>34</v>
      </c>
      <c r="L64" s="56" t="s">
        <v>34</v>
      </c>
      <c r="M64" s="56">
        <v>-2.5</v>
      </c>
      <c r="N64" s="56">
        <v>-2.8</v>
      </c>
      <c r="O64" s="56">
        <v>-1.6</v>
      </c>
      <c r="P64" s="58" t="s">
        <v>34</v>
      </c>
      <c r="Q64" s="59"/>
      <c r="R64" s="59" t="s">
        <v>34</v>
      </c>
      <c r="S64" s="59" t="s">
        <v>34</v>
      </c>
      <c r="T64" s="59" t="s">
        <v>34</v>
      </c>
      <c r="U64" s="59" t="s">
        <v>34</v>
      </c>
      <c r="V64" s="59" t="s">
        <v>34</v>
      </c>
      <c r="W64" s="59" t="s">
        <v>34</v>
      </c>
      <c r="X64" s="59" t="s">
        <v>34</v>
      </c>
      <c r="Y64" s="59">
        <v>-3</v>
      </c>
      <c r="Z64" s="59">
        <v>-2.8</v>
      </c>
      <c r="AA64" s="59">
        <v>-3.5</v>
      </c>
      <c r="AB64" s="58" t="s">
        <v>34</v>
      </c>
      <c r="AC64" s="59"/>
      <c r="AD64" s="59" t="s">
        <v>34</v>
      </c>
      <c r="AE64" s="59">
        <v>-4.8</v>
      </c>
      <c r="AF64" s="59">
        <v>-5.2</v>
      </c>
      <c r="AG64" s="59">
        <v>-2.5</v>
      </c>
      <c r="AH64" s="59" t="s">
        <v>34</v>
      </c>
      <c r="AI64" s="59" t="s">
        <v>34</v>
      </c>
      <c r="AJ64" s="59" t="s">
        <v>34</v>
      </c>
      <c r="AK64" s="59" t="s">
        <v>34</v>
      </c>
      <c r="AL64" s="59" t="s">
        <v>34</v>
      </c>
      <c r="AM64" s="59" t="s">
        <v>34</v>
      </c>
      <c r="AN64" s="59" t="s">
        <v>34</v>
      </c>
      <c r="AO64" s="59"/>
      <c r="AP64" s="59" t="s">
        <v>27</v>
      </c>
      <c r="AQ64" s="59" t="s">
        <v>17</v>
      </c>
      <c r="AR64" s="59" t="s">
        <v>17</v>
      </c>
      <c r="AS64" s="59" t="s">
        <v>17</v>
      </c>
      <c r="AT64" s="59" t="s">
        <v>17</v>
      </c>
      <c r="AU64" s="59" t="s">
        <v>17</v>
      </c>
      <c r="AV64" s="59" t="s">
        <v>17</v>
      </c>
      <c r="AW64" s="59" t="s">
        <v>17</v>
      </c>
      <c r="AX64" s="59">
        <v>141.30000000000001</v>
      </c>
      <c r="AY64" s="59">
        <v>118.4</v>
      </c>
      <c r="AZ64" s="59">
        <v>109</v>
      </c>
      <c r="BA64" s="59"/>
      <c r="BB64" s="59"/>
      <c r="BC64" s="59"/>
      <c r="BD64" s="59"/>
    </row>
    <row r="65" spans="1:56" s="62" customFormat="1">
      <c r="B65" s="148" t="s">
        <v>23</v>
      </c>
      <c r="C65" s="61" t="s">
        <v>30</v>
      </c>
      <c r="D65" s="61"/>
      <c r="E65" s="61"/>
      <c r="F65" s="61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61">
        <v>0.8</v>
      </c>
      <c r="L65" s="61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63" t="s">
        <v>34</v>
      </c>
      <c r="R65" s="63">
        <v>4.2</v>
      </c>
      <c r="S65" s="63">
        <v>-4.8</v>
      </c>
      <c r="T65" s="62">
        <v>-2.8</v>
      </c>
      <c r="U65" s="62">
        <v>-1.9</v>
      </c>
      <c r="V65" s="62">
        <v>-8.6</v>
      </c>
      <c r="W65" s="62">
        <v>-8.6</v>
      </c>
      <c r="X65" s="62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D65" s="62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AZ65" si="38">AH53/AH41</f>
        <v>-0.10363636363636364</v>
      </c>
      <c r="AI65" s="62">
        <f t="shared" si="38"/>
        <v>-7.9365079365079361E-2</v>
      </c>
      <c r="AJ65" s="62">
        <f t="shared" si="38"/>
        <v>-7.1038251366120214E-2</v>
      </c>
      <c r="AK65" s="62">
        <f t="shared" si="38"/>
        <v>2.2160664819944598E-2</v>
      </c>
      <c r="AL65" s="62">
        <f t="shared" si="38"/>
        <v>1.7283950617283949E-2</v>
      </c>
      <c r="AM65" s="62">
        <f t="shared" si="38"/>
        <v>1.4301430143014302E-2</v>
      </c>
      <c r="AN65" s="62">
        <f t="shared" si="38"/>
        <v>4.206098843322818E-3</v>
      </c>
      <c r="AP65" s="62">
        <f t="shared" si="38"/>
        <v>-5.434782608695652E-2</v>
      </c>
      <c r="AQ65" s="62">
        <f t="shared" si="38"/>
        <v>0.1336206896551724</v>
      </c>
      <c r="AR65" s="62">
        <f t="shared" si="38"/>
        <v>0.16878980891719744</v>
      </c>
      <c r="AS65" s="62">
        <f t="shared" si="38"/>
        <v>0.1076923076923077</v>
      </c>
      <c r="AT65" s="62">
        <f t="shared" si="38"/>
        <v>0.13051823416506717</v>
      </c>
      <c r="AU65" s="62">
        <f t="shared" si="38"/>
        <v>0.13170731707317074</v>
      </c>
      <c r="AV65" s="62">
        <f t="shared" si="38"/>
        <v>9.8452883263009841E-2</v>
      </c>
      <c r="AW65" s="62">
        <f t="shared" si="38"/>
        <v>7.7319587628865982E-2</v>
      </c>
      <c r="AX65" s="62">
        <f t="shared" si="38"/>
        <v>8.3429895712630361E-2</v>
      </c>
      <c r="AY65" s="62">
        <f t="shared" si="38"/>
        <v>7.0247933884297523E-2</v>
      </c>
      <c r="AZ65" s="62">
        <f t="shared" si="38"/>
        <v>9.8605577689243024E-2</v>
      </c>
    </row>
    <row r="66" spans="1:56" s="30" customFormat="1">
      <c r="B66" s="31" t="s">
        <v>23</v>
      </c>
      <c r="C66" s="31" t="s">
        <v>0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56" s="12" customFormat="1" ht="30">
      <c r="A67" s="12" t="s">
        <v>32</v>
      </c>
      <c r="B67" s="28" t="s">
        <v>65</v>
      </c>
      <c r="C67" s="34" t="s">
        <v>9</v>
      </c>
      <c r="D67" s="34"/>
      <c r="E67" s="34"/>
      <c r="F67" s="34">
        <f>IFERROR(F19-F43, "n/a")</f>
        <v>120</v>
      </c>
      <c r="G67" s="34">
        <f t="shared" ref="G67:AK75" si="39">IFERROR(G19-G43, "n/a")</f>
        <v>184</v>
      </c>
      <c r="H67" s="34">
        <f t="shared" si="39"/>
        <v>230</v>
      </c>
      <c r="I67" s="34">
        <f t="shared" si="39"/>
        <v>277</v>
      </c>
      <c r="J67" s="34">
        <f t="shared" si="39"/>
        <v>343</v>
      </c>
      <c r="K67" s="34">
        <f t="shared" si="39"/>
        <v>391</v>
      </c>
      <c r="L67" s="34">
        <f t="shared" si="39"/>
        <v>445</v>
      </c>
      <c r="M67" s="34">
        <f t="shared" si="39"/>
        <v>507</v>
      </c>
      <c r="N67" s="34">
        <f t="shared" si="39"/>
        <v>554</v>
      </c>
      <c r="O67" s="34">
        <f t="shared" si="39"/>
        <v>615</v>
      </c>
      <c r="P67" s="34">
        <f t="shared" si="39"/>
        <v>670</v>
      </c>
      <c r="Q67" s="34">
        <f t="shared" si="39"/>
        <v>0</v>
      </c>
      <c r="R67" s="34">
        <f t="shared" si="39"/>
        <v>120</v>
      </c>
      <c r="S67" s="34">
        <f t="shared" si="39"/>
        <v>177</v>
      </c>
      <c r="T67" s="34">
        <f t="shared" si="39"/>
        <v>224</v>
      </c>
      <c r="U67" s="34">
        <f t="shared" si="39"/>
        <v>276</v>
      </c>
      <c r="V67" s="34">
        <f t="shared" si="39"/>
        <v>335</v>
      </c>
      <c r="W67" s="34">
        <f t="shared" si="39"/>
        <v>383</v>
      </c>
      <c r="X67" s="34">
        <f t="shared" si="39"/>
        <v>442</v>
      </c>
      <c r="Y67" s="34">
        <f t="shared" si="39"/>
        <v>490</v>
      </c>
      <c r="Z67" s="34">
        <f t="shared" si="39"/>
        <v>543</v>
      </c>
      <c r="AA67" s="34">
        <f t="shared" si="39"/>
        <v>605</v>
      </c>
      <c r="AB67" s="34">
        <f t="shared" si="39"/>
        <v>655</v>
      </c>
      <c r="AC67" s="34">
        <f t="shared" si="39"/>
        <v>0</v>
      </c>
      <c r="AD67" s="34">
        <f t="shared" si="39"/>
        <v>116</v>
      </c>
      <c r="AE67" s="34">
        <f t="shared" si="39"/>
        <v>166</v>
      </c>
      <c r="AF67" s="34">
        <f t="shared" si="39"/>
        <v>222</v>
      </c>
      <c r="AG67" s="34">
        <f t="shared" si="39"/>
        <v>266</v>
      </c>
      <c r="AH67" s="34">
        <f t="shared" si="39"/>
        <v>315</v>
      </c>
      <c r="AI67" s="34">
        <f t="shared" si="39"/>
        <v>361</v>
      </c>
      <c r="AJ67" s="34">
        <f t="shared" si="39"/>
        <v>415</v>
      </c>
      <c r="AK67" s="34">
        <f t="shared" si="39"/>
        <v>458</v>
      </c>
      <c r="AL67" s="34">
        <f t="shared" ref="AL67:BD74" si="40">IFERROR(AL19-AL43, "n/a")</f>
        <v>506</v>
      </c>
      <c r="AM67" s="34">
        <f t="shared" si="40"/>
        <v>560</v>
      </c>
      <c r="AN67" s="34">
        <f t="shared" si="40"/>
        <v>608</v>
      </c>
      <c r="AO67" s="34">
        <f t="shared" si="40"/>
        <v>0</v>
      </c>
      <c r="AP67" s="34">
        <f t="shared" si="40"/>
        <v>100</v>
      </c>
      <c r="AQ67" s="34">
        <f t="shared" si="40"/>
        <v>154</v>
      </c>
      <c r="AR67" s="34">
        <f t="shared" si="40"/>
        <v>205</v>
      </c>
      <c r="AS67" s="34">
        <f t="shared" si="40"/>
        <v>249</v>
      </c>
      <c r="AT67" s="34">
        <f t="shared" si="40"/>
        <v>294</v>
      </c>
      <c r="AU67" s="34">
        <f t="shared" si="40"/>
        <v>342</v>
      </c>
      <c r="AV67" s="34">
        <f t="shared" si="40"/>
        <v>385</v>
      </c>
      <c r="AW67" s="34">
        <f t="shared" si="40"/>
        <v>432</v>
      </c>
      <c r="AX67" s="34">
        <f t="shared" si="40"/>
        <v>482</v>
      </c>
      <c r="AY67" s="34">
        <f t="shared" si="40"/>
        <v>531</v>
      </c>
      <c r="AZ67" s="34">
        <f t="shared" si="40"/>
        <v>578</v>
      </c>
      <c r="BA67" s="34">
        <f t="shared" si="40"/>
        <v>0</v>
      </c>
      <c r="BB67" s="34">
        <f t="shared" si="40"/>
        <v>0</v>
      </c>
      <c r="BC67" s="34">
        <f t="shared" si="40"/>
        <v>0</v>
      </c>
      <c r="BD67" s="34">
        <f t="shared" si="40"/>
        <v>0</v>
      </c>
    </row>
    <row r="68" spans="1:56" s="12" customFormat="1" ht="30">
      <c r="A68" s="12" t="s">
        <v>32</v>
      </c>
      <c r="B68" s="28" t="s">
        <v>65</v>
      </c>
      <c r="C68" s="34" t="s">
        <v>8</v>
      </c>
      <c r="D68" s="34"/>
      <c r="E68" s="34"/>
      <c r="F68" s="34">
        <f t="shared" ref="F68:U78" si="41">IFERROR(F20-F44, "n/a")</f>
        <v>118</v>
      </c>
      <c r="G68" s="34">
        <f t="shared" si="41"/>
        <v>177</v>
      </c>
      <c r="H68" s="34">
        <f t="shared" si="41"/>
        <v>237</v>
      </c>
      <c r="I68" s="34">
        <f t="shared" si="41"/>
        <v>297</v>
      </c>
      <c r="J68" s="34">
        <f t="shared" si="41"/>
        <v>356</v>
      </c>
      <c r="K68" s="34">
        <f t="shared" si="41"/>
        <v>417</v>
      </c>
      <c r="L68" s="34">
        <f t="shared" si="41"/>
        <v>477</v>
      </c>
      <c r="M68" s="34">
        <f t="shared" si="41"/>
        <v>538</v>
      </c>
      <c r="N68" s="34">
        <f t="shared" si="41"/>
        <v>598</v>
      </c>
      <c r="O68" s="34">
        <f t="shared" si="41"/>
        <v>685</v>
      </c>
      <c r="P68" s="34">
        <f t="shared" si="41"/>
        <v>719</v>
      </c>
      <c r="Q68" s="34">
        <f t="shared" si="41"/>
        <v>0</v>
      </c>
      <c r="R68" s="34">
        <f t="shared" si="41"/>
        <v>122</v>
      </c>
      <c r="S68" s="34">
        <f t="shared" si="41"/>
        <v>184</v>
      </c>
      <c r="T68" s="34">
        <f t="shared" si="41"/>
        <v>246</v>
      </c>
      <c r="U68" s="34">
        <f t="shared" si="41"/>
        <v>310</v>
      </c>
      <c r="V68" s="34">
        <f t="shared" si="39"/>
        <v>375</v>
      </c>
      <c r="W68" s="34">
        <f t="shared" si="39"/>
        <v>439</v>
      </c>
      <c r="X68" s="34">
        <f t="shared" si="39"/>
        <v>503</v>
      </c>
      <c r="Y68" s="34">
        <f t="shared" si="39"/>
        <v>568</v>
      </c>
      <c r="Z68" s="34">
        <f t="shared" si="39"/>
        <v>633</v>
      </c>
      <c r="AA68" s="34">
        <f t="shared" si="39"/>
        <v>697</v>
      </c>
      <c r="AB68" s="34">
        <f t="shared" si="39"/>
        <v>763</v>
      </c>
      <c r="AC68" s="34">
        <f t="shared" si="39"/>
        <v>0</v>
      </c>
      <c r="AD68" s="34">
        <f t="shared" si="39"/>
        <v>129</v>
      </c>
      <c r="AE68" s="34">
        <f t="shared" si="39"/>
        <v>196</v>
      </c>
      <c r="AF68" s="34">
        <f t="shared" si="39"/>
        <v>262</v>
      </c>
      <c r="AG68" s="34">
        <f t="shared" si="39"/>
        <v>329</v>
      </c>
      <c r="AH68" s="34">
        <f t="shared" si="39"/>
        <v>397</v>
      </c>
      <c r="AI68" s="34">
        <f t="shared" si="39"/>
        <v>463</v>
      </c>
      <c r="AJ68" s="34">
        <f t="shared" si="39"/>
        <v>531</v>
      </c>
      <c r="AK68" s="34">
        <f t="shared" si="39"/>
        <v>599</v>
      </c>
      <c r="AL68" s="34">
        <f t="shared" si="40"/>
        <v>667</v>
      </c>
      <c r="AM68" s="34">
        <f t="shared" si="40"/>
        <v>734</v>
      </c>
      <c r="AN68" s="34">
        <f t="shared" si="40"/>
        <v>803</v>
      </c>
      <c r="AO68" s="34">
        <f t="shared" si="40"/>
        <v>0</v>
      </c>
      <c r="AP68" s="34">
        <f t="shared" si="40"/>
        <v>136</v>
      </c>
      <c r="AQ68" s="34">
        <f t="shared" si="40"/>
        <v>205</v>
      </c>
      <c r="AR68" s="34">
        <f t="shared" si="40"/>
        <v>275</v>
      </c>
      <c r="AS68" s="34">
        <f t="shared" si="40"/>
        <v>344</v>
      </c>
      <c r="AT68" s="34">
        <f t="shared" si="40"/>
        <v>415</v>
      </c>
      <c r="AU68" s="34">
        <f t="shared" si="40"/>
        <v>486</v>
      </c>
      <c r="AV68" s="34">
        <f t="shared" si="40"/>
        <v>557</v>
      </c>
      <c r="AW68" s="34">
        <f t="shared" si="40"/>
        <v>627</v>
      </c>
      <c r="AX68" s="34">
        <f t="shared" si="40"/>
        <v>697</v>
      </c>
      <c r="AY68" s="34">
        <f t="shared" si="40"/>
        <v>768</v>
      </c>
      <c r="AZ68" s="34">
        <f t="shared" si="40"/>
        <v>840</v>
      </c>
      <c r="BA68" s="34">
        <f t="shared" si="40"/>
        <v>0</v>
      </c>
      <c r="BB68" s="34">
        <f t="shared" si="40"/>
        <v>0</v>
      </c>
      <c r="BC68" s="34">
        <f t="shared" si="40"/>
        <v>0</v>
      </c>
      <c r="BD68" s="34">
        <f t="shared" si="40"/>
        <v>0</v>
      </c>
    </row>
    <row r="69" spans="1:56" s="12" customFormat="1" ht="30">
      <c r="A69" s="12" t="s">
        <v>32</v>
      </c>
      <c r="B69" s="28" t="s">
        <v>65</v>
      </c>
      <c r="C69" s="34" t="s">
        <v>7</v>
      </c>
      <c r="D69" s="34"/>
      <c r="E69" s="34"/>
      <c r="F69" s="34">
        <f t="shared" si="41"/>
        <v>60</v>
      </c>
      <c r="G69" s="34">
        <f t="shared" si="39"/>
        <v>99</v>
      </c>
      <c r="H69" s="34">
        <f t="shared" si="39"/>
        <v>132</v>
      </c>
      <c r="I69" s="34">
        <f t="shared" si="39"/>
        <v>170</v>
      </c>
      <c r="J69" s="34">
        <f t="shared" si="39"/>
        <v>226</v>
      </c>
      <c r="K69" s="34">
        <f t="shared" si="39"/>
        <v>250</v>
      </c>
      <c r="L69" s="34">
        <f t="shared" si="39"/>
        <v>289</v>
      </c>
      <c r="M69" s="34">
        <f t="shared" si="39"/>
        <v>348</v>
      </c>
      <c r="N69" s="34">
        <f t="shared" si="39"/>
        <v>369</v>
      </c>
      <c r="O69" s="34">
        <f t="shared" si="39"/>
        <v>428</v>
      </c>
      <c r="P69" s="34">
        <f t="shared" si="39"/>
        <v>453</v>
      </c>
      <c r="Q69" s="34">
        <f t="shared" si="39"/>
        <v>0</v>
      </c>
      <c r="R69" s="34">
        <f t="shared" si="39"/>
        <v>95</v>
      </c>
      <c r="S69" s="34">
        <f t="shared" si="39"/>
        <v>116</v>
      </c>
      <c r="T69" s="34">
        <f t="shared" si="39"/>
        <v>151</v>
      </c>
      <c r="U69" s="34">
        <f t="shared" si="39"/>
        <v>191</v>
      </c>
      <c r="V69" s="34">
        <f t="shared" si="39"/>
        <v>232</v>
      </c>
      <c r="W69" s="34">
        <f t="shared" si="39"/>
        <v>272</v>
      </c>
      <c r="X69" s="34">
        <f t="shared" si="39"/>
        <v>333</v>
      </c>
      <c r="Y69" s="34">
        <f t="shared" si="39"/>
        <v>357</v>
      </c>
      <c r="Z69" s="34">
        <f t="shared" si="39"/>
        <v>401</v>
      </c>
      <c r="AA69" s="34">
        <f t="shared" si="39"/>
        <v>463</v>
      </c>
      <c r="AB69" s="34">
        <f t="shared" si="39"/>
        <v>484</v>
      </c>
      <c r="AC69" s="34">
        <f t="shared" si="39"/>
        <v>0</v>
      </c>
      <c r="AD69" s="34">
        <f t="shared" si="39"/>
        <v>103</v>
      </c>
      <c r="AE69" s="34">
        <f t="shared" si="39"/>
        <v>124</v>
      </c>
      <c r="AF69" s="34">
        <f t="shared" si="39"/>
        <v>182</v>
      </c>
      <c r="AG69" s="34">
        <f t="shared" si="39"/>
        <v>221</v>
      </c>
      <c r="AH69" s="34">
        <f t="shared" si="39"/>
        <v>245</v>
      </c>
      <c r="AI69" s="34">
        <f t="shared" si="39"/>
        <v>287</v>
      </c>
      <c r="AJ69" s="34">
        <f t="shared" si="39"/>
        <v>347</v>
      </c>
      <c r="AK69" s="34">
        <f t="shared" si="39"/>
        <v>367</v>
      </c>
      <c r="AL69" s="34">
        <f t="shared" si="40"/>
        <v>412</v>
      </c>
      <c r="AM69" s="34">
        <f t="shared" si="40"/>
        <v>456</v>
      </c>
      <c r="AN69" s="34">
        <f t="shared" si="40"/>
        <v>495</v>
      </c>
      <c r="AO69" s="34">
        <f t="shared" si="40"/>
        <v>0</v>
      </c>
      <c r="AP69" s="34">
        <f t="shared" si="40"/>
        <v>76</v>
      </c>
      <c r="AQ69" s="34">
        <f t="shared" si="40"/>
        <v>119</v>
      </c>
      <c r="AR69" s="34">
        <f t="shared" si="40"/>
        <v>184</v>
      </c>
      <c r="AS69" s="34">
        <f t="shared" si="40"/>
        <v>223</v>
      </c>
      <c r="AT69" s="34">
        <f t="shared" si="40"/>
        <v>245</v>
      </c>
      <c r="AU69" s="34">
        <f t="shared" si="40"/>
        <v>289</v>
      </c>
      <c r="AV69" s="34">
        <f t="shared" si="40"/>
        <v>331</v>
      </c>
      <c r="AW69" s="34">
        <f t="shared" si="40"/>
        <v>372</v>
      </c>
      <c r="AX69" s="34">
        <f t="shared" si="40"/>
        <v>443</v>
      </c>
      <c r="AY69" s="34">
        <f t="shared" si="40"/>
        <v>465</v>
      </c>
      <c r="AZ69" s="34">
        <f t="shared" si="40"/>
        <v>509</v>
      </c>
      <c r="BA69" s="34">
        <f t="shared" si="40"/>
        <v>0</v>
      </c>
      <c r="BB69" s="34">
        <f t="shared" si="40"/>
        <v>0</v>
      </c>
      <c r="BC69" s="34">
        <f t="shared" si="40"/>
        <v>0</v>
      </c>
      <c r="BD69" s="34">
        <f t="shared" si="40"/>
        <v>0</v>
      </c>
    </row>
    <row r="70" spans="1:56" s="12" customFormat="1" ht="30">
      <c r="A70" s="12" t="s">
        <v>32</v>
      </c>
      <c r="B70" s="28" t="s">
        <v>65</v>
      </c>
      <c r="C70" s="34" t="s">
        <v>6</v>
      </c>
      <c r="D70" s="34"/>
      <c r="E70" s="34"/>
      <c r="F70" s="34">
        <f t="shared" si="41"/>
        <v>48</v>
      </c>
      <c r="G70" s="34">
        <f t="shared" si="39"/>
        <v>76</v>
      </c>
      <c r="H70" s="34">
        <f t="shared" si="39"/>
        <v>97</v>
      </c>
      <c r="I70" s="34">
        <f t="shared" si="39"/>
        <v>119</v>
      </c>
      <c r="J70" s="34">
        <f t="shared" si="39"/>
        <v>145</v>
      </c>
      <c r="K70" s="34">
        <f t="shared" si="39"/>
        <v>168</v>
      </c>
      <c r="L70" s="34">
        <f t="shared" si="39"/>
        <v>189</v>
      </c>
      <c r="M70" s="34">
        <f t="shared" si="39"/>
        <v>216</v>
      </c>
      <c r="N70" s="34">
        <f t="shared" si="39"/>
        <v>236</v>
      </c>
      <c r="O70" s="34">
        <f t="shared" si="39"/>
        <v>256</v>
      </c>
      <c r="P70" s="34">
        <f t="shared" si="39"/>
        <v>275</v>
      </c>
      <c r="Q70" s="34">
        <f t="shared" si="39"/>
        <v>0</v>
      </c>
      <c r="R70" s="34">
        <f t="shared" si="39"/>
        <v>40</v>
      </c>
      <c r="S70" s="34">
        <f t="shared" si="39"/>
        <v>61</v>
      </c>
      <c r="T70" s="34">
        <f t="shared" si="39"/>
        <v>80</v>
      </c>
      <c r="U70" s="34">
        <f t="shared" si="39"/>
        <v>99</v>
      </c>
      <c r="V70" s="34">
        <f t="shared" si="39"/>
        <v>121</v>
      </c>
      <c r="W70" s="34">
        <f t="shared" si="39"/>
        <v>142</v>
      </c>
      <c r="X70" s="34">
        <f t="shared" si="39"/>
        <v>165</v>
      </c>
      <c r="Y70" s="34">
        <f t="shared" si="39"/>
        <v>188</v>
      </c>
      <c r="Z70" s="34">
        <f t="shared" si="39"/>
        <v>208</v>
      </c>
      <c r="AA70" s="34">
        <f t="shared" si="39"/>
        <v>230</v>
      </c>
      <c r="AB70" s="34">
        <f t="shared" si="39"/>
        <v>250</v>
      </c>
      <c r="AC70" s="34">
        <f t="shared" si="39"/>
        <v>0</v>
      </c>
      <c r="AD70" s="34">
        <f t="shared" si="39"/>
        <v>45</v>
      </c>
      <c r="AE70" s="34">
        <f t="shared" si="39"/>
        <v>66</v>
      </c>
      <c r="AF70" s="34">
        <f t="shared" si="39"/>
        <v>87</v>
      </c>
      <c r="AG70" s="34">
        <f t="shared" si="39"/>
        <v>108</v>
      </c>
      <c r="AH70" s="34">
        <f t="shared" si="39"/>
        <v>129</v>
      </c>
      <c r="AI70" s="34">
        <f t="shared" si="39"/>
        <v>152</v>
      </c>
      <c r="AJ70" s="34">
        <f t="shared" si="39"/>
        <v>177</v>
      </c>
      <c r="AK70" s="34">
        <f t="shared" si="39"/>
        <v>198</v>
      </c>
      <c r="AL70" s="34">
        <f t="shared" si="40"/>
        <v>221</v>
      </c>
      <c r="AM70" s="34">
        <f t="shared" si="40"/>
        <v>244</v>
      </c>
      <c r="AN70" s="34">
        <f t="shared" si="40"/>
        <v>266</v>
      </c>
      <c r="AO70" s="34">
        <f t="shared" si="40"/>
        <v>0</v>
      </c>
      <c r="AP70" s="34">
        <f t="shared" si="40"/>
        <v>45</v>
      </c>
      <c r="AQ70" s="34">
        <f t="shared" si="40"/>
        <v>68</v>
      </c>
      <c r="AR70" s="34">
        <f t="shared" si="40"/>
        <v>92</v>
      </c>
      <c r="AS70" s="34">
        <f t="shared" si="40"/>
        <v>116</v>
      </c>
      <c r="AT70" s="34">
        <f t="shared" si="40"/>
        <v>141</v>
      </c>
      <c r="AU70" s="34">
        <f t="shared" si="40"/>
        <v>165</v>
      </c>
      <c r="AV70" s="34">
        <f t="shared" si="40"/>
        <v>191</v>
      </c>
      <c r="AW70" s="34">
        <f t="shared" si="40"/>
        <v>218</v>
      </c>
      <c r="AX70" s="34">
        <f t="shared" si="40"/>
        <v>249</v>
      </c>
      <c r="AY70" s="34">
        <f t="shared" si="40"/>
        <v>273</v>
      </c>
      <c r="AZ70" s="34">
        <f t="shared" si="40"/>
        <v>301</v>
      </c>
      <c r="BA70" s="34">
        <f t="shared" si="40"/>
        <v>0</v>
      </c>
      <c r="BB70" s="34">
        <f t="shared" si="40"/>
        <v>0</v>
      </c>
      <c r="BC70" s="34">
        <f t="shared" si="40"/>
        <v>0</v>
      </c>
      <c r="BD70" s="34">
        <f t="shared" si="40"/>
        <v>0</v>
      </c>
    </row>
    <row r="71" spans="1:56" s="12" customFormat="1" ht="30">
      <c r="A71" s="12" t="s">
        <v>32</v>
      </c>
      <c r="B71" s="28" t="s">
        <v>65</v>
      </c>
      <c r="C71" s="38" t="s">
        <v>5</v>
      </c>
      <c r="D71" s="38"/>
      <c r="E71" s="38"/>
      <c r="F71" s="34">
        <f t="shared" si="41"/>
        <v>22</v>
      </c>
      <c r="G71" s="34">
        <f t="shared" si="39"/>
        <v>34</v>
      </c>
      <c r="H71" s="34">
        <f t="shared" si="39"/>
        <v>45</v>
      </c>
      <c r="I71" s="34">
        <f t="shared" si="39"/>
        <v>56</v>
      </c>
      <c r="J71" s="34">
        <f t="shared" si="39"/>
        <v>67</v>
      </c>
      <c r="K71" s="34">
        <f t="shared" si="39"/>
        <v>76</v>
      </c>
      <c r="L71" s="34">
        <f t="shared" si="39"/>
        <v>86</v>
      </c>
      <c r="M71" s="34">
        <f t="shared" si="39"/>
        <v>95</v>
      </c>
      <c r="N71" s="34">
        <f t="shared" si="39"/>
        <v>104</v>
      </c>
      <c r="O71" s="34">
        <f t="shared" si="39"/>
        <v>113</v>
      </c>
      <c r="P71" s="34">
        <f t="shared" si="39"/>
        <v>126</v>
      </c>
      <c r="Q71" s="34">
        <f t="shared" si="39"/>
        <v>0</v>
      </c>
      <c r="R71" s="34">
        <f t="shared" si="39"/>
        <v>17</v>
      </c>
      <c r="S71" s="34">
        <f t="shared" si="39"/>
        <v>25</v>
      </c>
      <c r="T71" s="34">
        <f t="shared" si="39"/>
        <v>35</v>
      </c>
      <c r="U71" s="34">
        <f t="shared" si="39"/>
        <v>43</v>
      </c>
      <c r="V71" s="34">
        <f t="shared" si="39"/>
        <v>52</v>
      </c>
      <c r="W71" s="34">
        <f t="shared" si="39"/>
        <v>60</v>
      </c>
      <c r="X71" s="34">
        <f t="shared" si="39"/>
        <v>68</v>
      </c>
      <c r="Y71" s="34">
        <f t="shared" si="39"/>
        <v>75</v>
      </c>
      <c r="Z71" s="34">
        <f t="shared" si="39"/>
        <v>82</v>
      </c>
      <c r="AA71" s="34">
        <f t="shared" si="39"/>
        <v>89</v>
      </c>
      <c r="AB71" s="34">
        <f t="shared" si="39"/>
        <v>96</v>
      </c>
      <c r="AC71" s="34">
        <f t="shared" si="39"/>
        <v>0</v>
      </c>
      <c r="AD71" s="34">
        <f t="shared" si="39"/>
        <v>12</v>
      </c>
      <c r="AE71" s="34">
        <f t="shared" si="39"/>
        <v>19</v>
      </c>
      <c r="AF71" s="34">
        <f t="shared" si="39"/>
        <v>27</v>
      </c>
      <c r="AG71" s="34">
        <f t="shared" si="39"/>
        <v>33</v>
      </c>
      <c r="AH71" s="34">
        <f t="shared" si="39"/>
        <v>39</v>
      </c>
      <c r="AI71" s="34">
        <f t="shared" si="39"/>
        <v>45</v>
      </c>
      <c r="AJ71" s="34">
        <f t="shared" si="39"/>
        <v>51</v>
      </c>
      <c r="AK71" s="34">
        <f t="shared" si="39"/>
        <v>56</v>
      </c>
      <c r="AL71" s="34">
        <f t="shared" si="40"/>
        <v>62</v>
      </c>
      <c r="AM71" s="34">
        <f t="shared" si="40"/>
        <v>67</v>
      </c>
      <c r="AN71" s="34">
        <f t="shared" si="40"/>
        <v>71</v>
      </c>
      <c r="AO71" s="34">
        <f t="shared" si="40"/>
        <v>0</v>
      </c>
      <c r="AP71" s="34">
        <f t="shared" si="40"/>
        <v>0</v>
      </c>
      <c r="AQ71" s="34">
        <f t="shared" si="40"/>
        <v>0</v>
      </c>
      <c r="AR71" s="34">
        <f t="shared" si="40"/>
        <v>0</v>
      </c>
      <c r="AS71" s="34">
        <f t="shared" si="40"/>
        <v>0</v>
      </c>
      <c r="AT71" s="34">
        <f t="shared" si="40"/>
        <v>0</v>
      </c>
      <c r="AU71" s="34">
        <f t="shared" si="40"/>
        <v>0</v>
      </c>
      <c r="AV71" s="34">
        <f t="shared" si="40"/>
        <v>0</v>
      </c>
      <c r="AW71" s="34">
        <f t="shared" si="40"/>
        <v>0</v>
      </c>
      <c r="AX71" s="34">
        <f t="shared" si="40"/>
        <v>0</v>
      </c>
      <c r="AY71" s="34">
        <f t="shared" si="40"/>
        <v>0</v>
      </c>
      <c r="AZ71" s="34">
        <f t="shared" si="40"/>
        <v>0</v>
      </c>
      <c r="BA71" s="34">
        <f t="shared" si="40"/>
        <v>0</v>
      </c>
      <c r="BB71" s="34">
        <f t="shared" si="40"/>
        <v>0</v>
      </c>
      <c r="BC71" s="34">
        <f t="shared" si="40"/>
        <v>0</v>
      </c>
      <c r="BD71" s="34">
        <f t="shared" si="40"/>
        <v>0</v>
      </c>
    </row>
    <row r="72" spans="1:56" s="12" customFormat="1" ht="30">
      <c r="A72" s="12" t="s">
        <v>32</v>
      </c>
      <c r="B72" s="28" t="s">
        <v>65</v>
      </c>
      <c r="C72" s="34" t="s">
        <v>3</v>
      </c>
      <c r="D72" s="38"/>
      <c r="E72" s="34"/>
      <c r="F72" s="34">
        <f t="shared" si="41"/>
        <v>40</v>
      </c>
      <c r="G72" s="34">
        <f t="shared" si="39"/>
        <v>60</v>
      </c>
      <c r="H72" s="34">
        <f t="shared" si="39"/>
        <v>80</v>
      </c>
      <c r="I72" s="34">
        <f t="shared" si="39"/>
        <v>100</v>
      </c>
      <c r="J72" s="34">
        <f t="shared" si="39"/>
        <v>123</v>
      </c>
      <c r="K72" s="34">
        <f t="shared" si="39"/>
        <v>148</v>
      </c>
      <c r="L72" s="34">
        <f t="shared" si="39"/>
        <v>176</v>
      </c>
      <c r="M72" s="34">
        <f t="shared" si="39"/>
        <v>202</v>
      </c>
      <c r="N72" s="34">
        <f t="shared" si="39"/>
        <v>226</v>
      </c>
      <c r="O72" s="34">
        <f t="shared" si="39"/>
        <v>246</v>
      </c>
      <c r="P72" s="34">
        <f t="shared" si="39"/>
        <v>266</v>
      </c>
      <c r="Q72" s="34">
        <f t="shared" si="39"/>
        <v>0</v>
      </c>
      <c r="R72" s="34">
        <f t="shared" si="39"/>
        <v>46</v>
      </c>
      <c r="S72" s="34">
        <f t="shared" si="39"/>
        <v>63</v>
      </c>
      <c r="T72" s="34">
        <f t="shared" si="39"/>
        <v>83</v>
      </c>
      <c r="U72" s="34">
        <f t="shared" si="39"/>
        <v>99.6</v>
      </c>
      <c r="V72" s="34">
        <f t="shared" si="39"/>
        <v>125</v>
      </c>
      <c r="W72" s="34">
        <f t="shared" si="39"/>
        <v>150</v>
      </c>
      <c r="X72" s="34">
        <f t="shared" si="39"/>
        <v>178</v>
      </c>
      <c r="Y72" s="34">
        <f t="shared" si="39"/>
        <v>201</v>
      </c>
      <c r="Z72" s="34">
        <f t="shared" si="39"/>
        <v>221</v>
      </c>
      <c r="AA72" s="34">
        <f t="shared" si="39"/>
        <v>241</v>
      </c>
      <c r="AB72" s="34">
        <f t="shared" si="39"/>
        <v>258</v>
      </c>
      <c r="AC72" s="34">
        <f t="shared" si="39"/>
        <v>0</v>
      </c>
      <c r="AD72" s="34">
        <f t="shared" si="39"/>
        <v>47</v>
      </c>
      <c r="AE72" s="34">
        <f t="shared" si="39"/>
        <v>68</v>
      </c>
      <c r="AF72" s="34">
        <f t="shared" si="39"/>
        <v>83</v>
      </c>
      <c r="AG72" s="34">
        <f t="shared" si="39"/>
        <v>100</v>
      </c>
      <c r="AH72" s="34">
        <f t="shared" si="39"/>
        <v>123</v>
      </c>
      <c r="AI72" s="34">
        <f t="shared" si="39"/>
        <v>152</v>
      </c>
      <c r="AJ72" s="34">
        <f t="shared" si="39"/>
        <v>175</v>
      </c>
      <c r="AK72" s="34">
        <f t="shared" si="39"/>
        <v>194</v>
      </c>
      <c r="AL72" s="34">
        <f t="shared" si="40"/>
        <v>216</v>
      </c>
      <c r="AM72" s="34">
        <f t="shared" si="40"/>
        <v>240</v>
      </c>
      <c r="AN72" s="34">
        <f t="shared" si="40"/>
        <v>259</v>
      </c>
      <c r="AO72" s="34">
        <f t="shared" si="40"/>
        <v>0</v>
      </c>
      <c r="AP72" s="34">
        <f t="shared" si="40"/>
        <v>42</v>
      </c>
      <c r="AQ72" s="34">
        <f t="shared" si="40"/>
        <v>59</v>
      </c>
      <c r="AR72" s="34">
        <f t="shared" si="40"/>
        <v>77</v>
      </c>
      <c r="AS72" s="34">
        <f t="shared" si="40"/>
        <v>97</v>
      </c>
      <c r="AT72" s="34">
        <f t="shared" si="40"/>
        <v>122</v>
      </c>
      <c r="AU72" s="34">
        <f t="shared" si="40"/>
        <v>148</v>
      </c>
      <c r="AV72" s="34">
        <f t="shared" si="40"/>
        <v>177</v>
      </c>
      <c r="AW72" s="34">
        <f t="shared" si="40"/>
        <v>202</v>
      </c>
      <c r="AX72" s="34">
        <f t="shared" si="40"/>
        <v>228</v>
      </c>
      <c r="AY72" s="34">
        <f t="shared" si="40"/>
        <v>252</v>
      </c>
      <c r="AZ72" s="34">
        <f t="shared" si="40"/>
        <v>271</v>
      </c>
      <c r="BA72" s="34">
        <f t="shared" si="40"/>
        <v>0</v>
      </c>
      <c r="BB72" s="34">
        <f t="shared" si="40"/>
        <v>0</v>
      </c>
      <c r="BC72" s="34">
        <f t="shared" si="40"/>
        <v>0</v>
      </c>
      <c r="BD72" s="34">
        <f t="shared" si="40"/>
        <v>0</v>
      </c>
    </row>
    <row r="73" spans="1:56" s="43" customFormat="1">
      <c r="A73" s="43" t="s">
        <v>32</v>
      </c>
      <c r="B73" s="43" t="s">
        <v>65</v>
      </c>
      <c r="C73" s="45" t="s">
        <v>1</v>
      </c>
      <c r="D73" s="45"/>
      <c r="E73" s="45"/>
      <c r="F73" s="45" t="str">
        <f t="shared" si="41"/>
        <v>n/a</v>
      </c>
      <c r="G73" s="45">
        <f t="shared" si="39"/>
        <v>-1</v>
      </c>
      <c r="H73" s="45">
        <f t="shared" si="39"/>
        <v>-1</v>
      </c>
      <c r="I73" s="45">
        <f t="shared" si="39"/>
        <v>-1</v>
      </c>
      <c r="J73" s="45">
        <f t="shared" si="39"/>
        <v>-2</v>
      </c>
      <c r="K73" s="45" t="str">
        <f t="shared" si="39"/>
        <v>n/a</v>
      </c>
      <c r="L73" s="45" t="str">
        <f t="shared" si="39"/>
        <v>n/a</v>
      </c>
      <c r="M73" s="45" t="str">
        <f t="shared" si="39"/>
        <v>n/a</v>
      </c>
      <c r="N73" s="45" t="str">
        <f t="shared" si="39"/>
        <v>n/a</v>
      </c>
      <c r="O73" s="45" t="str">
        <f t="shared" si="39"/>
        <v>n/a</v>
      </c>
      <c r="P73" s="45">
        <f t="shared" si="39"/>
        <v>5</v>
      </c>
      <c r="Q73" s="45">
        <f t="shared" si="39"/>
        <v>0</v>
      </c>
      <c r="R73" s="45" t="str">
        <f t="shared" si="39"/>
        <v>n/a</v>
      </c>
      <c r="S73" s="45" t="str">
        <f t="shared" si="39"/>
        <v>n/a</v>
      </c>
      <c r="T73" s="45" t="str">
        <f t="shared" si="39"/>
        <v>n/a</v>
      </c>
      <c r="U73" s="45" t="str">
        <f t="shared" si="39"/>
        <v>n/a</v>
      </c>
      <c r="V73" s="45" t="str">
        <f t="shared" si="39"/>
        <v>n/a</v>
      </c>
      <c r="W73" s="45" t="str">
        <f t="shared" si="39"/>
        <v>n/a</v>
      </c>
      <c r="X73" s="45" t="str">
        <f t="shared" si="39"/>
        <v>n/a</v>
      </c>
      <c r="Y73" s="45">
        <f t="shared" si="39"/>
        <v>5</v>
      </c>
      <c r="Z73" s="45">
        <f t="shared" si="39"/>
        <v>5</v>
      </c>
      <c r="AA73" s="45">
        <f t="shared" si="39"/>
        <v>5</v>
      </c>
      <c r="AB73" s="45">
        <f t="shared" si="39"/>
        <v>0</v>
      </c>
      <c r="AC73" s="45">
        <f t="shared" si="39"/>
        <v>0</v>
      </c>
      <c r="AD73" s="45" t="str">
        <f t="shared" si="39"/>
        <v>n/a</v>
      </c>
      <c r="AE73" s="45">
        <f t="shared" si="39"/>
        <v>-5</v>
      </c>
      <c r="AF73" s="45">
        <f t="shared" si="39"/>
        <v>-5</v>
      </c>
      <c r="AG73" s="45">
        <f t="shared" si="39"/>
        <v>-5</v>
      </c>
      <c r="AH73" s="45">
        <f t="shared" si="39"/>
        <v>-15</v>
      </c>
      <c r="AI73" s="45">
        <f t="shared" si="39"/>
        <v>-15</v>
      </c>
      <c r="AJ73" s="45">
        <f t="shared" si="39"/>
        <v>-15</v>
      </c>
      <c r="AK73" s="45">
        <f t="shared" si="39"/>
        <v>-82</v>
      </c>
      <c r="AL73" s="45">
        <f t="shared" si="40"/>
        <v>-82</v>
      </c>
      <c r="AM73" s="45">
        <f t="shared" si="40"/>
        <v>-82</v>
      </c>
      <c r="AN73" s="45">
        <f t="shared" si="40"/>
        <v>-97</v>
      </c>
      <c r="AO73" s="45">
        <f t="shared" si="40"/>
        <v>0</v>
      </c>
      <c r="AP73" s="45">
        <f t="shared" si="40"/>
        <v>0</v>
      </c>
      <c r="AQ73" s="45">
        <f t="shared" si="40"/>
        <v>-39</v>
      </c>
      <c r="AR73" s="45">
        <f t="shared" si="40"/>
        <v>-39</v>
      </c>
      <c r="AS73" s="45">
        <f t="shared" si="40"/>
        <v>-39</v>
      </c>
      <c r="AT73" s="45">
        <f t="shared" si="40"/>
        <v>-57</v>
      </c>
      <c r="AU73" s="45">
        <f t="shared" si="40"/>
        <v>-57</v>
      </c>
      <c r="AV73" s="45">
        <f t="shared" si="40"/>
        <v>-57</v>
      </c>
      <c r="AW73" s="45">
        <f t="shared" si="40"/>
        <v>-68</v>
      </c>
      <c r="AX73" s="45">
        <f t="shared" si="40"/>
        <v>-68</v>
      </c>
      <c r="AY73" s="45">
        <f t="shared" si="40"/>
        <v>-68</v>
      </c>
      <c r="AZ73" s="45">
        <f t="shared" si="40"/>
        <v>-74</v>
      </c>
      <c r="BA73" s="45">
        <f t="shared" si="40"/>
        <v>0</v>
      </c>
      <c r="BB73" s="45">
        <f t="shared" si="40"/>
        <v>0</v>
      </c>
      <c r="BC73" s="45">
        <f t="shared" si="40"/>
        <v>0</v>
      </c>
      <c r="BD73" s="45">
        <f t="shared" si="40"/>
        <v>0</v>
      </c>
    </row>
    <row r="74" spans="1:56" s="51" customFormat="1">
      <c r="A74" s="43" t="s">
        <v>32</v>
      </c>
      <c r="B74" s="43" t="s">
        <v>65</v>
      </c>
      <c r="C74" s="45" t="s">
        <v>2</v>
      </c>
      <c r="D74" s="45"/>
      <c r="E74" s="45"/>
      <c r="F74" s="45" t="str">
        <f t="shared" si="41"/>
        <v>n/a</v>
      </c>
      <c r="G74" s="45" t="str">
        <f t="shared" si="39"/>
        <v>n/a</v>
      </c>
      <c r="H74" s="45" t="str">
        <f t="shared" si="39"/>
        <v>n/a</v>
      </c>
      <c r="I74" s="45" t="str">
        <f t="shared" si="39"/>
        <v>n/a</v>
      </c>
      <c r="J74" s="45">
        <f t="shared" si="39"/>
        <v>6</v>
      </c>
      <c r="K74" s="45" t="str">
        <f t="shared" si="39"/>
        <v>n/a</v>
      </c>
      <c r="L74" s="45" t="str">
        <f t="shared" si="39"/>
        <v>n/a</v>
      </c>
      <c r="M74" s="45">
        <f t="shared" si="39"/>
        <v>-39</v>
      </c>
      <c r="N74" s="45">
        <f t="shared" si="39"/>
        <v>-39</v>
      </c>
      <c r="O74" s="45">
        <f t="shared" si="39"/>
        <v>-39</v>
      </c>
      <c r="P74" s="45">
        <f t="shared" si="39"/>
        <v>-38</v>
      </c>
      <c r="Q74" s="45">
        <f t="shared" si="39"/>
        <v>0</v>
      </c>
      <c r="R74" s="45" t="str">
        <f t="shared" si="39"/>
        <v>n/a</v>
      </c>
      <c r="S74" s="45" t="str">
        <f t="shared" si="39"/>
        <v>n/a</v>
      </c>
      <c r="T74" s="45" t="str">
        <f t="shared" si="39"/>
        <v>n/a</v>
      </c>
      <c r="U74" s="45" t="str">
        <f t="shared" si="39"/>
        <v>n/a</v>
      </c>
      <c r="V74" s="45" t="str">
        <f t="shared" si="39"/>
        <v>n/a</v>
      </c>
      <c r="W74" s="45" t="str">
        <f t="shared" si="39"/>
        <v>n/a</v>
      </c>
      <c r="X74" s="45" t="str">
        <f t="shared" si="39"/>
        <v>n/a</v>
      </c>
      <c r="Y74" s="45" t="str">
        <f t="shared" si="39"/>
        <v>n/a</v>
      </c>
      <c r="Z74" s="45" t="str">
        <f t="shared" si="39"/>
        <v>n/a</v>
      </c>
      <c r="AA74" s="45" t="str">
        <f t="shared" si="39"/>
        <v>n/a</v>
      </c>
      <c r="AB74" s="45">
        <f t="shared" si="39"/>
        <v>24</v>
      </c>
      <c r="AC74" s="45">
        <f t="shared" si="39"/>
        <v>0</v>
      </c>
      <c r="AD74" s="45" t="str">
        <f t="shared" si="39"/>
        <v>n/a</v>
      </c>
      <c r="AE74" s="45" t="str">
        <f t="shared" si="39"/>
        <v>n/a</v>
      </c>
      <c r="AF74" s="45" t="str">
        <f t="shared" si="39"/>
        <v>n/a</v>
      </c>
      <c r="AG74" s="45" t="str">
        <f t="shared" si="39"/>
        <v>n/a</v>
      </c>
      <c r="AH74" s="45">
        <f t="shared" si="39"/>
        <v>-11</v>
      </c>
      <c r="AI74" s="45">
        <f t="shared" si="39"/>
        <v>-11</v>
      </c>
      <c r="AJ74" s="45">
        <f t="shared" si="39"/>
        <v>-9</v>
      </c>
      <c r="AK74" s="45">
        <f t="shared" si="39"/>
        <v>-10</v>
      </c>
      <c r="AL74" s="45">
        <f t="shared" si="40"/>
        <v>-10</v>
      </c>
      <c r="AM74" s="45">
        <f t="shared" si="40"/>
        <v>-9</v>
      </c>
      <c r="AN74" s="45">
        <f t="shared" si="40"/>
        <v>-9</v>
      </c>
      <c r="AO74" s="45">
        <f t="shared" si="40"/>
        <v>0</v>
      </c>
      <c r="AP74" s="45">
        <f t="shared" si="40"/>
        <v>0</v>
      </c>
      <c r="AQ74" s="45">
        <f t="shared" si="40"/>
        <v>0</v>
      </c>
      <c r="AR74" s="45">
        <f t="shared" si="40"/>
        <v>0</v>
      </c>
      <c r="AS74" s="45">
        <f t="shared" si="40"/>
        <v>0</v>
      </c>
      <c r="AT74" s="45">
        <f t="shared" si="40"/>
        <v>0</v>
      </c>
      <c r="AU74" s="45">
        <f t="shared" si="40"/>
        <v>0</v>
      </c>
      <c r="AV74" s="45">
        <f t="shared" si="40"/>
        <v>0</v>
      </c>
      <c r="AW74" s="45">
        <f t="shared" si="40"/>
        <v>0</v>
      </c>
      <c r="AX74" s="45">
        <f t="shared" si="40"/>
        <v>0</v>
      </c>
      <c r="AY74" s="45">
        <f t="shared" si="40"/>
        <v>0</v>
      </c>
      <c r="AZ74" s="45">
        <f t="shared" si="40"/>
        <v>0</v>
      </c>
      <c r="BA74" s="45">
        <f t="shared" si="40"/>
        <v>0</v>
      </c>
      <c r="BB74" s="45">
        <f t="shared" si="40"/>
        <v>0</v>
      </c>
      <c r="BC74" s="45">
        <f t="shared" si="40"/>
        <v>0</v>
      </c>
      <c r="BD74" s="45">
        <f t="shared" si="40"/>
        <v>0</v>
      </c>
    </row>
    <row r="75" spans="1:56" s="54" customFormat="1">
      <c r="A75" s="54" t="s">
        <v>32</v>
      </c>
      <c r="B75" s="54" t="s">
        <v>65</v>
      </c>
      <c r="C75" s="56" t="s">
        <v>35</v>
      </c>
      <c r="D75" s="56"/>
      <c r="E75" s="56"/>
      <c r="F75" s="56" t="str">
        <f t="shared" si="41"/>
        <v>n/a</v>
      </c>
      <c r="G75" s="56" t="str">
        <f t="shared" si="39"/>
        <v>n/a</v>
      </c>
      <c r="H75" s="56" t="str">
        <f t="shared" si="39"/>
        <v>n/a</v>
      </c>
      <c r="I75" s="56" t="str">
        <f t="shared" si="39"/>
        <v>n/a</v>
      </c>
      <c r="J75" s="56">
        <f t="shared" si="39"/>
        <v>556.55600000000004</v>
      </c>
      <c r="K75" s="56" t="str">
        <f t="shared" si="39"/>
        <v>n/a</v>
      </c>
      <c r="L75" s="56" t="str">
        <f t="shared" si="39"/>
        <v>n/a</v>
      </c>
      <c r="M75" s="56" t="str">
        <f t="shared" si="39"/>
        <v>n/a</v>
      </c>
      <c r="N75" s="56" t="str">
        <f t="shared" si="39"/>
        <v>n/a</v>
      </c>
      <c r="O75" s="56" t="str">
        <f t="shared" si="39"/>
        <v>n/a</v>
      </c>
      <c r="P75" s="56">
        <f t="shared" si="39"/>
        <v>1058</v>
      </c>
      <c r="Q75" s="56">
        <f t="shared" si="39"/>
        <v>0</v>
      </c>
      <c r="R75" s="56" t="str">
        <f t="shared" si="39"/>
        <v>n/a</v>
      </c>
      <c r="S75" s="56" t="str">
        <f t="shared" si="39"/>
        <v>n/a</v>
      </c>
      <c r="T75" s="56" t="str">
        <f t="shared" si="39"/>
        <v>n/a</v>
      </c>
      <c r="U75" s="56" t="str">
        <f t="shared" si="39"/>
        <v>n/a</v>
      </c>
      <c r="V75" s="56" t="str">
        <f t="shared" si="39"/>
        <v>n/a</v>
      </c>
      <c r="W75" s="56" t="str">
        <f t="shared" si="39"/>
        <v>n/a</v>
      </c>
      <c r="X75" s="56" t="str">
        <f t="shared" si="39"/>
        <v>n/a</v>
      </c>
      <c r="Y75" s="56" t="str">
        <f t="shared" si="39"/>
        <v>n/a</v>
      </c>
      <c r="Z75" s="56" t="str">
        <f t="shared" si="39"/>
        <v>n/a</v>
      </c>
      <c r="AA75" s="56" t="str">
        <f t="shared" si="39"/>
        <v>n/a</v>
      </c>
      <c r="AB75" s="56" t="str">
        <f t="shared" si="39"/>
        <v>n/a</v>
      </c>
      <c r="AC75" s="56">
        <f t="shared" ref="G75:AK78" si="42">IFERROR(AC27-AC51, "n/a")</f>
        <v>0</v>
      </c>
      <c r="AD75" s="56" t="str">
        <f t="shared" si="42"/>
        <v>n/a</v>
      </c>
      <c r="AE75" s="56" t="str">
        <f t="shared" si="42"/>
        <v>n/a</v>
      </c>
      <c r="AF75" s="56" t="str">
        <f t="shared" si="42"/>
        <v>n/a</v>
      </c>
      <c r="AG75" s="56" t="str">
        <f t="shared" si="42"/>
        <v>n/a</v>
      </c>
      <c r="AH75" s="56">
        <f t="shared" si="42"/>
        <v>572</v>
      </c>
      <c r="AI75" s="56">
        <f t="shared" si="42"/>
        <v>652</v>
      </c>
      <c r="AJ75" s="56">
        <f t="shared" si="42"/>
        <v>754</v>
      </c>
      <c r="AK75" s="56">
        <f t="shared" si="42"/>
        <v>813</v>
      </c>
      <c r="AL75" s="56">
        <f t="shared" ref="AL75:BD75" si="43">IFERROR(AL27-AL51, "n/a")</f>
        <v>897</v>
      </c>
      <c r="AM75" s="56">
        <f t="shared" si="43"/>
        <v>997</v>
      </c>
      <c r="AN75" s="56">
        <f t="shared" si="43"/>
        <v>1054</v>
      </c>
      <c r="AO75" s="56">
        <f t="shared" si="43"/>
        <v>0</v>
      </c>
      <c r="AP75" s="56">
        <f t="shared" si="43"/>
        <v>171</v>
      </c>
      <c r="AQ75" s="56">
        <f t="shared" si="43"/>
        <v>272</v>
      </c>
      <c r="AR75" s="56">
        <f t="shared" si="43"/>
        <v>354</v>
      </c>
      <c r="AS75" s="56">
        <f t="shared" si="43"/>
        <v>494</v>
      </c>
      <c r="AT75" s="56">
        <f t="shared" si="43"/>
        <v>576</v>
      </c>
      <c r="AU75" s="56">
        <f t="shared" si="43"/>
        <v>669</v>
      </c>
      <c r="AV75" s="56">
        <f t="shared" si="43"/>
        <v>750</v>
      </c>
      <c r="AW75" s="56">
        <f t="shared" si="43"/>
        <v>837</v>
      </c>
      <c r="AX75" s="56">
        <f t="shared" si="43"/>
        <v>937</v>
      </c>
      <c r="AY75" s="56">
        <f t="shared" si="43"/>
        <v>1025</v>
      </c>
      <c r="AZ75" s="56">
        <f t="shared" si="43"/>
        <v>1065</v>
      </c>
      <c r="BA75" s="56">
        <f t="shared" si="43"/>
        <v>0</v>
      </c>
      <c r="BB75" s="56">
        <f t="shared" si="43"/>
        <v>0</v>
      </c>
      <c r="BC75" s="56">
        <f t="shared" si="43"/>
        <v>0</v>
      </c>
      <c r="BD75" s="56">
        <f t="shared" si="43"/>
        <v>0</v>
      </c>
    </row>
    <row r="76" spans="1:56" s="54" customFormat="1">
      <c r="A76" s="54" t="s">
        <v>32</v>
      </c>
      <c r="B76" s="54" t="s">
        <v>65</v>
      </c>
      <c r="C76" s="56" t="s">
        <v>45</v>
      </c>
      <c r="D76" s="56"/>
      <c r="E76" s="56"/>
      <c r="F76" s="56" t="str">
        <f t="shared" si="41"/>
        <v>n/a</v>
      </c>
      <c r="G76" s="56">
        <f t="shared" si="42"/>
        <v>245</v>
      </c>
      <c r="H76" s="56">
        <f t="shared" si="42"/>
        <v>328</v>
      </c>
      <c r="I76" s="56">
        <f t="shared" si="42"/>
        <v>463.92599999999999</v>
      </c>
      <c r="J76" s="56" t="str">
        <f t="shared" si="42"/>
        <v>n/a</v>
      </c>
      <c r="K76" s="56" t="str">
        <f t="shared" si="42"/>
        <v>n/a</v>
      </c>
      <c r="L76" s="56" t="str">
        <f t="shared" si="42"/>
        <v>n/a</v>
      </c>
      <c r="M76" s="56">
        <f t="shared" si="42"/>
        <v>843</v>
      </c>
      <c r="N76" s="56">
        <f t="shared" si="42"/>
        <v>913</v>
      </c>
      <c r="O76" s="56">
        <f t="shared" si="42"/>
        <v>983</v>
      </c>
      <c r="P76" s="56" t="str">
        <f t="shared" si="42"/>
        <v>n/a</v>
      </c>
      <c r="Q76" s="56">
        <f t="shared" si="42"/>
        <v>0</v>
      </c>
      <c r="R76" s="56" t="str">
        <f t="shared" si="42"/>
        <v>n/a</v>
      </c>
      <c r="S76" s="56" t="str">
        <f t="shared" si="42"/>
        <v>n/a</v>
      </c>
      <c r="T76" s="56" t="str">
        <f t="shared" si="42"/>
        <v>n/a</v>
      </c>
      <c r="U76" s="56" t="str">
        <f t="shared" si="42"/>
        <v>n/a</v>
      </c>
      <c r="V76" s="56" t="str">
        <f t="shared" si="42"/>
        <v>n/a</v>
      </c>
      <c r="W76" s="56" t="str">
        <f t="shared" si="42"/>
        <v>n/a</v>
      </c>
      <c r="X76" s="56" t="str">
        <f t="shared" si="42"/>
        <v>n/a</v>
      </c>
      <c r="Y76" s="56">
        <f t="shared" si="42"/>
        <v>834</v>
      </c>
      <c r="Z76" s="56">
        <f t="shared" si="42"/>
        <v>914</v>
      </c>
      <c r="AA76" s="56">
        <f t="shared" si="42"/>
        <v>1024</v>
      </c>
      <c r="AB76" s="56" t="str">
        <f t="shared" si="42"/>
        <v>n/a</v>
      </c>
      <c r="AC76" s="56">
        <f t="shared" si="42"/>
        <v>0</v>
      </c>
      <c r="AD76" s="56" t="str">
        <f t="shared" si="42"/>
        <v>n/a</v>
      </c>
      <c r="AE76" s="56">
        <f t="shared" si="42"/>
        <v>275</v>
      </c>
      <c r="AF76" s="56">
        <f t="shared" si="42"/>
        <v>353</v>
      </c>
      <c r="AG76" s="56">
        <f t="shared" si="42"/>
        <v>485</v>
      </c>
      <c r="AH76" s="56" t="str">
        <f t="shared" si="42"/>
        <v>n/a</v>
      </c>
      <c r="AI76" s="56" t="str">
        <f t="shared" si="42"/>
        <v>n/a</v>
      </c>
      <c r="AJ76" s="56" t="str">
        <f t="shared" si="42"/>
        <v>n/a</v>
      </c>
      <c r="AK76" s="56" t="str">
        <f t="shared" si="42"/>
        <v>n/a</v>
      </c>
      <c r="AL76" s="56" t="str">
        <f t="shared" ref="AL76:BD76" si="44">IFERROR(AL28-AL52, "n/a")</f>
        <v>n/a</v>
      </c>
      <c r="AM76" s="56" t="str">
        <f t="shared" si="44"/>
        <v>n/a</v>
      </c>
      <c r="AN76" s="56" t="str">
        <f t="shared" si="44"/>
        <v>n/a</v>
      </c>
      <c r="AO76" s="56">
        <f t="shared" si="44"/>
        <v>0</v>
      </c>
      <c r="AP76" s="56">
        <f t="shared" si="44"/>
        <v>0</v>
      </c>
      <c r="AQ76" s="56">
        <f t="shared" si="44"/>
        <v>0</v>
      </c>
      <c r="AR76" s="56">
        <f t="shared" si="44"/>
        <v>0</v>
      </c>
      <c r="AS76" s="56">
        <f t="shared" si="44"/>
        <v>1</v>
      </c>
      <c r="AT76" s="56">
        <f t="shared" si="44"/>
        <v>2</v>
      </c>
      <c r="AU76" s="56">
        <f t="shared" si="44"/>
        <v>3</v>
      </c>
      <c r="AV76" s="56">
        <f t="shared" si="44"/>
        <v>4</v>
      </c>
      <c r="AW76" s="56">
        <f t="shared" si="44"/>
        <v>7</v>
      </c>
      <c r="AX76" s="56">
        <f t="shared" si="44"/>
        <v>9</v>
      </c>
      <c r="AY76" s="56">
        <f t="shared" si="44"/>
        <v>11</v>
      </c>
      <c r="AZ76" s="56">
        <f t="shared" si="44"/>
        <v>0</v>
      </c>
      <c r="BA76" s="56">
        <f t="shared" si="44"/>
        <v>0</v>
      </c>
      <c r="BB76" s="56">
        <f t="shared" si="44"/>
        <v>0</v>
      </c>
      <c r="BC76" s="56">
        <f t="shared" si="44"/>
        <v>0</v>
      </c>
      <c r="BD76" s="56">
        <f t="shared" si="44"/>
        <v>0</v>
      </c>
    </row>
    <row r="77" spans="1:56" s="54" customFormat="1">
      <c r="A77" s="54" t="s">
        <v>32</v>
      </c>
      <c r="B77" s="54" t="s">
        <v>65</v>
      </c>
      <c r="C77" s="56" t="s">
        <v>30</v>
      </c>
      <c r="D77" s="56"/>
      <c r="E77" s="56"/>
      <c r="F77" s="56">
        <f t="shared" si="41"/>
        <v>147</v>
      </c>
      <c r="G77" s="56">
        <f t="shared" si="42"/>
        <v>244</v>
      </c>
      <c r="H77" s="56">
        <f t="shared" si="42"/>
        <v>327</v>
      </c>
      <c r="I77" s="56">
        <f t="shared" si="42"/>
        <v>462.92599999999999</v>
      </c>
      <c r="J77" s="56">
        <f t="shared" si="42"/>
        <v>560.55600000000004</v>
      </c>
      <c r="K77" s="56">
        <f t="shared" si="42"/>
        <v>672</v>
      </c>
      <c r="L77" s="56">
        <f t="shared" si="42"/>
        <v>718</v>
      </c>
      <c r="M77" s="56">
        <f t="shared" si="42"/>
        <v>804</v>
      </c>
      <c r="N77" s="56">
        <f t="shared" si="42"/>
        <v>874</v>
      </c>
      <c r="O77" s="56">
        <f t="shared" si="42"/>
        <v>944</v>
      </c>
      <c r="P77" s="56">
        <f t="shared" si="42"/>
        <v>1025</v>
      </c>
      <c r="Q77" s="56">
        <f t="shared" si="42"/>
        <v>0</v>
      </c>
      <c r="R77" s="56">
        <f t="shared" si="42"/>
        <v>178</v>
      </c>
      <c r="S77" s="56">
        <f t="shared" si="42"/>
        <v>283</v>
      </c>
      <c r="T77" s="56">
        <f t="shared" si="42"/>
        <v>350</v>
      </c>
      <c r="U77" s="56">
        <f t="shared" si="42"/>
        <v>483</v>
      </c>
      <c r="V77" s="56">
        <f t="shared" si="42"/>
        <v>603</v>
      </c>
      <c r="W77" s="56">
        <f t="shared" si="42"/>
        <v>687</v>
      </c>
      <c r="X77" s="56">
        <f t="shared" si="42"/>
        <v>783</v>
      </c>
      <c r="Y77" s="56">
        <f t="shared" si="42"/>
        <v>839</v>
      </c>
      <c r="Z77" s="56">
        <f t="shared" si="42"/>
        <v>919</v>
      </c>
      <c r="AA77" s="56">
        <f t="shared" si="42"/>
        <v>1029</v>
      </c>
      <c r="AB77" s="56">
        <f t="shared" si="42"/>
        <v>1056</v>
      </c>
      <c r="AC77" s="56">
        <f t="shared" si="42"/>
        <v>0</v>
      </c>
      <c r="AD77" s="56">
        <f t="shared" si="42"/>
        <v>188</v>
      </c>
      <c r="AE77" s="56">
        <f t="shared" si="42"/>
        <v>270</v>
      </c>
      <c r="AF77" s="56">
        <f t="shared" si="42"/>
        <v>348</v>
      </c>
      <c r="AG77" s="56">
        <f t="shared" si="42"/>
        <v>480</v>
      </c>
      <c r="AH77" s="56">
        <f t="shared" si="42"/>
        <v>546</v>
      </c>
      <c r="AI77" s="56">
        <f t="shared" si="42"/>
        <v>626</v>
      </c>
      <c r="AJ77" s="56">
        <f t="shared" si="42"/>
        <v>730</v>
      </c>
      <c r="AK77" s="56">
        <f t="shared" si="42"/>
        <v>721</v>
      </c>
      <c r="AL77" s="56">
        <f t="shared" ref="AL77:BD77" si="45">IFERROR(AL29-AL53, "n/a")</f>
        <v>805</v>
      </c>
      <c r="AM77" s="56">
        <f t="shared" si="45"/>
        <v>906</v>
      </c>
      <c r="AN77" s="56">
        <f t="shared" si="45"/>
        <v>948</v>
      </c>
      <c r="AO77" s="56">
        <f t="shared" si="45"/>
        <v>0</v>
      </c>
      <c r="AP77" s="56">
        <f t="shared" si="45"/>
        <v>171</v>
      </c>
      <c r="AQ77" s="56">
        <f t="shared" si="45"/>
        <v>233</v>
      </c>
      <c r="AR77" s="56">
        <f t="shared" si="45"/>
        <v>315</v>
      </c>
      <c r="AS77" s="56">
        <f t="shared" si="45"/>
        <v>456</v>
      </c>
      <c r="AT77" s="56">
        <f t="shared" si="45"/>
        <v>521</v>
      </c>
      <c r="AU77" s="56">
        <f t="shared" si="45"/>
        <v>615</v>
      </c>
      <c r="AV77" s="56">
        <f t="shared" si="45"/>
        <v>697</v>
      </c>
      <c r="AW77" s="56">
        <f t="shared" si="45"/>
        <v>776</v>
      </c>
      <c r="AX77" s="56">
        <f t="shared" si="45"/>
        <v>878</v>
      </c>
      <c r="AY77" s="56">
        <f t="shared" si="45"/>
        <v>968</v>
      </c>
      <c r="AZ77" s="56">
        <f t="shared" si="45"/>
        <v>991</v>
      </c>
      <c r="BA77" s="56">
        <f t="shared" si="45"/>
        <v>0</v>
      </c>
      <c r="BB77" s="56">
        <f t="shared" si="45"/>
        <v>0</v>
      </c>
      <c r="BC77" s="56">
        <f t="shared" si="45"/>
        <v>0</v>
      </c>
      <c r="BD77" s="56">
        <f t="shared" si="45"/>
        <v>0</v>
      </c>
    </row>
    <row r="78" spans="1:56" s="30" customFormat="1">
      <c r="A78" s="33" t="s">
        <v>32</v>
      </c>
      <c r="B78" s="31" t="s">
        <v>65</v>
      </c>
      <c r="C78" s="31" t="s">
        <v>0</v>
      </c>
      <c r="D78" s="31"/>
      <c r="E78" s="31"/>
      <c r="F78" s="31">
        <f t="shared" si="41"/>
        <v>555</v>
      </c>
      <c r="G78" s="31">
        <f t="shared" si="41"/>
        <v>874</v>
      </c>
      <c r="H78" s="31">
        <f t="shared" si="41"/>
        <v>1147</v>
      </c>
      <c r="I78" s="31">
        <f t="shared" si="41"/>
        <v>1479.04</v>
      </c>
      <c r="J78" s="31">
        <f t="shared" si="41"/>
        <v>1849.396</v>
      </c>
      <c r="K78" s="31">
        <f t="shared" si="41"/>
        <v>2122.4319999999998</v>
      </c>
      <c r="L78" s="31">
        <f t="shared" si="41"/>
        <v>2380.056</v>
      </c>
      <c r="M78" s="31">
        <f t="shared" si="41"/>
        <v>2710.0650000000001</v>
      </c>
      <c r="N78" s="31">
        <f t="shared" si="41"/>
        <v>2961.049</v>
      </c>
      <c r="O78" s="31">
        <f t="shared" si="41"/>
        <v>3321.04</v>
      </c>
      <c r="P78" s="31">
        <f t="shared" si="41"/>
        <v>3535</v>
      </c>
      <c r="Q78" s="31">
        <f t="shared" si="41"/>
        <v>0</v>
      </c>
      <c r="R78" s="31">
        <f t="shared" si="41"/>
        <v>616</v>
      </c>
      <c r="S78" s="31">
        <f t="shared" si="41"/>
        <v>909</v>
      </c>
      <c r="T78" s="31">
        <f t="shared" si="41"/>
        <v>1169</v>
      </c>
      <c r="U78" s="31">
        <f t="shared" si="41"/>
        <v>1505</v>
      </c>
      <c r="V78" s="31">
        <f t="shared" si="42"/>
        <v>1843</v>
      </c>
      <c r="W78" s="31">
        <f t="shared" si="42"/>
        <v>2133</v>
      </c>
      <c r="X78" s="31">
        <f t="shared" si="42"/>
        <v>2472</v>
      </c>
      <c r="Y78" s="31">
        <f t="shared" si="42"/>
        <v>2718</v>
      </c>
      <c r="Z78" s="31">
        <f t="shared" si="42"/>
        <v>3009</v>
      </c>
      <c r="AA78" s="31">
        <f t="shared" si="42"/>
        <v>3354</v>
      </c>
      <c r="AB78" s="31">
        <f t="shared" si="42"/>
        <v>3560.14</v>
      </c>
      <c r="AC78" s="31">
        <f t="shared" si="42"/>
        <v>0</v>
      </c>
      <c r="AD78" s="31">
        <f t="shared" si="42"/>
        <v>641</v>
      </c>
      <c r="AE78" s="31">
        <f t="shared" si="42"/>
        <v>906</v>
      </c>
      <c r="AF78" s="31">
        <f t="shared" si="42"/>
        <v>1212</v>
      </c>
      <c r="AG78" s="31">
        <f t="shared" si="42"/>
        <v>1537</v>
      </c>
      <c r="AH78" s="31">
        <f t="shared" si="42"/>
        <v>1793</v>
      </c>
      <c r="AI78" s="31">
        <f t="shared" si="42"/>
        <v>2087</v>
      </c>
      <c r="AJ78" s="31">
        <f t="shared" si="42"/>
        <v>2425</v>
      </c>
      <c r="AK78" s="31">
        <f t="shared" si="42"/>
        <v>2593</v>
      </c>
      <c r="AL78" s="31">
        <f t="shared" ref="AL78:BD78" si="46">IFERROR(AL30-AL54, "n/a")</f>
        <v>2891</v>
      </c>
      <c r="AM78" s="31">
        <f t="shared" si="46"/>
        <v>3239</v>
      </c>
      <c r="AN78" s="31">
        <f t="shared" si="46"/>
        <v>3451</v>
      </c>
      <c r="AO78" s="31">
        <f t="shared" si="46"/>
        <v>0</v>
      </c>
      <c r="AP78" s="31">
        <f t="shared" si="46"/>
        <v>571</v>
      </c>
      <c r="AQ78" s="31">
        <f t="shared" si="46"/>
        <v>840</v>
      </c>
      <c r="AR78" s="31">
        <f t="shared" si="46"/>
        <v>1148</v>
      </c>
      <c r="AS78" s="31">
        <f t="shared" si="46"/>
        <v>1486</v>
      </c>
      <c r="AT78" s="31">
        <f t="shared" si="46"/>
        <v>1736</v>
      </c>
      <c r="AU78" s="31">
        <f t="shared" si="46"/>
        <v>2044</v>
      </c>
      <c r="AV78" s="31">
        <f t="shared" si="46"/>
        <v>2338</v>
      </c>
      <c r="AW78" s="31">
        <f t="shared" si="46"/>
        <v>2627</v>
      </c>
      <c r="AX78" s="31">
        <f t="shared" si="46"/>
        <v>2979</v>
      </c>
      <c r="AY78" s="31">
        <f t="shared" si="46"/>
        <v>3259</v>
      </c>
      <c r="AZ78" s="31">
        <f t="shared" si="46"/>
        <v>3504</v>
      </c>
      <c r="BA78" s="31">
        <f t="shared" si="46"/>
        <v>0</v>
      </c>
      <c r="BB78" s="31">
        <f t="shared" si="46"/>
        <v>0</v>
      </c>
      <c r="BC78" s="31">
        <f t="shared" si="46"/>
        <v>0</v>
      </c>
      <c r="BD78" s="31">
        <f t="shared" si="46"/>
        <v>0</v>
      </c>
    </row>
    <row r="79" spans="1:56" s="117" customFormat="1">
      <c r="B79" s="118" t="s">
        <v>72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47">IFERROR(G4/G$8, #N/A)</f>
        <v>0.48916967509025272</v>
      </c>
      <c r="H79" s="119">
        <f t="shared" si="47"/>
        <v>0.50316055625790135</v>
      </c>
      <c r="I79" s="119">
        <f t="shared" si="47"/>
        <v>0.47821229050279329</v>
      </c>
      <c r="J79" s="119">
        <f t="shared" si="47"/>
        <v>0.45590994371482174</v>
      </c>
      <c r="K79" s="119">
        <f t="shared" si="47"/>
        <v>0.47976878612716761</v>
      </c>
      <c r="L79" s="119">
        <f t="shared" si="47"/>
        <v>0.46896992962252082</v>
      </c>
      <c r="M79" s="119">
        <f t="shared" si="47"/>
        <v>0.46107456140350878</v>
      </c>
      <c r="N79" s="119">
        <f t="shared" si="47"/>
        <v>0.47068145800316957</v>
      </c>
      <c r="O79" s="119">
        <f t="shared" si="47"/>
        <v>0.46435100548446068</v>
      </c>
      <c r="P79" s="119">
        <f t="shared" si="47"/>
        <v>0.46222948142098813</v>
      </c>
      <c r="Q79" s="119" t="e">
        <f t="shared" si="47"/>
        <v>#N/A</v>
      </c>
      <c r="R79" s="119">
        <f t="shared" si="47"/>
        <v>0.51445086705202314</v>
      </c>
      <c r="S79" s="119">
        <f t="shared" si="47"/>
        <v>0.50649350649350644</v>
      </c>
      <c r="T79" s="119">
        <f t="shared" si="47"/>
        <v>0.52821670428893908</v>
      </c>
      <c r="U79" s="119">
        <f t="shared" si="47"/>
        <v>0.49852216748768474</v>
      </c>
      <c r="V79" s="119">
        <f t="shared" si="47"/>
        <v>0.46365914786967416</v>
      </c>
      <c r="W79" s="119">
        <f t="shared" si="47"/>
        <v>0.4959451029320025</v>
      </c>
      <c r="X79" s="119">
        <f t="shared" si="47"/>
        <v>0.4861111111111111</v>
      </c>
      <c r="Y79" s="119">
        <f t="shared" si="47"/>
        <v>0.47532343076185912</v>
      </c>
      <c r="Z79" s="119">
        <f t="shared" si="47"/>
        <v>0.4766069086139047</v>
      </c>
      <c r="AA79" s="119">
        <f t="shared" si="47"/>
        <v>0.47572815533980584</v>
      </c>
      <c r="AB79" s="119">
        <f t="shared" si="47"/>
        <v>0.47440519105984136</v>
      </c>
      <c r="AC79" s="119" t="e">
        <f t="shared" si="47"/>
        <v>#N/A</v>
      </c>
      <c r="AD79" s="119">
        <f t="shared" si="47"/>
        <v>0.47894736842105262</v>
      </c>
      <c r="AE79" s="119">
        <f t="shared" si="47"/>
        <v>0.46234939759036142</v>
      </c>
      <c r="AF79" s="119">
        <f t="shared" si="47"/>
        <v>0.49427679500520294</v>
      </c>
      <c r="AG79" s="119">
        <f t="shared" si="47"/>
        <v>0.46739130434782611</v>
      </c>
      <c r="AH79" s="119">
        <f t="shared" si="47"/>
        <v>0.4446969696969697</v>
      </c>
      <c r="AI79" s="119">
        <f t="shared" si="47"/>
        <v>0.47492795389048992</v>
      </c>
      <c r="AJ79" s="119">
        <f t="shared" si="47"/>
        <v>0.46718346253229975</v>
      </c>
      <c r="AK79" s="119">
        <f t="shared" si="47"/>
        <v>0.46303674192120409</v>
      </c>
      <c r="AL79" s="119">
        <f t="shared" ref="AL79:BD79" si="48">IFERROR(AL4/AL$8, #N/A)</f>
        <v>0.46334548400162007</v>
      </c>
      <c r="AM79" s="119">
        <f t="shared" si="48"/>
        <v>0.46301164100638376</v>
      </c>
      <c r="AN79" s="119">
        <f t="shared" si="48"/>
        <v>0.46266179887155656</v>
      </c>
      <c r="AO79" s="119" t="e">
        <f t="shared" si="48"/>
        <v>#N/A</v>
      </c>
      <c r="AP79" s="119">
        <f t="shared" si="48"/>
        <v>0.47642679900744417</v>
      </c>
      <c r="AQ79" s="119">
        <f t="shared" si="48"/>
        <v>0.45675675675675675</v>
      </c>
      <c r="AR79" s="119">
        <f t="shared" si="48"/>
        <v>0.41062801932367149</v>
      </c>
      <c r="AS79" s="119">
        <f t="shared" si="48"/>
        <v>0.46925021061499578</v>
      </c>
      <c r="AT79" s="119">
        <f t="shared" si="48"/>
        <v>0.45211267605633804</v>
      </c>
      <c r="AU79" s="119">
        <f t="shared" si="48"/>
        <v>0.4904862579281184</v>
      </c>
      <c r="AV79" s="119">
        <f t="shared" si="48"/>
        <v>0.48264384213029005</v>
      </c>
      <c r="AW79" s="119">
        <f t="shared" si="48"/>
        <v>0.4773191663261136</v>
      </c>
      <c r="AX79" s="119">
        <f t="shared" si="48"/>
        <v>0.47809809060277048</v>
      </c>
      <c r="AY79" s="119">
        <f t="shared" si="48"/>
        <v>0.47815533980582525</v>
      </c>
      <c r="AZ79" s="119">
        <f t="shared" si="48"/>
        <v>0.47337642351492765</v>
      </c>
      <c r="BA79" s="119" t="e">
        <f t="shared" si="48"/>
        <v>#N/A</v>
      </c>
      <c r="BB79" s="119" t="e">
        <f t="shared" si="48"/>
        <v>#N/A</v>
      </c>
      <c r="BC79" s="119" t="e">
        <f t="shared" si="48"/>
        <v>#N/A</v>
      </c>
      <c r="BD79" s="119" t="e">
        <f t="shared" si="48"/>
        <v>#N/A</v>
      </c>
    </row>
    <row r="80" spans="1:56" s="117" customFormat="1">
      <c r="B80" s="118" t="s">
        <v>72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49">IFERROR(G5/G$8, #N/A)</f>
        <v>0.32490974729241878</v>
      </c>
      <c r="H80" s="119">
        <f t="shared" si="49"/>
        <v>0.33628318584070799</v>
      </c>
      <c r="I80" s="119">
        <f t="shared" si="49"/>
        <v>0.36201117318435755</v>
      </c>
      <c r="J80" s="119">
        <f t="shared" si="49"/>
        <v>0.3696060037523452</v>
      </c>
      <c r="K80" s="119">
        <f t="shared" si="49"/>
        <v>0.35115606936416183</v>
      </c>
      <c r="L80" s="119">
        <f t="shared" si="49"/>
        <v>0.36340371081253997</v>
      </c>
      <c r="M80" s="119">
        <f t="shared" si="49"/>
        <v>0.35252192982456143</v>
      </c>
      <c r="N80" s="119">
        <f t="shared" si="49"/>
        <v>0.36238774432118331</v>
      </c>
      <c r="O80" s="119">
        <f t="shared" si="49"/>
        <v>0.3555758683729433</v>
      </c>
      <c r="P80" s="119">
        <f t="shared" si="49"/>
        <v>0.34503879134340548</v>
      </c>
      <c r="Q80" s="119" t="e">
        <f t="shared" si="49"/>
        <v>#N/A</v>
      </c>
      <c r="R80" s="119">
        <f t="shared" si="49"/>
        <v>0.3583815028901734</v>
      </c>
      <c r="S80" s="119">
        <f t="shared" si="49"/>
        <v>0.29383116883116883</v>
      </c>
      <c r="T80" s="119">
        <f t="shared" si="49"/>
        <v>0.30586907449209932</v>
      </c>
      <c r="U80" s="119">
        <f t="shared" si="49"/>
        <v>0.34088669950738915</v>
      </c>
      <c r="V80" s="119">
        <f t="shared" si="49"/>
        <v>0.35923141186299079</v>
      </c>
      <c r="W80" s="119">
        <f t="shared" si="49"/>
        <v>0.33562071116656267</v>
      </c>
      <c r="X80" s="119">
        <f t="shared" si="49"/>
        <v>0.35</v>
      </c>
      <c r="Y80" s="119">
        <f t="shared" si="49"/>
        <v>0.34307618591279349</v>
      </c>
      <c r="Z80" s="119">
        <f t="shared" si="49"/>
        <v>0.34543069523393094</v>
      </c>
      <c r="AA80" s="119">
        <f t="shared" si="49"/>
        <v>0.35113268608414239</v>
      </c>
      <c r="AB80" s="119">
        <f t="shared" si="49"/>
        <v>0.34174477289113192</v>
      </c>
      <c r="AC80" s="119" t="e">
        <f t="shared" si="49"/>
        <v>#N/A</v>
      </c>
      <c r="AD80" s="119">
        <f t="shared" si="49"/>
        <v>0.39210526315789473</v>
      </c>
      <c r="AE80" s="119">
        <f t="shared" si="49"/>
        <v>0.33885542168674698</v>
      </c>
      <c r="AF80" s="119">
        <f t="shared" si="49"/>
        <v>0.33610822060353795</v>
      </c>
      <c r="AG80" s="119">
        <f t="shared" si="49"/>
        <v>0.36231884057971014</v>
      </c>
      <c r="AH80" s="119">
        <f t="shared" si="49"/>
        <v>0.37121212121212122</v>
      </c>
      <c r="AI80" s="119">
        <f t="shared" si="49"/>
        <v>0.34755043227665705</v>
      </c>
      <c r="AJ80" s="119">
        <f t="shared" si="49"/>
        <v>0.35865633074935399</v>
      </c>
      <c r="AK80" s="119">
        <f t="shared" si="49"/>
        <v>0.34705621956617971</v>
      </c>
      <c r="AL80" s="119">
        <f t="shared" ref="AL80:BD80" si="50">IFERROR(AL5/AL$8, #N/A)</f>
        <v>0.34872417982989062</v>
      </c>
      <c r="AM80" s="119">
        <f t="shared" si="50"/>
        <v>0.35336087119789711</v>
      </c>
      <c r="AN80" s="119">
        <f t="shared" si="50"/>
        <v>0.33952870892797876</v>
      </c>
      <c r="AO80" s="119" t="e">
        <f t="shared" si="50"/>
        <v>#N/A</v>
      </c>
      <c r="AP80" s="119">
        <f t="shared" si="50"/>
        <v>0.38213399503722084</v>
      </c>
      <c r="AQ80" s="119">
        <f t="shared" si="50"/>
        <v>0.30945945945945946</v>
      </c>
      <c r="AR80" s="119">
        <f t="shared" si="50"/>
        <v>0.26328502415458938</v>
      </c>
      <c r="AS80" s="119">
        <f t="shared" si="50"/>
        <v>0.34625105307497894</v>
      </c>
      <c r="AT80" s="119">
        <f t="shared" si="50"/>
        <v>0.35845070422535213</v>
      </c>
      <c r="AU80" s="119">
        <f t="shared" si="50"/>
        <v>0.33033826638477803</v>
      </c>
      <c r="AV80" s="119">
        <f t="shared" si="50"/>
        <v>0.34236804564907275</v>
      </c>
      <c r="AW80" s="119">
        <f t="shared" si="50"/>
        <v>0.33346955455659993</v>
      </c>
      <c r="AX80" s="119">
        <f t="shared" si="50"/>
        <v>0.33508049419692998</v>
      </c>
      <c r="AY80" s="119">
        <f t="shared" si="50"/>
        <v>0.33876560332871014</v>
      </c>
      <c r="AZ80" s="119">
        <f t="shared" si="50"/>
        <v>0.32871652816251157</v>
      </c>
      <c r="BA80" s="119" t="e">
        <f t="shared" si="50"/>
        <v>#N/A</v>
      </c>
      <c r="BB80" s="119" t="e">
        <f t="shared" si="50"/>
        <v>#N/A</v>
      </c>
      <c r="BC80" s="119" t="e">
        <f t="shared" si="50"/>
        <v>#N/A</v>
      </c>
      <c r="BD80" s="119" t="e">
        <f t="shared" si="50"/>
        <v>#N/A</v>
      </c>
    </row>
    <row r="81" spans="2:56" s="117" customFormat="1">
      <c r="B81" s="118" t="s">
        <v>72</v>
      </c>
      <c r="C81" s="119" t="s">
        <v>12</v>
      </c>
      <c r="D81" s="119"/>
      <c r="E81" s="119"/>
      <c r="F81" s="119">
        <f>IFERROR(F6/F$8, #N/A)</f>
        <v>1.2658227848101266E-2</v>
      </c>
      <c r="G81" s="119">
        <f t="shared" ref="G81:AK81" si="51">IFERROR(G6/G$8, #N/A)</f>
        <v>9.7472924187725629E-2</v>
      </c>
      <c r="H81" s="119">
        <f t="shared" si="51"/>
        <v>7.5853350189633378E-2</v>
      </c>
      <c r="I81" s="119">
        <f t="shared" si="51"/>
        <v>6.5921787709497207E-2</v>
      </c>
      <c r="J81" s="119">
        <f t="shared" si="51"/>
        <v>7.879924953095685E-2</v>
      </c>
      <c r="K81" s="119">
        <f t="shared" si="51"/>
        <v>8.0924855491329481E-2</v>
      </c>
      <c r="L81" s="119">
        <f t="shared" si="51"/>
        <v>7.6135636596289191E-2</v>
      </c>
      <c r="M81" s="119">
        <f t="shared" si="51"/>
        <v>9.6491228070175433E-2</v>
      </c>
      <c r="N81" s="119">
        <f t="shared" si="51"/>
        <v>7.448494453248812E-2</v>
      </c>
      <c r="O81" s="119">
        <f t="shared" si="51"/>
        <v>8.546617915904936E-2</v>
      </c>
      <c r="P81" s="119">
        <f t="shared" si="51"/>
        <v>9.8815843201306652E-2</v>
      </c>
      <c r="Q81" s="119" t="e">
        <f t="shared" si="51"/>
        <v>#N/A</v>
      </c>
      <c r="R81" s="119">
        <f t="shared" si="51"/>
        <v>1.1560693641618497E-2</v>
      </c>
      <c r="S81" s="119">
        <f t="shared" si="51"/>
        <v>0.10227272727272728</v>
      </c>
      <c r="T81" s="119">
        <f t="shared" si="51"/>
        <v>7.900677200902935E-2</v>
      </c>
      <c r="U81" s="119">
        <f t="shared" si="51"/>
        <v>6.9950738916256153E-2</v>
      </c>
      <c r="V81" s="119">
        <f t="shared" si="51"/>
        <v>8.3542188805346695E-2</v>
      </c>
      <c r="W81" s="119">
        <f t="shared" si="51"/>
        <v>8.4840923268870869E-2</v>
      </c>
      <c r="X81" s="119">
        <f t="shared" si="51"/>
        <v>7.9444444444444443E-2</v>
      </c>
      <c r="Y81" s="119">
        <f t="shared" si="51"/>
        <v>9.822712026832775E-2</v>
      </c>
      <c r="Z81" s="119">
        <f t="shared" si="51"/>
        <v>9.3135111499781376E-2</v>
      </c>
      <c r="AA81" s="119">
        <f t="shared" si="51"/>
        <v>8.7378640776699032E-2</v>
      </c>
      <c r="AB81" s="119">
        <f t="shared" si="51"/>
        <v>9.8774333093006483E-2</v>
      </c>
      <c r="AC81" s="119" t="e">
        <f t="shared" si="51"/>
        <v>#N/A</v>
      </c>
      <c r="AD81" s="119">
        <f t="shared" si="51"/>
        <v>2.1052631578947368E-2</v>
      </c>
      <c r="AE81" s="119">
        <f t="shared" si="51"/>
        <v>0.10391566265060241</v>
      </c>
      <c r="AF81" s="119">
        <f t="shared" si="51"/>
        <v>8.1165452653485959E-2</v>
      </c>
      <c r="AG81" s="119">
        <f t="shared" si="51"/>
        <v>7.5181159420289856E-2</v>
      </c>
      <c r="AH81" s="119">
        <f t="shared" si="51"/>
        <v>8.8636363636363638E-2</v>
      </c>
      <c r="AI81" s="119">
        <f t="shared" si="51"/>
        <v>8.9913544668587891E-2</v>
      </c>
      <c r="AJ81" s="119">
        <f t="shared" si="51"/>
        <v>8.4754521963824284E-2</v>
      </c>
      <c r="AK81" s="119">
        <f t="shared" si="51"/>
        <v>0.10402833111996458</v>
      </c>
      <c r="AL81" s="119">
        <f t="shared" ref="AL81:BD81" si="52">IFERROR(AL6/AL$8, #N/A)</f>
        <v>9.8825435398946948E-2</v>
      </c>
      <c r="AM81" s="119">
        <f t="shared" si="52"/>
        <v>9.2752534735260989E-2</v>
      </c>
      <c r="AN81" s="119">
        <f t="shared" si="52"/>
        <v>0.10653833388649186</v>
      </c>
      <c r="AO81" s="119" t="e">
        <f t="shared" si="52"/>
        <v>#N/A</v>
      </c>
      <c r="AP81" s="119">
        <f t="shared" si="52"/>
        <v>3.2258064516129031E-2</v>
      </c>
      <c r="AQ81" s="119">
        <f t="shared" si="52"/>
        <v>0.13243243243243244</v>
      </c>
      <c r="AR81" s="119">
        <f t="shared" si="52"/>
        <v>8.4541062801932368E-2</v>
      </c>
      <c r="AS81" s="119">
        <f t="shared" si="52"/>
        <v>8.5930918281381635E-2</v>
      </c>
      <c r="AT81" s="119">
        <f t="shared" si="52"/>
        <v>9.3661971830985916E-2</v>
      </c>
      <c r="AU81" s="119">
        <f t="shared" si="52"/>
        <v>9.1966173361522199E-2</v>
      </c>
      <c r="AV81" s="119">
        <f t="shared" si="52"/>
        <v>8.7494056110318588E-2</v>
      </c>
      <c r="AW81" s="119">
        <f t="shared" si="52"/>
        <v>0.10502656313853699</v>
      </c>
      <c r="AX81" s="119">
        <f t="shared" si="52"/>
        <v>9.9213777611381504E-2</v>
      </c>
      <c r="AY81" s="119">
        <f t="shared" si="52"/>
        <v>9.3273231622746186E-2</v>
      </c>
      <c r="AZ81" s="119">
        <f t="shared" si="52"/>
        <v>0.10587873191751308</v>
      </c>
      <c r="BA81" s="119" t="e">
        <f t="shared" si="52"/>
        <v>#N/A</v>
      </c>
      <c r="BB81" s="119" t="e">
        <f t="shared" si="52"/>
        <v>#N/A</v>
      </c>
      <c r="BC81" s="119" t="e">
        <f t="shared" si="52"/>
        <v>#N/A</v>
      </c>
      <c r="BD81" s="119" t="e">
        <f t="shared" si="52"/>
        <v>#N/A</v>
      </c>
    </row>
    <row r="82" spans="2:56" s="120" customFormat="1">
      <c r="B82" s="121" t="s">
        <v>72</v>
      </c>
      <c r="C82" s="122" t="s">
        <v>11</v>
      </c>
      <c r="D82" s="122"/>
      <c r="E82" s="122"/>
      <c r="F82" s="122">
        <f>IFERROR(F7/F$8, #N/A)</f>
        <v>0.10443037974683544</v>
      </c>
      <c r="G82" s="122">
        <f t="shared" ref="G82:AK82" si="53">IFERROR(G7/G$8, #N/A)</f>
        <v>8.8447653429602882E-2</v>
      </c>
      <c r="H82" s="122">
        <f t="shared" si="53"/>
        <v>8.4702907711757272E-2</v>
      </c>
      <c r="I82" s="122">
        <f t="shared" si="53"/>
        <v>9.3854748603351953E-2</v>
      </c>
      <c r="J82" s="122">
        <f t="shared" si="53"/>
        <v>9.4746716697936204E-2</v>
      </c>
      <c r="K82" s="122">
        <f t="shared" si="53"/>
        <v>8.8150289017341038E-2</v>
      </c>
      <c r="L82" s="122">
        <f t="shared" si="53"/>
        <v>9.2130518234165071E-2</v>
      </c>
      <c r="M82" s="122">
        <f t="shared" si="53"/>
        <v>8.9912280701754388E-2</v>
      </c>
      <c r="N82" s="122">
        <f t="shared" si="53"/>
        <v>9.2974115161119919E-2</v>
      </c>
      <c r="O82" s="122">
        <f t="shared" si="53"/>
        <v>9.5063985374771481E-2</v>
      </c>
      <c r="P82" s="122">
        <f t="shared" si="53"/>
        <v>9.3507554103715806E-2</v>
      </c>
      <c r="Q82" s="122" t="e">
        <f t="shared" si="53"/>
        <v>#N/A</v>
      </c>
      <c r="R82" s="122">
        <f t="shared" si="53"/>
        <v>0.11560693641618497</v>
      </c>
      <c r="S82" s="122">
        <f t="shared" si="53"/>
        <v>9.5779220779220783E-2</v>
      </c>
      <c r="T82" s="122">
        <f t="shared" si="53"/>
        <v>8.6907449209932278E-2</v>
      </c>
      <c r="U82" s="122">
        <f t="shared" si="53"/>
        <v>9.0640394088669946E-2</v>
      </c>
      <c r="V82" s="122">
        <f t="shared" si="53"/>
        <v>9.2731829573934832E-2</v>
      </c>
      <c r="W82" s="122">
        <f t="shared" si="53"/>
        <v>8.3593262632563947E-2</v>
      </c>
      <c r="X82" s="122">
        <f t="shared" si="53"/>
        <v>8.5000000000000006E-2</v>
      </c>
      <c r="Y82" s="122">
        <f t="shared" si="53"/>
        <v>8.3373263057019642E-2</v>
      </c>
      <c r="Z82" s="122">
        <f t="shared" si="53"/>
        <v>8.439003060778312E-2</v>
      </c>
      <c r="AA82" s="122">
        <f t="shared" si="53"/>
        <v>8.5760517799352745E-2</v>
      </c>
      <c r="AB82" s="122">
        <f t="shared" si="53"/>
        <v>8.5075702956020183E-2</v>
      </c>
      <c r="AC82" s="122" t="e">
        <f t="shared" si="53"/>
        <v>#N/A</v>
      </c>
      <c r="AD82" s="122">
        <f t="shared" si="53"/>
        <v>0.11052631578947368</v>
      </c>
      <c r="AE82" s="122">
        <f t="shared" si="53"/>
        <v>9.4879518072289157E-2</v>
      </c>
      <c r="AF82" s="122">
        <f t="shared" si="53"/>
        <v>8.8449531737773146E-2</v>
      </c>
      <c r="AG82" s="122">
        <f t="shared" si="53"/>
        <v>9.6014492753623185E-2</v>
      </c>
      <c r="AH82" s="122">
        <f t="shared" si="53"/>
        <v>9.5454545454545459E-2</v>
      </c>
      <c r="AI82" s="122">
        <f t="shared" si="53"/>
        <v>8.7608069164265126E-2</v>
      </c>
      <c r="AJ82" s="122">
        <f t="shared" si="53"/>
        <v>8.9405684754521958E-2</v>
      </c>
      <c r="AK82" s="122">
        <f t="shared" si="53"/>
        <v>8.5878707392651618E-2</v>
      </c>
      <c r="AL82" s="122">
        <f t="shared" ref="AL82:BD82" si="54">IFERROR(AL7/AL$8, #N/A)</f>
        <v>8.910490076954232E-2</v>
      </c>
      <c r="AM82" s="122">
        <f t="shared" si="54"/>
        <v>9.0499436725497553E-2</v>
      </c>
      <c r="AN82" s="122">
        <f t="shared" si="54"/>
        <v>9.0939263192831063E-2</v>
      </c>
      <c r="AO82" s="122" t="e">
        <f t="shared" si="54"/>
        <v>#N/A</v>
      </c>
      <c r="AP82" s="122">
        <f t="shared" si="54"/>
        <v>0.10918114143920596</v>
      </c>
      <c r="AQ82" s="122">
        <f t="shared" si="54"/>
        <v>0.10135135135135136</v>
      </c>
      <c r="AR82" s="122">
        <f t="shared" si="54"/>
        <v>8.0515297906602251E-2</v>
      </c>
      <c r="AS82" s="122">
        <f t="shared" si="54"/>
        <v>9.8567818028643645E-2</v>
      </c>
      <c r="AT82" s="122">
        <f t="shared" si="54"/>
        <v>9.6478873239436616E-2</v>
      </c>
      <c r="AU82" s="122">
        <f t="shared" si="54"/>
        <v>8.7209302325581398E-2</v>
      </c>
      <c r="AV82" s="122">
        <f t="shared" si="54"/>
        <v>8.7494056110318588E-2</v>
      </c>
      <c r="AW82" s="122">
        <f t="shared" si="54"/>
        <v>8.5002043318348999E-2</v>
      </c>
      <c r="AX82" s="122">
        <f t="shared" si="54"/>
        <v>8.7607637588918014E-2</v>
      </c>
      <c r="AY82" s="122">
        <f t="shared" si="54"/>
        <v>8.9459084604715675E-2</v>
      </c>
      <c r="AZ82" s="122">
        <f t="shared" si="54"/>
        <v>9.2028316405047703E-2</v>
      </c>
      <c r="BA82" s="122" t="e">
        <f t="shared" si="54"/>
        <v>#N/A</v>
      </c>
      <c r="BB82" s="122" t="e">
        <f t="shared" si="54"/>
        <v>#N/A</v>
      </c>
      <c r="BC82" s="122" t="e">
        <f t="shared" si="54"/>
        <v>#N/A</v>
      </c>
      <c r="BD82" s="122" t="e">
        <f t="shared" si="54"/>
        <v>#N/A</v>
      </c>
    </row>
    <row r="83" spans="2:56" s="117" customFormat="1">
      <c r="B83" s="123" t="s">
        <v>71</v>
      </c>
      <c r="C83" s="119" t="s">
        <v>9</v>
      </c>
      <c r="D83" s="119"/>
      <c r="E83" s="119"/>
      <c r="F83" s="124">
        <f>IFERROR(F19/F$30, #N/A)</f>
        <v>0.2007233273056058</v>
      </c>
      <c r="G83" s="124">
        <f t="shared" ref="G83:AK88" si="55">IFERROR(G19/G$30, #N/A)</f>
        <v>0.19908466819221968</v>
      </c>
      <c r="H83" s="124">
        <f t="shared" si="55"/>
        <v>0.19385964912280701</v>
      </c>
      <c r="I83" s="124">
        <f t="shared" si="55"/>
        <v>0.18329938900203666</v>
      </c>
      <c r="J83" s="124">
        <f t="shared" si="55"/>
        <v>0.18132464712269272</v>
      </c>
      <c r="K83" s="124">
        <f t="shared" si="55"/>
        <v>0.18052256532066507</v>
      </c>
      <c r="L83" s="124">
        <f t="shared" si="55"/>
        <v>0.17974263179742631</v>
      </c>
      <c r="M83" s="124">
        <f t="shared" si="55"/>
        <v>0.17991938438988642</v>
      </c>
      <c r="N83" s="124">
        <f t="shared" si="55"/>
        <v>0.18108651911468812</v>
      </c>
      <c r="O83" s="124">
        <f t="shared" si="55"/>
        <v>0.17859272510435301</v>
      </c>
      <c r="P83" s="124">
        <f t="shared" si="55"/>
        <v>0.18400226116449972</v>
      </c>
      <c r="Q83" s="124" t="e">
        <f t="shared" si="55"/>
        <v>#N/A</v>
      </c>
      <c r="R83" s="124">
        <f t="shared" si="55"/>
        <v>0.18495297805642633</v>
      </c>
      <c r="S83" s="124">
        <f t="shared" si="55"/>
        <v>0.18481848184818481</v>
      </c>
      <c r="T83" s="124">
        <f t="shared" si="55"/>
        <v>0.18204911092294665</v>
      </c>
      <c r="U83" s="124">
        <f t="shared" si="55"/>
        <v>0.17339510258107213</v>
      </c>
      <c r="V83" s="124">
        <f t="shared" si="55"/>
        <v>0.17519466073414905</v>
      </c>
      <c r="W83" s="124">
        <f t="shared" si="55"/>
        <v>0.17351816443594648</v>
      </c>
      <c r="X83" s="124">
        <f t="shared" si="55"/>
        <v>0.17058096415327564</v>
      </c>
      <c r="Y83" s="124">
        <f t="shared" si="55"/>
        <v>0.17622162370142364</v>
      </c>
      <c r="Z83" s="124">
        <f t="shared" si="55"/>
        <v>0.17525060490839958</v>
      </c>
      <c r="AA83" s="124">
        <f t="shared" si="55"/>
        <v>0.17333333333333334</v>
      </c>
      <c r="AB83" s="124">
        <f t="shared" si="55"/>
        <v>0.17602779386218875</v>
      </c>
      <c r="AC83" s="124" t="e">
        <f t="shared" si="55"/>
        <v>#N/A</v>
      </c>
      <c r="AD83" s="124">
        <f t="shared" si="55"/>
        <v>0.17320261437908496</v>
      </c>
      <c r="AE83" s="124">
        <f t="shared" si="55"/>
        <v>0.18321513002364065</v>
      </c>
      <c r="AF83" s="124">
        <f t="shared" si="55"/>
        <v>0.1799126637554585</v>
      </c>
      <c r="AG83" s="124">
        <f t="shared" si="55"/>
        <v>0.16587997302764665</v>
      </c>
      <c r="AH83" s="124">
        <f t="shared" si="55"/>
        <v>0.16849394114252741</v>
      </c>
      <c r="AI83" s="124">
        <f t="shared" si="55"/>
        <v>0.16797642436149313</v>
      </c>
      <c r="AJ83" s="124">
        <f t="shared" si="55"/>
        <v>0.16427969671440606</v>
      </c>
      <c r="AK83" s="124">
        <f t="shared" si="55"/>
        <v>0.16457142857142856</v>
      </c>
      <c r="AL83" s="124">
        <f t="shared" ref="AL83:BD83" si="56">IFERROR(AL19/AL$30, #N/A)</f>
        <v>0.16274309109518936</v>
      </c>
      <c r="AM83" s="124">
        <f t="shared" si="56"/>
        <v>0.16328413284132842</v>
      </c>
      <c r="AN83" s="124">
        <f t="shared" si="56"/>
        <v>0.16519005430122893</v>
      </c>
      <c r="AO83" s="124" t="e">
        <f t="shared" si="56"/>
        <v>#N/A</v>
      </c>
      <c r="AP83" s="124">
        <f t="shared" si="56"/>
        <v>0.1678082191780822</v>
      </c>
      <c r="AQ83" s="124">
        <f t="shared" si="56"/>
        <v>0.16921397379912664</v>
      </c>
      <c r="AR83" s="124">
        <f t="shared" si="56"/>
        <v>0.15857605177993528</v>
      </c>
      <c r="AS83" s="124">
        <f t="shared" si="56"/>
        <v>0.15066751430387795</v>
      </c>
      <c r="AT83" s="124">
        <f t="shared" si="56"/>
        <v>0.15343057806591032</v>
      </c>
      <c r="AU83" s="124">
        <f t="shared" si="56"/>
        <v>0.15112540192926044</v>
      </c>
      <c r="AV83" s="124">
        <f t="shared" si="56"/>
        <v>0.15135572642654796</v>
      </c>
      <c r="AW83" s="124">
        <f t="shared" si="56"/>
        <v>0.15314989138305576</v>
      </c>
      <c r="AX83" s="124">
        <f t="shared" si="56"/>
        <v>0.15060625398851307</v>
      </c>
      <c r="AY83" s="124">
        <f t="shared" si="56"/>
        <v>0.14947245017584995</v>
      </c>
      <c r="AZ83" s="124">
        <f t="shared" si="56"/>
        <v>0.15251017639077341</v>
      </c>
      <c r="BA83" s="124" t="e">
        <f t="shared" si="56"/>
        <v>#N/A</v>
      </c>
      <c r="BB83" s="124" t="e">
        <f t="shared" si="56"/>
        <v>#N/A</v>
      </c>
      <c r="BC83" s="124" t="e">
        <f t="shared" si="56"/>
        <v>#N/A</v>
      </c>
      <c r="BD83" s="124" t="e">
        <f t="shared" si="56"/>
        <v>#N/A</v>
      </c>
    </row>
    <row r="84" spans="2:56" s="117" customFormat="1">
      <c r="B84" s="123" t="s">
        <v>71</v>
      </c>
      <c r="C84" s="119" t="s">
        <v>8</v>
      </c>
      <c r="D84" s="119"/>
      <c r="E84" s="119"/>
      <c r="F84" s="124">
        <f t="shared" ref="F84:U88" si="57">IFERROR(F20/F$30, #N/A)</f>
        <v>0.22061482820976491</v>
      </c>
      <c r="G84" s="124">
        <f t="shared" si="57"/>
        <v>0.20938215102974828</v>
      </c>
      <c r="H84" s="124">
        <f t="shared" si="57"/>
        <v>0.21666666666666667</v>
      </c>
      <c r="I84" s="124">
        <f t="shared" si="57"/>
        <v>0.21113374066530891</v>
      </c>
      <c r="J84" s="124">
        <f t="shared" si="57"/>
        <v>0.20304017372421282</v>
      </c>
      <c r="K84" s="124">
        <f t="shared" si="57"/>
        <v>0.20855106888361044</v>
      </c>
      <c r="L84" s="124">
        <f t="shared" si="57"/>
        <v>0.20880033208800333</v>
      </c>
      <c r="M84" s="124">
        <f t="shared" si="57"/>
        <v>0.20813484792964457</v>
      </c>
      <c r="N84" s="124">
        <f t="shared" si="57"/>
        <v>0.21227364185110664</v>
      </c>
      <c r="O84" s="124">
        <f t="shared" si="57"/>
        <v>0.21586165772212285</v>
      </c>
      <c r="P84" s="124">
        <f t="shared" si="57"/>
        <v>0.215375918598078</v>
      </c>
      <c r="Q84" s="124" t="e">
        <f t="shared" si="57"/>
        <v>#N/A</v>
      </c>
      <c r="R84" s="124">
        <f t="shared" si="57"/>
        <v>0.20376175548589343</v>
      </c>
      <c r="S84" s="124">
        <f t="shared" si="57"/>
        <v>0.21562156215621561</v>
      </c>
      <c r="T84" s="124">
        <f t="shared" si="57"/>
        <v>0.22184589331075361</v>
      </c>
      <c r="U84" s="124">
        <f t="shared" si="57"/>
        <v>0.21773659827928524</v>
      </c>
      <c r="V84" s="124">
        <f t="shared" si="55"/>
        <v>0.22080088987764182</v>
      </c>
      <c r="W84" s="124">
        <f t="shared" si="55"/>
        <v>0.22179732313575526</v>
      </c>
      <c r="X84" s="124">
        <f t="shared" si="55"/>
        <v>0.21878862793572312</v>
      </c>
      <c r="Y84" s="124">
        <f t="shared" si="55"/>
        <v>0.23047325894574835</v>
      </c>
      <c r="Z84" s="124">
        <f t="shared" si="55"/>
        <v>0.2305565157276184</v>
      </c>
      <c r="AA84" s="124">
        <f t="shared" si="55"/>
        <v>0.22790697674418606</v>
      </c>
      <c r="AB84" s="124">
        <f t="shared" si="55"/>
        <v>0.23248407643312102</v>
      </c>
      <c r="AC84" s="124" t="e">
        <f t="shared" si="55"/>
        <v>#N/A</v>
      </c>
      <c r="AD84" s="124">
        <f t="shared" si="55"/>
        <v>0.22222222222222221</v>
      </c>
      <c r="AE84" s="124">
        <f t="shared" si="55"/>
        <v>0.24349881796690306</v>
      </c>
      <c r="AF84" s="124">
        <f t="shared" si="55"/>
        <v>0.24017467248908297</v>
      </c>
      <c r="AG84" s="124">
        <f t="shared" si="55"/>
        <v>0.23263654753877275</v>
      </c>
      <c r="AH84" s="124">
        <f t="shared" si="55"/>
        <v>0.23946912867859205</v>
      </c>
      <c r="AI84" s="124">
        <f t="shared" si="55"/>
        <v>0.23821218074656189</v>
      </c>
      <c r="AJ84" s="124">
        <f t="shared" si="55"/>
        <v>0.23420387531592249</v>
      </c>
      <c r="AK84" s="124">
        <f t="shared" si="55"/>
        <v>0.23885714285714285</v>
      </c>
      <c r="AL84" s="124">
        <f t="shared" ref="AL84:BD84" si="58">IFERROR(AL20/AL$30, #N/A)</f>
        <v>0.23814397816444899</v>
      </c>
      <c r="AM84" s="124">
        <f t="shared" si="58"/>
        <v>0.23616236162361623</v>
      </c>
      <c r="AN84" s="124">
        <f t="shared" si="58"/>
        <v>0.24006859102600744</v>
      </c>
      <c r="AO84" s="124" t="e">
        <f t="shared" si="58"/>
        <v>#N/A</v>
      </c>
      <c r="AP84" s="124">
        <f t="shared" si="58"/>
        <v>0.24315068493150685</v>
      </c>
      <c r="AQ84" s="124">
        <f t="shared" si="58"/>
        <v>0.23362445414847161</v>
      </c>
      <c r="AR84" s="124">
        <f t="shared" si="58"/>
        <v>0.23220064724919093</v>
      </c>
      <c r="AS84" s="124">
        <f t="shared" si="58"/>
        <v>0.22886204704386523</v>
      </c>
      <c r="AT84" s="124">
        <f t="shared" si="58"/>
        <v>0.23446785521339816</v>
      </c>
      <c r="AU84" s="124">
        <f t="shared" si="58"/>
        <v>0.23288929719797888</v>
      </c>
      <c r="AV84" s="124">
        <f t="shared" si="58"/>
        <v>0.23512747875354106</v>
      </c>
      <c r="AW84" s="124">
        <f t="shared" si="58"/>
        <v>0.23714699493120928</v>
      </c>
      <c r="AX84" s="124">
        <f t="shared" si="58"/>
        <v>0.23229100191448629</v>
      </c>
      <c r="AY84" s="124">
        <f t="shared" si="58"/>
        <v>0.23505275498241501</v>
      </c>
      <c r="AZ84" s="124">
        <f t="shared" si="58"/>
        <v>0.23799185888738128</v>
      </c>
      <c r="BA84" s="124" t="e">
        <f t="shared" si="58"/>
        <v>#N/A</v>
      </c>
      <c r="BB84" s="124" t="e">
        <f t="shared" si="58"/>
        <v>#N/A</v>
      </c>
      <c r="BC84" s="124" t="e">
        <f t="shared" si="58"/>
        <v>#N/A</v>
      </c>
      <c r="BD84" s="124" t="e">
        <f t="shared" si="58"/>
        <v>#N/A</v>
      </c>
    </row>
    <row r="85" spans="2:56" s="117" customFormat="1">
      <c r="B85" s="123" t="s">
        <v>71</v>
      </c>
      <c r="C85" s="119" t="s">
        <v>7</v>
      </c>
      <c r="D85" s="119"/>
      <c r="E85" s="119"/>
      <c r="F85" s="124">
        <f t="shared" si="57"/>
        <v>0.11573236889692586</v>
      </c>
      <c r="G85" s="124">
        <f t="shared" si="55"/>
        <v>0.11441647597254005</v>
      </c>
      <c r="H85" s="124">
        <f t="shared" si="55"/>
        <v>0.12105263157894737</v>
      </c>
      <c r="I85" s="124">
        <f t="shared" si="55"/>
        <v>0.11948404616429056</v>
      </c>
      <c r="J85" s="124">
        <f t="shared" si="55"/>
        <v>0.1259500542888165</v>
      </c>
      <c r="K85" s="124">
        <f t="shared" si="55"/>
        <v>0.12209026128266033</v>
      </c>
      <c r="L85" s="124">
        <f t="shared" si="55"/>
        <v>0.12536322125363222</v>
      </c>
      <c r="M85" s="124">
        <f t="shared" si="55"/>
        <v>0.13264932209600586</v>
      </c>
      <c r="N85" s="124">
        <f t="shared" si="55"/>
        <v>0.12944332662642521</v>
      </c>
      <c r="O85" s="124">
        <f t="shared" si="55"/>
        <v>0.13297555158020274</v>
      </c>
      <c r="P85" s="124">
        <f t="shared" si="55"/>
        <v>0.1325607687959299</v>
      </c>
      <c r="Q85" s="124" t="e">
        <f t="shared" si="55"/>
        <v>#N/A</v>
      </c>
      <c r="R85" s="124">
        <f t="shared" si="55"/>
        <v>0.15830721003134796</v>
      </c>
      <c r="S85" s="124">
        <f t="shared" si="55"/>
        <v>0.13421342134213421</v>
      </c>
      <c r="T85" s="124">
        <f t="shared" si="55"/>
        <v>0.13971210838272649</v>
      </c>
      <c r="U85" s="124">
        <f t="shared" si="55"/>
        <v>0.13500992720052946</v>
      </c>
      <c r="V85" s="124">
        <f t="shared" si="55"/>
        <v>0.13570634037819801</v>
      </c>
      <c r="W85" s="124">
        <f t="shared" si="55"/>
        <v>0.13718929254302104</v>
      </c>
      <c r="X85" s="124">
        <f t="shared" si="55"/>
        <v>0.14256283477544293</v>
      </c>
      <c r="Y85" s="124">
        <f t="shared" si="55"/>
        <v>0.14120815698345518</v>
      </c>
      <c r="Z85" s="124">
        <f t="shared" si="55"/>
        <v>0.14275838230210855</v>
      </c>
      <c r="AA85" s="124">
        <f t="shared" si="55"/>
        <v>0.14666666666666667</v>
      </c>
      <c r="AB85" s="124">
        <f t="shared" si="55"/>
        <v>0.14331210191082802</v>
      </c>
      <c r="AC85" s="124" t="e">
        <f t="shared" si="55"/>
        <v>#N/A</v>
      </c>
      <c r="AD85" s="124">
        <f t="shared" si="55"/>
        <v>0.15686274509803921</v>
      </c>
      <c r="AE85" s="124">
        <f t="shared" si="55"/>
        <v>0.1430260047281324</v>
      </c>
      <c r="AF85" s="124">
        <f t="shared" si="55"/>
        <v>0.1554585152838428</v>
      </c>
      <c r="AG85" s="124">
        <f t="shared" si="55"/>
        <v>0.1490222521915037</v>
      </c>
      <c r="AH85" s="124">
        <f t="shared" si="55"/>
        <v>0.14195037507212926</v>
      </c>
      <c r="AI85" s="124">
        <f t="shared" si="55"/>
        <v>0.14194499017681728</v>
      </c>
      <c r="AJ85" s="124">
        <f t="shared" si="55"/>
        <v>0.14658803706823925</v>
      </c>
      <c r="AK85" s="124">
        <f t="shared" si="55"/>
        <v>0.14171428571428571</v>
      </c>
      <c r="AL85" s="124">
        <f t="shared" ref="AL85:BD85" si="59">IFERROR(AL21/AL$30, #N/A)</f>
        <v>0.14295462299556466</v>
      </c>
      <c r="AM85" s="124">
        <f t="shared" si="59"/>
        <v>0.1429889298892989</v>
      </c>
      <c r="AN85" s="124">
        <f t="shared" si="59"/>
        <v>0.14547013432409259</v>
      </c>
      <c r="AO85" s="124" t="e">
        <f t="shared" si="59"/>
        <v>#N/A</v>
      </c>
      <c r="AP85" s="124">
        <f t="shared" si="59"/>
        <v>0.1523972602739726</v>
      </c>
      <c r="AQ85" s="124">
        <f t="shared" si="59"/>
        <v>0.14956331877729256</v>
      </c>
      <c r="AR85" s="124">
        <f t="shared" si="59"/>
        <v>0.16019417475728157</v>
      </c>
      <c r="AS85" s="124">
        <f t="shared" si="59"/>
        <v>0.15384615384615385</v>
      </c>
      <c r="AT85" s="124">
        <f t="shared" si="59"/>
        <v>0.14478660183684494</v>
      </c>
      <c r="AU85" s="124">
        <f t="shared" si="59"/>
        <v>0.14331649058337162</v>
      </c>
      <c r="AV85" s="124">
        <f t="shared" si="59"/>
        <v>0.14488061513557265</v>
      </c>
      <c r="AW85" s="124">
        <f t="shared" si="59"/>
        <v>0.14590876176683562</v>
      </c>
      <c r="AX85" s="124">
        <f t="shared" si="59"/>
        <v>0.15156349712827058</v>
      </c>
      <c r="AY85" s="124">
        <f t="shared" si="59"/>
        <v>0.14624853458382181</v>
      </c>
      <c r="AZ85" s="124">
        <f t="shared" si="59"/>
        <v>0.14762550881953868</v>
      </c>
      <c r="BA85" s="124" t="e">
        <f t="shared" si="59"/>
        <v>#N/A</v>
      </c>
      <c r="BB85" s="124" t="e">
        <f t="shared" si="59"/>
        <v>#N/A</v>
      </c>
      <c r="BC85" s="124" t="e">
        <f t="shared" si="59"/>
        <v>#N/A</v>
      </c>
      <c r="BD85" s="124" t="e">
        <f t="shared" si="59"/>
        <v>#N/A</v>
      </c>
    </row>
    <row r="86" spans="2:56" s="117" customFormat="1">
      <c r="B86" s="123" t="s">
        <v>71</v>
      </c>
      <c r="C86" s="119" t="s">
        <v>6</v>
      </c>
      <c r="D86" s="119"/>
      <c r="E86" s="119"/>
      <c r="F86" s="124">
        <f t="shared" si="57"/>
        <v>7.2332730560578665E-2</v>
      </c>
      <c r="G86" s="124">
        <f t="shared" si="55"/>
        <v>6.9794050343249425E-2</v>
      </c>
      <c r="H86" s="124">
        <f t="shared" si="55"/>
        <v>6.9298245614035081E-2</v>
      </c>
      <c r="I86" s="124">
        <f t="shared" si="55"/>
        <v>6.720977596741344E-2</v>
      </c>
      <c r="J86" s="124">
        <f t="shared" si="55"/>
        <v>6.5689467969598264E-2</v>
      </c>
      <c r="K86" s="124">
        <f t="shared" si="55"/>
        <v>6.7458432304038002E-2</v>
      </c>
      <c r="L86" s="124">
        <f t="shared" si="55"/>
        <v>6.8493150684931503E-2</v>
      </c>
      <c r="M86" s="124">
        <f t="shared" si="55"/>
        <v>6.8889703187980947E-2</v>
      </c>
      <c r="N86" s="124">
        <f t="shared" si="55"/>
        <v>7.0087189805499661E-2</v>
      </c>
      <c r="O86" s="124">
        <f t="shared" si="55"/>
        <v>6.8574836016696478E-2</v>
      </c>
      <c r="P86" s="124">
        <f t="shared" si="55"/>
        <v>7.0944036178632E-2</v>
      </c>
      <c r="Q86" s="124" t="e">
        <f t="shared" si="55"/>
        <v>#N/A</v>
      </c>
      <c r="R86" s="124">
        <f t="shared" si="55"/>
        <v>6.8965517241379309E-2</v>
      </c>
      <c r="S86" s="124">
        <f t="shared" si="55"/>
        <v>7.2607260726072612E-2</v>
      </c>
      <c r="T86" s="124">
        <f t="shared" si="55"/>
        <v>7.4513124470787465E-2</v>
      </c>
      <c r="U86" s="124">
        <f t="shared" si="55"/>
        <v>7.1475843812044998E-2</v>
      </c>
      <c r="V86" s="124">
        <f t="shared" si="55"/>
        <v>7.1746384872080085E-2</v>
      </c>
      <c r="W86" s="124">
        <f t="shared" si="55"/>
        <v>7.2657743785850867E-2</v>
      </c>
      <c r="X86" s="124">
        <f t="shared" si="55"/>
        <v>7.2929542645241041E-2</v>
      </c>
      <c r="Y86" s="124">
        <f t="shared" si="55"/>
        <v>7.6183147364370915E-2</v>
      </c>
      <c r="Z86" s="124">
        <f t="shared" si="55"/>
        <v>7.6045627376425853E-2</v>
      </c>
      <c r="AA86" s="124">
        <f t="shared" si="55"/>
        <v>7.5658914728682164E-2</v>
      </c>
      <c r="AB86" s="124">
        <f t="shared" si="55"/>
        <v>7.6722640416907933E-2</v>
      </c>
      <c r="AC86" s="124" t="e">
        <f t="shared" si="55"/>
        <v>#N/A</v>
      </c>
      <c r="AD86" s="124">
        <f t="shared" si="55"/>
        <v>7.5163398692810454E-2</v>
      </c>
      <c r="AE86" s="124">
        <f t="shared" si="55"/>
        <v>8.0378250591016553E-2</v>
      </c>
      <c r="AF86" s="124">
        <f t="shared" si="55"/>
        <v>8.034934497816594E-2</v>
      </c>
      <c r="AG86" s="124">
        <f t="shared" si="55"/>
        <v>7.8219824679703301E-2</v>
      </c>
      <c r="AH86" s="124">
        <f t="shared" si="55"/>
        <v>8.1938834391229079E-2</v>
      </c>
      <c r="AI86" s="124">
        <f t="shared" si="55"/>
        <v>8.1041257367387029E-2</v>
      </c>
      <c r="AJ86" s="124">
        <f t="shared" si="55"/>
        <v>8.0454928390901431E-2</v>
      </c>
      <c r="AK86" s="124">
        <f t="shared" si="55"/>
        <v>8.3047619047619051E-2</v>
      </c>
      <c r="AL86" s="124">
        <f t="shared" ref="AL86:BD86" si="60">IFERROR(AL22/AL$30, #N/A)</f>
        <v>8.4953940634595701E-2</v>
      </c>
      <c r="AM86" s="124">
        <f t="shared" si="60"/>
        <v>8.3948339483394835E-2</v>
      </c>
      <c r="AN86" s="124">
        <f t="shared" si="60"/>
        <v>8.6310374392683617E-2</v>
      </c>
      <c r="AO86" s="124" t="e">
        <f t="shared" si="60"/>
        <v>#N/A</v>
      </c>
      <c r="AP86" s="124">
        <f t="shared" si="60"/>
        <v>9.0753424657534248E-2</v>
      </c>
      <c r="AQ86" s="124">
        <f t="shared" si="60"/>
        <v>9.1703056768558958E-2</v>
      </c>
      <c r="AR86" s="124">
        <f t="shared" si="60"/>
        <v>9.1423948220064721E-2</v>
      </c>
      <c r="AS86" s="124">
        <f t="shared" si="60"/>
        <v>8.9001907183725359E-2</v>
      </c>
      <c r="AT86" s="124">
        <f t="shared" si="60"/>
        <v>9.292274446245273E-2</v>
      </c>
      <c r="AU86" s="124">
        <f t="shared" si="60"/>
        <v>9.2328892971979784E-2</v>
      </c>
      <c r="AV86" s="124">
        <f t="shared" si="60"/>
        <v>9.3079724807770131E-2</v>
      </c>
      <c r="AW86" s="124">
        <f t="shared" si="60"/>
        <v>9.4134685010861696E-2</v>
      </c>
      <c r="AX86" s="124">
        <f t="shared" si="60"/>
        <v>9.4128908742820677E-2</v>
      </c>
      <c r="AY86" s="124">
        <f t="shared" si="60"/>
        <v>9.495896834701055E-2</v>
      </c>
      <c r="AZ86" s="124">
        <f t="shared" si="60"/>
        <v>9.4979647218453186E-2</v>
      </c>
      <c r="BA86" s="124" t="e">
        <f t="shared" si="60"/>
        <v>#N/A</v>
      </c>
      <c r="BB86" s="124" t="e">
        <f t="shared" si="60"/>
        <v>#N/A</v>
      </c>
      <c r="BC86" s="124" t="e">
        <f t="shared" si="60"/>
        <v>#N/A</v>
      </c>
      <c r="BD86" s="124" t="e">
        <f t="shared" si="60"/>
        <v>#N/A</v>
      </c>
    </row>
    <row r="87" spans="2:56" s="117" customFormat="1">
      <c r="B87" s="123" t="s">
        <v>71</v>
      </c>
      <c r="C87" s="124" t="s">
        <v>5</v>
      </c>
      <c r="D87" s="125"/>
      <c r="E87" s="125"/>
      <c r="F87" s="124">
        <f t="shared" si="57"/>
        <v>2.8933092224231464E-2</v>
      </c>
      <c r="G87" s="124">
        <f t="shared" si="55"/>
        <v>2.8604118993135013E-2</v>
      </c>
      <c r="H87" s="124">
        <f t="shared" si="55"/>
        <v>3.0701754385964911E-2</v>
      </c>
      <c r="I87" s="124">
        <f t="shared" si="55"/>
        <v>2.9871011541072641E-2</v>
      </c>
      <c r="J87" s="124">
        <f t="shared" si="55"/>
        <v>2.8230184581976112E-2</v>
      </c>
      <c r="K87" s="124">
        <f t="shared" si="55"/>
        <v>2.8503562945368172E-2</v>
      </c>
      <c r="L87" s="124">
        <f t="shared" si="55"/>
        <v>2.8227480282274803E-2</v>
      </c>
      <c r="M87" s="124">
        <f t="shared" si="55"/>
        <v>2.7482594356907291E-2</v>
      </c>
      <c r="N87" s="124">
        <f t="shared" si="55"/>
        <v>2.7498323272971161E-2</v>
      </c>
      <c r="O87" s="124">
        <f t="shared" si="55"/>
        <v>2.6535480023852118E-2</v>
      </c>
      <c r="P87" s="124">
        <f t="shared" si="55"/>
        <v>2.7133973996608253E-2</v>
      </c>
      <c r="Q87" s="124" t="e">
        <f t="shared" si="55"/>
        <v>#N/A</v>
      </c>
      <c r="R87" s="124">
        <f t="shared" si="55"/>
        <v>2.037617554858934E-2</v>
      </c>
      <c r="S87" s="124">
        <f t="shared" si="55"/>
        <v>2.0902090209020903E-2</v>
      </c>
      <c r="T87" s="124">
        <f t="shared" si="55"/>
        <v>2.2861981371718881E-2</v>
      </c>
      <c r="U87" s="124">
        <f t="shared" si="55"/>
        <v>2.183984116479153E-2</v>
      </c>
      <c r="V87" s="124">
        <f t="shared" si="55"/>
        <v>2.1690767519466074E-2</v>
      </c>
      <c r="W87" s="124">
        <f t="shared" si="55"/>
        <v>2.1510516252390057E-2</v>
      </c>
      <c r="X87" s="124">
        <f t="shared" si="55"/>
        <v>2.1013597033374538E-2</v>
      </c>
      <c r="Y87" s="124">
        <f t="shared" si="55"/>
        <v>2.1546748749519045E-2</v>
      </c>
      <c r="Z87" s="124">
        <f t="shared" si="55"/>
        <v>2.1431040442447286E-2</v>
      </c>
      <c r="AA87" s="124">
        <f t="shared" si="55"/>
        <v>2.0775193798449613E-2</v>
      </c>
      <c r="AB87" s="124">
        <f t="shared" si="55"/>
        <v>2.0845396641574986E-2</v>
      </c>
      <c r="AC87" s="124" t="e">
        <f t="shared" si="55"/>
        <v>#N/A</v>
      </c>
      <c r="AD87" s="124">
        <f t="shared" si="55"/>
        <v>1.4705882352941176E-2</v>
      </c>
      <c r="AE87" s="124">
        <f t="shared" si="55"/>
        <v>1.7730496453900711E-2</v>
      </c>
      <c r="AF87" s="124">
        <f t="shared" si="55"/>
        <v>1.7467248908296942E-2</v>
      </c>
      <c r="AG87" s="124">
        <f t="shared" si="55"/>
        <v>1.6183412002697236E-2</v>
      </c>
      <c r="AH87" s="124">
        <f t="shared" si="55"/>
        <v>1.5579919215233698E-2</v>
      </c>
      <c r="AI87" s="124">
        <f t="shared" si="55"/>
        <v>1.5225933202357564E-2</v>
      </c>
      <c r="AJ87" s="124">
        <f t="shared" si="55"/>
        <v>1.4321819713563605E-2</v>
      </c>
      <c r="AK87" s="124">
        <f t="shared" si="55"/>
        <v>1.4095238095238095E-2</v>
      </c>
      <c r="AL87" s="124">
        <f t="shared" ref="AL87:BD87" si="61">IFERROR(AL23/AL$30, #N/A)</f>
        <v>1.3988399863527807E-2</v>
      </c>
      <c r="AM87" s="124">
        <f t="shared" si="61"/>
        <v>1.3530135301353014E-2</v>
      </c>
      <c r="AN87" s="124">
        <f t="shared" si="61"/>
        <v>1.3432409259788511E-2</v>
      </c>
      <c r="AO87" s="124" t="e">
        <f t="shared" si="61"/>
        <v>#N/A</v>
      </c>
      <c r="AP87" s="124">
        <f t="shared" si="61"/>
        <v>0</v>
      </c>
      <c r="AQ87" s="124">
        <f t="shared" si="61"/>
        <v>0</v>
      </c>
      <c r="AR87" s="124">
        <f t="shared" si="61"/>
        <v>0</v>
      </c>
      <c r="AS87" s="124">
        <f t="shared" si="61"/>
        <v>0</v>
      </c>
      <c r="AT87" s="124">
        <f t="shared" si="61"/>
        <v>0</v>
      </c>
      <c r="AU87" s="124">
        <f t="shared" si="61"/>
        <v>0</v>
      </c>
      <c r="AV87" s="124">
        <f t="shared" si="61"/>
        <v>0</v>
      </c>
      <c r="AW87" s="124">
        <f t="shared" si="61"/>
        <v>0</v>
      </c>
      <c r="AX87" s="124">
        <f t="shared" si="61"/>
        <v>0</v>
      </c>
      <c r="AY87" s="124">
        <f t="shared" si="61"/>
        <v>0</v>
      </c>
      <c r="AZ87" s="124">
        <f t="shared" si="61"/>
        <v>0</v>
      </c>
      <c r="BA87" s="124" t="e">
        <f t="shared" si="61"/>
        <v>#N/A</v>
      </c>
      <c r="BB87" s="124" t="e">
        <f t="shared" si="61"/>
        <v>#N/A</v>
      </c>
      <c r="BC87" s="124" t="e">
        <f t="shared" si="61"/>
        <v>#N/A</v>
      </c>
      <c r="BD87" s="124" t="e">
        <f t="shared" si="61"/>
        <v>#N/A</v>
      </c>
    </row>
    <row r="88" spans="2:56" s="117" customFormat="1">
      <c r="B88" s="123" t="s">
        <v>71</v>
      </c>
      <c r="C88" s="119" t="s">
        <v>3</v>
      </c>
      <c r="D88" s="125"/>
      <c r="E88" s="125"/>
      <c r="F88" s="124">
        <f t="shared" si="57"/>
        <v>8.1374321880650996E-2</v>
      </c>
      <c r="G88" s="124">
        <f t="shared" si="55"/>
        <v>7.3226544622425629E-2</v>
      </c>
      <c r="H88" s="124">
        <f t="shared" si="55"/>
        <v>7.2807017543859653E-2</v>
      </c>
      <c r="I88" s="124">
        <f t="shared" si="55"/>
        <v>6.8567549219280377E-2</v>
      </c>
      <c r="J88" s="124">
        <f t="shared" si="55"/>
        <v>6.7318132464712271E-2</v>
      </c>
      <c r="K88" s="124">
        <f t="shared" si="55"/>
        <v>7.1258907363420429E-2</v>
      </c>
      <c r="L88" s="124">
        <f t="shared" si="55"/>
        <v>7.3889580738895802E-2</v>
      </c>
      <c r="M88" s="124">
        <f t="shared" si="55"/>
        <v>7.3286918285086114E-2</v>
      </c>
      <c r="N88" s="124">
        <f t="shared" si="55"/>
        <v>7.4111334674714952E-2</v>
      </c>
      <c r="O88" s="124">
        <f t="shared" si="55"/>
        <v>7.1854502087060221E-2</v>
      </c>
      <c r="P88" s="124">
        <f t="shared" si="55"/>
        <v>7.2922555115884677E-2</v>
      </c>
      <c r="Q88" s="124" t="e">
        <f t="shared" si="55"/>
        <v>#N/A</v>
      </c>
      <c r="R88" s="124">
        <f t="shared" si="55"/>
        <v>7.5235109717868343E-2</v>
      </c>
      <c r="S88" s="124">
        <f t="shared" si="55"/>
        <v>7.4807480748074806E-2</v>
      </c>
      <c r="T88" s="124">
        <f t="shared" si="55"/>
        <v>7.1126164267569861E-2</v>
      </c>
      <c r="U88" s="124">
        <f t="shared" si="55"/>
        <v>6.6181336863004633E-2</v>
      </c>
      <c r="V88" s="124">
        <f t="shared" si="55"/>
        <v>6.8409343715239157E-2</v>
      </c>
      <c r="W88" s="124">
        <f t="shared" si="55"/>
        <v>7.2657743785850867E-2</v>
      </c>
      <c r="X88" s="124">
        <f t="shared" si="55"/>
        <v>7.2105480016481246E-2</v>
      </c>
      <c r="Y88" s="124">
        <f t="shared" si="55"/>
        <v>7.4644093882262411E-2</v>
      </c>
      <c r="Z88" s="124">
        <f t="shared" si="55"/>
        <v>7.4662979605945382E-2</v>
      </c>
      <c r="AA88" s="124">
        <f t="shared" si="55"/>
        <v>7.441860465116279E-2</v>
      </c>
      <c r="AB88" s="124">
        <f t="shared" si="55"/>
        <v>7.4985524030110023E-2</v>
      </c>
      <c r="AC88" s="124" t="e">
        <f t="shared" si="55"/>
        <v>#N/A</v>
      </c>
      <c r="AD88" s="124">
        <f t="shared" si="55"/>
        <v>7.1895424836601302E-2</v>
      </c>
      <c r="AE88" s="124">
        <f t="shared" si="55"/>
        <v>7.2104018912529558E-2</v>
      </c>
      <c r="AF88" s="124">
        <f t="shared" si="55"/>
        <v>6.724890829694323E-2</v>
      </c>
      <c r="AG88" s="124">
        <f t="shared" si="55"/>
        <v>6.5407956844234658E-2</v>
      </c>
      <c r="AH88" s="124">
        <f t="shared" si="55"/>
        <v>7.0398153491055979E-2</v>
      </c>
      <c r="AI88" s="124">
        <f t="shared" si="55"/>
        <v>7.269155206286837E-2</v>
      </c>
      <c r="AJ88" s="124">
        <f t="shared" si="55"/>
        <v>7.4557708508845827E-2</v>
      </c>
      <c r="AK88" s="124">
        <f t="shared" si="55"/>
        <v>7.6952380952380953E-2</v>
      </c>
      <c r="AL88" s="124">
        <f t="shared" ref="AL88:BD88" si="62">IFERROR(AL24/AL$30, #N/A)</f>
        <v>7.7447969976117373E-2</v>
      </c>
      <c r="AM88" s="124">
        <f t="shared" si="62"/>
        <v>7.7490774907749083E-2</v>
      </c>
      <c r="AN88" s="124">
        <f t="shared" si="62"/>
        <v>7.7450700200057163E-2</v>
      </c>
      <c r="AO88" s="124" t="e">
        <f t="shared" si="62"/>
        <v>#N/A</v>
      </c>
      <c r="AP88" s="124">
        <f t="shared" si="62"/>
        <v>7.0205479452054798E-2</v>
      </c>
      <c r="AQ88" s="124">
        <f t="shared" si="62"/>
        <v>6.5502183406113537E-2</v>
      </c>
      <c r="AR88" s="124">
        <f t="shared" si="62"/>
        <v>6.0679611650485438E-2</v>
      </c>
      <c r="AS88" s="124">
        <f t="shared" si="62"/>
        <v>5.6579783852511126E-2</v>
      </c>
      <c r="AT88" s="124">
        <f t="shared" si="62"/>
        <v>5.6726094003241488E-2</v>
      </c>
      <c r="AU88" s="124">
        <f t="shared" si="62"/>
        <v>6.0633899862195681E-2</v>
      </c>
      <c r="AV88" s="124">
        <f t="shared" si="62"/>
        <v>6.5155807365439092E-2</v>
      </c>
      <c r="AW88" s="124">
        <f t="shared" si="62"/>
        <v>6.69804489500362E-2</v>
      </c>
      <c r="AX88" s="124">
        <f t="shared" si="62"/>
        <v>6.796426292278239E-2</v>
      </c>
      <c r="AY88" s="124">
        <f t="shared" si="62"/>
        <v>7.0339976553341149E-2</v>
      </c>
      <c r="AZ88" s="124">
        <f t="shared" si="62"/>
        <v>7.055630936227951E-2</v>
      </c>
      <c r="BA88" s="124" t="e">
        <f t="shared" si="62"/>
        <v>#N/A</v>
      </c>
      <c r="BB88" s="124" t="e">
        <f t="shared" si="62"/>
        <v>#N/A</v>
      </c>
      <c r="BC88" s="124" t="e">
        <f t="shared" si="62"/>
        <v>#N/A</v>
      </c>
      <c r="BD88" s="124" t="e">
        <f t="shared" si="62"/>
        <v>#N/A</v>
      </c>
    </row>
    <row r="89" spans="2:56" s="120" customFormat="1">
      <c r="B89" s="126" t="s">
        <v>71</v>
      </c>
      <c r="C89" s="122" t="s">
        <v>73</v>
      </c>
      <c r="D89" s="127"/>
      <c r="E89" s="127"/>
      <c r="F89" s="122">
        <f>IFERROR(F29/F$30, #N/A)</f>
        <v>0.28028933092224234</v>
      </c>
      <c r="G89" s="122">
        <f t="shared" ref="G89:AK89" si="63">IFERROR(G29/G$30, #N/A)</f>
        <v>0.30549199084668194</v>
      </c>
      <c r="H89" s="122">
        <f t="shared" si="63"/>
        <v>0.29649122807017542</v>
      </c>
      <c r="I89" s="122">
        <f t="shared" si="63"/>
        <v>0.3211133740665309</v>
      </c>
      <c r="J89" s="122">
        <f t="shared" si="63"/>
        <v>0.3295331161780673</v>
      </c>
      <c r="K89" s="122">
        <f t="shared" si="63"/>
        <v>0.32161520190023751</v>
      </c>
      <c r="L89" s="122">
        <f t="shared" si="63"/>
        <v>0.31548360315483603</v>
      </c>
      <c r="M89" s="122">
        <f t="shared" si="63"/>
        <v>0.30963722975448882</v>
      </c>
      <c r="N89" s="122">
        <f t="shared" si="63"/>
        <v>0.30583501006036218</v>
      </c>
      <c r="O89" s="122">
        <f t="shared" si="63"/>
        <v>0.30530709600477041</v>
      </c>
      <c r="P89" s="122">
        <f t="shared" si="63"/>
        <v>0.29706048615036745</v>
      </c>
      <c r="Q89" s="122" t="e">
        <f t="shared" si="63"/>
        <v>#N/A</v>
      </c>
      <c r="R89" s="122">
        <f t="shared" si="63"/>
        <v>0.28996865203761757</v>
      </c>
      <c r="S89" s="122">
        <f t="shared" si="63"/>
        <v>0.29702970297029702</v>
      </c>
      <c r="T89" s="122">
        <f t="shared" si="63"/>
        <v>0.28789161727349705</v>
      </c>
      <c r="U89" s="122">
        <f t="shared" si="63"/>
        <v>0.31369953673064194</v>
      </c>
      <c r="V89" s="122">
        <f t="shared" si="63"/>
        <v>0.30645161290322581</v>
      </c>
      <c r="W89" s="122">
        <f t="shared" si="63"/>
        <v>0.30066921606118546</v>
      </c>
      <c r="X89" s="122">
        <f t="shared" si="63"/>
        <v>0.30160692212608159</v>
      </c>
      <c r="Y89" s="122">
        <f t="shared" si="63"/>
        <v>0.27972297037322047</v>
      </c>
      <c r="Z89" s="122">
        <f t="shared" si="63"/>
        <v>0.27894918769443483</v>
      </c>
      <c r="AA89" s="122">
        <f t="shared" si="63"/>
        <v>0.28124031007751937</v>
      </c>
      <c r="AB89" s="122">
        <f t="shared" si="63"/>
        <v>0.27562246670526924</v>
      </c>
      <c r="AC89" s="122" t="e">
        <f t="shared" si="63"/>
        <v>#N/A</v>
      </c>
      <c r="AD89" s="122">
        <f t="shared" si="63"/>
        <v>0.28594771241830064</v>
      </c>
      <c r="AE89" s="122">
        <f t="shared" si="63"/>
        <v>0.26122931442080377</v>
      </c>
      <c r="AF89" s="122">
        <f t="shared" si="63"/>
        <v>0.25851528384279476</v>
      </c>
      <c r="AG89" s="122">
        <f t="shared" si="63"/>
        <v>0.29265003371544168</v>
      </c>
      <c r="AH89" s="122">
        <f t="shared" si="63"/>
        <v>0.28216964800923255</v>
      </c>
      <c r="AI89" s="122">
        <f t="shared" si="63"/>
        <v>0.28290766208251472</v>
      </c>
      <c r="AJ89" s="122">
        <f t="shared" si="63"/>
        <v>0.2855939342881213</v>
      </c>
      <c r="AK89" s="122">
        <f t="shared" si="63"/>
        <v>0.28076190476190477</v>
      </c>
      <c r="AL89" s="122">
        <f t="shared" ref="AL89:BD89" si="64">IFERROR(AL29/AL$30, #N/A)</f>
        <v>0.27942681678607983</v>
      </c>
      <c r="AM89" s="122">
        <f t="shared" si="64"/>
        <v>0.28259532595325954</v>
      </c>
      <c r="AN89" s="122">
        <f t="shared" si="64"/>
        <v>0.27207773649614175</v>
      </c>
      <c r="AO89" s="122" t="e">
        <f t="shared" si="64"/>
        <v>#N/A</v>
      </c>
      <c r="AP89" s="122">
        <f t="shared" si="64"/>
        <v>0.27568493150684931</v>
      </c>
      <c r="AQ89" s="122">
        <f t="shared" si="64"/>
        <v>0.28820960698689957</v>
      </c>
      <c r="AR89" s="122">
        <f t="shared" si="64"/>
        <v>0.29773462783171523</v>
      </c>
      <c r="AS89" s="122">
        <f t="shared" si="64"/>
        <v>0.32104259376986649</v>
      </c>
      <c r="AT89" s="122">
        <f t="shared" si="64"/>
        <v>0.31820637493246895</v>
      </c>
      <c r="AU89" s="122">
        <f t="shared" si="64"/>
        <v>0.3197060174552136</v>
      </c>
      <c r="AV89" s="122">
        <f t="shared" si="64"/>
        <v>0.31040064751112911</v>
      </c>
      <c r="AW89" s="122">
        <f t="shared" si="64"/>
        <v>0.30267921795800146</v>
      </c>
      <c r="AX89" s="122">
        <f t="shared" si="64"/>
        <v>0.30312699425654116</v>
      </c>
      <c r="AY89" s="122">
        <f t="shared" si="64"/>
        <v>0.30363423212192264</v>
      </c>
      <c r="AZ89" s="122">
        <f t="shared" si="64"/>
        <v>0.29579375848032563</v>
      </c>
      <c r="BA89" s="122" t="e">
        <f t="shared" si="64"/>
        <v>#N/A</v>
      </c>
      <c r="BB89" s="122" t="e">
        <f t="shared" si="64"/>
        <v>#N/A</v>
      </c>
      <c r="BC89" s="122" t="e">
        <f t="shared" si="64"/>
        <v>#N/A</v>
      </c>
      <c r="BD89" s="122" t="e">
        <f t="shared" si="64"/>
        <v>#N/A</v>
      </c>
    </row>
    <row r="90" spans="2:56" s="117" customFormat="1">
      <c r="B90" s="123" t="s">
        <v>74</v>
      </c>
      <c r="C90" s="119" t="s">
        <v>9</v>
      </c>
      <c r="D90" s="125"/>
      <c r="E90" s="125"/>
      <c r="F90" s="124">
        <f t="shared" ref="F90:F95" si="65">IFERROR(F67/F$78, #N/A)</f>
        <v>0.21621621621621623</v>
      </c>
      <c r="G90" s="124">
        <f t="shared" ref="G90:AK90" si="66">IFERROR(G67/G$78, #N/A)</f>
        <v>0.21052631578947367</v>
      </c>
      <c r="H90" s="124">
        <f t="shared" si="66"/>
        <v>0.20052310374891019</v>
      </c>
      <c r="I90" s="124">
        <f t="shared" si="66"/>
        <v>0.18728364344439638</v>
      </c>
      <c r="J90" s="124">
        <f t="shared" si="66"/>
        <v>0.18546595753424361</v>
      </c>
      <c r="K90" s="124">
        <f t="shared" si="66"/>
        <v>0.1842226276271749</v>
      </c>
      <c r="L90" s="124">
        <f t="shared" si="66"/>
        <v>0.18697039061265786</v>
      </c>
      <c r="M90" s="124">
        <f t="shared" si="66"/>
        <v>0.18708038368083421</v>
      </c>
      <c r="N90" s="124">
        <f t="shared" si="66"/>
        <v>0.18709585690746758</v>
      </c>
      <c r="O90" s="124">
        <f t="shared" si="66"/>
        <v>0.1851829547370703</v>
      </c>
      <c r="P90" s="124">
        <f t="shared" si="66"/>
        <v>0.18953323903818953</v>
      </c>
      <c r="Q90" s="124" t="e">
        <f t="shared" si="66"/>
        <v>#N/A</v>
      </c>
      <c r="R90" s="124">
        <f t="shared" si="66"/>
        <v>0.19480519480519481</v>
      </c>
      <c r="S90" s="124">
        <f t="shared" si="66"/>
        <v>0.19471947194719472</v>
      </c>
      <c r="T90" s="124">
        <f t="shared" si="66"/>
        <v>0.19161676646706588</v>
      </c>
      <c r="U90" s="124">
        <f t="shared" si="66"/>
        <v>0.18338870431893689</v>
      </c>
      <c r="V90" s="124">
        <f t="shared" si="66"/>
        <v>0.18176885512750948</v>
      </c>
      <c r="W90" s="124">
        <f t="shared" si="66"/>
        <v>0.17955930614158463</v>
      </c>
      <c r="X90" s="124">
        <f t="shared" si="66"/>
        <v>0.17880258899676377</v>
      </c>
      <c r="Y90" s="124">
        <f t="shared" si="66"/>
        <v>0.18027961736571008</v>
      </c>
      <c r="Z90" s="124">
        <f t="shared" si="66"/>
        <v>0.18045862412761715</v>
      </c>
      <c r="AA90" s="124">
        <f t="shared" si="66"/>
        <v>0.18038163387000597</v>
      </c>
      <c r="AB90" s="124">
        <f t="shared" si="66"/>
        <v>0.18398152881628252</v>
      </c>
      <c r="AC90" s="124" t="e">
        <f t="shared" si="66"/>
        <v>#N/A</v>
      </c>
      <c r="AD90" s="124">
        <f t="shared" si="66"/>
        <v>0.18096723868954759</v>
      </c>
      <c r="AE90" s="124">
        <f t="shared" si="66"/>
        <v>0.18322295805739514</v>
      </c>
      <c r="AF90" s="124">
        <f t="shared" si="66"/>
        <v>0.18316831683168316</v>
      </c>
      <c r="AG90" s="124">
        <f t="shared" si="66"/>
        <v>0.1730644111906311</v>
      </c>
      <c r="AH90" s="124">
        <f t="shared" si="66"/>
        <v>0.17568321249302846</v>
      </c>
      <c r="AI90" s="124">
        <f t="shared" si="66"/>
        <v>0.17297556300910397</v>
      </c>
      <c r="AJ90" s="124">
        <f t="shared" si="66"/>
        <v>0.1711340206185567</v>
      </c>
      <c r="AK90" s="124">
        <f t="shared" si="66"/>
        <v>0.17662938681064405</v>
      </c>
      <c r="AL90" s="124">
        <f t="shared" ref="AL90:BD90" si="67">IFERROR(AL67/AL$78, #N/A)</f>
        <v>0.17502594258042201</v>
      </c>
      <c r="AM90" s="124">
        <f t="shared" si="67"/>
        <v>0.17289286816918803</v>
      </c>
      <c r="AN90" s="124">
        <f t="shared" si="67"/>
        <v>0.176180817154448</v>
      </c>
      <c r="AO90" s="124" t="e">
        <f t="shared" si="67"/>
        <v>#N/A</v>
      </c>
      <c r="AP90" s="124">
        <f t="shared" si="67"/>
        <v>0.17513134851138354</v>
      </c>
      <c r="AQ90" s="124">
        <f t="shared" si="67"/>
        <v>0.18333333333333332</v>
      </c>
      <c r="AR90" s="124">
        <f t="shared" si="67"/>
        <v>0.17857142857142858</v>
      </c>
      <c r="AS90" s="124">
        <f t="shared" si="67"/>
        <v>0.16756393001345896</v>
      </c>
      <c r="AT90" s="124">
        <f t="shared" si="67"/>
        <v>0.16935483870967741</v>
      </c>
      <c r="AU90" s="124">
        <f t="shared" si="67"/>
        <v>0.16731898238747553</v>
      </c>
      <c r="AV90" s="124">
        <f t="shared" si="67"/>
        <v>0.16467065868263472</v>
      </c>
      <c r="AW90" s="124">
        <f t="shared" si="67"/>
        <v>0.16444613627712218</v>
      </c>
      <c r="AX90" s="124">
        <f t="shared" si="67"/>
        <v>0.16179926149714668</v>
      </c>
      <c r="AY90" s="124">
        <f t="shared" si="67"/>
        <v>0.16293341515802393</v>
      </c>
      <c r="AZ90" s="124">
        <f t="shared" si="67"/>
        <v>0.16495433789954339</v>
      </c>
      <c r="BA90" s="124" t="e">
        <f t="shared" si="67"/>
        <v>#N/A</v>
      </c>
      <c r="BB90" s="124" t="e">
        <f t="shared" si="67"/>
        <v>#N/A</v>
      </c>
      <c r="BC90" s="124" t="e">
        <f t="shared" si="67"/>
        <v>#N/A</v>
      </c>
      <c r="BD90" s="124" t="e">
        <f t="shared" si="67"/>
        <v>#N/A</v>
      </c>
    </row>
    <row r="91" spans="2:56" s="117" customFormat="1">
      <c r="B91" s="123" t="s">
        <v>74</v>
      </c>
      <c r="C91" s="119" t="s">
        <v>8</v>
      </c>
      <c r="D91" s="125"/>
      <c r="E91" s="125"/>
      <c r="F91" s="124">
        <f t="shared" si="65"/>
        <v>0.21261261261261261</v>
      </c>
      <c r="G91" s="124">
        <f t="shared" ref="G91:AK91" si="68">IFERROR(G68/G$78, #N/A)</f>
        <v>0.20251716247139587</v>
      </c>
      <c r="H91" s="124">
        <f t="shared" si="68"/>
        <v>0.20662598081952921</v>
      </c>
      <c r="I91" s="124">
        <f t="shared" si="68"/>
        <v>0.20080592816962353</v>
      </c>
      <c r="J91" s="124">
        <f t="shared" si="68"/>
        <v>0.19249527953991466</v>
      </c>
      <c r="K91" s="124">
        <f t="shared" si="68"/>
        <v>0.19647272562795889</v>
      </c>
      <c r="L91" s="124">
        <f t="shared" si="68"/>
        <v>0.20041545240952313</v>
      </c>
      <c r="M91" s="124">
        <f t="shared" si="68"/>
        <v>0.19851922370865643</v>
      </c>
      <c r="N91" s="124">
        <f t="shared" si="68"/>
        <v>0.20195545565102097</v>
      </c>
      <c r="O91" s="124">
        <f t="shared" si="68"/>
        <v>0.20626068942259052</v>
      </c>
      <c r="P91" s="124">
        <f t="shared" si="68"/>
        <v>0.2033946251768034</v>
      </c>
      <c r="Q91" s="124" t="e">
        <f t="shared" si="68"/>
        <v>#N/A</v>
      </c>
      <c r="R91" s="124">
        <f t="shared" si="68"/>
        <v>0.19805194805194806</v>
      </c>
      <c r="S91" s="124">
        <f t="shared" si="68"/>
        <v>0.20242024202420242</v>
      </c>
      <c r="T91" s="124">
        <f t="shared" si="68"/>
        <v>0.21043627031650983</v>
      </c>
      <c r="U91" s="124">
        <f t="shared" si="68"/>
        <v>0.20598006644518271</v>
      </c>
      <c r="V91" s="124">
        <f t="shared" si="68"/>
        <v>0.20347259902333154</v>
      </c>
      <c r="W91" s="124">
        <f t="shared" si="68"/>
        <v>0.20581340834505391</v>
      </c>
      <c r="X91" s="124">
        <f t="shared" si="68"/>
        <v>0.20347896440129451</v>
      </c>
      <c r="Y91" s="124">
        <f t="shared" si="68"/>
        <v>0.20897718910963944</v>
      </c>
      <c r="Z91" s="124">
        <f t="shared" si="68"/>
        <v>0.21036889332003988</v>
      </c>
      <c r="AA91" s="124">
        <f t="shared" si="68"/>
        <v>0.20781156827668457</v>
      </c>
      <c r="AB91" s="124">
        <f t="shared" si="68"/>
        <v>0.21431741448370009</v>
      </c>
      <c r="AC91" s="124" t="e">
        <f t="shared" si="68"/>
        <v>#N/A</v>
      </c>
      <c r="AD91" s="124">
        <f t="shared" si="68"/>
        <v>0.20124804992199688</v>
      </c>
      <c r="AE91" s="124">
        <f t="shared" si="68"/>
        <v>0.21633554083885209</v>
      </c>
      <c r="AF91" s="124">
        <f t="shared" si="68"/>
        <v>0.21617161716171618</v>
      </c>
      <c r="AG91" s="124">
        <f t="shared" si="68"/>
        <v>0.21405335068314899</v>
      </c>
      <c r="AH91" s="124">
        <f t="shared" si="68"/>
        <v>0.22141662018962632</v>
      </c>
      <c r="AI91" s="124">
        <f t="shared" si="68"/>
        <v>0.22184954480114999</v>
      </c>
      <c r="AJ91" s="124">
        <f t="shared" si="68"/>
        <v>0.21896907216494846</v>
      </c>
      <c r="AK91" s="124">
        <f t="shared" si="68"/>
        <v>0.23100655611261087</v>
      </c>
      <c r="AL91" s="124">
        <f t="shared" ref="AL91:BD91" si="69">IFERROR(AL68/AL$78, #N/A)</f>
        <v>0.23071601521964719</v>
      </c>
      <c r="AM91" s="124">
        <f t="shared" si="69"/>
        <v>0.22661315220747144</v>
      </c>
      <c r="AN91" s="124">
        <f t="shared" si="69"/>
        <v>0.23268617791944363</v>
      </c>
      <c r="AO91" s="124" t="e">
        <f t="shared" si="69"/>
        <v>#N/A</v>
      </c>
      <c r="AP91" s="124">
        <f t="shared" si="69"/>
        <v>0.23817863397548161</v>
      </c>
      <c r="AQ91" s="124">
        <f t="shared" si="69"/>
        <v>0.24404761904761904</v>
      </c>
      <c r="AR91" s="124">
        <f t="shared" si="69"/>
        <v>0.23954703832752614</v>
      </c>
      <c r="AS91" s="124">
        <f t="shared" si="69"/>
        <v>0.23149394347240915</v>
      </c>
      <c r="AT91" s="124">
        <f t="shared" si="69"/>
        <v>0.23905529953917051</v>
      </c>
      <c r="AU91" s="124">
        <f t="shared" si="69"/>
        <v>0.23776908023483365</v>
      </c>
      <c r="AV91" s="124">
        <f t="shared" si="69"/>
        <v>0.23823781009409753</v>
      </c>
      <c r="AW91" s="124">
        <f t="shared" si="69"/>
        <v>0.23867529501332319</v>
      </c>
      <c r="AX91" s="124">
        <f t="shared" si="69"/>
        <v>0.23397113125209801</v>
      </c>
      <c r="AY91" s="124">
        <f t="shared" si="69"/>
        <v>0.23565510892911937</v>
      </c>
      <c r="AZ91" s="124">
        <f t="shared" si="69"/>
        <v>0.23972602739726026</v>
      </c>
      <c r="BA91" s="124" t="e">
        <f t="shared" si="69"/>
        <v>#N/A</v>
      </c>
      <c r="BB91" s="124" t="e">
        <f t="shared" si="69"/>
        <v>#N/A</v>
      </c>
      <c r="BC91" s="124" t="e">
        <f t="shared" si="69"/>
        <v>#N/A</v>
      </c>
      <c r="BD91" s="124" t="e">
        <f t="shared" si="69"/>
        <v>#N/A</v>
      </c>
    </row>
    <row r="92" spans="2:56" s="117" customFormat="1">
      <c r="B92" s="123" t="s">
        <v>74</v>
      </c>
      <c r="C92" s="119" t="s">
        <v>7</v>
      </c>
      <c r="D92" s="125"/>
      <c r="E92" s="125"/>
      <c r="F92" s="124">
        <f t="shared" si="65"/>
        <v>0.10810810810810811</v>
      </c>
      <c r="G92" s="124">
        <f t="shared" ref="G92:AK92" si="70">IFERROR(G69/G$78, #N/A)</f>
        <v>0.11327231121281464</v>
      </c>
      <c r="H92" s="124">
        <f t="shared" si="70"/>
        <v>0.11508282476024412</v>
      </c>
      <c r="I92" s="124">
        <f t="shared" si="70"/>
        <v>0.11493942016443098</v>
      </c>
      <c r="J92" s="124">
        <f t="shared" si="70"/>
        <v>0.12220205948320424</v>
      </c>
      <c r="K92" s="124">
        <f t="shared" si="70"/>
        <v>0.11778940385369238</v>
      </c>
      <c r="L92" s="124">
        <f t="shared" si="70"/>
        <v>0.1214257143529396</v>
      </c>
      <c r="M92" s="124">
        <f t="shared" si="70"/>
        <v>0.12841020418329449</v>
      </c>
      <c r="N92" s="124">
        <f t="shared" si="70"/>
        <v>0.12461799855389087</v>
      </c>
      <c r="O92" s="124">
        <f t="shared" si="70"/>
        <v>0.12887529207718065</v>
      </c>
      <c r="P92" s="124">
        <f t="shared" si="70"/>
        <v>0.12814710042432814</v>
      </c>
      <c r="Q92" s="124" t="e">
        <f t="shared" si="70"/>
        <v>#N/A</v>
      </c>
      <c r="R92" s="124">
        <f t="shared" si="70"/>
        <v>0.15422077922077923</v>
      </c>
      <c r="S92" s="124">
        <f t="shared" si="70"/>
        <v>0.12761276127612761</v>
      </c>
      <c r="T92" s="124">
        <f t="shared" si="70"/>
        <v>0.12917023096663816</v>
      </c>
      <c r="U92" s="124">
        <f t="shared" si="70"/>
        <v>0.12691029900332226</v>
      </c>
      <c r="V92" s="124">
        <f t="shared" si="70"/>
        <v>0.12588171459576777</v>
      </c>
      <c r="W92" s="124">
        <f t="shared" si="70"/>
        <v>0.12751992498827941</v>
      </c>
      <c r="X92" s="124">
        <f t="shared" si="70"/>
        <v>0.13470873786407767</v>
      </c>
      <c r="Y92" s="124">
        <f t="shared" si="70"/>
        <v>0.13134657836644592</v>
      </c>
      <c r="Z92" s="124">
        <f t="shared" si="70"/>
        <v>0.13326686606846128</v>
      </c>
      <c r="AA92" s="124">
        <f t="shared" si="70"/>
        <v>0.13804412641621944</v>
      </c>
      <c r="AB92" s="124">
        <f t="shared" si="70"/>
        <v>0.13594970984287136</v>
      </c>
      <c r="AC92" s="124" t="e">
        <f t="shared" si="70"/>
        <v>#N/A</v>
      </c>
      <c r="AD92" s="124">
        <f t="shared" si="70"/>
        <v>0.1606864274570983</v>
      </c>
      <c r="AE92" s="124">
        <f t="shared" si="70"/>
        <v>0.13686534216335541</v>
      </c>
      <c r="AF92" s="124">
        <f t="shared" si="70"/>
        <v>0.15016501650165018</v>
      </c>
      <c r="AG92" s="124">
        <f t="shared" si="70"/>
        <v>0.14378659726740403</v>
      </c>
      <c r="AH92" s="124">
        <f t="shared" si="70"/>
        <v>0.13664249860568878</v>
      </c>
      <c r="AI92" s="124">
        <f t="shared" si="70"/>
        <v>0.13751796837565883</v>
      </c>
      <c r="AJ92" s="124">
        <f t="shared" si="70"/>
        <v>0.14309278350515464</v>
      </c>
      <c r="AK92" s="124">
        <f t="shared" si="70"/>
        <v>0.14153490165831084</v>
      </c>
      <c r="AL92" s="124">
        <f t="shared" ref="AL92:BD92" si="71">IFERROR(AL69/AL$78, #N/A)</f>
        <v>0.14251124178484953</v>
      </c>
      <c r="AM92" s="124">
        <f t="shared" si="71"/>
        <v>0.14078419265205311</v>
      </c>
      <c r="AN92" s="124">
        <f t="shared" si="71"/>
        <v>0.14343668501883511</v>
      </c>
      <c r="AO92" s="124" t="e">
        <f t="shared" si="71"/>
        <v>#N/A</v>
      </c>
      <c r="AP92" s="124">
        <f t="shared" si="71"/>
        <v>0.13309982486865149</v>
      </c>
      <c r="AQ92" s="124">
        <f t="shared" si="71"/>
        <v>0.14166666666666666</v>
      </c>
      <c r="AR92" s="124">
        <f t="shared" si="71"/>
        <v>0.16027874564459929</v>
      </c>
      <c r="AS92" s="124">
        <f t="shared" si="71"/>
        <v>0.15006729475100941</v>
      </c>
      <c r="AT92" s="124">
        <f t="shared" si="71"/>
        <v>0.14112903225806453</v>
      </c>
      <c r="AU92" s="124">
        <f t="shared" si="71"/>
        <v>0.1413894324853229</v>
      </c>
      <c r="AV92" s="124">
        <f t="shared" si="71"/>
        <v>0.14157399486740804</v>
      </c>
      <c r="AW92" s="124">
        <f t="shared" si="71"/>
        <v>0.14160639512752188</v>
      </c>
      <c r="AX92" s="124">
        <f t="shared" si="71"/>
        <v>0.14870762000671367</v>
      </c>
      <c r="AY92" s="124">
        <f t="shared" si="71"/>
        <v>0.14268180423442775</v>
      </c>
      <c r="AZ92" s="124">
        <f t="shared" si="71"/>
        <v>0.14526255707762556</v>
      </c>
      <c r="BA92" s="124" t="e">
        <f t="shared" si="71"/>
        <v>#N/A</v>
      </c>
      <c r="BB92" s="124" t="e">
        <f t="shared" si="71"/>
        <v>#N/A</v>
      </c>
      <c r="BC92" s="124" t="e">
        <f t="shared" si="71"/>
        <v>#N/A</v>
      </c>
      <c r="BD92" s="124" t="e">
        <f t="shared" si="71"/>
        <v>#N/A</v>
      </c>
    </row>
    <row r="93" spans="2:56" s="117" customFormat="1">
      <c r="B93" s="123" t="s">
        <v>74</v>
      </c>
      <c r="C93" s="119" t="s">
        <v>6</v>
      </c>
      <c r="D93" s="125"/>
      <c r="E93" s="125"/>
      <c r="F93" s="124">
        <f t="shared" si="65"/>
        <v>8.6486486486486491E-2</v>
      </c>
      <c r="G93" s="124">
        <f t="shared" ref="G93:AK93" si="72">IFERROR(G70/G$78, #N/A)</f>
        <v>8.6956521739130432E-2</v>
      </c>
      <c r="H93" s="124">
        <f t="shared" si="72"/>
        <v>8.4568439407149087E-2</v>
      </c>
      <c r="I93" s="124">
        <f t="shared" si="72"/>
        <v>8.0457594115101685E-2</v>
      </c>
      <c r="J93" s="124">
        <f t="shared" si="72"/>
        <v>7.8403976217100074E-2</v>
      </c>
      <c r="K93" s="124">
        <f t="shared" si="72"/>
        <v>7.9154479389681273E-2</v>
      </c>
      <c r="L93" s="124">
        <f t="shared" si="72"/>
        <v>7.9409896237735575E-2</v>
      </c>
      <c r="M93" s="124">
        <f t="shared" si="72"/>
        <v>7.9702885355148301E-2</v>
      </c>
      <c r="N93" s="124">
        <f t="shared" si="72"/>
        <v>7.970148416996814E-2</v>
      </c>
      <c r="O93" s="124">
        <f t="shared" si="72"/>
        <v>7.7084286849902442E-2</v>
      </c>
      <c r="P93" s="124">
        <f t="shared" si="72"/>
        <v>7.7793493635077787E-2</v>
      </c>
      <c r="Q93" s="124" t="e">
        <f t="shared" si="72"/>
        <v>#N/A</v>
      </c>
      <c r="R93" s="124">
        <f t="shared" si="72"/>
        <v>6.4935064935064929E-2</v>
      </c>
      <c r="S93" s="124">
        <f t="shared" si="72"/>
        <v>6.7106710671067105E-2</v>
      </c>
      <c r="T93" s="124">
        <f t="shared" si="72"/>
        <v>6.8434559452523525E-2</v>
      </c>
      <c r="U93" s="124">
        <f t="shared" si="72"/>
        <v>6.5780730897009962E-2</v>
      </c>
      <c r="V93" s="124">
        <f t="shared" si="72"/>
        <v>6.5653825284861633E-2</v>
      </c>
      <c r="W93" s="124">
        <f t="shared" si="72"/>
        <v>6.6572902015939989E-2</v>
      </c>
      <c r="X93" s="124">
        <f t="shared" si="72"/>
        <v>6.6747572815533979E-2</v>
      </c>
      <c r="Y93" s="124">
        <f t="shared" si="72"/>
        <v>6.9168506254598972E-2</v>
      </c>
      <c r="Z93" s="124">
        <f t="shared" si="72"/>
        <v>6.9125955466932537E-2</v>
      </c>
      <c r="AA93" s="124">
        <f t="shared" si="72"/>
        <v>6.8574836016696478E-2</v>
      </c>
      <c r="AB93" s="124">
        <f t="shared" si="72"/>
        <v>7.0221957563466608E-2</v>
      </c>
      <c r="AC93" s="124" t="e">
        <f t="shared" si="72"/>
        <v>#N/A</v>
      </c>
      <c r="AD93" s="124">
        <f t="shared" si="72"/>
        <v>7.0202808112324488E-2</v>
      </c>
      <c r="AE93" s="124">
        <f t="shared" si="72"/>
        <v>7.2847682119205295E-2</v>
      </c>
      <c r="AF93" s="124">
        <f t="shared" si="72"/>
        <v>7.1782178217821777E-2</v>
      </c>
      <c r="AG93" s="124">
        <f t="shared" si="72"/>
        <v>7.0266753415744954E-2</v>
      </c>
      <c r="AH93" s="124">
        <f t="shared" si="72"/>
        <v>7.1946458449525935E-2</v>
      </c>
      <c r="AI93" s="124">
        <f t="shared" si="72"/>
        <v>7.2831816003833247E-2</v>
      </c>
      <c r="AJ93" s="124">
        <f t="shared" si="72"/>
        <v>7.2989690721649486E-2</v>
      </c>
      <c r="AK93" s="124">
        <f t="shared" si="72"/>
        <v>7.6359429232549167E-2</v>
      </c>
      <c r="AL93" s="124">
        <f t="shared" ref="AL93:BD93" si="73">IFERROR(AL70/AL$78, #N/A)</f>
        <v>7.6444136976824631E-2</v>
      </c>
      <c r="AM93" s="124">
        <f t="shared" si="73"/>
        <v>7.5331892559431929E-2</v>
      </c>
      <c r="AN93" s="124">
        <f t="shared" si="73"/>
        <v>7.7079107505070993E-2</v>
      </c>
      <c r="AO93" s="124" t="e">
        <f t="shared" si="73"/>
        <v>#N/A</v>
      </c>
      <c r="AP93" s="124">
        <f t="shared" si="73"/>
        <v>7.8809106830122586E-2</v>
      </c>
      <c r="AQ93" s="124">
        <f t="shared" si="73"/>
        <v>8.0952380952380956E-2</v>
      </c>
      <c r="AR93" s="124">
        <f t="shared" si="73"/>
        <v>8.0139372822299645E-2</v>
      </c>
      <c r="AS93" s="124">
        <f t="shared" si="73"/>
        <v>7.8061911170928672E-2</v>
      </c>
      <c r="AT93" s="124">
        <f t="shared" si="73"/>
        <v>8.1221198156682023E-2</v>
      </c>
      <c r="AU93" s="124">
        <f t="shared" si="73"/>
        <v>8.0724070450097843E-2</v>
      </c>
      <c r="AV93" s="124">
        <f t="shared" si="73"/>
        <v>8.1693755346449959E-2</v>
      </c>
      <c r="AW93" s="124">
        <f t="shared" si="73"/>
        <v>8.2984392843547777E-2</v>
      </c>
      <c r="AX93" s="124">
        <f t="shared" si="73"/>
        <v>8.3585095669687817E-2</v>
      </c>
      <c r="AY93" s="124">
        <f t="shared" si="73"/>
        <v>8.3768027002147902E-2</v>
      </c>
      <c r="AZ93" s="124">
        <f t="shared" si="73"/>
        <v>8.590182648401827E-2</v>
      </c>
      <c r="BA93" s="124" t="e">
        <f t="shared" si="73"/>
        <v>#N/A</v>
      </c>
      <c r="BB93" s="124" t="e">
        <f t="shared" si="73"/>
        <v>#N/A</v>
      </c>
      <c r="BC93" s="124" t="e">
        <f t="shared" si="73"/>
        <v>#N/A</v>
      </c>
      <c r="BD93" s="124" t="e">
        <f t="shared" si="73"/>
        <v>#N/A</v>
      </c>
    </row>
    <row r="94" spans="2:56" s="117" customFormat="1">
      <c r="B94" s="123" t="s">
        <v>74</v>
      </c>
      <c r="C94" s="124" t="s">
        <v>5</v>
      </c>
      <c r="D94" s="125"/>
      <c r="E94" s="125"/>
      <c r="F94" s="124">
        <f t="shared" si="65"/>
        <v>3.9639639639639637E-2</v>
      </c>
      <c r="G94" s="124">
        <f t="shared" ref="G94:AK94" si="74">IFERROR(G71/G$78, #N/A)</f>
        <v>3.8901601830663615E-2</v>
      </c>
      <c r="H94" s="124">
        <f t="shared" si="74"/>
        <v>3.9232781168265042E-2</v>
      </c>
      <c r="I94" s="124">
        <f t="shared" si="74"/>
        <v>3.7862397230636093E-2</v>
      </c>
      <c r="J94" s="124">
        <f t="shared" si="74"/>
        <v>3.6228044183073828E-2</v>
      </c>
      <c r="K94" s="124">
        <f t="shared" si="74"/>
        <v>3.5807978771522482E-2</v>
      </c>
      <c r="L94" s="124">
        <f t="shared" si="74"/>
        <v>3.6133603579075448E-2</v>
      </c>
      <c r="M94" s="124">
        <f t="shared" si="74"/>
        <v>3.5054509762680972E-2</v>
      </c>
      <c r="N94" s="124">
        <f t="shared" si="74"/>
        <v>3.5122687939307992E-2</v>
      </c>
      <c r="O94" s="124">
        <f t="shared" si="74"/>
        <v>3.4025485992339746E-2</v>
      </c>
      <c r="P94" s="124">
        <f t="shared" si="74"/>
        <v>3.5643564356435641E-2</v>
      </c>
      <c r="Q94" s="124" t="e">
        <f t="shared" si="74"/>
        <v>#N/A</v>
      </c>
      <c r="R94" s="124">
        <f t="shared" si="74"/>
        <v>2.7597402597402596E-2</v>
      </c>
      <c r="S94" s="124">
        <f t="shared" si="74"/>
        <v>2.7502750275027504E-2</v>
      </c>
      <c r="T94" s="124">
        <f t="shared" si="74"/>
        <v>2.9940119760479042E-2</v>
      </c>
      <c r="U94" s="124">
        <f t="shared" si="74"/>
        <v>2.8571428571428571E-2</v>
      </c>
      <c r="V94" s="124">
        <f t="shared" si="74"/>
        <v>2.821486706456864E-2</v>
      </c>
      <c r="W94" s="124">
        <f t="shared" si="74"/>
        <v>2.8129395218002812E-2</v>
      </c>
      <c r="X94" s="124">
        <f t="shared" si="74"/>
        <v>2.7508090614886731E-2</v>
      </c>
      <c r="Y94" s="124">
        <f t="shared" si="74"/>
        <v>2.759381898454746E-2</v>
      </c>
      <c r="Z94" s="124">
        <f t="shared" si="74"/>
        <v>2.725157859754071E-2</v>
      </c>
      <c r="AA94" s="124">
        <f t="shared" si="74"/>
        <v>2.6535480023852118E-2</v>
      </c>
      <c r="AB94" s="124">
        <f t="shared" si="74"/>
        <v>2.6965231704371179E-2</v>
      </c>
      <c r="AC94" s="124" t="e">
        <f t="shared" si="74"/>
        <v>#N/A</v>
      </c>
      <c r="AD94" s="124">
        <f t="shared" si="74"/>
        <v>1.8720748829953199E-2</v>
      </c>
      <c r="AE94" s="124">
        <f t="shared" si="74"/>
        <v>2.097130242825607E-2</v>
      </c>
      <c r="AF94" s="124">
        <f t="shared" si="74"/>
        <v>2.2277227722772276E-2</v>
      </c>
      <c r="AG94" s="124">
        <f t="shared" si="74"/>
        <v>2.1470396877033181E-2</v>
      </c>
      <c r="AH94" s="124">
        <f t="shared" si="74"/>
        <v>2.1751254880089235E-2</v>
      </c>
      <c r="AI94" s="124">
        <f t="shared" si="74"/>
        <v>2.1562050790608529E-2</v>
      </c>
      <c r="AJ94" s="124">
        <f t="shared" si="74"/>
        <v>2.1030927835051547E-2</v>
      </c>
      <c r="AK94" s="124">
        <f t="shared" si="74"/>
        <v>2.1596606247589665E-2</v>
      </c>
      <c r="AL94" s="124">
        <f t="shared" ref="AL94:BD94" si="75">IFERROR(AL71/AL$78, #N/A)</f>
        <v>2.1445866482186094E-2</v>
      </c>
      <c r="AM94" s="124">
        <f t="shared" si="75"/>
        <v>2.0685396727384994E-2</v>
      </c>
      <c r="AN94" s="124">
        <f t="shared" si="75"/>
        <v>2.0573746740075342E-2</v>
      </c>
      <c r="AO94" s="124" t="e">
        <f t="shared" si="75"/>
        <v>#N/A</v>
      </c>
      <c r="AP94" s="124">
        <f t="shared" si="75"/>
        <v>0</v>
      </c>
      <c r="AQ94" s="124">
        <f t="shared" si="75"/>
        <v>0</v>
      </c>
      <c r="AR94" s="124">
        <f t="shared" si="75"/>
        <v>0</v>
      </c>
      <c r="AS94" s="124">
        <f t="shared" si="75"/>
        <v>0</v>
      </c>
      <c r="AT94" s="124">
        <f t="shared" si="75"/>
        <v>0</v>
      </c>
      <c r="AU94" s="124">
        <f t="shared" si="75"/>
        <v>0</v>
      </c>
      <c r="AV94" s="124">
        <f t="shared" si="75"/>
        <v>0</v>
      </c>
      <c r="AW94" s="124">
        <f t="shared" si="75"/>
        <v>0</v>
      </c>
      <c r="AX94" s="124">
        <f t="shared" si="75"/>
        <v>0</v>
      </c>
      <c r="AY94" s="124">
        <f t="shared" si="75"/>
        <v>0</v>
      </c>
      <c r="AZ94" s="124">
        <f t="shared" si="75"/>
        <v>0</v>
      </c>
      <c r="BA94" s="124" t="e">
        <f t="shared" si="75"/>
        <v>#N/A</v>
      </c>
      <c r="BB94" s="124" t="e">
        <f t="shared" si="75"/>
        <v>#N/A</v>
      </c>
      <c r="BC94" s="124" t="e">
        <f t="shared" si="75"/>
        <v>#N/A</v>
      </c>
      <c r="BD94" s="124" t="e">
        <f t="shared" si="75"/>
        <v>#N/A</v>
      </c>
    </row>
    <row r="95" spans="2:56" s="117" customFormat="1">
      <c r="B95" s="123" t="s">
        <v>74</v>
      </c>
      <c r="C95" s="119" t="s">
        <v>3</v>
      </c>
      <c r="D95" s="125"/>
      <c r="E95" s="125"/>
      <c r="F95" s="124">
        <f t="shared" si="65"/>
        <v>7.2072072072072071E-2</v>
      </c>
      <c r="G95" s="124">
        <f t="shared" ref="G95:AK95" si="76">IFERROR(G72/G$78, #N/A)</f>
        <v>6.8649885583524028E-2</v>
      </c>
      <c r="H95" s="124">
        <f t="shared" si="76"/>
        <v>6.9747166521360066E-2</v>
      </c>
      <c r="I95" s="124">
        <f t="shared" si="76"/>
        <v>6.7611423626135869E-2</v>
      </c>
      <c r="J95" s="124">
        <f t="shared" si="76"/>
        <v>6.6508200515195237E-2</v>
      </c>
      <c r="K95" s="124">
        <f t="shared" si="76"/>
        <v>6.9731327081385894E-2</v>
      </c>
      <c r="L95" s="124">
        <f t="shared" si="76"/>
        <v>7.3947839882759062E-2</v>
      </c>
      <c r="M95" s="124">
        <f t="shared" si="76"/>
        <v>7.4536957600647949E-2</v>
      </c>
      <c r="N95" s="124">
        <f t="shared" si="76"/>
        <v>7.632430263734237E-2</v>
      </c>
      <c r="O95" s="124">
        <f t="shared" si="76"/>
        <v>7.407318189482813E-2</v>
      </c>
      <c r="P95" s="124">
        <f t="shared" si="76"/>
        <v>7.5247524752475245E-2</v>
      </c>
      <c r="Q95" s="124" t="e">
        <f t="shared" si="76"/>
        <v>#N/A</v>
      </c>
      <c r="R95" s="124">
        <f t="shared" si="76"/>
        <v>7.4675324675324672E-2</v>
      </c>
      <c r="S95" s="124">
        <f t="shared" si="76"/>
        <v>6.9306930693069313E-2</v>
      </c>
      <c r="T95" s="124">
        <f t="shared" si="76"/>
        <v>7.1000855431993151E-2</v>
      </c>
      <c r="U95" s="124">
        <f t="shared" si="76"/>
        <v>6.617940199335548E-2</v>
      </c>
      <c r="V95" s="124">
        <f t="shared" si="76"/>
        <v>6.7824199674443836E-2</v>
      </c>
      <c r="W95" s="124">
        <f t="shared" si="76"/>
        <v>7.0323488045007029E-2</v>
      </c>
      <c r="X95" s="124">
        <f t="shared" si="76"/>
        <v>7.200647249190939E-2</v>
      </c>
      <c r="Y95" s="124">
        <f t="shared" si="76"/>
        <v>7.3951434878587199E-2</v>
      </c>
      <c r="Z95" s="124">
        <f t="shared" si="76"/>
        <v>7.3446327683615822E-2</v>
      </c>
      <c r="AA95" s="124">
        <f t="shared" si="76"/>
        <v>7.1854502087060221E-2</v>
      </c>
      <c r="AB95" s="124">
        <f t="shared" si="76"/>
        <v>7.2469060205497537E-2</v>
      </c>
      <c r="AC95" s="124" t="e">
        <f t="shared" si="76"/>
        <v>#N/A</v>
      </c>
      <c r="AD95" s="124">
        <f t="shared" si="76"/>
        <v>7.3322932917316688E-2</v>
      </c>
      <c r="AE95" s="124">
        <f t="shared" si="76"/>
        <v>7.505518763796909E-2</v>
      </c>
      <c r="AF95" s="124">
        <f t="shared" si="76"/>
        <v>6.8481848184818478E-2</v>
      </c>
      <c r="AG95" s="124">
        <f t="shared" si="76"/>
        <v>6.5061808718282363E-2</v>
      </c>
      <c r="AH95" s="124">
        <f t="shared" si="76"/>
        <v>6.8600111544896827E-2</v>
      </c>
      <c r="AI95" s="124">
        <f t="shared" si="76"/>
        <v>7.2831816003833247E-2</v>
      </c>
      <c r="AJ95" s="124">
        <f t="shared" si="76"/>
        <v>7.2164948453608241E-2</v>
      </c>
      <c r="AK95" s="124">
        <f t="shared" si="76"/>
        <v>7.4816814500578477E-2</v>
      </c>
      <c r="AL95" s="124">
        <f t="shared" ref="AL95:BD95" si="77">IFERROR(AL72/AL$78, #N/A)</f>
        <v>7.4714631615358004E-2</v>
      </c>
      <c r="AM95" s="124">
        <f t="shared" si="77"/>
        <v>7.4096943501080578E-2</v>
      </c>
      <c r="AN95" s="124">
        <f t="shared" si="77"/>
        <v>7.5050709939148072E-2</v>
      </c>
      <c r="AO95" s="124" t="e">
        <f t="shared" si="77"/>
        <v>#N/A</v>
      </c>
      <c r="AP95" s="124">
        <f t="shared" si="77"/>
        <v>7.3555166374781086E-2</v>
      </c>
      <c r="AQ95" s="124">
        <f t="shared" si="77"/>
        <v>7.0238095238095238E-2</v>
      </c>
      <c r="AR95" s="124">
        <f t="shared" si="77"/>
        <v>6.7073170731707321E-2</v>
      </c>
      <c r="AS95" s="124">
        <f t="shared" si="77"/>
        <v>6.5275908479138625E-2</v>
      </c>
      <c r="AT95" s="124">
        <f t="shared" si="77"/>
        <v>7.0276497695852536E-2</v>
      </c>
      <c r="AU95" s="124">
        <f t="shared" si="77"/>
        <v>7.2407045009784732E-2</v>
      </c>
      <c r="AV95" s="124">
        <f t="shared" si="77"/>
        <v>7.5705731394354145E-2</v>
      </c>
      <c r="AW95" s="124">
        <f t="shared" si="77"/>
        <v>7.6893795203654358E-2</v>
      </c>
      <c r="AX95" s="124">
        <f t="shared" si="77"/>
        <v>7.6535750251762333E-2</v>
      </c>
      <c r="AY95" s="124">
        <f t="shared" si="77"/>
        <v>7.7324332617367292E-2</v>
      </c>
      <c r="AZ95" s="124">
        <f t="shared" si="77"/>
        <v>7.7340182648401826E-2</v>
      </c>
      <c r="BA95" s="124" t="e">
        <f t="shared" si="77"/>
        <v>#N/A</v>
      </c>
      <c r="BB95" s="124" t="e">
        <f t="shared" si="77"/>
        <v>#N/A</v>
      </c>
      <c r="BC95" s="124" t="e">
        <f t="shared" si="77"/>
        <v>#N/A</v>
      </c>
      <c r="BD95" s="124" t="e">
        <f t="shared" si="77"/>
        <v>#N/A</v>
      </c>
    </row>
    <row r="96" spans="2:56" s="120" customFormat="1">
      <c r="B96" s="126" t="s">
        <v>74</v>
      </c>
      <c r="C96" s="122" t="s">
        <v>73</v>
      </c>
      <c r="D96" s="127"/>
      <c r="E96" s="127"/>
      <c r="F96" s="122">
        <f>IFERROR(F77/F$78, #N/A)</f>
        <v>0.26486486486486488</v>
      </c>
      <c r="G96" s="122">
        <f t="shared" ref="G96:AK96" si="78">IFERROR(G77/G$78, #N/A)</f>
        <v>0.2791762013729977</v>
      </c>
      <c r="H96" s="122">
        <f t="shared" si="78"/>
        <v>0.28509154315605928</v>
      </c>
      <c r="I96" s="122">
        <f t="shared" si="78"/>
        <v>0.31299085893552575</v>
      </c>
      <c r="J96" s="122">
        <f t="shared" si="78"/>
        <v>0.30310220201622584</v>
      </c>
      <c r="K96" s="122">
        <f t="shared" si="78"/>
        <v>0.31661791755872509</v>
      </c>
      <c r="L96" s="122">
        <f t="shared" si="78"/>
        <v>0.30167357406716477</v>
      </c>
      <c r="M96" s="122">
        <f t="shared" si="78"/>
        <v>0.29667185104416316</v>
      </c>
      <c r="N96" s="122">
        <f t="shared" si="78"/>
        <v>0.29516566595149218</v>
      </c>
      <c r="O96" s="122">
        <f t="shared" si="78"/>
        <v>0.28424830775901527</v>
      </c>
      <c r="P96" s="122">
        <f t="shared" si="78"/>
        <v>0.28995756718528998</v>
      </c>
      <c r="Q96" s="122" t="e">
        <f t="shared" si="78"/>
        <v>#N/A</v>
      </c>
      <c r="R96" s="122">
        <f t="shared" si="78"/>
        <v>0.28896103896103897</v>
      </c>
      <c r="S96" s="122">
        <f t="shared" si="78"/>
        <v>0.31133113311331134</v>
      </c>
      <c r="T96" s="122">
        <f t="shared" si="78"/>
        <v>0.29940119760479039</v>
      </c>
      <c r="U96" s="122">
        <f t="shared" si="78"/>
        <v>0.32093023255813952</v>
      </c>
      <c r="V96" s="122">
        <f t="shared" si="78"/>
        <v>0.32718393922951711</v>
      </c>
      <c r="W96" s="122">
        <f t="shared" si="78"/>
        <v>0.32208157524613223</v>
      </c>
      <c r="X96" s="122">
        <f t="shared" si="78"/>
        <v>0.31674757281553401</v>
      </c>
      <c r="Y96" s="122">
        <f t="shared" si="78"/>
        <v>0.30868285504047094</v>
      </c>
      <c r="Z96" s="122">
        <f t="shared" si="78"/>
        <v>0.30541708208707213</v>
      </c>
      <c r="AA96" s="122">
        <f t="shared" si="78"/>
        <v>0.30679785330948123</v>
      </c>
      <c r="AB96" s="122">
        <f t="shared" si="78"/>
        <v>0.29661754874808294</v>
      </c>
      <c r="AC96" s="122" t="e">
        <f t="shared" si="78"/>
        <v>#N/A</v>
      </c>
      <c r="AD96" s="122">
        <f t="shared" si="78"/>
        <v>0.29329173166926675</v>
      </c>
      <c r="AE96" s="122">
        <f t="shared" si="78"/>
        <v>0.29801324503311261</v>
      </c>
      <c r="AF96" s="122">
        <f t="shared" si="78"/>
        <v>0.28712871287128711</v>
      </c>
      <c r="AG96" s="122">
        <f t="shared" si="78"/>
        <v>0.31229668184775539</v>
      </c>
      <c r="AH96" s="122">
        <f t="shared" si="78"/>
        <v>0.30451756832124932</v>
      </c>
      <c r="AI96" s="122">
        <f t="shared" si="78"/>
        <v>0.29995208433157644</v>
      </c>
      <c r="AJ96" s="122">
        <f t="shared" si="78"/>
        <v>0.30103092783505153</v>
      </c>
      <c r="AK96" s="122">
        <f t="shared" si="78"/>
        <v>0.27805630543771692</v>
      </c>
      <c r="AL96" s="122">
        <f t="shared" ref="AL96:BD96" si="79">IFERROR(AL77/AL$78, #N/A)</f>
        <v>0.27845036319612593</v>
      </c>
      <c r="AM96" s="122">
        <f t="shared" si="79"/>
        <v>0.2797159617165792</v>
      </c>
      <c r="AN96" s="122">
        <f t="shared" si="79"/>
        <v>0.27470298464213272</v>
      </c>
      <c r="AO96" s="122" t="e">
        <f t="shared" si="79"/>
        <v>#N/A</v>
      </c>
      <c r="AP96" s="122">
        <f t="shared" si="79"/>
        <v>0.29947460595446584</v>
      </c>
      <c r="AQ96" s="122">
        <f t="shared" si="79"/>
        <v>0.27738095238095239</v>
      </c>
      <c r="AR96" s="122">
        <f t="shared" si="79"/>
        <v>0.27439024390243905</v>
      </c>
      <c r="AS96" s="122">
        <f t="shared" si="79"/>
        <v>0.30686406460296095</v>
      </c>
      <c r="AT96" s="122">
        <f t="shared" si="79"/>
        <v>0.30011520737327191</v>
      </c>
      <c r="AU96" s="122">
        <f t="shared" si="79"/>
        <v>0.30088062622309197</v>
      </c>
      <c r="AV96" s="122">
        <f t="shared" si="79"/>
        <v>0.29811804961505561</v>
      </c>
      <c r="AW96" s="122">
        <f t="shared" si="79"/>
        <v>0.29539398553483059</v>
      </c>
      <c r="AX96" s="122">
        <f t="shared" si="79"/>
        <v>0.29472977509231285</v>
      </c>
      <c r="AY96" s="122">
        <f t="shared" si="79"/>
        <v>0.29702362687941086</v>
      </c>
      <c r="AZ96" s="122">
        <f t="shared" si="79"/>
        <v>0.28281963470319632</v>
      </c>
      <c r="BA96" s="122" t="e">
        <f t="shared" si="79"/>
        <v>#N/A</v>
      </c>
      <c r="BB96" s="122" t="e">
        <f t="shared" si="79"/>
        <v>#N/A</v>
      </c>
      <c r="BC96" s="122" t="e">
        <f t="shared" si="79"/>
        <v>#N/A</v>
      </c>
      <c r="BD96" s="122" t="e">
        <f t="shared" si="79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0"/>
      <c r="Q139" s="150"/>
      <c r="R139" s="150"/>
      <c r="S139" s="150"/>
      <c r="T139" s="150"/>
      <c r="U139" s="150"/>
      <c r="V139" s="150"/>
      <c r="W139" s="150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4"/>
  <sheetViews>
    <sheetView zoomScaleNormal="100" workbookViewId="0">
      <pane xSplit="3" ySplit="3" topLeftCell="AU4" activePane="bottomRight" state="frozen"/>
      <selection pane="topRight" activeCell="D1" sqref="D1"/>
      <selection pane="bottomLeft" activeCell="A4" sqref="A4"/>
      <selection pane="bottomRight" activeCell="AZ31" sqref="AZ31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59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>
        <f>raw!BA1</f>
        <v>0</v>
      </c>
      <c r="BB1" s="22">
        <f>raw!BB1</f>
        <v>0</v>
      </c>
      <c r="BC1" s="22">
        <f>raw!BC1</f>
        <v>0</v>
      </c>
      <c r="BD1" s="22">
        <f>raw!BD1</f>
        <v>0</v>
      </c>
      <c r="BE1" s="22">
        <f>raw!BE1</f>
        <v>0</v>
      </c>
      <c r="BF1" s="22">
        <f>raw!BF1</f>
        <v>0</v>
      </c>
      <c r="BG1" s="22">
        <f>raw!BG1</f>
        <v>0</v>
      </c>
      <c r="BH1" s="22">
        <f>raw!BH1</f>
        <v>0</v>
      </c>
      <c r="BI1" s="22">
        <f>raw!BI1</f>
        <v>0</v>
      </c>
      <c r="BJ1" s="22">
        <f>raw!BJ1</f>
        <v>0</v>
      </c>
      <c r="BK1" s="22">
        <f>raw!BK1</f>
        <v>0</v>
      </c>
      <c r="BL1" s="22">
        <f>raw!BL1</f>
        <v>0</v>
      </c>
      <c r="BM1" s="22">
        <f>raw!BM1</f>
        <v>0</v>
      </c>
      <c r="BN1" s="22">
        <f>raw!BN1</f>
        <v>0</v>
      </c>
      <c r="BO1" s="22">
        <f>raw!BO1</f>
        <v>0</v>
      </c>
      <c r="BP1" s="22">
        <f>raw!BP1</f>
        <v>0</v>
      </c>
      <c r="BQ1" s="22">
        <f>raw!BQ1</f>
        <v>0</v>
      </c>
      <c r="BR1" s="22">
        <f>raw!BR1</f>
        <v>0</v>
      </c>
      <c r="BS1" s="22">
        <f>raw!BS1</f>
        <v>0</v>
      </c>
      <c r="BT1" s="22">
        <f>raw!BT1</f>
        <v>0</v>
      </c>
      <c r="BU1" s="22">
        <f>raw!BU1</f>
        <v>0</v>
      </c>
      <c r="BV1" s="22">
        <f>raw!BV1</f>
        <v>0</v>
      </c>
      <c r="BW1" s="22">
        <f>raw!BW1</f>
        <v>0</v>
      </c>
      <c r="BX1" s="22">
        <f>raw!BX1</f>
        <v>0</v>
      </c>
      <c r="BY1" s="22">
        <f>raw!BY1</f>
        <v>0</v>
      </c>
      <c r="BZ1" s="22">
        <f>raw!BZ1</f>
        <v>0</v>
      </c>
      <c r="CA1" s="22">
        <f>raw!CA1</f>
        <v>0</v>
      </c>
      <c r="CB1" s="22">
        <f>raw!CB1</f>
        <v>0</v>
      </c>
      <c r="CC1" s="22">
        <f>raw!CC1</f>
        <v>0</v>
      </c>
      <c r="CD1" s="22">
        <f>raw!CD1</f>
        <v>0</v>
      </c>
      <c r="CE1" s="22">
        <f>raw!CE1</f>
        <v>0</v>
      </c>
      <c r="CF1" s="22">
        <f>raw!CF1</f>
        <v>0</v>
      </c>
      <c r="CG1" s="22">
        <f>raw!CG1</f>
        <v>0</v>
      </c>
      <c r="CH1" s="22">
        <f>raw!CH1</f>
        <v>0</v>
      </c>
      <c r="CI1" s="22">
        <f>raw!CI1</f>
        <v>0</v>
      </c>
      <c r="CJ1" s="22">
        <f>raw!CJ1</f>
        <v>0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0</v>
      </c>
      <c r="BF2" s="18">
        <f>raw!BF2</f>
        <v>0</v>
      </c>
      <c r="BG2" s="18">
        <f>raw!BG2</f>
        <v>0</v>
      </c>
      <c r="BH2" s="18">
        <f>raw!BH2</f>
        <v>0</v>
      </c>
      <c r="BI2" s="18">
        <f>raw!BI2</f>
        <v>0</v>
      </c>
      <c r="BJ2" s="18">
        <f>raw!BJ2</f>
        <v>0</v>
      </c>
      <c r="BK2" s="18">
        <f>raw!BK2</f>
        <v>0</v>
      </c>
      <c r="BL2" s="18">
        <f>raw!BL2</f>
        <v>0</v>
      </c>
      <c r="BM2" s="18">
        <f>raw!BM2</f>
        <v>0</v>
      </c>
      <c r="BN2" s="18">
        <f>raw!BN2</f>
        <v>0</v>
      </c>
      <c r="BO2" s="18">
        <f>raw!BO2</f>
        <v>0</v>
      </c>
      <c r="BP2" s="18">
        <f>raw!BP2</f>
        <v>0</v>
      </c>
      <c r="BQ2" s="18">
        <f>raw!BQ2</f>
        <v>0</v>
      </c>
      <c r="BR2" s="18">
        <f>raw!BR2</f>
        <v>0</v>
      </c>
      <c r="BS2" s="18">
        <f>raw!BS2</f>
        <v>0</v>
      </c>
      <c r="BT2" s="18">
        <f>raw!BT2</f>
        <v>0</v>
      </c>
      <c r="BU2" s="18">
        <f>raw!BU2</f>
        <v>0</v>
      </c>
      <c r="BV2" s="18">
        <f>raw!BV2</f>
        <v>0</v>
      </c>
      <c r="BW2" s="18">
        <f>raw!BW2</f>
        <v>0</v>
      </c>
      <c r="BX2" s="18">
        <f>raw!BX2</f>
        <v>0</v>
      </c>
      <c r="BY2" s="18">
        <f>raw!BY2</f>
        <v>0</v>
      </c>
      <c r="BZ2" s="18">
        <f>raw!BZ2</f>
        <v>0</v>
      </c>
      <c r="CA2" s="18">
        <f>raw!CA2</f>
        <v>0</v>
      </c>
      <c r="CB2" s="18">
        <f>raw!CB2</f>
        <v>0</v>
      </c>
      <c r="CC2" s="18">
        <f>raw!CC2</f>
        <v>0</v>
      </c>
      <c r="CD2" s="18">
        <f>raw!CD2</f>
        <v>0</v>
      </c>
      <c r="CE2" s="18">
        <f>raw!CE2</f>
        <v>0</v>
      </c>
      <c r="CF2" s="18">
        <f>raw!CF2</f>
        <v>0</v>
      </c>
      <c r="CG2" s="18">
        <f>raw!CG2</f>
        <v>0</v>
      </c>
      <c r="CH2" s="18">
        <f>raw!CH2</f>
        <v>0</v>
      </c>
      <c r="CI2" s="18">
        <f>raw!CI2</f>
        <v>0</v>
      </c>
      <c r="CJ2" s="18">
        <f>raw!CJ2</f>
        <v>0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68</v>
      </c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36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161</v>
      </c>
      <c r="AO4" s="4">
        <f>IF(MONTH(AO$2)=10,(1/2)*(raw!AP4-raw!AO4), IF(MONTH(AO$2)=11, (1/2)*(raw!AO4-raw!AN4), raw!AO4-raw!AN4))</f>
        <v>96</v>
      </c>
      <c r="AP4" s="4">
        <f>IF(MONTH(AP$2)=10,(1/2)*(raw!AQ4-raw!AP4), IF(MONTH(AP$2)=11, (1/2)*(raw!AP4-raw!AO4), raw!AP4-raw!AO4))</f>
        <v>96</v>
      </c>
      <c r="AQ4" s="4">
        <f>IF(MONTH(AQ$2)=10,(1/2)*(raw!AR4-raw!AQ4), IF(MONTH(AQ$2)=11, (1/2)*(raw!AQ4-raw!AP4), raw!AQ4-raw!AP4))</f>
        <v>146</v>
      </c>
      <c r="AR4" s="4">
        <f>IF(MONTH(AR$2)=10,(1/2)*(raw!AS4-raw!AR4), IF(MONTH(AR$2)=11, (1/2)*(raw!AR4-raw!AQ4), raw!AR4-raw!AQ4))</f>
        <v>172</v>
      </c>
      <c r="AS4" s="4">
        <f>IF(MONTH(AS$2)=10,(1/2)*(raw!AT4-raw!AS4), IF(MONTH(AS$2)=11, (1/2)*(raw!AS4-raw!AR4), raw!AS4-raw!AR4))</f>
        <v>47</v>
      </c>
      <c r="AT4" s="4">
        <f>IF(MONTH(AT$2)=10,(1/2)*(raw!AU4-raw!AT4), IF(MONTH(AT$2)=11, (1/2)*(raw!AT4-raw!AS4), raw!AT4-raw!AS4))</f>
        <v>85</v>
      </c>
      <c r="AU4" s="4">
        <f>IF(MONTH(AU$2)=10,(1/2)*(raw!AV4-raw!AU4), IF(MONTH(AU$2)=11, (1/2)*(raw!AU4-raw!AT4), raw!AU4-raw!AT4))</f>
        <v>286</v>
      </c>
      <c r="AV4" s="4">
        <f>IF(MONTH(AV$2)=10,(1/2)*(raw!AW4-raw!AV4), IF(MONTH(AV$2)=11, (1/2)*(raw!AV4-raw!AU4), raw!AV4-raw!AU4))</f>
        <v>87</v>
      </c>
      <c r="AW4" s="4">
        <f>IF(MONTH(AW$2)=10,(1/2)*(raw!AX4-raw!AW4), IF(MONTH(AW$2)=11, (1/2)*(raw!AW4-raw!AV4), raw!AW4-raw!AV4))</f>
        <v>153</v>
      </c>
      <c r="AX4" s="4">
        <f>IF(MONTH(AX$2)=10,(1/2)*(raw!AY4-raw!AX4), IF(MONTH(AX$2)=11, (1/2)*(raw!AX4-raw!AW4), raw!AX4-raw!AW4))</f>
        <v>109</v>
      </c>
      <c r="AY4" s="4">
        <f>IF(MONTH(AY$2)=10,(1/2)*(raw!AZ4-raw!AY4), IF(MONTH(AY$2)=11, (1/2)*(raw!AY4-raw!AX4), raw!AY4-raw!AX4))</f>
        <v>102</v>
      </c>
      <c r="AZ4" s="4">
        <f>IF(MONTH(AZ$2)=10,(1/2)*(raw!BA4-raw!AZ4), IF(MONTH(AZ$2)=11, (1/2)*(raw!AZ4-raw!AY4), raw!AZ4-raw!AY4))</f>
        <v>159</v>
      </c>
      <c r="BA4" s="4">
        <f>IF(MONTH(BA$2)=10,(1/2)*(raw!BB4-raw!BA4), IF(MONTH(BA$2)=11, (1/2)*(raw!BA4-raw!AZ4), raw!BA4-raw!AZ4))</f>
        <v>0</v>
      </c>
      <c r="BB4" s="4">
        <f>IF(MONTH(BB$2)=10,(1/2)*(raw!BC4-raw!BB4), IF(MONTH(BB$2)=11, (1/2)*(raw!BB4-raw!BA4), raw!BB4-raw!BA4))</f>
        <v>0</v>
      </c>
    </row>
    <row r="5" spans="1:16384" s="4" customFormat="1">
      <c r="A5" s="4">
        <f>ROW()</f>
        <v>5</v>
      </c>
      <c r="B5" s="41" t="s">
        <v>36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82</v>
      </c>
      <c r="AO5" s="4">
        <f>IF(MONTH(AO$2)=10,(1/2)*(raw!AP5-raw!AO5), IF(MONTH(AO$2)=11, (1/2)*(raw!AO5-raw!AN5), raw!AO5-raw!AN5))</f>
        <v>77</v>
      </c>
      <c r="AP5" s="4">
        <f>IF(MONTH(AP$2)=10,(1/2)*(raw!AQ5-raw!AP5), IF(MONTH(AP$2)=11, (1/2)*(raw!AP5-raw!AO5), raw!AP5-raw!AO5))</f>
        <v>77</v>
      </c>
      <c r="AQ5" s="4">
        <f>IF(MONTH(AQ$2)=10,(1/2)*(raw!AR5-raw!AQ5), IF(MONTH(AQ$2)=11, (1/2)*(raw!AQ5-raw!AP5), raw!AQ5-raw!AP5))</f>
        <v>75</v>
      </c>
      <c r="AR5" s="4">
        <f>IF(MONTH(AR$2)=10,(1/2)*(raw!AS5-raw!AR5), IF(MONTH(AR$2)=11, (1/2)*(raw!AR5-raw!AQ5), raw!AR5-raw!AQ5))</f>
        <v>98</v>
      </c>
      <c r="AS5" s="4">
        <f>IF(MONTH(AS$2)=10,(1/2)*(raw!AT5-raw!AS5), IF(MONTH(AS$2)=11, (1/2)*(raw!AS5-raw!AR5), raw!AS5-raw!AR5))</f>
        <v>84</v>
      </c>
      <c r="AT5" s="4">
        <f>IF(MONTH(AT$2)=10,(1/2)*(raw!AU5-raw!AT5), IF(MONTH(AT$2)=11, (1/2)*(raw!AT5-raw!AS5), raw!AT5-raw!AS5))</f>
        <v>98</v>
      </c>
      <c r="AU5" s="4">
        <f>IF(MONTH(AU$2)=10,(1/2)*(raw!AV5-raw!AU5), IF(MONTH(AU$2)=11, (1/2)*(raw!AU5-raw!AT5), raw!AU5-raw!AT5))</f>
        <v>116</v>
      </c>
      <c r="AV5" s="4">
        <f>IF(MONTH(AV$2)=10,(1/2)*(raw!AW5-raw!AV5), IF(MONTH(AV$2)=11, (1/2)*(raw!AV5-raw!AU5), raw!AV5-raw!AU5))</f>
        <v>95</v>
      </c>
      <c r="AW5" s="4">
        <f>IF(MONTH(AW$2)=10,(1/2)*(raw!AX5-raw!AW5), IF(MONTH(AW$2)=11, (1/2)*(raw!AW5-raw!AV5), raw!AW5-raw!AV5))</f>
        <v>96</v>
      </c>
      <c r="AX5" s="4">
        <f>IF(MONTH(AX$2)=10,(1/2)*(raw!AY5-raw!AX5), IF(MONTH(AX$2)=11, (1/2)*(raw!AX5-raw!AW5), raw!AX5-raw!AW5))</f>
        <v>79</v>
      </c>
      <c r="AY5" s="4">
        <f>IF(MONTH(AY$2)=10,(1/2)*(raw!AZ5-raw!AY5), IF(MONTH(AY$2)=11, (1/2)*(raw!AY5-raw!AX5), raw!AY5-raw!AX5))</f>
        <v>82</v>
      </c>
      <c r="AZ5" s="4">
        <f>IF(MONTH(AZ$2)=10,(1/2)*(raw!BA5-raw!AZ5), IF(MONTH(AZ$2)=11, (1/2)*(raw!AZ5-raw!AY5), raw!AZ5-raw!AY5))</f>
        <v>91</v>
      </c>
      <c r="BA5" s="4">
        <f>IF(MONTH(BA$2)=10,(1/2)*(raw!BB5-raw!BA5), IF(MONTH(BA$2)=11, (1/2)*(raw!BA5-raw!AZ5), raw!BA5-raw!AZ5))</f>
        <v>0</v>
      </c>
      <c r="BB5" s="4">
        <f>IF(MONTH(BB$2)=10,(1/2)*(raw!BC5-raw!BB5), IF(MONTH(BB$2)=11, (1/2)*(raw!BB5-raw!BA5), raw!BB5-raw!BA5))</f>
        <v>0</v>
      </c>
    </row>
    <row r="6" spans="1:16384" s="4" customFormat="1">
      <c r="A6" s="4">
        <f>ROW()</f>
        <v>6</v>
      </c>
      <c r="B6" s="41" t="s">
        <v>36</v>
      </c>
      <c r="C6" s="34" t="s">
        <v>12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74</v>
      </c>
      <c r="AO6" s="4">
        <f>IF(MONTH(AO$2)=10,(1/2)*(raw!AP6-raw!AO6), IF(MONTH(AO$2)=11, (1/2)*(raw!AO6-raw!AN6), raw!AO6-raw!AN6))</f>
        <v>6.5</v>
      </c>
      <c r="AP6" s="4">
        <f>IF(MONTH(AP$2)=10,(1/2)*(raw!AQ6-raw!AP6), IF(MONTH(AP$2)=11, (1/2)*(raw!AP6-raw!AO6), raw!AP6-raw!AO6))</f>
        <v>6.5</v>
      </c>
      <c r="AQ6" s="4">
        <f>IF(MONTH(AQ$2)=10,(1/2)*(raw!AR6-raw!AQ6), IF(MONTH(AQ$2)=11, (1/2)*(raw!AQ6-raw!AP6), raw!AQ6-raw!AP6))</f>
        <v>85</v>
      </c>
      <c r="AR6" s="4">
        <f>IF(MONTH(AR$2)=10,(1/2)*(raw!AS6-raw!AR6), IF(MONTH(AR$2)=11, (1/2)*(raw!AR6-raw!AQ6), raw!AR6-raw!AQ6))</f>
        <v>7</v>
      </c>
      <c r="AS6" s="4">
        <f>IF(MONTH(AS$2)=10,(1/2)*(raw!AT6-raw!AS6), IF(MONTH(AS$2)=11, (1/2)*(raw!AS6-raw!AR6), raw!AS6-raw!AR6))</f>
        <v>-3</v>
      </c>
      <c r="AT6" s="4">
        <f>IF(MONTH(AT$2)=10,(1/2)*(raw!AU6-raw!AT6), IF(MONTH(AT$2)=11, (1/2)*(raw!AT6-raw!AS6), raw!AT6-raw!AS6))</f>
        <v>31</v>
      </c>
      <c r="AU6" s="4">
        <f>IF(MONTH(AU$2)=10,(1/2)*(raw!AV6-raw!AU6), IF(MONTH(AU$2)=11, (1/2)*(raw!AU6-raw!AT6), raw!AU6-raw!AT6))</f>
        <v>41</v>
      </c>
      <c r="AV6" s="4">
        <f>IF(MONTH(AV$2)=10,(1/2)*(raw!AW6-raw!AV6), IF(MONTH(AV$2)=11, (1/2)*(raw!AV6-raw!AU6), raw!AV6-raw!AU6))</f>
        <v>10</v>
      </c>
      <c r="AW6" s="4">
        <f>IF(MONTH(AW$2)=10,(1/2)*(raw!AX6-raw!AW6), IF(MONTH(AW$2)=11, (1/2)*(raw!AW6-raw!AV6), raw!AW6-raw!AV6))</f>
        <v>73</v>
      </c>
      <c r="AX6" s="4">
        <f>IF(MONTH(AX$2)=10,(1/2)*(raw!AY6-raw!AX6), IF(MONTH(AX$2)=11, (1/2)*(raw!AX6-raw!AW6), raw!AX6-raw!AW6))</f>
        <v>8</v>
      </c>
      <c r="AY6" s="4">
        <f>IF(MONTH(AY$2)=10,(1/2)*(raw!AZ6-raw!AY6), IF(MONTH(AY$2)=11, (1/2)*(raw!AY6-raw!AX6), raw!AY6-raw!AX6))</f>
        <v>4</v>
      </c>
      <c r="AZ6" s="4">
        <f>IF(MONTH(AZ$2)=10,(1/2)*(raw!BA6-raw!AZ6), IF(MONTH(AZ$2)=11, (1/2)*(raw!AZ6-raw!AY6), raw!AZ6-raw!AY6))</f>
        <v>75</v>
      </c>
      <c r="BA6" s="4">
        <f>IF(MONTH(BA$2)=10,(1/2)*(raw!BB6-raw!BA6), IF(MONTH(BA$2)=11, (1/2)*(raw!BA6-raw!AZ6), raw!BA6-raw!AZ6))</f>
        <v>0</v>
      </c>
      <c r="BB6" s="4">
        <f>IF(MONTH(BB$2)=10,(1/2)*(raw!BC6-raw!BB6), IF(MONTH(BB$2)=11, (1/2)*(raw!BB6-raw!BA6), raw!BB6-raw!BA6))</f>
        <v>0</v>
      </c>
    </row>
    <row r="7" spans="1:16384" s="4" customFormat="1">
      <c r="A7" s="4">
        <f>ROW()</f>
        <v>7</v>
      </c>
      <c r="B7" s="41" t="s">
        <v>36</v>
      </c>
      <c r="C7" s="34" t="s">
        <v>11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33</v>
      </c>
      <c r="AO7" s="4">
        <f>IF(MONTH(AO$2)=10,(1/2)*(raw!AP7-raw!AO7), IF(MONTH(AO$2)=11, (1/2)*(raw!AO7-raw!AN7), raw!AO7-raw!AN7))</f>
        <v>22</v>
      </c>
      <c r="AP7" s="4">
        <f>IF(MONTH(AP$2)=10,(1/2)*(raw!AQ7-raw!AP7), IF(MONTH(AP$2)=11, (1/2)*(raw!AP7-raw!AO7), raw!AP7-raw!AO7))</f>
        <v>22</v>
      </c>
      <c r="AQ7" s="4">
        <f>IF(MONTH(AQ$2)=10,(1/2)*(raw!AR7-raw!AQ7), IF(MONTH(AQ$2)=11, (1/2)*(raw!AQ7-raw!AP7), raw!AQ7-raw!AP7))</f>
        <v>31</v>
      </c>
      <c r="AR7" s="4">
        <f>IF(MONTH(AR$2)=10,(1/2)*(raw!AS7-raw!AR7), IF(MONTH(AR$2)=11, (1/2)*(raw!AR7-raw!AQ7), raw!AR7-raw!AQ7))</f>
        <v>25</v>
      </c>
      <c r="AS7" s="4">
        <f>IF(MONTH(AS$2)=10,(1/2)*(raw!AT7-raw!AS7), IF(MONTH(AS$2)=11, (1/2)*(raw!AS7-raw!AR7), raw!AS7-raw!AR7))</f>
        <v>17</v>
      </c>
      <c r="AT7" s="4">
        <f>IF(MONTH(AT$2)=10,(1/2)*(raw!AU7-raw!AT7), IF(MONTH(AT$2)=11, (1/2)*(raw!AT7-raw!AS7), raw!AT7-raw!AS7))</f>
        <v>20</v>
      </c>
      <c r="AU7" s="4">
        <f>IF(MONTH(AU$2)=10,(1/2)*(raw!AV7-raw!AU7), IF(MONTH(AU$2)=11, (1/2)*(raw!AU7-raw!AT7), raw!AU7-raw!AT7))</f>
        <v>28</v>
      </c>
      <c r="AV7" s="4">
        <f>IF(MONTH(AV$2)=10,(1/2)*(raw!AW7-raw!AV7), IF(MONTH(AV$2)=11, (1/2)*(raw!AV7-raw!AU7), raw!AV7-raw!AU7))</f>
        <v>19</v>
      </c>
      <c r="AW7" s="4">
        <f>IF(MONTH(AW$2)=10,(1/2)*(raw!AX7-raw!AW7), IF(MONTH(AW$2)=11, (1/2)*(raw!AW7-raw!AV7), raw!AW7-raw!AV7))</f>
        <v>24</v>
      </c>
      <c r="AX7" s="4">
        <f>IF(MONTH(AX$2)=10,(1/2)*(raw!AY7-raw!AX7), IF(MONTH(AX$2)=11, (1/2)*(raw!AX7-raw!AW7), raw!AX7-raw!AW7))</f>
        <v>26</v>
      </c>
      <c r="AY7" s="4">
        <f>IF(MONTH(AY$2)=10,(1/2)*(raw!AZ7-raw!AY7), IF(MONTH(AY$2)=11, (1/2)*(raw!AY7-raw!AX7), raw!AY7-raw!AX7))</f>
        <v>24</v>
      </c>
      <c r="AZ7" s="4">
        <f>IF(MONTH(AZ$2)=10,(1/2)*(raw!BA7-raw!AZ7), IF(MONTH(AZ$2)=11, (1/2)*(raw!AZ7-raw!AY7), raw!AZ7-raw!AY7))</f>
        <v>41</v>
      </c>
      <c r="BA7" s="4">
        <f>IF(MONTH(BA$2)=10,(1/2)*(raw!BB7-raw!BA7), IF(MONTH(BA$2)=11, (1/2)*(raw!BA7-raw!AZ7), raw!BA7-raw!AZ7))</f>
        <v>0</v>
      </c>
      <c r="BB7" s="4">
        <f>IF(MONTH(BB$2)=10,(1/2)*(raw!BC7-raw!BB7), IF(MONTH(BB$2)=11, (1/2)*(raw!BB7-raw!BA7), raw!BB7-raw!BA7))</f>
        <v>0</v>
      </c>
    </row>
    <row r="8" spans="1:16384" s="25" customFormat="1">
      <c r="A8" s="25">
        <f>ROW()</f>
        <v>8</v>
      </c>
      <c r="B8" s="25" t="s">
        <v>36</v>
      </c>
      <c r="C8" s="25" t="s">
        <v>10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350</v>
      </c>
      <c r="AO8" s="25">
        <f>IF(MONTH(AO$2)=10,(1/2)*(raw!AP8-raw!AO8), IF(MONTH(AO$2)=11, (1/2)*(raw!AO8-raw!AN8), raw!AO8-raw!AN8))</f>
        <v>201.5</v>
      </c>
      <c r="AP8" s="25">
        <f>IF(MONTH(AP$2)=10,(1/2)*(raw!AQ8-raw!AP8), IF(MONTH(AP$2)=11, (1/2)*(raw!AP8-raw!AO8), raw!AP8-raw!AO8))</f>
        <v>201.5</v>
      </c>
      <c r="AQ8" s="25">
        <f>IF(MONTH(AQ$2)=10,(1/2)*(raw!AR8-raw!AQ8), IF(MONTH(AQ$2)=11, (1/2)*(raw!AQ8-raw!AP8), raw!AQ8-raw!AP8))</f>
        <v>337</v>
      </c>
      <c r="AR8" s="25">
        <f>IF(MONTH(AR$2)=10,(1/2)*(raw!AS8-raw!AR8), IF(MONTH(AR$2)=11, (1/2)*(raw!AR8-raw!AQ8), raw!AR8-raw!AQ8))</f>
        <v>502</v>
      </c>
      <c r="AS8" s="25">
        <f>IF(MONTH(AS$2)=10,(1/2)*(raw!AT8-raw!AS8), IF(MONTH(AS$2)=11, (1/2)*(raw!AS8-raw!AR8), raw!AS8-raw!AR8))</f>
        <v>-55</v>
      </c>
      <c r="AT8" s="25">
        <f>IF(MONTH(AT$2)=10,(1/2)*(raw!AU8-raw!AT8), IF(MONTH(AT$2)=11, (1/2)*(raw!AT8-raw!AS8), raw!AT8-raw!AS8))</f>
        <v>233</v>
      </c>
      <c r="AU8" s="25">
        <f>IF(MONTH(AU$2)=10,(1/2)*(raw!AV8-raw!AU8), IF(MONTH(AU$2)=11, (1/2)*(raw!AU8-raw!AT8), raw!AU8-raw!AT8))</f>
        <v>472</v>
      </c>
      <c r="AV8" s="25">
        <f>IF(MONTH(AV$2)=10,(1/2)*(raw!AW8-raw!AV8), IF(MONTH(AV$2)=11, (1/2)*(raw!AV8-raw!AU8), raw!AV8-raw!AU8))</f>
        <v>211</v>
      </c>
      <c r="AW8" s="25">
        <f>IF(MONTH(AW$2)=10,(1/2)*(raw!AX8-raw!AW8), IF(MONTH(AW$2)=11, (1/2)*(raw!AW8-raw!AV8), raw!AW8-raw!AV8))</f>
        <v>344</v>
      </c>
      <c r="AX8" s="25">
        <f>IF(MONTH(AX$2)=10,(1/2)*(raw!AY8-raw!AX8), IF(MONTH(AX$2)=11, (1/2)*(raw!AX8-raw!AW8), raw!AX8-raw!AW8))</f>
        <v>224</v>
      </c>
      <c r="AY8" s="25">
        <f>IF(MONTH(AY$2)=10,(1/2)*(raw!AZ8-raw!AY8), IF(MONTH(AY$2)=11, (1/2)*(raw!AY8-raw!AX8), raw!AY8-raw!AX8))</f>
        <v>213</v>
      </c>
      <c r="AZ8" s="25">
        <f>IF(MONTH(AZ$2)=10,(1/2)*(raw!BA8-raw!AZ8), IF(MONTH(AZ$2)=11, (1/2)*(raw!AZ8-raw!AY8), raw!AZ8-raw!AY8))</f>
        <v>365</v>
      </c>
      <c r="BA8" s="25">
        <f>IF(MONTH(BA$2)=10,(1/2)*(raw!BB8-raw!BA8), IF(MONTH(BA$2)=11, (1/2)*(raw!BA8-raw!AZ8), raw!BA8-raw!AZ8))</f>
        <v>0</v>
      </c>
      <c r="BB8" s="25">
        <f>IF(MONTH(BB$2)=10,(1/2)*(raw!BC8-raw!BB8), IF(MONTH(BB$2)=11, (1/2)*(raw!BB8-raw!BA8), raw!BB8-raw!BA8))</f>
        <v>0</v>
      </c>
    </row>
    <row r="9" spans="1:16384" s="38" customFormat="1">
      <c r="A9" s="4">
        <f>ROW()</f>
        <v>9</v>
      </c>
      <c r="B9" s="41" t="s">
        <v>66</v>
      </c>
      <c r="C9" s="34" t="s">
        <v>9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47</v>
      </c>
      <c r="AO9" s="35">
        <f>IF(MONTH(AO$2)=10,(1/2)*(raw!AP19-raw!AO19),IF(MONTH(AO$2)=11, (1/2)*(raw!AO19-raw!AN19), raw!AO19-raw!AN19))</f>
        <v>49</v>
      </c>
      <c r="AP9" s="35">
        <f>IF(MONTH(AP$2)=10,(1/2)*(raw!AQ19-raw!AP19),IF(MONTH(AP$2)=11, (1/2)*(raw!AP19-raw!AO19), raw!AP19-raw!AO19))</f>
        <v>49</v>
      </c>
      <c r="AQ9" s="35">
        <f>IF(MONTH(AQ$2)=10,(1/2)*(raw!AR19-raw!AQ19),IF(MONTH(AQ$2)=11, (1/2)*(raw!AQ19-raw!AP19), raw!AQ19-raw!AP19))</f>
        <v>57</v>
      </c>
      <c r="AR9" s="35">
        <f>IF(MONTH(AR$2)=10,(1/2)*(raw!AS19-raw!AR19),IF(MONTH(AR$2)=11, (1/2)*(raw!AR19-raw!AQ19), raw!AR19-raw!AQ19))</f>
        <v>41</v>
      </c>
      <c r="AS9" s="35">
        <f>IF(MONTH(AS$2)=10,(1/2)*(raw!AT19-raw!AS19),IF(MONTH(AS$2)=11, (1/2)*(raw!AS19-raw!AR19), raw!AS19-raw!AR19))</f>
        <v>41</v>
      </c>
      <c r="AT9" s="35">
        <f>IF(MONTH(AT$2)=10,(1/2)*(raw!AU19-raw!AT19),IF(MONTH(AT$2)=11, (1/2)*(raw!AT19-raw!AS19), raw!AT19-raw!AS19))</f>
        <v>47</v>
      </c>
      <c r="AU9" s="35">
        <f>IF(MONTH(AU$2)=10,(1/2)*(raw!AV19-raw!AU19),IF(MONTH(AU$2)=11, (1/2)*(raw!AU19-raw!AT19), raw!AU19-raw!AT19))</f>
        <v>45</v>
      </c>
      <c r="AV9" s="35">
        <f>IF(MONTH(AV$2)=10,(1/2)*(raw!AW19-raw!AV19),IF(MONTH(AV$2)=11, (1/2)*(raw!AV19-raw!AU19), raw!AV19-raw!AU19))</f>
        <v>45</v>
      </c>
      <c r="AW9" s="35">
        <f>IF(MONTH(AW$2)=10,(1/2)*(raw!AX19-raw!AW19),IF(MONTH(AW$2)=11, (1/2)*(raw!AW19-raw!AV19), raw!AW19-raw!AV19))</f>
        <v>49</v>
      </c>
      <c r="AX9" s="35">
        <f>IF(MONTH(AX$2)=10,(1/2)*(raw!AY19-raw!AX19),IF(MONTH(AX$2)=11, (1/2)*(raw!AX19-raw!AW19), raw!AX19-raw!AW19))</f>
        <v>49</v>
      </c>
      <c r="AY9" s="35">
        <f>IF(MONTH(AY$2)=10,(1/2)*(raw!AZ19-raw!AY19),IF(MONTH(AY$2)=11, (1/2)*(raw!AY19-raw!AX19), raw!AY19-raw!AX19))</f>
        <v>38</v>
      </c>
      <c r="AZ9" s="35">
        <f>IF(MONTH(AZ$2)=10,(1/2)*(raw!BA19-raw!AZ19),IF(MONTH(AZ$2)=11, (1/2)*(raw!AZ19-raw!AY19), raw!AZ19-raw!AY19))</f>
        <v>52</v>
      </c>
      <c r="BA9" s="35">
        <f>IF(MONTH(BA$2)=10,(1/2)*(raw!BB19-raw!BA19),IF(MONTH(BA$2)=11, (1/2)*(raw!BA19-raw!AZ19), raw!BA19-raw!AZ19))</f>
        <v>0</v>
      </c>
      <c r="BB9" s="35">
        <f>IF(MONTH(BB$2)=10,(1/2)*(raw!BC19-raw!BB19),IF(MONTH(BB$2)=11, (1/2)*(raw!BB19-raw!BA19), raw!BB19-raw!BA19))</f>
        <v>0</v>
      </c>
    </row>
    <row r="10" spans="1:16384" s="38" customFormat="1">
      <c r="A10" s="4">
        <f>ROW()</f>
        <v>10</v>
      </c>
      <c r="B10" s="41" t="s">
        <v>66</v>
      </c>
      <c r="C10" s="34" t="s">
        <v>8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72</v>
      </c>
      <c r="AO10" s="35">
        <f>IF(MONTH(AO$2)=10,(1/2)*(raw!AP20-raw!AO20),IF(MONTH(AO$2)=11, (1/2)*(raw!AO20-raw!AN20), raw!AO20-raw!AN20))</f>
        <v>71</v>
      </c>
      <c r="AP10" s="35">
        <f>IF(MONTH(AP$2)=10,(1/2)*(raw!AQ20-raw!AP20),IF(MONTH(AP$2)=11, (1/2)*(raw!AP20-raw!AO20), raw!AP20-raw!AO20))</f>
        <v>71</v>
      </c>
      <c r="AQ10" s="35">
        <f>IF(MONTH(AQ$2)=10,(1/2)*(raw!AR20-raw!AQ20),IF(MONTH(AQ$2)=11, (1/2)*(raw!AQ20-raw!AP20), raw!AQ20-raw!AP20))</f>
        <v>72</v>
      </c>
      <c r="AR10" s="35">
        <f>IF(MONTH(AR$2)=10,(1/2)*(raw!AS20-raw!AR20),IF(MONTH(AR$2)=11, (1/2)*(raw!AR20-raw!AQ20), raw!AR20-raw!AQ20))</f>
        <v>73</v>
      </c>
      <c r="AS10" s="35">
        <f>IF(MONTH(AS$2)=10,(1/2)*(raw!AT20-raw!AS20),IF(MONTH(AS$2)=11, (1/2)*(raw!AS20-raw!AR20), raw!AS20-raw!AR20))</f>
        <v>73</v>
      </c>
      <c r="AT10" s="35">
        <f>IF(MONTH(AT$2)=10,(1/2)*(raw!AU20-raw!AT20),IF(MONTH(AT$2)=11, (1/2)*(raw!AT20-raw!AS20), raw!AT20-raw!AS20))</f>
        <v>74</v>
      </c>
      <c r="AU10" s="35">
        <f>IF(MONTH(AU$2)=10,(1/2)*(raw!AV20-raw!AU20),IF(MONTH(AU$2)=11, (1/2)*(raw!AU20-raw!AT20), raw!AU20-raw!AT20))</f>
        <v>73</v>
      </c>
      <c r="AV10" s="35">
        <f>IF(MONTH(AV$2)=10,(1/2)*(raw!AW20-raw!AV20),IF(MONTH(AV$2)=11, (1/2)*(raw!AV20-raw!AU20), raw!AV20-raw!AU20))</f>
        <v>74</v>
      </c>
      <c r="AW10" s="35">
        <f>IF(MONTH(AW$2)=10,(1/2)*(raw!AX20-raw!AW20),IF(MONTH(AW$2)=11, (1/2)*(raw!AW20-raw!AV20), raw!AW20-raw!AV20))</f>
        <v>74</v>
      </c>
      <c r="AX10" s="35">
        <f>IF(MONTH(AX$2)=10,(1/2)*(raw!AY20-raw!AX20),IF(MONTH(AX$2)=11, (1/2)*(raw!AX20-raw!AW20), raw!AX20-raw!AW20))</f>
        <v>73</v>
      </c>
      <c r="AY10" s="35">
        <f>IF(MONTH(AY$2)=10,(1/2)*(raw!AZ20-raw!AY20),IF(MONTH(AY$2)=11, (1/2)*(raw!AY20-raw!AX20), raw!AY20-raw!AX20))</f>
        <v>74</v>
      </c>
      <c r="AZ10" s="35">
        <f>IF(MONTH(AZ$2)=10,(1/2)*(raw!BA20-raw!AZ20),IF(MONTH(AZ$2)=11, (1/2)*(raw!AZ20-raw!AY20), raw!AZ20-raw!AY20))</f>
        <v>75</v>
      </c>
      <c r="BA10" s="35">
        <f>IF(MONTH(BA$2)=10,(1/2)*(raw!BB20-raw!BA20),IF(MONTH(BA$2)=11, (1/2)*(raw!BA20-raw!AZ20), raw!BA20-raw!AZ20))</f>
        <v>0</v>
      </c>
      <c r="BB10" s="35">
        <f>IF(MONTH(BB$2)=10,(1/2)*(raw!BC20-raw!BB20),IF(MONTH(BB$2)=11, (1/2)*(raw!BB20-raw!BA20), raw!BB20-raw!BA20))</f>
        <v>0</v>
      </c>
    </row>
    <row r="11" spans="1:16384" s="38" customFormat="1">
      <c r="A11" s="4">
        <f>ROW()</f>
        <v>11</v>
      </c>
      <c r="B11" s="41" t="s">
        <v>66</v>
      </c>
      <c r="C11" s="34" t="s">
        <v>7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44</v>
      </c>
      <c r="AO11" s="35">
        <f>IF(MONTH(AO$2)=10,(1/2)*(raw!AP21-raw!AO21),IF(MONTH(AO$2)=11, (1/2)*(raw!AO21-raw!AN21), raw!AO21-raw!AN21))</f>
        <v>44.5</v>
      </c>
      <c r="AP11" s="35">
        <f>IF(MONTH(AP$2)=10,(1/2)*(raw!AQ21-raw!AP21),IF(MONTH(AP$2)=11, (1/2)*(raw!AP21-raw!AO21), raw!AP21-raw!AO21))</f>
        <v>44.5</v>
      </c>
      <c r="AQ11" s="35">
        <f>IF(MONTH(AQ$2)=10,(1/2)*(raw!AR21-raw!AQ21),IF(MONTH(AQ$2)=11, (1/2)*(raw!AQ21-raw!AP21), raw!AQ21-raw!AP21))</f>
        <v>48</v>
      </c>
      <c r="AR11" s="35">
        <f>IF(MONTH(AR$2)=10,(1/2)*(raw!AS21-raw!AR21),IF(MONTH(AR$2)=11, (1/2)*(raw!AR21-raw!AQ21), raw!AR21-raw!AQ21))</f>
        <v>61</v>
      </c>
      <c r="AS11" s="35">
        <f>IF(MONTH(AS$2)=10,(1/2)*(raw!AT21-raw!AS21),IF(MONTH(AS$2)=11, (1/2)*(raw!AS21-raw!AR21), raw!AS21-raw!AR21))</f>
        <v>44</v>
      </c>
      <c r="AT11" s="35">
        <f>IF(MONTH(AT$2)=10,(1/2)*(raw!AU21-raw!AT21),IF(MONTH(AT$2)=11, (1/2)*(raw!AT21-raw!AS21), raw!AT21-raw!AS21))</f>
        <v>26</v>
      </c>
      <c r="AU11" s="35">
        <f>IF(MONTH(AU$2)=10,(1/2)*(raw!AV21-raw!AU21),IF(MONTH(AU$2)=11, (1/2)*(raw!AU21-raw!AT21), raw!AU21-raw!AT21))</f>
        <v>44</v>
      </c>
      <c r="AV11" s="35">
        <f>IF(MONTH(AV$2)=10,(1/2)*(raw!AW21-raw!AV21),IF(MONTH(AV$2)=11, (1/2)*(raw!AV21-raw!AU21), raw!AV21-raw!AU21))</f>
        <v>46</v>
      </c>
      <c r="AW11" s="35">
        <f>IF(MONTH(AW$2)=10,(1/2)*(raw!AX21-raw!AW21),IF(MONTH(AW$2)=11, (1/2)*(raw!AW21-raw!AV21), raw!AW21-raw!AV21))</f>
        <v>45</v>
      </c>
      <c r="AX11" s="35">
        <f>IF(MONTH(AX$2)=10,(1/2)*(raw!AY21-raw!AX21),IF(MONTH(AX$2)=11, (1/2)*(raw!AX21-raw!AW21), raw!AX21-raw!AW21))</f>
        <v>72</v>
      </c>
      <c r="AY11" s="35">
        <f>IF(MONTH(AY$2)=10,(1/2)*(raw!AZ21-raw!AY21),IF(MONTH(AY$2)=11, (1/2)*(raw!AY21-raw!AX21), raw!AY21-raw!AX21))</f>
        <v>24</v>
      </c>
      <c r="AZ11" s="35">
        <f>IF(MONTH(AZ$2)=10,(1/2)*(raw!BA21-raw!AZ21),IF(MONTH(AZ$2)=11, (1/2)*(raw!AZ21-raw!AY21), raw!AZ21-raw!AY21))</f>
        <v>45</v>
      </c>
      <c r="BA11" s="35">
        <f>IF(MONTH(BA$2)=10,(1/2)*(raw!BB21-raw!BA21),IF(MONTH(BA$2)=11, (1/2)*(raw!BA21-raw!AZ21), raw!BA21-raw!AZ21))</f>
        <v>0</v>
      </c>
      <c r="BB11" s="35">
        <f>IF(MONTH(BB$2)=10,(1/2)*(raw!BC21-raw!BB21),IF(MONTH(BB$2)=11, (1/2)*(raw!BB21-raw!BA21), raw!BB21-raw!BA21))</f>
        <v>0</v>
      </c>
    </row>
    <row r="12" spans="1:16384" s="38" customFormat="1">
      <c r="A12" s="4">
        <f>ROW()</f>
        <v>12</v>
      </c>
      <c r="B12" s="41" t="s">
        <v>66</v>
      </c>
      <c r="C12" s="34" t="s">
        <v>6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29</v>
      </c>
      <c r="AO12" s="35">
        <f>IF(MONTH(AO$2)=10,(1/2)*(raw!AP22-raw!AO22),IF(MONTH(AO$2)=11, (1/2)*(raw!AO22-raw!AN22), raw!AO22-raw!AN22))</f>
        <v>26.5</v>
      </c>
      <c r="AP12" s="35">
        <f>IF(MONTH(AP$2)=10,(1/2)*(raw!AQ22-raw!AP22),IF(MONTH(AP$2)=11, (1/2)*(raw!AP22-raw!AO22), raw!AP22-raw!AO22))</f>
        <v>26.5</v>
      </c>
      <c r="AQ12" s="35">
        <f>IF(MONTH(AQ$2)=10,(1/2)*(raw!AR22-raw!AQ22),IF(MONTH(AQ$2)=11, (1/2)*(raw!AQ22-raw!AP22), raw!AQ22-raw!AP22))</f>
        <v>31</v>
      </c>
      <c r="AR12" s="35">
        <f>IF(MONTH(AR$2)=10,(1/2)*(raw!AS22-raw!AR22),IF(MONTH(AR$2)=11, (1/2)*(raw!AR22-raw!AQ22), raw!AR22-raw!AQ22))</f>
        <v>29</v>
      </c>
      <c r="AS12" s="35">
        <f>IF(MONTH(AS$2)=10,(1/2)*(raw!AT22-raw!AS22),IF(MONTH(AS$2)=11, (1/2)*(raw!AS22-raw!AR22), raw!AS22-raw!AR22))</f>
        <v>27</v>
      </c>
      <c r="AT12" s="35">
        <f>IF(MONTH(AT$2)=10,(1/2)*(raw!AU22-raw!AT22),IF(MONTH(AT$2)=11, (1/2)*(raw!AT22-raw!AS22), raw!AT22-raw!AS22))</f>
        <v>32</v>
      </c>
      <c r="AU12" s="35">
        <f>IF(MONTH(AU$2)=10,(1/2)*(raw!AV22-raw!AU22),IF(MONTH(AU$2)=11, (1/2)*(raw!AU22-raw!AT22), raw!AU22-raw!AT22))</f>
        <v>29</v>
      </c>
      <c r="AV12" s="35">
        <f>IF(MONTH(AV$2)=10,(1/2)*(raw!AW22-raw!AV22),IF(MONTH(AV$2)=11, (1/2)*(raw!AV22-raw!AU22), raw!AV22-raw!AU22))</f>
        <v>29</v>
      </c>
      <c r="AW12" s="35">
        <f>IF(MONTH(AW$2)=10,(1/2)*(raw!AX22-raw!AW22),IF(MONTH(AW$2)=11, (1/2)*(raw!AW22-raw!AV22), raw!AW22-raw!AV22))</f>
        <v>30</v>
      </c>
      <c r="AX12" s="35">
        <f>IF(MONTH(AX$2)=10,(1/2)*(raw!AY22-raw!AX22),IF(MONTH(AX$2)=11, (1/2)*(raw!AX22-raw!AW22), raw!AX22-raw!AW22))</f>
        <v>35</v>
      </c>
      <c r="AY12" s="35">
        <f>IF(MONTH(AY$2)=10,(1/2)*(raw!AZ22-raw!AY22),IF(MONTH(AY$2)=11, (1/2)*(raw!AY22-raw!AX22), raw!AY22-raw!AX22))</f>
        <v>29</v>
      </c>
      <c r="AZ12" s="35">
        <f>IF(MONTH(AZ$2)=10,(1/2)*(raw!BA22-raw!AZ22),IF(MONTH(AZ$2)=11, (1/2)*(raw!AZ22-raw!AY22), raw!AZ22-raw!AY22))</f>
        <v>26</v>
      </c>
      <c r="BA12" s="35">
        <f>IF(MONTH(BA$2)=10,(1/2)*(raw!BB22-raw!BA22),IF(MONTH(BA$2)=11, (1/2)*(raw!BA22-raw!AZ22), raw!BA22-raw!AZ22))</f>
        <v>0</v>
      </c>
      <c r="BB12" s="35">
        <f>IF(MONTH(BB$2)=10,(1/2)*(raw!BC22-raw!BB22),IF(MONTH(BB$2)=11, (1/2)*(raw!BB22-raw!BA22), raw!BB22-raw!BA22))</f>
        <v>0</v>
      </c>
    </row>
    <row r="13" spans="1:16384" s="38" customFormat="1">
      <c r="A13" s="4">
        <f>ROW()</f>
        <v>13</v>
      </c>
      <c r="B13" s="41" t="s">
        <v>66</v>
      </c>
      <c r="C13" s="38" t="s">
        <v>5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3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</row>
    <row r="14" spans="1:16384" s="38" customFormat="1">
      <c r="A14" s="4">
        <f>ROW()</f>
        <v>14</v>
      </c>
      <c r="B14" s="41" t="s">
        <v>66</v>
      </c>
      <c r="C14" s="34" t="s">
        <v>3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19</v>
      </c>
      <c r="AO14" s="35">
        <f>IF(MONTH(AO$2)=10,(1/2)*(raw!AP24-raw!AO24),IF(MONTH(AO$2)=11, (1/2)*(raw!AO24-raw!AN24), raw!AO24-raw!AN24))</f>
        <v>20.5</v>
      </c>
      <c r="AP14" s="35">
        <f>IF(MONTH(AP$2)=10,(1/2)*(raw!AQ24-raw!AP24),IF(MONTH(AP$2)=11, (1/2)*(raw!AP24-raw!AO24), raw!AP24-raw!AO24))</f>
        <v>20.5</v>
      </c>
      <c r="AQ14" s="35">
        <f>IF(MONTH(AQ$2)=10,(1/2)*(raw!AR24-raw!AQ24),IF(MONTH(AQ$2)=11, (1/2)*(raw!AQ24-raw!AP24), raw!AQ24-raw!AP24))</f>
        <v>19</v>
      </c>
      <c r="AR14" s="35">
        <f>IF(MONTH(AR$2)=10,(1/2)*(raw!AS24-raw!AR24),IF(MONTH(AR$2)=11, (1/2)*(raw!AR24-raw!AQ24), raw!AR24-raw!AQ24))</f>
        <v>15</v>
      </c>
      <c r="AS14" s="35">
        <f>IF(MONTH(AS$2)=10,(1/2)*(raw!AT24-raw!AS24),IF(MONTH(AS$2)=11, (1/2)*(raw!AS24-raw!AR24), raw!AS24-raw!AR24))</f>
        <v>14</v>
      </c>
      <c r="AT14" s="35">
        <f>IF(MONTH(AT$2)=10,(1/2)*(raw!AU24-raw!AT24),IF(MONTH(AT$2)=11, (1/2)*(raw!AT24-raw!AS24), raw!AT24-raw!AS24))</f>
        <v>16</v>
      </c>
      <c r="AU14" s="35">
        <f>IF(MONTH(AU$2)=10,(1/2)*(raw!AV24-raw!AU24),IF(MONTH(AU$2)=11, (1/2)*(raw!AU24-raw!AT24), raw!AU24-raw!AT24))</f>
        <v>27</v>
      </c>
      <c r="AV14" s="35">
        <f>IF(MONTH(AV$2)=10,(1/2)*(raw!AW24-raw!AV24),IF(MONTH(AV$2)=11, (1/2)*(raw!AV24-raw!AU24), raw!AV24-raw!AU24))</f>
        <v>29</v>
      </c>
      <c r="AW14" s="35">
        <f>IF(MONTH(AW$2)=10,(1/2)*(raw!AX24-raw!AW24),IF(MONTH(AW$2)=11, (1/2)*(raw!AW24-raw!AV24), raw!AW24-raw!AV24))</f>
        <v>24</v>
      </c>
      <c r="AX14" s="35">
        <f>IF(MONTH(AX$2)=10,(1/2)*(raw!AY24-raw!AX24),IF(MONTH(AX$2)=11, (1/2)*(raw!AX24-raw!AW24), raw!AX24-raw!AW24))</f>
        <v>28</v>
      </c>
      <c r="AY14" s="35">
        <f>IF(MONTH(AY$2)=10,(1/2)*(raw!AZ24-raw!AY24),IF(MONTH(AY$2)=11, (1/2)*(raw!AY24-raw!AX24), raw!AY24-raw!AX24))</f>
        <v>27</v>
      </c>
      <c r="AZ14" s="35">
        <f>IF(MONTH(AZ$2)=10,(1/2)*(raw!BA24-raw!AZ24),IF(MONTH(AZ$2)=11, (1/2)*(raw!AZ24-raw!AY24), raw!AZ24-raw!AY24))</f>
        <v>20</v>
      </c>
      <c r="BA14" s="35">
        <f>IF(MONTH(BA$2)=10,(1/2)*(raw!BB24-raw!BA24),IF(MONTH(BA$2)=11, (1/2)*(raw!BA24-raw!AZ24), raw!BA24-raw!AZ24))</f>
        <v>0</v>
      </c>
      <c r="BB14" s="35">
        <f>IF(MONTH(BB$2)=10,(1/2)*(raw!BC24-raw!BB24),IF(MONTH(BB$2)=11, (1/2)*(raw!BB24-raw!BA24), raw!BB24-raw!BA24))</f>
        <v>0</v>
      </c>
    </row>
    <row r="15" spans="1:16384" s="38" customFormat="1">
      <c r="A15" s="4">
        <f>ROW()</f>
        <v>15</v>
      </c>
      <c r="B15" s="41" t="s">
        <v>66</v>
      </c>
      <c r="C15" s="34" t="s">
        <v>30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33</v>
      </c>
      <c r="AO15" s="35">
        <f>IF(MONTH(AO$2)=10,(1/2)*(raw!AP29-raw!AO29),IF(MONTH(AO$2)=11,(1/2)*(raw!AO29-raw!AN29),raw!AO29-raw!AN29))</f>
        <v>80.5</v>
      </c>
      <c r="AP15" s="35">
        <f>IF(MONTH(AP$2)=10,(1/2)*(raw!AQ29-raw!AP29),IF(MONTH(AP$2)=11,(1/2)*(raw!AP29-raw!AO29),raw!AP29-raw!AO29))</f>
        <v>80.5</v>
      </c>
      <c r="AQ15" s="35">
        <f>IF(MONTH(AQ$2)=10,(1/2)*(raw!AR29-raw!AQ29),IF(MONTH(AQ$2)=11,(1/2)*(raw!AQ29-raw!AP29),raw!AQ29-raw!AP29))</f>
        <v>103</v>
      </c>
      <c r="AR15" s="35">
        <f>IF(MONTH(AR$2)=10,(1/2)*(raw!AS29-raw!AR29),IF(MONTH(AR$2)=11,(1/2)*(raw!AR29-raw!AQ29),raw!AR29-raw!AQ29))</f>
        <v>104</v>
      </c>
      <c r="AS15" s="35">
        <f>IF(MONTH(AS$2)=10,(1/2)*(raw!AT29-raw!AS29),IF(MONTH(AS$2)=11,(1/2)*(raw!AS29-raw!AR29),raw!AS29-raw!AR29))</f>
        <v>137</v>
      </c>
      <c r="AT15" s="35">
        <f>IF(MONTH(AT$2)=10,(1/2)*(raw!AU29-raw!AT29),IF(MONTH(AT$2)=11,(1/2)*(raw!AT29-raw!AS29),raw!AT29-raw!AS29))</f>
        <v>84</v>
      </c>
      <c r="AU15" s="35">
        <f>IF(MONTH(AU$2)=10,(1/2)*(raw!AV29-raw!AU29),IF(MONTH(AU$2)=11,(1/2)*(raw!AU29-raw!AT29),raw!AU29-raw!AT29))</f>
        <v>107</v>
      </c>
      <c r="AV15" s="35">
        <f>IF(MONTH(AV$2)=10,(1/2)*(raw!AW29-raw!AV29),IF(MONTH(AV$2)=11,(1/2)*(raw!AV29-raw!AU29),raw!AV29-raw!AU29))</f>
        <v>71</v>
      </c>
      <c r="AW15" s="35">
        <f>IF(MONTH(AW$2)=10,(1/2)*(raw!AX29-raw!AW29),IF(MONTH(AW$2)=11,(1/2)*(raw!AW29-raw!AV29),raw!AW29-raw!AV29))</f>
        <v>69</v>
      </c>
      <c r="AX15" s="35">
        <f>IF(MONTH(AX$2)=10,(1/2)*(raw!AY29-raw!AX29),IF(MONTH(AX$2)=11,(1/2)*(raw!AX29-raw!AW29),raw!AX29-raw!AW29))</f>
        <v>114</v>
      </c>
      <c r="AY15" s="35">
        <f>IF(MONTH(AY$2)=10,(1/2)*(raw!AZ29-raw!AY29),IF(MONTH(AY$2)=11,(1/2)*(raw!AY29-raw!AX29),raw!AY29-raw!AX29))</f>
        <v>86</v>
      </c>
      <c r="AZ15" s="35">
        <f>IF(MONTH(AZ$2)=10,(1/2)*(raw!BA29-raw!AZ29),IF(MONTH(AZ$2)=11,(1/2)*(raw!AZ29-raw!AY29),raw!AZ29-raw!AY29))</f>
        <v>54</v>
      </c>
      <c r="BA15" s="35">
        <f>IF(MONTH(BA$2)=10,(1/2)*(raw!BB29-raw!BA29),IF(MONTH(BA$2)=11,(1/2)*(raw!BA29-raw!AZ29),raw!BA29-raw!AZ29))</f>
        <v>0</v>
      </c>
      <c r="BB15" s="35">
        <f>IF(MONTH(BB$2)=10,(1/2)*(raw!BC29-raw!BB29),IF(MONTH(BB$2)=11,(1/2)*(raw!BB29-raw!BA29),raw!BB29-raw!BA29))</f>
        <v>0</v>
      </c>
    </row>
    <row r="16" spans="1:16384" s="115" customFormat="1">
      <c r="A16" s="115">
        <f>ROW()</f>
        <v>16</v>
      </c>
      <c r="B16" s="115" t="s">
        <v>66</v>
      </c>
      <c r="C16" s="115" t="s">
        <v>0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247</v>
      </c>
      <c r="AO16" s="115">
        <f>IF(MONTH(AO$2)=10,(1/2)*(raw!AP30-raw!AO30),IF(MONTH(AO$2)=11,(1/2)*(raw!AO30-raw!AN30),raw!AO30-raw!AN30))</f>
        <v>292</v>
      </c>
      <c r="AP16" s="115">
        <f>IF(MONTH(AP$2)=10,(1/2)*(raw!AQ30-raw!AP30),IF(MONTH(AP$2)=11,(1/2)*(raw!AP30-raw!AO30),raw!AP30-raw!AO30))</f>
        <v>292</v>
      </c>
      <c r="AQ16" s="115">
        <f>IF(MONTH(AQ$2)=10,(1/2)*(raw!AR30-raw!AQ30),IF(MONTH(AQ$2)=11,(1/2)*(raw!AQ30-raw!AP30),raw!AQ30-raw!AP30))</f>
        <v>332</v>
      </c>
      <c r="AR16" s="115">
        <f>IF(MONTH(AR$2)=10,(1/2)*(raw!AS30-raw!AR30),IF(MONTH(AR$2)=11,(1/2)*(raw!AR30-raw!AQ30),raw!AR30-raw!AQ30))</f>
        <v>320</v>
      </c>
      <c r="AS16" s="115">
        <f>IF(MONTH(AS$2)=10,(1/2)*(raw!AT30-raw!AS30),IF(MONTH(AS$2)=11,(1/2)*(raw!AS30-raw!AR30),raw!AS30-raw!AR30))</f>
        <v>337</v>
      </c>
      <c r="AT16" s="115">
        <f>IF(MONTH(AT$2)=10,(1/2)*(raw!AU30-raw!AT30),IF(MONTH(AT$2)=11,(1/2)*(raw!AT30-raw!AS30),raw!AT30-raw!AS30))</f>
        <v>278</v>
      </c>
      <c r="AU16" s="115">
        <f>IF(MONTH(AU$2)=10,(1/2)*(raw!AV30-raw!AU30),IF(MONTH(AU$2)=11,(1/2)*(raw!AU30-raw!AT30),raw!AU30-raw!AT30))</f>
        <v>326</v>
      </c>
      <c r="AV16" s="115">
        <f>IF(MONTH(AV$2)=10,(1/2)*(raw!AW30-raw!AV30),IF(MONTH(AV$2)=11,(1/2)*(raw!AV30-raw!AU30),raw!AV30-raw!AU30))</f>
        <v>294</v>
      </c>
      <c r="AW16" s="115">
        <f>IF(MONTH(AW$2)=10,(1/2)*(raw!AX30-raw!AW30),IF(MONTH(AW$2)=11,(1/2)*(raw!AW30-raw!AV30),raw!AW30-raw!AV30))</f>
        <v>291</v>
      </c>
      <c r="AX16" s="115">
        <f>IF(MONTH(AX$2)=10,(1/2)*(raw!AY30-raw!AX30),IF(MONTH(AX$2)=11,(1/2)*(raw!AX30-raw!AW30),raw!AX30-raw!AW30))</f>
        <v>372</v>
      </c>
      <c r="AY16" s="115">
        <f>IF(MONTH(AY$2)=10,(1/2)*(raw!AZ30-raw!AY30),IF(MONTH(AY$2)=11,(1/2)*(raw!AY30-raw!AX30),raw!AY30-raw!AX30))</f>
        <v>278</v>
      </c>
      <c r="AZ16" s="115">
        <f>IF(MONTH(AZ$2)=10,(1/2)*(raw!BA30-raw!AZ30),IF(MONTH(AZ$2)=11,(1/2)*(raw!AZ30-raw!AY30),raw!AZ30-raw!AY30))</f>
        <v>273</v>
      </c>
      <c r="BA16" s="115">
        <f>IF(MONTH(BA$2)=10,(1/2)*(raw!BB30-raw!BA30),IF(MONTH(BA$2)=11,(1/2)*(raw!BA30-raw!AZ30),raw!BA30-raw!AZ30))</f>
        <v>0</v>
      </c>
      <c r="BB16" s="115">
        <f>IF(MONTH(BB$2)=10,(1/2)*(raw!BC30-raw!BB30),IF(MONTH(BB$2)=11,(1/2)*(raw!BB30-raw!BA30),raw!BB30-raw!BA30))</f>
        <v>0</v>
      </c>
    </row>
    <row r="17" spans="1:54">
      <c r="A17" s="4">
        <f>ROW()</f>
        <v>17</v>
      </c>
      <c r="B17" s="41" t="s">
        <v>67</v>
      </c>
      <c r="C17" s="34" t="s">
        <v>9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48</v>
      </c>
      <c r="AO17">
        <f>IF(MONTH(AO$2)=10,(1/2)*(raw!AP67-raw!AO67),IF(MONTH(AO$2)=11, (1/2)*(raw!AO67-raw!AN67), raw!AO67-raw!AN67))</f>
        <v>50</v>
      </c>
      <c r="AP17">
        <f>IF(MONTH(AP$2)=10,(1/2)*(raw!AQ67-raw!AP67),IF(MONTH(AP$2)=11, (1/2)*(raw!AP67-raw!AO67), raw!AP67-raw!AO67))</f>
        <v>50</v>
      </c>
      <c r="AQ17">
        <f>IF(MONTH(AQ$2)=10,(1/2)*(raw!AR67-raw!AQ67),IF(MONTH(AQ$2)=11, (1/2)*(raw!AQ67-raw!AP67), raw!AQ67-raw!AP67))</f>
        <v>54</v>
      </c>
      <c r="AR17">
        <f>IF(MONTH(AR$2)=10,(1/2)*(raw!AS67-raw!AR67),IF(MONTH(AR$2)=11, (1/2)*(raw!AR67-raw!AQ67), raw!AR67-raw!AQ67))</f>
        <v>51</v>
      </c>
      <c r="AS17">
        <f>IF(MONTH(AS$2)=10,(1/2)*(raw!AT67-raw!AS67),IF(MONTH(AS$2)=11, (1/2)*(raw!AS67-raw!AR67), raw!AS67-raw!AR67))</f>
        <v>44</v>
      </c>
      <c r="AT17">
        <f>IF(MONTH(AT$2)=10,(1/2)*(raw!AU67-raw!AT67),IF(MONTH(AT$2)=11, (1/2)*(raw!AT67-raw!AS67), raw!AT67-raw!AS67))</f>
        <v>45</v>
      </c>
      <c r="AU17">
        <f>IF(MONTH(AU$2)=10,(1/2)*(raw!AV67-raw!AU67),IF(MONTH(AU$2)=11, (1/2)*(raw!AU67-raw!AT67), raw!AU67-raw!AT67))</f>
        <v>48</v>
      </c>
      <c r="AV17">
        <f>IF(MONTH(AV$2)=10,(1/2)*(raw!AW67-raw!AV67),IF(MONTH(AV$2)=11, (1/2)*(raw!AV67-raw!AU67), raw!AV67-raw!AU67))</f>
        <v>43</v>
      </c>
      <c r="AW17">
        <f>IF(MONTH(AW$2)=10,(1/2)*(raw!AX67-raw!AW67),IF(MONTH(AW$2)=11, (1/2)*(raw!AW67-raw!AV67), raw!AW67-raw!AV67))</f>
        <v>47</v>
      </c>
      <c r="AX17">
        <f>IF(MONTH(AX$2)=10,(1/2)*(raw!AY67-raw!AX67),IF(MONTH(AX$2)=11, (1/2)*(raw!AX67-raw!AW67), raw!AX67-raw!AW67))</f>
        <v>50</v>
      </c>
      <c r="AY17">
        <f>IF(MONTH(AY$2)=10,(1/2)*(raw!AZ67-raw!AY67),IF(MONTH(AY$2)=11, (1/2)*(raw!AY67-raw!AX67), raw!AY67-raw!AX67))</f>
        <v>49</v>
      </c>
      <c r="AZ17">
        <f>IF(MONTH(AZ$2)=10,(1/2)*(raw!BA67-raw!AZ67),IF(MONTH(AZ$2)=11, (1/2)*(raw!AZ67-raw!AY67), raw!AZ67-raw!AY67))</f>
        <v>47</v>
      </c>
      <c r="BA17">
        <f>IF(MONTH(BA$2)=10,(1/2)*(raw!BB67-raw!BA67),IF(MONTH(BA$2)=11, (1/2)*(raw!BA67-raw!AZ67), raw!BA67-raw!AZ67))</f>
        <v>0</v>
      </c>
      <c r="BB17">
        <f>IF(MONTH(BB$2)=10,(1/2)*(raw!BC67-raw!BB67),IF(MONTH(BB$2)=11, (1/2)*(raw!BB67-raw!BA67), raw!BB67-raw!BA67))</f>
        <v>0</v>
      </c>
    </row>
    <row r="18" spans="1:54">
      <c r="A18" s="4">
        <f>ROW()</f>
        <v>18</v>
      </c>
      <c r="B18" s="41" t="s">
        <v>67</v>
      </c>
      <c r="C18" s="34" t="s">
        <v>8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69</v>
      </c>
      <c r="AO18">
        <f>IF(MONTH(AO$2)=10,(1/2)*(raw!AP68-raw!AO68),IF(MONTH(AO$2)=11, (1/2)*(raw!AO68-raw!AN68), raw!AO68-raw!AN68))</f>
        <v>68</v>
      </c>
      <c r="AP18">
        <f>IF(MONTH(AP$2)=10,(1/2)*(raw!AQ68-raw!AP68),IF(MONTH(AP$2)=11, (1/2)*(raw!AP68-raw!AO68), raw!AP68-raw!AO68))</f>
        <v>68</v>
      </c>
      <c r="AQ18">
        <f>IF(MONTH(AQ$2)=10,(1/2)*(raw!AR68-raw!AQ68),IF(MONTH(AQ$2)=11, (1/2)*(raw!AQ68-raw!AP68), raw!AQ68-raw!AP68))</f>
        <v>69</v>
      </c>
      <c r="AR18">
        <f>IF(MONTH(AR$2)=10,(1/2)*(raw!AS68-raw!AR68),IF(MONTH(AR$2)=11, (1/2)*(raw!AR68-raw!AQ68), raw!AR68-raw!AQ68))</f>
        <v>70</v>
      </c>
      <c r="AS18">
        <f>IF(MONTH(AS$2)=10,(1/2)*(raw!AT68-raw!AS68),IF(MONTH(AS$2)=11, (1/2)*(raw!AS68-raw!AR68), raw!AS68-raw!AR68))</f>
        <v>69</v>
      </c>
      <c r="AT18">
        <f>IF(MONTH(AT$2)=10,(1/2)*(raw!AU68-raw!AT68),IF(MONTH(AT$2)=11, (1/2)*(raw!AT68-raw!AS68), raw!AT68-raw!AS68))</f>
        <v>71</v>
      </c>
      <c r="AU18">
        <f>IF(MONTH(AU$2)=10,(1/2)*(raw!AV68-raw!AU68),IF(MONTH(AU$2)=11, (1/2)*(raw!AU68-raw!AT68), raw!AU68-raw!AT68))</f>
        <v>71</v>
      </c>
      <c r="AV18">
        <f>IF(MONTH(AV$2)=10,(1/2)*(raw!AW68-raw!AV68),IF(MONTH(AV$2)=11, (1/2)*(raw!AV68-raw!AU68), raw!AV68-raw!AU68))</f>
        <v>71</v>
      </c>
      <c r="AW18">
        <f>IF(MONTH(AW$2)=10,(1/2)*(raw!AX68-raw!AW68),IF(MONTH(AW$2)=11, (1/2)*(raw!AW68-raw!AV68), raw!AW68-raw!AV68))</f>
        <v>70</v>
      </c>
      <c r="AX18">
        <f>IF(MONTH(AX$2)=10,(1/2)*(raw!AY68-raw!AX68),IF(MONTH(AX$2)=11, (1/2)*(raw!AX68-raw!AW68), raw!AX68-raw!AW68))</f>
        <v>70</v>
      </c>
      <c r="AY18">
        <f>IF(MONTH(AY$2)=10,(1/2)*(raw!AZ68-raw!AY68),IF(MONTH(AY$2)=11, (1/2)*(raw!AY68-raw!AX68), raw!AY68-raw!AX68))</f>
        <v>71</v>
      </c>
      <c r="AZ18">
        <f>IF(MONTH(AZ$2)=10,(1/2)*(raw!BA68-raw!AZ68),IF(MONTH(AZ$2)=11, (1/2)*(raw!AZ68-raw!AY68), raw!AZ68-raw!AY68))</f>
        <v>72</v>
      </c>
      <c r="BA18">
        <f>IF(MONTH(BA$2)=10,(1/2)*(raw!BB68-raw!BA68),IF(MONTH(BA$2)=11, (1/2)*(raw!BA68-raw!AZ68), raw!BA68-raw!AZ68))</f>
        <v>0</v>
      </c>
      <c r="BB18">
        <f>IF(MONTH(BB$2)=10,(1/2)*(raw!BC68-raw!BB68),IF(MONTH(BB$2)=11, (1/2)*(raw!BB68-raw!BA68), raw!BB68-raw!BA68))</f>
        <v>0</v>
      </c>
    </row>
    <row r="19" spans="1:54">
      <c r="A19" s="4">
        <f>ROW()</f>
        <v>19</v>
      </c>
      <c r="B19" s="41" t="s">
        <v>67</v>
      </c>
      <c r="C19" s="34" t="s">
        <v>7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39</v>
      </c>
      <c r="AO19">
        <f>IF(MONTH(AO$2)=10,(1/2)*(raw!AP69-raw!AO69),IF(MONTH(AO$2)=11, (1/2)*(raw!AO69-raw!AN69), raw!AO69-raw!AN69))</f>
        <v>38</v>
      </c>
      <c r="AP19">
        <f>IF(MONTH(AP$2)=10,(1/2)*(raw!AQ69-raw!AP69),IF(MONTH(AP$2)=11, (1/2)*(raw!AP69-raw!AO69), raw!AP69-raw!AO69))</f>
        <v>38</v>
      </c>
      <c r="AQ19">
        <f>IF(MONTH(AQ$2)=10,(1/2)*(raw!AR69-raw!AQ69),IF(MONTH(AQ$2)=11, (1/2)*(raw!AQ69-raw!AP69), raw!AQ69-raw!AP69))</f>
        <v>43</v>
      </c>
      <c r="AR19">
        <f>IF(MONTH(AR$2)=10,(1/2)*(raw!AS69-raw!AR69),IF(MONTH(AR$2)=11, (1/2)*(raw!AR69-raw!AQ69), raw!AR69-raw!AQ69))</f>
        <v>65</v>
      </c>
      <c r="AS19">
        <f>IF(MONTH(AS$2)=10,(1/2)*(raw!AT69-raw!AS69),IF(MONTH(AS$2)=11, (1/2)*(raw!AS69-raw!AR69), raw!AS69-raw!AR69))</f>
        <v>39</v>
      </c>
      <c r="AT19">
        <f>IF(MONTH(AT$2)=10,(1/2)*(raw!AU69-raw!AT69),IF(MONTH(AT$2)=11, (1/2)*(raw!AT69-raw!AS69), raw!AT69-raw!AS69))</f>
        <v>22</v>
      </c>
      <c r="AU19">
        <f>IF(MONTH(AU$2)=10,(1/2)*(raw!AV69-raw!AU69),IF(MONTH(AU$2)=11, (1/2)*(raw!AU69-raw!AT69), raw!AU69-raw!AT69))</f>
        <v>44</v>
      </c>
      <c r="AV19">
        <f>IF(MONTH(AV$2)=10,(1/2)*(raw!AW69-raw!AV69),IF(MONTH(AV$2)=11, (1/2)*(raw!AV69-raw!AU69), raw!AV69-raw!AU69))</f>
        <v>42</v>
      </c>
      <c r="AW19">
        <f>IF(MONTH(AW$2)=10,(1/2)*(raw!AX69-raw!AW69),IF(MONTH(AW$2)=11, (1/2)*(raw!AW69-raw!AV69), raw!AW69-raw!AV69))</f>
        <v>41</v>
      </c>
      <c r="AX19">
        <f>IF(MONTH(AX$2)=10,(1/2)*(raw!AY69-raw!AX69),IF(MONTH(AX$2)=11, (1/2)*(raw!AX69-raw!AW69), raw!AX69-raw!AW69))</f>
        <v>71</v>
      </c>
      <c r="AY19">
        <f>IF(MONTH(AY$2)=10,(1/2)*(raw!AZ69-raw!AY69),IF(MONTH(AY$2)=11, (1/2)*(raw!AY69-raw!AX69), raw!AY69-raw!AX69))</f>
        <v>22</v>
      </c>
      <c r="AZ19">
        <f>IF(MONTH(AZ$2)=10,(1/2)*(raw!BA69-raw!AZ69),IF(MONTH(AZ$2)=11, (1/2)*(raw!AZ69-raw!AY69), raw!AZ69-raw!AY69))</f>
        <v>44</v>
      </c>
      <c r="BA19">
        <f>IF(MONTH(BA$2)=10,(1/2)*(raw!BB69-raw!BA69),IF(MONTH(BA$2)=11, (1/2)*(raw!BA69-raw!AZ69), raw!BA69-raw!AZ69))</f>
        <v>0</v>
      </c>
      <c r="BB19">
        <f>IF(MONTH(BB$2)=10,(1/2)*(raw!BC69-raw!BB69),IF(MONTH(BB$2)=11, (1/2)*(raw!BB69-raw!BA69), raw!BB69-raw!BA69))</f>
        <v>0</v>
      </c>
    </row>
    <row r="20" spans="1:54">
      <c r="A20" s="4">
        <f>ROW()</f>
        <v>20</v>
      </c>
      <c r="B20" s="41" t="s">
        <v>67</v>
      </c>
      <c r="C20" s="34" t="s">
        <v>6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22</v>
      </c>
      <c r="AO20">
        <f>IF(MONTH(AO$2)=10,(1/2)*(raw!AP70-raw!AO70),IF(MONTH(AO$2)=11, (1/2)*(raw!AO70-raw!AN70), raw!AO70-raw!AN70))</f>
        <v>22.5</v>
      </c>
      <c r="AP20">
        <f>IF(MONTH(AP$2)=10,(1/2)*(raw!AQ70-raw!AP70),IF(MONTH(AP$2)=11, (1/2)*(raw!AP70-raw!AO70), raw!AP70-raw!AO70))</f>
        <v>22.5</v>
      </c>
      <c r="AQ20">
        <f>IF(MONTH(AQ$2)=10,(1/2)*(raw!AR70-raw!AQ70),IF(MONTH(AQ$2)=11, (1/2)*(raw!AQ70-raw!AP70), raw!AQ70-raw!AP70))</f>
        <v>23</v>
      </c>
      <c r="AR20">
        <f>IF(MONTH(AR$2)=10,(1/2)*(raw!AS70-raw!AR70),IF(MONTH(AR$2)=11, (1/2)*(raw!AR70-raw!AQ70), raw!AR70-raw!AQ70))</f>
        <v>24</v>
      </c>
      <c r="AS20">
        <f>IF(MONTH(AS$2)=10,(1/2)*(raw!AT70-raw!AS70),IF(MONTH(AS$2)=11, (1/2)*(raw!AS70-raw!AR70), raw!AS70-raw!AR70))</f>
        <v>24</v>
      </c>
      <c r="AT20">
        <f>IF(MONTH(AT$2)=10,(1/2)*(raw!AU70-raw!AT70),IF(MONTH(AT$2)=11, (1/2)*(raw!AT70-raw!AS70), raw!AT70-raw!AS70))</f>
        <v>25</v>
      </c>
      <c r="AU20">
        <f>IF(MONTH(AU$2)=10,(1/2)*(raw!AV70-raw!AU70),IF(MONTH(AU$2)=11, (1/2)*(raw!AU70-raw!AT70), raw!AU70-raw!AT70))</f>
        <v>24</v>
      </c>
      <c r="AV20">
        <f>IF(MONTH(AV$2)=10,(1/2)*(raw!AW70-raw!AV70),IF(MONTH(AV$2)=11, (1/2)*(raw!AV70-raw!AU70), raw!AV70-raw!AU70))</f>
        <v>26</v>
      </c>
      <c r="AW20">
        <f>IF(MONTH(AW$2)=10,(1/2)*(raw!AX70-raw!AW70),IF(MONTH(AW$2)=11, (1/2)*(raw!AW70-raw!AV70), raw!AW70-raw!AV70))</f>
        <v>27</v>
      </c>
      <c r="AX20">
        <f>IF(MONTH(AX$2)=10,(1/2)*(raw!AY70-raw!AX70),IF(MONTH(AX$2)=11, (1/2)*(raw!AX70-raw!AW70), raw!AX70-raw!AW70))</f>
        <v>31</v>
      </c>
      <c r="AY20">
        <f>IF(MONTH(AY$2)=10,(1/2)*(raw!AZ70-raw!AY70),IF(MONTH(AY$2)=11, (1/2)*(raw!AY70-raw!AX70), raw!AY70-raw!AX70))</f>
        <v>24</v>
      </c>
      <c r="AZ20">
        <f>IF(MONTH(AZ$2)=10,(1/2)*(raw!BA70-raw!AZ70),IF(MONTH(AZ$2)=11, (1/2)*(raw!AZ70-raw!AY70), raw!AZ70-raw!AY70))</f>
        <v>28</v>
      </c>
      <c r="BA20">
        <f>IF(MONTH(BA$2)=10,(1/2)*(raw!BB70-raw!BA70),IF(MONTH(BA$2)=11, (1/2)*(raw!BA70-raw!AZ70), raw!BA70-raw!AZ70))</f>
        <v>0</v>
      </c>
      <c r="BB20">
        <f>IF(MONTH(BB$2)=10,(1/2)*(raw!BC70-raw!BB70),IF(MONTH(BB$2)=11, (1/2)*(raw!BB70-raw!BA70), raw!BB70-raw!BA70))</f>
        <v>0</v>
      </c>
    </row>
    <row r="21" spans="1:54">
      <c r="A21" s="4">
        <f>ROW()</f>
        <v>21</v>
      </c>
      <c r="B21" s="41" t="s">
        <v>67</v>
      </c>
      <c r="C21" s="38" t="s">
        <v>5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4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</row>
    <row r="22" spans="1:54">
      <c r="A22" s="4">
        <f>ROW()</f>
        <v>22</v>
      </c>
      <c r="B22" s="41" t="s">
        <v>67</v>
      </c>
      <c r="C22" s="34" t="s">
        <v>3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19</v>
      </c>
      <c r="AO22">
        <f>IF(MONTH(AO$2)=10,(1/2)*(raw!AP72-raw!AO72),IF(MONTH(AO$2)=11, (1/2)*(raw!AO72-raw!AN72), raw!AO72-raw!AN72))</f>
        <v>21</v>
      </c>
      <c r="AP22">
        <f>IF(MONTH(AP$2)=10,(1/2)*(raw!AQ72-raw!AP72),IF(MONTH(AP$2)=11, (1/2)*(raw!AP72-raw!AO72), raw!AP72-raw!AO72))</f>
        <v>21</v>
      </c>
      <c r="AQ22">
        <f>IF(MONTH(AQ$2)=10,(1/2)*(raw!AR72-raw!AQ72),IF(MONTH(AQ$2)=11, (1/2)*(raw!AQ72-raw!AP72), raw!AQ72-raw!AP72))</f>
        <v>17</v>
      </c>
      <c r="AR22">
        <f>IF(MONTH(AR$2)=10,(1/2)*(raw!AS72-raw!AR72),IF(MONTH(AR$2)=11, (1/2)*(raw!AR72-raw!AQ72), raw!AR72-raw!AQ72))</f>
        <v>18</v>
      </c>
      <c r="AS22">
        <f>IF(MONTH(AS$2)=10,(1/2)*(raw!AT72-raw!AS72),IF(MONTH(AS$2)=11, (1/2)*(raw!AS72-raw!AR72), raw!AS72-raw!AR72))</f>
        <v>20</v>
      </c>
      <c r="AT22">
        <f>IF(MONTH(AT$2)=10,(1/2)*(raw!AU72-raw!AT72),IF(MONTH(AT$2)=11, (1/2)*(raw!AT72-raw!AS72), raw!AT72-raw!AS72))</f>
        <v>25</v>
      </c>
      <c r="AU22">
        <f>IF(MONTH(AU$2)=10,(1/2)*(raw!AV72-raw!AU72),IF(MONTH(AU$2)=11, (1/2)*(raw!AU72-raw!AT72), raw!AU72-raw!AT72))</f>
        <v>26</v>
      </c>
      <c r="AV22">
        <f>IF(MONTH(AV$2)=10,(1/2)*(raw!AW72-raw!AV72),IF(MONTH(AV$2)=11, (1/2)*(raw!AV72-raw!AU72), raw!AV72-raw!AU72))</f>
        <v>29</v>
      </c>
      <c r="AW22">
        <f>IF(MONTH(AW$2)=10,(1/2)*(raw!AX72-raw!AW72),IF(MONTH(AW$2)=11, (1/2)*(raw!AW72-raw!AV72), raw!AW72-raw!AV72))</f>
        <v>25</v>
      </c>
      <c r="AX22">
        <f>IF(MONTH(AX$2)=10,(1/2)*(raw!AY72-raw!AX72),IF(MONTH(AX$2)=11, (1/2)*(raw!AX72-raw!AW72), raw!AX72-raw!AW72))</f>
        <v>26</v>
      </c>
      <c r="AY22">
        <f>IF(MONTH(AY$2)=10,(1/2)*(raw!AZ72-raw!AY72),IF(MONTH(AY$2)=11, (1/2)*(raw!AY72-raw!AX72), raw!AY72-raw!AX72))</f>
        <v>24</v>
      </c>
      <c r="AZ22">
        <f>IF(MONTH(AZ$2)=10,(1/2)*(raw!BA72-raw!AZ72),IF(MONTH(AZ$2)=11, (1/2)*(raw!AZ72-raw!AY72), raw!AZ72-raw!AY72))</f>
        <v>19</v>
      </c>
      <c r="BA22">
        <f>IF(MONTH(BA$2)=10,(1/2)*(raw!BB72-raw!BA72),IF(MONTH(BA$2)=11, (1/2)*(raw!BA72-raw!AZ72), raw!BA72-raw!AZ72))</f>
        <v>0</v>
      </c>
      <c r="BB22">
        <f>IF(MONTH(BB$2)=10,(1/2)*(raw!BC72-raw!BB72),IF(MONTH(BB$2)=11, (1/2)*(raw!BB72-raw!BA72), raw!BB72-raw!BA72))</f>
        <v>0</v>
      </c>
    </row>
    <row r="23" spans="1:54">
      <c r="A23" s="4">
        <f>ROW()</f>
        <v>23</v>
      </c>
      <c r="B23" s="41" t="s">
        <v>67</v>
      </c>
      <c r="C23" s="34" t="s">
        <v>30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42</v>
      </c>
      <c r="AO23">
        <f>IF(MONTH(AO$2)=10,(1/2)*(raw!AP77-raw!AO77),IF(MONTH(AO$2)=11, (1/2)*(raw!AO77-raw!AN77), raw!AO77-raw!AN77))</f>
        <v>85.5</v>
      </c>
      <c r="AP23">
        <f>IF(MONTH(AP$2)=10,(1/2)*(raw!AQ77-raw!AP77),IF(MONTH(AP$2)=11, (1/2)*(raw!AP77-raw!AO77), raw!AP77-raw!AO77))</f>
        <v>85.5</v>
      </c>
      <c r="AQ23">
        <f>IF(MONTH(AQ$2)=10,(1/2)*(raw!AR77-raw!AQ77),IF(MONTH(AQ$2)=11, (1/2)*(raw!AQ77-raw!AP77), raw!AQ77-raw!AP77))</f>
        <v>62</v>
      </c>
      <c r="AR23">
        <f>IF(MONTH(AR$2)=10,(1/2)*(raw!AS77-raw!AR77),IF(MONTH(AR$2)=11, (1/2)*(raw!AR77-raw!AQ77), raw!AR77-raw!AQ77))</f>
        <v>82</v>
      </c>
      <c r="AS23">
        <f>IF(MONTH(AS$2)=10,(1/2)*(raw!AT77-raw!AS77),IF(MONTH(AS$2)=11, (1/2)*(raw!AS77-raw!AR77), raw!AS77-raw!AR77))</f>
        <v>141</v>
      </c>
      <c r="AT23">
        <f>IF(MONTH(AT$2)=10,(1/2)*(raw!AU77-raw!AT77),IF(MONTH(AT$2)=11, (1/2)*(raw!AT77-raw!AS77), raw!AT77-raw!AS77))</f>
        <v>65</v>
      </c>
      <c r="AU23">
        <f>IF(MONTH(AU$2)=10,(1/2)*(raw!AV77-raw!AU77),IF(MONTH(AU$2)=11, (1/2)*(raw!AU77-raw!AT77), raw!AU77-raw!AT77))</f>
        <v>94</v>
      </c>
      <c r="AV23">
        <f>IF(MONTH(AV$2)=10,(1/2)*(raw!AW77-raw!AV77),IF(MONTH(AV$2)=11, (1/2)*(raw!AV77-raw!AU77), raw!AV77-raw!AU77))</f>
        <v>82</v>
      </c>
      <c r="AW23">
        <f>IF(MONTH(AW$2)=10,(1/2)*(raw!AX77-raw!AW77),IF(MONTH(AW$2)=11, (1/2)*(raw!AW77-raw!AV77), raw!AW77-raw!AV77))</f>
        <v>79</v>
      </c>
      <c r="AX23">
        <f>IF(MONTH(AX$2)=10,(1/2)*(raw!AY77-raw!AX77),IF(MONTH(AX$2)=11, (1/2)*(raw!AX77-raw!AW77), raw!AX77-raw!AW77))</f>
        <v>102</v>
      </c>
      <c r="AY23">
        <f>IF(MONTH(AY$2)=10,(1/2)*(raw!AZ77-raw!AY77),IF(MONTH(AY$2)=11, (1/2)*(raw!AY77-raw!AX77), raw!AY77-raw!AX77))</f>
        <v>90</v>
      </c>
      <c r="AZ23">
        <f>IF(MONTH(AZ$2)=10,(1/2)*(raw!BA77-raw!AZ77),IF(MONTH(AZ$2)=11, (1/2)*(raw!AZ77-raw!AY77), raw!AZ77-raw!AY77))</f>
        <v>23</v>
      </c>
      <c r="BA23">
        <f>IF(MONTH(BA$2)=10,(1/2)*(raw!BB77-raw!BA77),IF(MONTH(BA$2)=11, (1/2)*(raw!BA77-raw!AZ77), raw!BA77-raw!AZ77))</f>
        <v>0</v>
      </c>
      <c r="BB23">
        <f>IF(MONTH(BB$2)=10,(1/2)*(raw!BC77-raw!BB77),IF(MONTH(BB$2)=11, (1/2)*(raw!BB77-raw!BA77), raw!BB77-raw!BA77))</f>
        <v>0</v>
      </c>
    </row>
    <row r="24" spans="1:54" s="6" customFormat="1">
      <c r="A24" s="25">
        <f>ROW()</f>
        <v>24</v>
      </c>
      <c r="B24" s="25" t="s">
        <v>67</v>
      </c>
      <c r="C24" s="25" t="s">
        <v>0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212</v>
      </c>
      <c r="AO24" s="6">
        <f>IF(MONTH(AO$2)=10,(1/2)*(raw!AP78-raw!AO78),IF(MONTH(AO$2)=11, (1/2)*(raw!AO78-raw!AN78), raw!AO78-raw!AN78))</f>
        <v>285.5</v>
      </c>
      <c r="AP24" s="6">
        <f>IF(MONTH(AP$2)=10,(1/2)*(raw!AQ78-raw!AP78),IF(MONTH(AP$2)=11, (1/2)*(raw!AP78-raw!AO78), raw!AP78-raw!AO78))</f>
        <v>285.5</v>
      </c>
      <c r="AQ24" s="6">
        <f>IF(MONTH(AQ$2)=10,(1/2)*(raw!AR78-raw!AQ78),IF(MONTH(AQ$2)=11, (1/2)*(raw!AQ78-raw!AP78), raw!AQ78-raw!AP78))</f>
        <v>269</v>
      </c>
      <c r="AR24" s="6">
        <f>IF(MONTH(AR$2)=10,(1/2)*(raw!AS78-raw!AR78),IF(MONTH(AR$2)=11, (1/2)*(raw!AR78-raw!AQ78), raw!AR78-raw!AQ78))</f>
        <v>308</v>
      </c>
      <c r="AS24" s="6">
        <f>IF(MONTH(AS$2)=10,(1/2)*(raw!AT78-raw!AS78),IF(MONTH(AS$2)=11, (1/2)*(raw!AS78-raw!AR78), raw!AS78-raw!AR78))</f>
        <v>338</v>
      </c>
      <c r="AT24" s="6">
        <f>IF(MONTH(AT$2)=10,(1/2)*(raw!AU78-raw!AT78),IF(MONTH(AT$2)=11, (1/2)*(raw!AT78-raw!AS78), raw!AT78-raw!AS78))</f>
        <v>250</v>
      </c>
      <c r="AU24" s="6">
        <f>IF(MONTH(AU$2)=10,(1/2)*(raw!AV78-raw!AU78),IF(MONTH(AU$2)=11, (1/2)*(raw!AU78-raw!AT78), raw!AU78-raw!AT78))</f>
        <v>308</v>
      </c>
      <c r="AV24" s="6">
        <f>IF(MONTH(AV$2)=10,(1/2)*(raw!AW78-raw!AV78),IF(MONTH(AV$2)=11, (1/2)*(raw!AV78-raw!AU78), raw!AV78-raw!AU78))</f>
        <v>294</v>
      </c>
      <c r="AW24" s="6">
        <f>IF(MONTH(AW$2)=10,(1/2)*(raw!AX78-raw!AW78),IF(MONTH(AW$2)=11, (1/2)*(raw!AW78-raw!AV78), raw!AW78-raw!AV78))</f>
        <v>289</v>
      </c>
      <c r="AX24" s="6">
        <f>IF(MONTH(AX$2)=10,(1/2)*(raw!AY78-raw!AX78),IF(MONTH(AX$2)=11, (1/2)*(raw!AX78-raw!AW78), raw!AX78-raw!AW78))</f>
        <v>352</v>
      </c>
      <c r="AY24" s="6">
        <f>IF(MONTH(AY$2)=10,(1/2)*(raw!AZ78-raw!AY78),IF(MONTH(AY$2)=11, (1/2)*(raw!AY78-raw!AX78), raw!AY78-raw!AX78))</f>
        <v>280</v>
      </c>
      <c r="AZ24" s="6">
        <f>IF(MONTH(AZ$2)=10,(1/2)*(raw!BA78-raw!AZ78),IF(MONTH(AZ$2)=11, (1/2)*(raw!AZ78-raw!AY78), raw!AZ78-raw!AY78))</f>
        <v>245</v>
      </c>
      <c r="BA24" s="6">
        <f>IF(MONTH(BA$2)=10,(1/2)*(raw!BB78-raw!BA78),IF(MONTH(BA$2)=11, (1/2)*(raw!BA78-raw!AZ78), raw!BA78-raw!AZ78))</f>
        <v>0</v>
      </c>
      <c r="BB24" s="6">
        <f>IF(MONTH(BB$2)=10,(1/2)*(raw!BC78-raw!BB78),IF(MONTH(BB$2)=11, (1/2)*(raw!BB78-raw!BA78), raw!BB78-raw!BA78))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workbookViewId="0">
      <selection activeCell="C3" sqref="C3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5"/>
      <c r="B1" s="135" t="s">
        <v>59</v>
      </c>
      <c r="C1" s="135"/>
      <c r="D1" s="135"/>
    </row>
    <row r="2" spans="1:12">
      <c r="C2" s="66"/>
      <c r="D2" s="66"/>
      <c r="E2" s="66"/>
    </row>
    <row r="3" spans="1:12">
      <c r="A3" s="66"/>
      <c r="B3" s="12" t="s">
        <v>47</v>
      </c>
      <c r="C3" s="66">
        <f ca="1">DATE(YEAR(TODAY())-1, MONTH(TODAY())-1, 1)</f>
        <v>41913</v>
      </c>
      <c r="D3" s="66">
        <f ca="1">DATE(YEAR(TODAY()), MONTH(TODAY())-1, 1)</f>
        <v>42278</v>
      </c>
    </row>
    <row r="5" spans="1:12" s="5" customFormat="1">
      <c r="A5" s="98" t="s">
        <v>37</v>
      </c>
      <c r="B5" s="98"/>
      <c r="C5" s="98"/>
      <c r="D5" s="98"/>
      <c r="E5" s="98"/>
    </row>
    <row r="6" spans="1:12" s="5" customFormat="1">
      <c r="A6" s="98" t="s">
        <v>42</v>
      </c>
      <c r="B6" s="98"/>
      <c r="C6" s="98"/>
      <c r="D6" s="98"/>
      <c r="E6" s="98"/>
    </row>
    <row r="7" spans="1:12" s="96" customFormat="1">
      <c r="A7" s="96" t="s">
        <v>46</v>
      </c>
      <c r="B7" s="96" t="s">
        <v>28</v>
      </c>
      <c r="C7" s="96" t="s">
        <v>70</v>
      </c>
      <c r="D7" s="96" t="s">
        <v>41</v>
      </c>
      <c r="E7" s="96" t="s">
        <v>57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1399</v>
      </c>
      <c r="D8" s="99">
        <f ca="1">SUM(OFFSET(INDEX(MONTHLY!4:4,MATCH(calculations!D$3,MONTHLY!$2:$2,0)),,,,-12))</f>
        <v>1442</v>
      </c>
      <c r="E8" s="100">
        <f t="shared" ref="E8:E20" ca="1" si="0">(D8/C8-1)*100</f>
        <v>3.0736240171551188</v>
      </c>
    </row>
    <row r="9" spans="1:12">
      <c r="A9" s="67" t="str">
        <f>"Row " &amp; MONTHLY!A5</f>
        <v>Row 5</v>
      </c>
      <c r="B9" s="34" t="s">
        <v>13</v>
      </c>
      <c r="C9" s="99">
        <f ca="1">SUM(OFFSET(INDEX(MONTHLY!5:5,MATCH(calculations!C$3,MONTHLY!$2:$2,0)),,,,-12))</f>
        <v>1025.5</v>
      </c>
      <c r="D9" s="99">
        <f ca="1">SUM(OFFSET(INDEX(MONTHLY!5:5,MATCH(calculations!D$3,MONTHLY!$2:$2,0)),,,,-12))</f>
        <v>991</v>
      </c>
      <c r="E9" s="100">
        <f t="shared" ca="1" si="0"/>
        <v>-3.3642125792296418</v>
      </c>
    </row>
    <row r="10" spans="1:12">
      <c r="A10" s="67" t="str">
        <f>"Row " &amp; MONTHLY!A6</f>
        <v>Row 6</v>
      </c>
      <c r="B10" s="34" t="s">
        <v>12</v>
      </c>
      <c r="C10" s="99">
        <f ca="1">SUM(OFFSET(INDEX(MONTHLY!6:6,MATCH(calculations!C$3,MONTHLY!$2:$2,0)),,,,-12))</f>
        <v>323.5</v>
      </c>
      <c r="D10" s="99">
        <f ca="1">SUM(OFFSET(INDEX(MONTHLY!6:6,MATCH(calculations!D$3,MONTHLY!$2:$2,0)),,,,-12))</f>
        <v>337.5</v>
      </c>
      <c r="E10" s="100">
        <f t="shared" ca="1" si="0"/>
        <v>4.3276661514683123</v>
      </c>
    </row>
    <row r="11" spans="1:12">
      <c r="A11" s="67" t="str">
        <f>"Row " &amp; MONTHLY!A7</f>
        <v>Row 7</v>
      </c>
      <c r="B11" s="34" t="s">
        <v>11</v>
      </c>
      <c r="C11" s="99">
        <f ca="1">SUM(OFFSET(INDEX(MONTHLY!7:7,MATCH(calculations!C$3,MONTHLY!$2:$2,0)),,,,-12))</f>
        <v>275</v>
      </c>
      <c r="D11" s="99">
        <f ca="1">SUM(OFFSET(INDEX(MONTHLY!7:7,MATCH(calculations!D$3,MONTHLY!$2:$2,0)),,,,-12))</f>
        <v>277</v>
      </c>
      <c r="E11" s="100">
        <f t="shared" ca="1" si="0"/>
        <v>0.72727272727273196</v>
      </c>
    </row>
    <row r="12" spans="1:12" s="97" customFormat="1">
      <c r="A12" s="95" t="str">
        <f>"Row " &amp; MONTHLY!A8</f>
        <v>Row 8</v>
      </c>
      <c r="B12" s="96" t="s">
        <v>10</v>
      </c>
      <c r="C12" s="101">
        <f ca="1">SUM(OFFSET(INDEX(MONTHLY!8:8,MATCH(calculations!C$3,MONTHLY!$2:$2,0)),,,,-12))</f>
        <v>3024.5</v>
      </c>
      <c r="D12" s="101">
        <f ca="1">SUM(OFFSET(INDEX(MONTHLY!8:8,MATCH(calculations!D$3,MONTHLY!$2:$2,0)),,,,-12))</f>
        <v>3047.5</v>
      </c>
      <c r="E12" s="102">
        <f t="shared" ca="1" si="0"/>
        <v>0.76045627376426506</v>
      </c>
    </row>
    <row r="13" spans="1:12">
      <c r="A13" s="67" t="str">
        <f>"Rows " &amp; MONTHLY!A9&amp;", "&amp;MONTHLY!A17</f>
        <v>Rows 9, 17</v>
      </c>
      <c r="B13" s="34" t="s">
        <v>38</v>
      </c>
      <c r="C13" s="103">
        <f ca="1">SUM(OFFSET(INDEX(MONTHLY!17:17,MATCH(calculations!D$3,MONTHLY!$2:$2,0)),,,,-12))</f>
        <v>528</v>
      </c>
      <c r="D13" s="103">
        <f ca="1">SUM(OFFSET(INDEX(MONTHLY!9:9,MATCH(calculations!D$3,MONTHLY!$2:$2,0)),,,,-12))</f>
        <v>513</v>
      </c>
      <c r="E13" s="100">
        <f t="shared" ca="1" si="0"/>
        <v>-2.8409090909090939</v>
      </c>
    </row>
    <row r="14" spans="1:12">
      <c r="A14" s="67" t="str">
        <f>"Rows " &amp; MONTHLY!A10&amp;", "&amp;MONTHLY!A18</f>
        <v>Rows 10, 18</v>
      </c>
      <c r="B14" s="34" t="s">
        <v>39</v>
      </c>
      <c r="C14" s="103">
        <f ca="1">SUM(OFFSET(INDEX(MONTHLY!18:18,MATCH(calculations!D$3,MONTHLY!$2:$2,0)),,,,-12))</f>
        <v>772</v>
      </c>
      <c r="D14" s="103">
        <f ca="1">SUM(OFFSET(INDEX(MONTHLY!10:10,MATCH(calculations!D$3,MONTHLY!$2:$2,0)),,,,-12))</f>
        <v>806</v>
      </c>
      <c r="E14" s="100">
        <f t="shared" ca="1" si="0"/>
        <v>4.4041450777202007</v>
      </c>
    </row>
    <row r="15" spans="1:12">
      <c r="A15" s="67" t="str">
        <f>"Rows " &amp; MONTHLY!A13&amp;", "&amp;MONTHLY!A21</f>
        <v>Rows 13, 21</v>
      </c>
      <c r="B15" s="34" t="s">
        <v>5</v>
      </c>
      <c r="C15" s="103">
        <f ca="1">SUM(OFFSET(INDEX(MONTHLY!21:21,MATCH(calculations!D$3,MONTHLY!$2:$2,0)),,,,-12))</f>
        <v>0</v>
      </c>
      <c r="D15" s="103">
        <f ca="1">SUM(OFFSET(INDEX(MONTHLY!13:13,MATCH(calculations!D$3,MONTHLY!$2:$2,0)),,,,-12))</f>
        <v>0</v>
      </c>
      <c r="E15" s="100" t="e">
        <f t="shared" ca="1" si="0"/>
        <v>#DIV/0!</v>
      </c>
    </row>
    <row r="16" spans="1:12">
      <c r="A16" s="67" t="str">
        <f>"Rows " &amp; MONTHLY!A11&amp;", "&amp;MONTHLY!A19</f>
        <v>Rows 11, 19</v>
      </c>
      <c r="B16" s="34" t="s">
        <v>40</v>
      </c>
      <c r="C16" s="103">
        <f ca="1">SUM(OFFSET(INDEX(MONTHLY!19:19,MATCH(calculations!D$3,MONTHLY!$2:$2,0)),,,,-12))</f>
        <v>471</v>
      </c>
      <c r="D16" s="103">
        <f ca="1">SUM(OFFSET(INDEX(MONTHLY!11:11,MATCH(calculations!D$3,MONTHLY!$2:$2,0)),,,,-12))</f>
        <v>499.5</v>
      </c>
      <c r="E16" s="100">
        <f t="shared" ca="1" si="0"/>
        <v>6.0509554140127486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6</v>
      </c>
      <c r="C17" s="103">
        <f ca="1">SUM(OFFSET(INDEX(MONTHLY!20:20,MATCH(calculations!D$3,MONTHLY!$2:$2,0)),,,,-12))</f>
        <v>278.5</v>
      </c>
      <c r="D17" s="103">
        <f ca="1">SUM(OFFSET(INDEX(MONTHLY!12:12,MATCH(calculations!D$3,MONTHLY!$2:$2,0)),,,,-12))</f>
        <v>323.5</v>
      </c>
      <c r="E17" s="100">
        <f t="shared" ca="1" si="0"/>
        <v>16.157989228007175</v>
      </c>
    </row>
    <row r="18" spans="1:11">
      <c r="A18" s="67" t="str">
        <f>"Rows " &amp; MONTHLY!A14&amp;", "&amp;MONTHLY!A22</f>
        <v>Rows 14, 22</v>
      </c>
      <c r="B18" s="34" t="s">
        <v>3</v>
      </c>
      <c r="C18" s="103">
        <f ca="1">SUM(OFFSET(INDEX(MONTHLY!22:22,MATCH(calculations!D$3,MONTHLY!$2:$2,0)),,,,-12))</f>
        <v>250</v>
      </c>
      <c r="D18" s="103">
        <f ca="1">SUM(OFFSET(INDEX(MONTHLY!14:14,MATCH(calculations!D$3,MONTHLY!$2:$2,0)),,,,-12))</f>
        <v>239.5</v>
      </c>
      <c r="E18" s="100">
        <f t="shared" ca="1" si="0"/>
        <v>-4.2000000000000037</v>
      </c>
    </row>
    <row r="19" spans="1:11">
      <c r="A19" s="67" t="str">
        <f>"Rows " &amp; MONTHLY!A15&amp;", "&amp;MONTHLY!A23</f>
        <v>Rows 15, 23</v>
      </c>
      <c r="B19" s="34" t="s">
        <v>4</v>
      </c>
      <c r="C19" s="103">
        <f ca="1">SUM(OFFSET(INDEX(MONTHLY!23:23,MATCH(calculations!D$3,MONTHLY!$2:$2,0)),,,,-12))</f>
        <v>905.5</v>
      </c>
      <c r="D19" s="103">
        <f ca="1">SUM(OFFSET(INDEX(MONTHLY!15:15,MATCH(calculations!D$3,MONTHLY!$2:$2,0)),,,,-12))</f>
        <v>1009.5</v>
      </c>
      <c r="E19" s="100">
        <f t="shared" ca="1" si="0"/>
        <v>11.485367200441754</v>
      </c>
    </row>
    <row r="20" spans="1:11" s="97" customFormat="1">
      <c r="A20" s="95" t="str">
        <f>"Rows " &amp; MONTHLY!A16&amp;", "&amp;MONTHLY!A24</f>
        <v>Rows 16, 24</v>
      </c>
      <c r="B20" s="96" t="s">
        <v>0</v>
      </c>
      <c r="C20" s="104">
        <f ca="1">SUM(OFFSET(INDEX(MONTHLY!24:24,MATCH(calculations!D$3,MONTHLY!$2:$2,0)),,,,-12))</f>
        <v>3218.5</v>
      </c>
      <c r="D20" s="102">
        <f ca="1">SUM(OFFSET(INDEX(MONTHLY!16:16,MATCH(calculations!D$3,MONTHLY!$2:$2,0)),,,,-12))</f>
        <v>3393</v>
      </c>
      <c r="E20" s="102">
        <f t="shared" ca="1" si="0"/>
        <v>5.4217803324529967</v>
      </c>
    </row>
    <row r="21" spans="1:11">
      <c r="A21" s="114" t="s">
        <v>62</v>
      </c>
      <c r="B21" s="5"/>
      <c r="C21" s="5"/>
      <c r="D21" s="5"/>
      <c r="E21" s="100">
        <v>0</v>
      </c>
    </row>
    <row r="22" spans="1:11">
      <c r="A22" s="67" t="s">
        <v>54</v>
      </c>
      <c r="B22" s="5" t="s">
        <v>19</v>
      </c>
      <c r="C22" s="5">
        <f ca="1">C12</f>
        <v>3024.5</v>
      </c>
      <c r="D22" s="5">
        <f ca="1">D12</f>
        <v>3047.5</v>
      </c>
      <c r="E22" s="100">
        <f t="shared" ref="E22:E31" ca="1" si="1">(D22/C22-1)*100</f>
        <v>0.76045627376426506</v>
      </c>
    </row>
    <row r="23" spans="1:11">
      <c r="A23" s="67" t="s">
        <v>54</v>
      </c>
      <c r="B23" s="5" t="s">
        <v>48</v>
      </c>
      <c r="C23" s="5">
        <f ca="1">SUM(C8:C9)</f>
        <v>2424.5</v>
      </c>
      <c r="D23" s="5">
        <f ca="1">SUM(D8:D9)</f>
        <v>2433</v>
      </c>
      <c r="E23" s="100">
        <f t="shared" ca="1" si="1"/>
        <v>0.3505877500515675</v>
      </c>
    </row>
    <row r="24" spans="1:11">
      <c r="A24" s="67" t="s">
        <v>54</v>
      </c>
      <c r="B24" s="5" t="s">
        <v>53</v>
      </c>
      <c r="C24" s="5">
        <f ca="1">SUM(C10:C11)</f>
        <v>598.5</v>
      </c>
      <c r="D24" s="5">
        <f ca="1">SUM(D10:D11)</f>
        <v>614.5</v>
      </c>
      <c r="E24" s="100">
        <f t="shared" ca="1" si="1"/>
        <v>2.6733500417710943</v>
      </c>
    </row>
    <row r="25" spans="1:11">
      <c r="A25" s="67" t="s">
        <v>55</v>
      </c>
      <c r="B25" s="5" t="s">
        <v>19</v>
      </c>
      <c r="C25" s="5">
        <f ca="1">C20</f>
        <v>3218.5</v>
      </c>
      <c r="D25" s="5">
        <f ca="1">D20</f>
        <v>3393</v>
      </c>
      <c r="E25" s="100">
        <f t="shared" ca="1" si="1"/>
        <v>5.4217803324529967</v>
      </c>
    </row>
    <row r="26" spans="1:11">
      <c r="A26" s="67" t="s">
        <v>55</v>
      </c>
      <c r="B26" s="5" t="s">
        <v>38</v>
      </c>
      <c r="C26" s="5">
        <f ca="1">C13</f>
        <v>528</v>
      </c>
      <c r="D26" s="5">
        <f ca="1">D13</f>
        <v>513</v>
      </c>
      <c r="E26" s="100">
        <f t="shared" ca="1" si="1"/>
        <v>-2.8409090909090939</v>
      </c>
    </row>
    <row r="27" spans="1:11">
      <c r="A27" s="67" t="s">
        <v>55</v>
      </c>
      <c r="B27" s="5" t="s">
        <v>56</v>
      </c>
      <c r="C27" s="5">
        <f ca="1">C14</f>
        <v>772</v>
      </c>
      <c r="D27" s="5">
        <f ca="1">D14</f>
        <v>806</v>
      </c>
      <c r="E27" s="100">
        <f t="shared" ca="1" si="1"/>
        <v>4.4041450777202007</v>
      </c>
    </row>
    <row r="28" spans="1:11">
      <c r="A28" s="67" t="s">
        <v>55</v>
      </c>
      <c r="B28" s="5" t="s">
        <v>7</v>
      </c>
      <c r="C28" s="5">
        <f t="shared" ref="C28:C30" ca="1" si="2">C16</f>
        <v>471</v>
      </c>
      <c r="D28" s="5">
        <f ca="1">D16</f>
        <v>499.5</v>
      </c>
      <c r="E28" s="100">
        <f t="shared" ca="1" si="1"/>
        <v>6.0509554140127486</v>
      </c>
      <c r="F28" s="83"/>
      <c r="G28" s="83"/>
      <c r="H28" s="83"/>
      <c r="I28" s="83"/>
      <c r="J28" s="83"/>
      <c r="K28" s="83"/>
    </row>
    <row r="29" spans="1:11">
      <c r="A29" s="67" t="s">
        <v>55</v>
      </c>
      <c r="B29" s="5" t="s">
        <v>6</v>
      </c>
      <c r="C29" s="5">
        <f t="shared" ca="1" si="2"/>
        <v>278.5</v>
      </c>
      <c r="D29" s="5">
        <f ca="1">D17</f>
        <v>323.5</v>
      </c>
      <c r="E29" s="100">
        <f t="shared" ca="1" si="1"/>
        <v>16.157989228007175</v>
      </c>
    </row>
    <row r="30" spans="1:11">
      <c r="A30" s="67" t="s">
        <v>55</v>
      </c>
      <c r="B30" s="5" t="s">
        <v>3</v>
      </c>
      <c r="C30" s="5">
        <f t="shared" ca="1" si="2"/>
        <v>250</v>
      </c>
      <c r="D30" s="5">
        <f ca="1">D18</f>
        <v>239.5</v>
      </c>
      <c r="E30" s="100">
        <f t="shared" ca="1" si="1"/>
        <v>-4.2000000000000037</v>
      </c>
    </row>
    <row r="31" spans="1:11">
      <c r="A31" s="67" t="s">
        <v>55</v>
      </c>
      <c r="B31" s="5" t="s">
        <v>63</v>
      </c>
      <c r="C31" s="5">
        <f ca="1">SUM(C15,C19)</f>
        <v>905.5</v>
      </c>
      <c r="D31" s="5">
        <f ca="1">SUM(D15,D19)</f>
        <v>1009.5</v>
      </c>
      <c r="E31" s="100">
        <f t="shared" ca="1" si="1"/>
        <v>11.485367200441754</v>
      </c>
    </row>
    <row r="33" spans="2:11" s="136" customFormat="1">
      <c r="B33" s="136" t="s">
        <v>84</v>
      </c>
      <c r="C33" s="136">
        <f ca="1">C20-C12</f>
        <v>194</v>
      </c>
      <c r="D33" s="136">
        <f ca="1">D20-D12</f>
        <v>345.5</v>
      </c>
      <c r="E33" s="136">
        <f ca="1">(D33/C33-1)*100</f>
        <v>78.092783505154628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E5" sqref="E5:G15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59</v>
      </c>
    </row>
    <row r="2" spans="1:7">
      <c r="A2" s="68" t="s">
        <v>61</v>
      </c>
      <c r="B2" s="69"/>
      <c r="C2" s="69"/>
      <c r="D2" s="69"/>
      <c r="E2" s="69"/>
      <c r="F2" s="84"/>
      <c r="G2" s="93"/>
    </row>
    <row r="3" spans="1:7" ht="15.75" thickBot="1">
      <c r="A3" s="70" t="s">
        <v>81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2" t="s">
        <v>41</v>
      </c>
      <c r="F4" s="89"/>
      <c r="G4" s="92" t="s">
        <v>69</v>
      </c>
    </row>
    <row r="5" spans="1:7">
      <c r="A5" s="72" t="s">
        <v>10</v>
      </c>
      <c r="B5" s="73"/>
      <c r="C5" s="73"/>
      <c r="D5" s="73"/>
      <c r="E5" s="133">
        <f ca="1">calculations!D22</f>
        <v>3047.5</v>
      </c>
      <c r="F5" s="90"/>
      <c r="G5" s="128" t="str">
        <f ca="1">TEXT(calculations!E22, "0.0")</f>
        <v>0.8</v>
      </c>
    </row>
    <row r="6" spans="1:7">
      <c r="A6" s="78"/>
      <c r="B6" s="75" t="s">
        <v>48</v>
      </c>
      <c r="C6" s="76"/>
      <c r="D6" s="76"/>
      <c r="E6" s="133">
        <f ca="1">calculations!D23</f>
        <v>2433</v>
      </c>
      <c r="F6" s="90"/>
      <c r="G6" s="128" t="str">
        <f ca="1">TEXT(calculations!E23, "0.0")</f>
        <v>0.4</v>
      </c>
    </row>
    <row r="7" spans="1:7">
      <c r="A7" s="78"/>
      <c r="B7" s="77" t="s">
        <v>49</v>
      </c>
      <c r="C7" s="77"/>
      <c r="D7" s="77"/>
      <c r="E7" s="133">
        <f ca="1">calculations!D24</f>
        <v>614.5</v>
      </c>
      <c r="F7" s="90"/>
      <c r="G7" s="128" t="str">
        <f ca="1">TEXT(calculations!E24, "0.0")</f>
        <v>2.7</v>
      </c>
    </row>
    <row r="8" spans="1:7">
      <c r="A8" s="78"/>
      <c r="B8" s="77"/>
      <c r="C8" s="77"/>
      <c r="D8" s="77"/>
      <c r="E8" s="131"/>
      <c r="F8" s="90"/>
      <c r="G8" s="129"/>
    </row>
    <row r="9" spans="1:7">
      <c r="A9" s="79" t="s">
        <v>0</v>
      </c>
      <c r="B9" s="80"/>
      <c r="C9" s="80"/>
      <c r="D9" s="80"/>
      <c r="E9" s="133">
        <f ca="1">calculations!D25</f>
        <v>3393</v>
      </c>
      <c r="F9" s="90"/>
      <c r="G9" s="128" t="str">
        <f ca="1">TEXT(calculations!E25, "0.0")</f>
        <v>5.4</v>
      </c>
    </row>
    <row r="10" spans="1:7">
      <c r="A10" s="78"/>
      <c r="B10" s="77" t="s">
        <v>38</v>
      </c>
      <c r="C10" s="77"/>
      <c r="D10" s="77"/>
      <c r="E10" s="133">
        <f ca="1">calculations!D26</f>
        <v>513</v>
      </c>
      <c r="F10" s="90"/>
      <c r="G10" s="128" t="str">
        <f ca="1">TEXT(calculations!E26, "0.0")</f>
        <v>-2.8</v>
      </c>
    </row>
    <row r="11" spans="1:7">
      <c r="A11" s="78"/>
      <c r="B11" s="77" t="s">
        <v>39</v>
      </c>
      <c r="C11" s="77"/>
      <c r="D11" s="77"/>
      <c r="E11" s="133">
        <f ca="1">calculations!D27</f>
        <v>806</v>
      </c>
      <c r="F11" s="90"/>
      <c r="G11" s="128" t="str">
        <f ca="1">TEXT(calculations!E27, "0.0")</f>
        <v>4.4</v>
      </c>
    </row>
    <row r="12" spans="1:7">
      <c r="A12" s="78"/>
      <c r="B12" s="77" t="s">
        <v>40</v>
      </c>
      <c r="C12" s="77"/>
      <c r="D12" s="77"/>
      <c r="E12" s="133">
        <f ca="1">calculations!D28</f>
        <v>499.5</v>
      </c>
      <c r="F12" s="90"/>
      <c r="G12" s="128" t="str">
        <f ca="1">TEXT(calculations!E28, "0.0")</f>
        <v>6.1</v>
      </c>
    </row>
    <row r="13" spans="1:7">
      <c r="A13" s="78"/>
      <c r="B13" s="77" t="s">
        <v>6</v>
      </c>
      <c r="C13" s="77"/>
      <c r="D13" s="77"/>
      <c r="E13" s="133">
        <f ca="1">calculations!D29</f>
        <v>323.5</v>
      </c>
      <c r="F13" s="90"/>
      <c r="G13" s="128" t="str">
        <f ca="1">TEXT(calculations!E29, "0.0")</f>
        <v>16.2</v>
      </c>
    </row>
    <row r="14" spans="1:7">
      <c r="A14" s="78"/>
      <c r="B14" s="77" t="s">
        <v>3</v>
      </c>
      <c r="C14" s="77"/>
      <c r="D14" s="77"/>
      <c r="E14" s="133">
        <f ca="1">calculations!D30</f>
        <v>239.5</v>
      </c>
      <c r="F14" s="90"/>
      <c r="G14" s="128" t="str">
        <f ca="1">TEXT(calculations!E30, "0.0")</f>
        <v>-4.2</v>
      </c>
    </row>
    <row r="15" spans="1:7" ht="15.75" thickBot="1">
      <c r="A15" s="88"/>
      <c r="B15" s="81" t="s">
        <v>50</v>
      </c>
      <c r="C15" s="81"/>
      <c r="D15" s="81"/>
      <c r="E15" s="134">
        <f ca="1">calculations!D31</f>
        <v>1009.5</v>
      </c>
      <c r="F15" s="91"/>
      <c r="G15" s="130" t="str">
        <f ca="1">TEXT(calculations!E31, "0.0")</f>
        <v>11.5</v>
      </c>
    </row>
    <row r="16" spans="1:7">
      <c r="A16" s="77" t="s">
        <v>60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G20"/>
  <sheetViews>
    <sheetView tabSelected="1" zoomScale="85" zoomScaleNormal="85" workbookViewId="0">
      <selection activeCell="G9" sqref="G9:G15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37" t="s">
        <v>61</v>
      </c>
      <c r="B2" s="137"/>
      <c r="C2" s="137"/>
      <c r="D2" s="137"/>
      <c r="E2" s="137"/>
      <c r="F2" s="138"/>
      <c r="G2" s="138"/>
    </row>
    <row r="3" spans="1:7">
      <c r="A3" s="137" t="s">
        <v>81</v>
      </c>
      <c r="B3" s="137"/>
      <c r="C3" s="137"/>
      <c r="D3" s="137"/>
      <c r="E3" s="137"/>
      <c r="F3" s="138"/>
      <c r="G3" s="138"/>
    </row>
    <row r="4" spans="1:7" ht="48.75">
      <c r="A4" s="139"/>
      <c r="B4" s="140"/>
      <c r="C4" s="140"/>
      <c r="D4" s="140"/>
      <c r="E4" s="141" t="s">
        <v>41</v>
      </c>
      <c r="F4" s="142"/>
      <c r="G4" s="141" t="s">
        <v>69</v>
      </c>
    </row>
    <row r="5" spans="1:7">
      <c r="A5" s="143" t="s">
        <v>10</v>
      </c>
      <c r="B5" s="73"/>
      <c r="C5" s="73"/>
      <c r="D5" s="73"/>
      <c r="E5" s="133">
        <v>3047.5</v>
      </c>
      <c r="F5" s="90"/>
      <c r="G5" s="145" t="s">
        <v>87</v>
      </c>
    </row>
    <row r="6" spans="1:7">
      <c r="A6" s="77"/>
      <c r="B6" s="75" t="s">
        <v>48</v>
      </c>
      <c r="C6" s="76"/>
      <c r="D6" s="76"/>
      <c r="E6" s="133">
        <v>2433</v>
      </c>
      <c r="F6" s="90"/>
      <c r="G6" s="145" t="s">
        <v>88</v>
      </c>
    </row>
    <row r="7" spans="1:7">
      <c r="A7" s="77"/>
      <c r="B7" s="77" t="s">
        <v>49</v>
      </c>
      <c r="C7" s="77"/>
      <c r="D7" s="77"/>
      <c r="E7" s="133">
        <v>614.5</v>
      </c>
      <c r="F7" s="90"/>
      <c r="G7" s="145" t="s">
        <v>89</v>
      </c>
    </row>
    <row r="8" spans="1:7">
      <c r="A8" s="77"/>
      <c r="B8" s="77"/>
      <c r="C8" s="77"/>
      <c r="D8" s="77"/>
      <c r="E8" s="131"/>
      <c r="F8" s="90"/>
      <c r="G8" s="146"/>
    </row>
    <row r="9" spans="1:7">
      <c r="A9" s="80" t="s">
        <v>0</v>
      </c>
      <c r="B9" s="80"/>
      <c r="C9" s="80"/>
      <c r="D9" s="80"/>
      <c r="E9" s="133">
        <v>3393</v>
      </c>
      <c r="F9" s="90"/>
      <c r="G9" s="145" t="s">
        <v>90</v>
      </c>
    </row>
    <row r="10" spans="1:7">
      <c r="A10" s="77"/>
      <c r="B10" s="77" t="s">
        <v>38</v>
      </c>
      <c r="C10" s="77"/>
      <c r="D10" s="77"/>
      <c r="E10" s="133">
        <v>513</v>
      </c>
      <c r="F10" s="90"/>
      <c r="G10" s="145" t="s">
        <v>86</v>
      </c>
    </row>
    <row r="11" spans="1:7">
      <c r="A11" s="77"/>
      <c r="B11" s="77" t="s">
        <v>39</v>
      </c>
      <c r="C11" s="77"/>
      <c r="D11" s="77"/>
      <c r="E11" s="133">
        <v>806</v>
      </c>
      <c r="F11" s="90"/>
      <c r="G11" s="145" t="s">
        <v>85</v>
      </c>
    </row>
    <row r="12" spans="1:7">
      <c r="A12" s="77"/>
      <c r="B12" s="77" t="s">
        <v>40</v>
      </c>
      <c r="C12" s="77"/>
      <c r="D12" s="77"/>
      <c r="E12" s="133">
        <v>499.5</v>
      </c>
      <c r="F12" s="90"/>
      <c r="G12" s="145" t="s">
        <v>91</v>
      </c>
    </row>
    <row r="13" spans="1:7">
      <c r="A13" s="77"/>
      <c r="B13" s="77" t="s">
        <v>6</v>
      </c>
      <c r="C13" s="77"/>
      <c r="D13" s="77"/>
      <c r="E13" s="133">
        <v>323.5</v>
      </c>
      <c r="F13" s="90"/>
      <c r="G13" s="145" t="s">
        <v>92</v>
      </c>
    </row>
    <row r="14" spans="1:7">
      <c r="A14" s="77"/>
      <c r="B14" s="77" t="s">
        <v>3</v>
      </c>
      <c r="C14" s="77"/>
      <c r="D14" s="77"/>
      <c r="E14" s="133">
        <v>239.5</v>
      </c>
      <c r="F14" s="90"/>
      <c r="G14" s="145" t="s">
        <v>93</v>
      </c>
    </row>
    <row r="15" spans="1:7">
      <c r="A15" s="77"/>
      <c r="B15" s="77" t="s">
        <v>50</v>
      </c>
      <c r="C15" s="77"/>
      <c r="D15" s="77"/>
      <c r="E15" s="133">
        <v>1009.5</v>
      </c>
      <c r="F15" s="90"/>
      <c r="G15" s="145" t="s">
        <v>94</v>
      </c>
    </row>
    <row r="16" spans="1:7">
      <c r="A16" s="77" t="s">
        <v>82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C13"/>
  <sheetViews>
    <sheetView workbookViewId="0">
      <selection activeCell="C3" sqref="C3:C1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3">
      <c r="A1" t="s">
        <v>75</v>
      </c>
      <c r="B1" t="s">
        <v>76</v>
      </c>
      <c r="C1" t="s">
        <v>77</v>
      </c>
    </row>
    <row r="2" spans="1:3">
      <c r="B2" t="s">
        <v>41</v>
      </c>
      <c r="C2" t="s">
        <v>78</v>
      </c>
    </row>
    <row r="3" spans="1:3">
      <c r="A3" t="s">
        <v>10</v>
      </c>
      <c r="B3" s="144">
        <v>3047.5</v>
      </c>
      <c r="C3" s="149" t="s">
        <v>87</v>
      </c>
    </row>
    <row r="4" spans="1:3">
      <c r="A4" t="s">
        <v>48</v>
      </c>
      <c r="B4" s="144">
        <v>2433</v>
      </c>
      <c r="C4" s="149" t="s">
        <v>88</v>
      </c>
    </row>
    <row r="5" spans="1:3">
      <c r="A5" t="s">
        <v>49</v>
      </c>
      <c r="B5" s="144">
        <v>614.5</v>
      </c>
      <c r="C5" s="149" t="s">
        <v>89</v>
      </c>
    </row>
    <row r="6" spans="1:3">
      <c r="B6" s="144"/>
      <c r="C6" s="149"/>
    </row>
    <row r="7" spans="1:3">
      <c r="A7" t="s">
        <v>80</v>
      </c>
      <c r="B7" s="144">
        <v>3393</v>
      </c>
      <c r="C7" s="149" t="s">
        <v>90</v>
      </c>
    </row>
    <row r="8" spans="1:3">
      <c r="A8" t="s">
        <v>38</v>
      </c>
      <c r="B8" s="144">
        <v>513</v>
      </c>
      <c r="C8" s="149" t="s">
        <v>86</v>
      </c>
    </row>
    <row r="9" spans="1:3">
      <c r="A9" t="s">
        <v>39</v>
      </c>
      <c r="B9" s="144">
        <v>806</v>
      </c>
      <c r="C9" s="149" t="s">
        <v>85</v>
      </c>
    </row>
    <row r="10" spans="1:3">
      <c r="A10" t="s">
        <v>79</v>
      </c>
      <c r="B10" s="144">
        <v>499.5</v>
      </c>
      <c r="C10" s="149" t="s">
        <v>91</v>
      </c>
    </row>
    <row r="11" spans="1:3">
      <c r="A11" t="s">
        <v>6</v>
      </c>
      <c r="B11" s="144">
        <v>323.5</v>
      </c>
      <c r="C11" s="149" t="s">
        <v>92</v>
      </c>
    </row>
    <row r="12" spans="1:3">
      <c r="A12" t="s">
        <v>3</v>
      </c>
      <c r="B12" s="144">
        <v>239.5</v>
      </c>
      <c r="C12" s="149" t="s">
        <v>93</v>
      </c>
    </row>
    <row r="13" spans="1:3">
      <c r="A13" t="s">
        <v>50</v>
      </c>
      <c r="B13" s="144">
        <v>1009.5</v>
      </c>
      <c r="C13" s="149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0F6465-61E4-44C4-BA93-343089BE686E}"/>
</file>

<file path=customXml/itemProps2.xml><?xml version="1.0" encoding="utf-8"?>
<ds:datastoreItem xmlns:ds="http://schemas.openxmlformats.org/officeDocument/2006/customXml" ds:itemID="{E337F366-CF23-439E-87AA-65544573A23C}"/>
</file>

<file path=customXml/itemProps3.xml><?xml version="1.0" encoding="utf-8"?>
<ds:datastoreItem xmlns:ds="http://schemas.openxmlformats.org/officeDocument/2006/customXml" ds:itemID="{ABABE591-C9F8-404A-A7E7-78047A6FF5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MONTHLY</vt:lpstr>
      <vt:lpstr>calculations</vt:lpstr>
      <vt:lpstr>final</vt:lpstr>
      <vt:lpstr>final_printing</vt:lpstr>
      <vt:lpstr>taxes_cboFinal</vt:lpstr>
      <vt:lpstr>Sheet1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Brendan Mochoruk</cp:lastModifiedBy>
  <dcterms:created xsi:type="dcterms:W3CDTF">2014-07-25T17:52:10Z</dcterms:created>
  <dcterms:modified xsi:type="dcterms:W3CDTF">2015-11-24T14:04:14Z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