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8.xml" ContentType="application/vnd.openxmlformats-officedocument.drawingml.char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6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FI_Q" sheetId="5" r:id="rId6"/>
    <sheet name="FI_Q_N" sheetId="8" r:id="rId7"/>
    <sheet name="FI_A" sheetId="6" r:id="rId8"/>
  </sheets>
  <definedNames>
    <definedName name="_DLX1.USE">'C&amp;I'!$B$3:$I$6</definedName>
    <definedName name="_DLX10.USE">realGDP!$2:$4</definedName>
    <definedName name="_DLX2.USE">'M&amp;M'!$C$3:$L$6</definedName>
    <definedName name="_DLX4.USE">'M&amp;M'!$O$3:$S$6</definedName>
    <definedName name="_DLX5.USE">Transfers!$C$3:$Q$6</definedName>
    <definedName name="_DLX6.USE">Transfers!$S$3:$U$6</definedName>
    <definedName name="_DLX7.USE">Taxes!$C$3:$Z$6</definedName>
    <definedName name="_DLX8.USE">Taxes!$AH$3:$AJ$6</definedName>
    <definedName name="_DLX9.USE">Taxes!$AC$3:$AE$6</definedName>
    <definedName name="DLX1.USE">realGDP!$B$2:$E$4</definedName>
  </definedNames>
  <calcPr calcId="145621"/>
</workbook>
</file>

<file path=xl/calcChain.xml><?xml version="1.0" encoding="utf-8"?>
<calcChain xmlns="http://schemas.openxmlformats.org/spreadsheetml/2006/main">
  <c r="N72" i="8" l="1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M72" i="8"/>
  <c r="M71" i="8"/>
  <c r="M70" i="8"/>
  <c r="M69" i="8"/>
  <c r="M68" i="8"/>
  <c r="O68" i="8" s="1"/>
  <c r="M67" i="8"/>
  <c r="M66" i="8"/>
  <c r="M65" i="8"/>
  <c r="O65" i="8" s="1"/>
  <c r="M64" i="8"/>
  <c r="M63" i="8"/>
  <c r="O63" i="8" s="1"/>
  <c r="M62" i="8"/>
  <c r="M61" i="8"/>
  <c r="M60" i="8"/>
  <c r="O60" i="8" s="1"/>
  <c r="M59" i="8"/>
  <c r="M58" i="8"/>
  <c r="M57" i="8"/>
  <c r="O57" i="8" s="1"/>
  <c r="M56" i="8"/>
  <c r="M55" i="8"/>
  <c r="M54" i="8"/>
  <c r="M53" i="8"/>
  <c r="M52" i="8"/>
  <c r="O52" i="8" s="1"/>
  <c r="M51" i="8"/>
  <c r="M50" i="8"/>
  <c r="M49" i="8"/>
  <c r="O49" i="8" s="1"/>
  <c r="M48" i="8"/>
  <c r="O48" i="8" s="1"/>
  <c r="M47" i="8"/>
  <c r="O47" i="8" s="1"/>
  <c r="M46" i="8"/>
  <c r="M45" i="8"/>
  <c r="M44" i="8"/>
  <c r="M43" i="8"/>
  <c r="M42" i="8"/>
  <c r="O42" i="8" s="1"/>
  <c r="M41" i="8"/>
  <c r="O41" i="8" s="1"/>
  <c r="M40" i="8"/>
  <c r="O40" i="8" s="1"/>
  <c r="M39" i="8"/>
  <c r="M38" i="8"/>
  <c r="M37" i="8"/>
  <c r="M36" i="8"/>
  <c r="O36" i="8" s="1"/>
  <c r="M35" i="8"/>
  <c r="M34" i="8"/>
  <c r="O35" i="8" s="1"/>
  <c r="M33" i="8"/>
  <c r="O33" i="8" s="1"/>
  <c r="M32" i="8"/>
  <c r="M31" i="8"/>
  <c r="O31" i="8" s="1"/>
  <c r="M30" i="8"/>
  <c r="M29" i="8"/>
  <c r="M28" i="8"/>
  <c r="M27" i="8"/>
  <c r="M26" i="8"/>
  <c r="O27" i="8" s="1"/>
  <c r="M25" i="8"/>
  <c r="O26" i="8" s="1"/>
  <c r="M24" i="8"/>
  <c r="O24" i="8" s="1"/>
  <c r="M23" i="8"/>
  <c r="M22" i="8"/>
  <c r="M21" i="8"/>
  <c r="M20" i="8"/>
  <c r="O21" i="8" s="1"/>
  <c r="M19" i="8"/>
  <c r="O71" i="8"/>
  <c r="O70" i="8"/>
  <c r="O62" i="8"/>
  <c r="O55" i="8"/>
  <c r="O54" i="8"/>
  <c r="O46" i="8"/>
  <c r="O44" i="8"/>
  <c r="O39" i="8"/>
  <c r="O38" i="8"/>
  <c r="O30" i="8"/>
  <c r="O28" i="8"/>
  <c r="O23" i="8"/>
  <c r="O20" i="8"/>
  <c r="O72" i="8"/>
  <c r="O67" i="8"/>
  <c r="O64" i="8"/>
  <c r="O59" i="8"/>
  <c r="O58" i="8"/>
  <c r="O56" i="8"/>
  <c r="O51" i="8"/>
  <c r="O50" i="8"/>
  <c r="O43" i="8"/>
  <c r="O32" i="8"/>
  <c r="O19" i="8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5" i="4"/>
  <c r="U123" i="4"/>
  <c r="U122" i="4"/>
  <c r="U121" i="4"/>
  <c r="U117" i="4"/>
  <c r="U115" i="4"/>
  <c r="U114" i="4"/>
  <c r="U113" i="4"/>
  <c r="U109" i="4"/>
  <c r="U107" i="4"/>
  <c r="U106" i="4"/>
  <c r="U105" i="4"/>
  <c r="U99" i="4"/>
  <c r="U98" i="4"/>
  <c r="U97" i="4"/>
  <c r="U91" i="4"/>
  <c r="U90" i="4"/>
  <c r="U89" i="4"/>
  <c r="U85" i="4"/>
  <c r="U83" i="4"/>
  <c r="U82" i="4"/>
  <c r="U81" i="4"/>
  <c r="U74" i="4"/>
  <c r="U73" i="4"/>
  <c r="U65" i="4"/>
  <c r="U57" i="4"/>
  <c r="U42" i="4"/>
  <c r="U41" i="4"/>
  <c r="U37" i="4"/>
  <c r="U35" i="4"/>
  <c r="U34" i="4"/>
  <c r="U33" i="4"/>
  <c r="U29" i="4"/>
  <c r="U27" i="4"/>
  <c r="U26" i="4"/>
  <c r="U25" i="4"/>
  <c r="U21" i="4"/>
  <c r="U19" i="4"/>
  <c r="U18" i="4"/>
  <c r="U17" i="4"/>
  <c r="U15" i="4"/>
  <c r="U13" i="4"/>
  <c r="U11" i="4"/>
  <c r="U10" i="4"/>
  <c r="U9" i="4"/>
  <c r="U8" i="4"/>
  <c r="AM16" i="4"/>
  <c r="U120" i="4" s="1"/>
  <c r="AM15" i="4"/>
  <c r="U112" i="4" s="1"/>
  <c r="AM14" i="4"/>
  <c r="U96" i="4" s="1"/>
  <c r="AM13" i="4"/>
  <c r="U88" i="4" s="1"/>
  <c r="AM12" i="4"/>
  <c r="U72" i="4" s="1"/>
  <c r="AM11" i="4"/>
  <c r="U64" i="4" s="1"/>
  <c r="AM10" i="4"/>
  <c r="U48" i="4" s="1"/>
  <c r="AM9" i="4"/>
  <c r="W9" i="4" s="1"/>
  <c r="AM8" i="4"/>
  <c r="U24" i="4" s="1"/>
  <c r="AM7" i="4"/>
  <c r="U16" i="4" s="1"/>
  <c r="U7" i="4"/>
  <c r="Y7" i="4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O34" i="8" l="1"/>
  <c r="O66" i="8"/>
  <c r="O29" i="8"/>
  <c r="O37" i="8"/>
  <c r="O45" i="8"/>
  <c r="O53" i="8"/>
  <c r="O61" i="8"/>
  <c r="O69" i="8"/>
  <c r="O22" i="8"/>
  <c r="O25" i="8"/>
  <c r="U49" i="4"/>
  <c r="U50" i="4"/>
  <c r="U51" i="4"/>
  <c r="W12" i="4"/>
  <c r="U12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W13" i="4"/>
  <c r="U66" i="4"/>
  <c r="W11" i="4"/>
  <c r="U43" i="4"/>
  <c r="U75" i="4"/>
  <c r="U61" i="4"/>
  <c r="U14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W7" i="4"/>
  <c r="W15" i="4"/>
  <c r="W10" i="4"/>
  <c r="U59" i="4"/>
  <c r="U53" i="4"/>
  <c r="U77" i="4"/>
  <c r="U101" i="4"/>
  <c r="W14" i="4"/>
  <c r="U23" i="4"/>
  <c r="U31" i="4"/>
  <c r="U39" i="4"/>
  <c r="U47" i="4"/>
  <c r="U55" i="4"/>
  <c r="U63" i="4"/>
  <c r="U71" i="4"/>
  <c r="U79" i="4"/>
  <c r="U87" i="4"/>
  <c r="U95" i="4"/>
  <c r="U103" i="4"/>
  <c r="U111" i="4"/>
  <c r="U119" i="4"/>
  <c r="W8" i="4"/>
  <c r="W16" i="4"/>
  <c r="U58" i="4"/>
  <c r="U67" i="4"/>
  <c r="U45" i="4"/>
  <c r="U69" i="4"/>
  <c r="U93" i="4"/>
  <c r="U32" i="4"/>
  <c r="U40" i="4"/>
  <c r="U56" i="4"/>
  <c r="U80" i="4"/>
  <c r="U104" i="4"/>
  <c r="X181" i="4"/>
  <c r="AK17" i="4" l="1"/>
  <c r="AK20" i="4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G25" i="6" s="1"/>
  <c r="A8" i="7"/>
  <c r="A7" i="7"/>
  <c r="A6" i="7"/>
  <c r="A5" i="7"/>
  <c r="AK7" i="4"/>
  <c r="AL7" i="4" s="1"/>
  <c r="AK8" i="4"/>
  <c r="AL8" i="4" s="1"/>
  <c r="AK9" i="4"/>
  <c r="AL9" i="4" s="1"/>
  <c r="AK10" i="4"/>
  <c r="AL10" i="4" s="1"/>
  <c r="AK11" i="4"/>
  <c r="AL11" i="4" s="1"/>
  <c r="AK12" i="4"/>
  <c r="AL12" i="4" s="1"/>
  <c r="AK13" i="4"/>
  <c r="AL13" i="4" s="1"/>
  <c r="AK14" i="4"/>
  <c r="AL14" i="4" s="1"/>
  <c r="AK15" i="4"/>
  <c r="AL15" i="4" s="1"/>
  <c r="AK16" i="4"/>
  <c r="AL16" i="4" s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B19" i="6" s="1"/>
  <c r="A7" i="1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T181" i="4"/>
  <c r="T180" i="4"/>
  <c r="T179" i="4"/>
  <c r="T178" i="4"/>
  <c r="T177" i="4"/>
  <c r="T176" i="4"/>
  <c r="T175" i="4"/>
  <c r="G26" i="6" l="1"/>
  <c r="G27" i="6"/>
  <c r="F69" i="8"/>
  <c r="F61" i="8"/>
  <c r="F53" i="8"/>
  <c r="F45" i="8"/>
  <c r="F37" i="8"/>
  <c r="F29" i="8"/>
  <c r="F21" i="8"/>
  <c r="E71" i="8"/>
  <c r="E63" i="8"/>
  <c r="E55" i="8"/>
  <c r="E47" i="8"/>
  <c r="E39" i="8"/>
  <c r="E31" i="8"/>
  <c r="E23" i="8"/>
  <c r="F74" i="8"/>
  <c r="F50" i="8"/>
  <c r="F26" i="8"/>
  <c r="E60" i="8"/>
  <c r="E36" i="8"/>
  <c r="F71" i="8"/>
  <c r="F39" i="8"/>
  <c r="E65" i="8"/>
  <c r="E33" i="8"/>
  <c r="F46" i="8"/>
  <c r="F22" i="8"/>
  <c r="E48" i="8"/>
  <c r="F68" i="8"/>
  <c r="F60" i="8"/>
  <c r="F52" i="8"/>
  <c r="F44" i="8"/>
  <c r="F36" i="8"/>
  <c r="F28" i="8"/>
  <c r="F20" i="8"/>
  <c r="E70" i="8"/>
  <c r="E62" i="8"/>
  <c r="E54" i="8"/>
  <c r="E46" i="8"/>
  <c r="E38" i="8"/>
  <c r="E30" i="8"/>
  <c r="E22" i="8"/>
  <c r="F58" i="8"/>
  <c r="F34" i="8"/>
  <c r="E68" i="8"/>
  <c r="E44" i="8"/>
  <c r="E20" i="8"/>
  <c r="F47" i="8"/>
  <c r="E73" i="8"/>
  <c r="E41" i="8"/>
  <c r="F54" i="8"/>
  <c r="E72" i="8"/>
  <c r="E40" i="8"/>
  <c r="F75" i="8"/>
  <c r="F67" i="8"/>
  <c r="F59" i="8"/>
  <c r="F51" i="8"/>
  <c r="F43" i="8"/>
  <c r="F35" i="8"/>
  <c r="F27" i="8"/>
  <c r="F19" i="8"/>
  <c r="E69" i="8"/>
  <c r="E61" i="8"/>
  <c r="E53" i="8"/>
  <c r="E45" i="8"/>
  <c r="E37" i="8"/>
  <c r="E29" i="8"/>
  <c r="E21" i="8"/>
  <c r="F66" i="8"/>
  <c r="F42" i="8"/>
  <c r="F18" i="8"/>
  <c r="E52" i="8"/>
  <c r="E28" i="8"/>
  <c r="F55" i="8"/>
  <c r="F31" i="8"/>
  <c r="E57" i="8"/>
  <c r="E25" i="8"/>
  <c r="F70" i="8"/>
  <c r="F38" i="8"/>
  <c r="E64" i="8"/>
  <c r="E32" i="8"/>
  <c r="F73" i="8"/>
  <c r="F65" i="8"/>
  <c r="F57" i="8"/>
  <c r="F49" i="8"/>
  <c r="F41" i="8"/>
  <c r="F33" i="8"/>
  <c r="F25" i="8"/>
  <c r="E75" i="8"/>
  <c r="E67" i="8"/>
  <c r="E59" i="8"/>
  <c r="E51" i="8"/>
  <c r="E43" i="8"/>
  <c r="E35" i="8"/>
  <c r="E27" i="8"/>
  <c r="E19" i="8"/>
  <c r="F72" i="8"/>
  <c r="F64" i="8"/>
  <c r="F56" i="8"/>
  <c r="F48" i="8"/>
  <c r="F40" i="8"/>
  <c r="F32" i="8"/>
  <c r="F24" i="8"/>
  <c r="E74" i="8"/>
  <c r="E66" i="8"/>
  <c r="E58" i="8"/>
  <c r="E50" i="8"/>
  <c r="E42" i="8"/>
  <c r="E34" i="8"/>
  <c r="E26" i="8"/>
  <c r="E18" i="8"/>
  <c r="F63" i="8"/>
  <c r="F23" i="8"/>
  <c r="E49" i="8"/>
  <c r="F62" i="8"/>
  <c r="F30" i="8"/>
  <c r="E56" i="8"/>
  <c r="E24" i="8"/>
  <c r="G24" i="6"/>
  <c r="G14" i="6"/>
  <c r="G22" i="6"/>
  <c r="G15" i="6"/>
  <c r="G23" i="6"/>
  <c r="G18" i="6"/>
  <c r="G19" i="6"/>
  <c r="G16" i="6"/>
  <c r="G17" i="6"/>
  <c r="G20" i="6"/>
  <c r="G21" i="6"/>
  <c r="B23" i="6"/>
  <c r="B27" i="6"/>
  <c r="B26" i="6"/>
  <c r="B15" i="6"/>
  <c r="B16" i="6"/>
  <c r="B24" i="6"/>
  <c r="B17" i="6"/>
  <c r="B25" i="6"/>
  <c r="B18" i="6"/>
  <c r="B20" i="6"/>
  <c r="B21" i="6"/>
  <c r="B14" i="6"/>
  <c r="B22" i="6"/>
  <c r="T167" i="4"/>
  <c r="T174" i="4"/>
  <c r="T166" i="4"/>
  <c r="T172" i="4"/>
  <c r="T164" i="4"/>
  <c r="T171" i="4"/>
  <c r="T163" i="4"/>
  <c r="T170" i="4"/>
  <c r="T168" i="4"/>
  <c r="T165" i="4"/>
  <c r="T169" i="4"/>
  <c r="T173" i="4"/>
  <c r="T135" i="4"/>
  <c r="T127" i="4"/>
  <c r="T132" i="4"/>
  <c r="T131" i="4"/>
  <c r="T138" i="4"/>
  <c r="T130" i="4"/>
  <c r="T128" i="4"/>
  <c r="T134" i="4"/>
  <c r="T133" i="4"/>
  <c r="T137" i="4"/>
  <c r="T129" i="4"/>
  <c r="T136" i="4"/>
  <c r="AK19" i="4"/>
  <c r="AK18" i="4"/>
  <c r="T143" i="4" l="1"/>
  <c r="T142" i="4"/>
  <c r="T149" i="4"/>
  <c r="T148" i="4"/>
  <c r="T140" i="4"/>
  <c r="T147" i="4"/>
  <c r="T139" i="4"/>
  <c r="T141" i="4"/>
  <c r="T146" i="4"/>
  <c r="T144" i="4"/>
  <c r="T145" i="4"/>
  <c r="T150" i="4"/>
  <c r="T159" i="4"/>
  <c r="T151" i="4"/>
  <c r="T158" i="4"/>
  <c r="T156" i="4"/>
  <c r="T155" i="4"/>
  <c r="T162" i="4"/>
  <c r="T154" i="4"/>
  <c r="T161" i="4"/>
  <c r="T153" i="4"/>
  <c r="T160" i="4"/>
  <c r="T152" i="4"/>
  <c r="T157" i="4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C73" i="8" l="1"/>
  <c r="C65" i="8"/>
  <c r="C57" i="8"/>
  <c r="C49" i="8"/>
  <c r="C41" i="8"/>
  <c r="C33" i="8"/>
  <c r="C25" i="8"/>
  <c r="C16" i="8"/>
  <c r="C70" i="8"/>
  <c r="C46" i="8"/>
  <c r="C22" i="8"/>
  <c r="C68" i="8"/>
  <c r="C36" i="8"/>
  <c r="C67" i="8"/>
  <c r="C43" i="8"/>
  <c r="C74" i="8"/>
  <c r="C42" i="8"/>
  <c r="C72" i="8"/>
  <c r="C64" i="8"/>
  <c r="C56" i="8"/>
  <c r="C48" i="8"/>
  <c r="C40" i="8"/>
  <c r="C32" i="8"/>
  <c r="C24" i="8"/>
  <c r="C18" i="8"/>
  <c r="C62" i="8"/>
  <c r="C30" i="8"/>
  <c r="C44" i="8"/>
  <c r="C59" i="8"/>
  <c r="C27" i="8"/>
  <c r="C50" i="8"/>
  <c r="C17" i="8"/>
  <c r="C71" i="8"/>
  <c r="C63" i="8"/>
  <c r="C55" i="8"/>
  <c r="C47" i="8"/>
  <c r="C39" i="8"/>
  <c r="C31" i="8"/>
  <c r="C23" i="8"/>
  <c r="C54" i="8"/>
  <c r="C38" i="8"/>
  <c r="C52" i="8"/>
  <c r="C20" i="8"/>
  <c r="C51" i="8"/>
  <c r="C19" i="8"/>
  <c r="C58" i="8"/>
  <c r="C26" i="8"/>
  <c r="C69" i="8"/>
  <c r="C61" i="8"/>
  <c r="C53" i="8"/>
  <c r="C45" i="8"/>
  <c r="C37" i="8"/>
  <c r="C29" i="8"/>
  <c r="C21" i="8"/>
  <c r="C60" i="8"/>
  <c r="C28" i="8"/>
  <c r="C75" i="8"/>
  <c r="C35" i="8"/>
  <c r="C66" i="8"/>
  <c r="C34" i="8"/>
  <c r="D72" i="8"/>
  <c r="D64" i="8"/>
  <c r="D56" i="8"/>
  <c r="D48" i="8"/>
  <c r="D40" i="8"/>
  <c r="D32" i="8"/>
  <c r="D24" i="8"/>
  <c r="D45" i="8"/>
  <c r="D21" i="8"/>
  <c r="D67" i="8"/>
  <c r="D43" i="8"/>
  <c r="D74" i="8"/>
  <c r="D42" i="8"/>
  <c r="D26" i="8"/>
  <c r="D73" i="8"/>
  <c r="D41" i="8"/>
  <c r="D25" i="8"/>
  <c r="D71" i="8"/>
  <c r="D63" i="8"/>
  <c r="D55" i="8"/>
  <c r="D47" i="8"/>
  <c r="D39" i="8"/>
  <c r="D31" i="8"/>
  <c r="D23" i="8"/>
  <c r="D69" i="8"/>
  <c r="D53" i="8"/>
  <c r="D37" i="8"/>
  <c r="D59" i="8"/>
  <c r="D35" i="8"/>
  <c r="D66" i="8"/>
  <c r="D34" i="8"/>
  <c r="D18" i="8"/>
  <c r="D65" i="8"/>
  <c r="D33" i="8"/>
  <c r="D70" i="8"/>
  <c r="D62" i="8"/>
  <c r="D54" i="8"/>
  <c r="D46" i="8"/>
  <c r="D38" i="8"/>
  <c r="D30" i="8"/>
  <c r="D22" i="8"/>
  <c r="D61" i="8"/>
  <c r="D29" i="8"/>
  <c r="D51" i="8"/>
  <c r="D19" i="8"/>
  <c r="D58" i="8"/>
  <c r="D49" i="8"/>
  <c r="D68" i="8"/>
  <c r="D60" i="8"/>
  <c r="D52" i="8"/>
  <c r="D44" i="8"/>
  <c r="D36" i="8"/>
  <c r="D28" i="8"/>
  <c r="D20" i="8"/>
  <c r="D75" i="8"/>
  <c r="D27" i="8"/>
  <c r="D50" i="8"/>
  <c r="D57" i="8"/>
  <c r="C72" i="5"/>
  <c r="C73" i="5"/>
  <c r="S45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M42" i="4"/>
  <c r="M11" i="4"/>
  <c r="M17" i="4"/>
  <c r="M181" i="4"/>
  <c r="V181" i="4" s="1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1" i="4"/>
  <c r="M40" i="4"/>
  <c r="M39" i="4"/>
  <c r="M38" i="4"/>
  <c r="M37" i="4"/>
  <c r="M36" i="4"/>
  <c r="M35" i="4"/>
  <c r="M34" i="4"/>
  <c r="X34" i="4" s="1"/>
  <c r="M33" i="4"/>
  <c r="M32" i="4"/>
  <c r="M31" i="4"/>
  <c r="M30" i="4"/>
  <c r="M29" i="4"/>
  <c r="M28" i="4"/>
  <c r="M27" i="4"/>
  <c r="M26" i="4"/>
  <c r="X26" i="4" s="1"/>
  <c r="M25" i="4"/>
  <c r="M24" i="4"/>
  <c r="M23" i="4"/>
  <c r="M22" i="4"/>
  <c r="M21" i="4"/>
  <c r="M20" i="4"/>
  <c r="M19" i="4"/>
  <c r="M18" i="4"/>
  <c r="X18" i="4" s="1"/>
  <c r="M16" i="4"/>
  <c r="M15" i="4"/>
  <c r="M14" i="4"/>
  <c r="M13" i="4"/>
  <c r="M12" i="4"/>
  <c r="M10" i="4"/>
  <c r="M9" i="4"/>
  <c r="M8" i="4"/>
  <c r="M7" i="4"/>
  <c r="M60" i="3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N181" i="3" s="1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X20" i="4" l="1"/>
  <c r="X36" i="4"/>
  <c r="X61" i="4"/>
  <c r="X77" i="4"/>
  <c r="X101" i="4"/>
  <c r="X117" i="4"/>
  <c r="X133" i="4"/>
  <c r="F58" i="5" s="1"/>
  <c r="X141" i="4"/>
  <c r="X157" i="4"/>
  <c r="X165" i="4"/>
  <c r="X173" i="4"/>
  <c r="X17" i="4"/>
  <c r="X10" i="4"/>
  <c r="X28" i="4"/>
  <c r="X45" i="4"/>
  <c r="X53" i="4"/>
  <c r="X69" i="4"/>
  <c r="X85" i="4"/>
  <c r="F42" i="5" s="1"/>
  <c r="X93" i="4"/>
  <c r="X109" i="4"/>
  <c r="X125" i="4"/>
  <c r="X149" i="4"/>
  <c r="N8" i="3"/>
  <c r="N32" i="3"/>
  <c r="N56" i="3"/>
  <c r="N80" i="3"/>
  <c r="N104" i="3"/>
  <c r="N128" i="3"/>
  <c r="N152" i="3"/>
  <c r="N176" i="3"/>
  <c r="D72" i="5" s="1"/>
  <c r="N41" i="3"/>
  <c r="N89" i="3"/>
  <c r="N161" i="3"/>
  <c r="N14" i="3"/>
  <c r="N17" i="3"/>
  <c r="N65" i="3"/>
  <c r="N113" i="3"/>
  <c r="N137" i="3"/>
  <c r="X12" i="4"/>
  <c r="X46" i="4"/>
  <c r="X78" i="4"/>
  <c r="X110" i="4"/>
  <c r="X134" i="4"/>
  <c r="X30" i="4"/>
  <c r="X55" i="4"/>
  <c r="X79" i="4"/>
  <c r="X103" i="4"/>
  <c r="X127" i="4"/>
  <c r="X151" i="4"/>
  <c r="X175" i="4"/>
  <c r="X14" i="4"/>
  <c r="X23" i="4"/>
  <c r="X31" i="4"/>
  <c r="X39" i="4"/>
  <c r="X48" i="4"/>
  <c r="X56" i="4"/>
  <c r="X64" i="4"/>
  <c r="X72" i="4"/>
  <c r="X80" i="4"/>
  <c r="X88" i="4"/>
  <c r="X96" i="4"/>
  <c r="X104" i="4"/>
  <c r="X112" i="4"/>
  <c r="X120" i="4"/>
  <c r="X128" i="4"/>
  <c r="X136" i="4"/>
  <c r="X144" i="4"/>
  <c r="X152" i="4"/>
  <c r="X160" i="4"/>
  <c r="X168" i="4"/>
  <c r="X176" i="4"/>
  <c r="X42" i="4"/>
  <c r="X21" i="4"/>
  <c r="X54" i="4"/>
  <c r="X86" i="4"/>
  <c r="X118" i="4"/>
  <c r="X142" i="4"/>
  <c r="X174" i="4"/>
  <c r="X13" i="4"/>
  <c r="X38" i="4"/>
  <c r="X63" i="4"/>
  <c r="X87" i="4"/>
  <c r="X111" i="4"/>
  <c r="X143" i="4"/>
  <c r="X167" i="4"/>
  <c r="X15" i="4"/>
  <c r="X24" i="4"/>
  <c r="X32" i="4"/>
  <c r="X40" i="4"/>
  <c r="X49" i="4"/>
  <c r="X57" i="4"/>
  <c r="X65" i="4"/>
  <c r="X73" i="4"/>
  <c r="X81" i="4"/>
  <c r="X89" i="4"/>
  <c r="X97" i="4"/>
  <c r="X105" i="4"/>
  <c r="X113" i="4"/>
  <c r="X121" i="4"/>
  <c r="X129" i="4"/>
  <c r="X137" i="4"/>
  <c r="X145" i="4"/>
  <c r="X153" i="4"/>
  <c r="X161" i="4"/>
  <c r="X169" i="4"/>
  <c r="X177" i="4"/>
  <c r="X37" i="4"/>
  <c r="X70" i="4"/>
  <c r="X94" i="4"/>
  <c r="X126" i="4"/>
  <c r="X158" i="4"/>
  <c r="X166" i="4"/>
  <c r="X22" i="4"/>
  <c r="X47" i="4"/>
  <c r="X71" i="4"/>
  <c r="X95" i="4"/>
  <c r="X119" i="4"/>
  <c r="X135" i="4"/>
  <c r="X159" i="4"/>
  <c r="X11" i="4"/>
  <c r="X7" i="4"/>
  <c r="X16" i="4"/>
  <c r="X25" i="4"/>
  <c r="X33" i="4"/>
  <c r="X41" i="4"/>
  <c r="X50" i="4"/>
  <c r="X58" i="4"/>
  <c r="X66" i="4"/>
  <c r="X74" i="4"/>
  <c r="X82" i="4"/>
  <c r="X90" i="4"/>
  <c r="X98" i="4"/>
  <c r="X106" i="4"/>
  <c r="X114" i="4"/>
  <c r="X122" i="4"/>
  <c r="X130" i="4"/>
  <c r="X138" i="4"/>
  <c r="X146" i="4"/>
  <c r="X154" i="4"/>
  <c r="X162" i="4"/>
  <c r="X170" i="4"/>
  <c r="X178" i="4"/>
  <c r="X29" i="4"/>
  <c r="X62" i="4"/>
  <c r="X102" i="4"/>
  <c r="X150" i="4"/>
  <c r="X8" i="4"/>
  <c r="F25" i="5"/>
  <c r="X43" i="4"/>
  <c r="X51" i="4"/>
  <c r="X59" i="4"/>
  <c r="X67" i="4"/>
  <c r="X75" i="4"/>
  <c r="X83" i="4"/>
  <c r="X91" i="4"/>
  <c r="X99" i="4"/>
  <c r="X107" i="4"/>
  <c r="X115" i="4"/>
  <c r="X123" i="4"/>
  <c r="X131" i="4"/>
  <c r="X139" i="4"/>
  <c r="X147" i="4"/>
  <c r="X155" i="4"/>
  <c r="X163" i="4"/>
  <c r="X171" i="4"/>
  <c r="X179" i="4"/>
  <c r="X9" i="4"/>
  <c r="X19" i="4"/>
  <c r="X27" i="4"/>
  <c r="X35" i="4"/>
  <c r="X44" i="4"/>
  <c r="X52" i="4"/>
  <c r="X60" i="4"/>
  <c r="X68" i="4"/>
  <c r="X76" i="4"/>
  <c r="X84" i="4"/>
  <c r="X92" i="4"/>
  <c r="X100" i="4"/>
  <c r="X108" i="4"/>
  <c r="X116" i="4"/>
  <c r="X124" i="4"/>
  <c r="X132" i="4"/>
  <c r="X140" i="4"/>
  <c r="X148" i="4"/>
  <c r="X156" i="4"/>
  <c r="X164" i="4"/>
  <c r="X172" i="4"/>
  <c r="X180" i="4"/>
  <c r="N66" i="3"/>
  <c r="N98" i="3"/>
  <c r="N106" i="3"/>
  <c r="D49" i="5" s="1"/>
  <c r="N114" i="3"/>
  <c r="N122" i="3"/>
  <c r="N146" i="3"/>
  <c r="N162" i="3"/>
  <c r="N170" i="3"/>
  <c r="N178" i="3"/>
  <c r="D73" i="5" s="1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D48" i="5" s="1"/>
  <c r="N111" i="3"/>
  <c r="N119" i="3"/>
  <c r="N127" i="3"/>
  <c r="N135" i="3"/>
  <c r="N143" i="3"/>
  <c r="N151" i="3"/>
  <c r="D64" i="5" s="1"/>
  <c r="N159" i="3"/>
  <c r="N167" i="3"/>
  <c r="N175" i="3"/>
  <c r="N82" i="3"/>
  <c r="D41" i="5" s="1"/>
  <c r="N130" i="3"/>
  <c r="N11" i="3"/>
  <c r="N35" i="3"/>
  <c r="N59" i="3"/>
  <c r="N83" i="3"/>
  <c r="N107" i="3"/>
  <c r="N131" i="3"/>
  <c r="N155" i="3"/>
  <c r="N179" i="3"/>
  <c r="N50" i="3"/>
  <c r="N90" i="3"/>
  <c r="N154" i="3"/>
  <c r="D65" i="5" s="1"/>
  <c r="N20" i="3"/>
  <c r="N44" i="3"/>
  <c r="N68" i="3"/>
  <c r="N92" i="3"/>
  <c r="N116" i="3"/>
  <c r="N140" i="3"/>
  <c r="N164" i="3"/>
  <c r="N180" i="3"/>
  <c r="N26" i="3"/>
  <c r="N74" i="3"/>
  <c r="N138" i="3"/>
  <c r="N29" i="3"/>
  <c r="N53" i="3"/>
  <c r="N77" i="3"/>
  <c r="N101" i="3"/>
  <c r="N125" i="3"/>
  <c r="N149" i="3"/>
  <c r="N173" i="3"/>
  <c r="N16" i="3"/>
  <c r="N24" i="3"/>
  <c r="N40" i="3"/>
  <c r="N48" i="3"/>
  <c r="N64" i="3"/>
  <c r="N72" i="3"/>
  <c r="N88" i="3"/>
  <c r="N96" i="3"/>
  <c r="N112" i="3"/>
  <c r="N120" i="3"/>
  <c r="N136" i="3"/>
  <c r="N144" i="3"/>
  <c r="N160" i="3"/>
  <c r="N168" i="3"/>
  <c r="N9" i="3"/>
  <c r="N25" i="3"/>
  <c r="N33" i="3"/>
  <c r="N49" i="3"/>
  <c r="N57" i="3"/>
  <c r="N73" i="3"/>
  <c r="N81" i="3"/>
  <c r="N97" i="3"/>
  <c r="N105" i="3"/>
  <c r="N121" i="3"/>
  <c r="N129" i="3"/>
  <c r="N145" i="3"/>
  <c r="N153" i="3"/>
  <c r="N169" i="3"/>
  <c r="N177" i="3"/>
  <c r="D29" i="5"/>
  <c r="N18" i="3"/>
  <c r="N42" i="3"/>
  <c r="N19" i="3"/>
  <c r="N27" i="3"/>
  <c r="N43" i="3"/>
  <c r="N51" i="3"/>
  <c r="N67" i="3"/>
  <c r="N75" i="3"/>
  <c r="N99" i="3"/>
  <c r="N115" i="3"/>
  <c r="N123" i="3"/>
  <c r="N139" i="3"/>
  <c r="N147" i="3"/>
  <c r="N163" i="3"/>
  <c r="N171" i="3"/>
  <c r="N12" i="3"/>
  <c r="N28" i="3"/>
  <c r="N36" i="3"/>
  <c r="N52" i="3"/>
  <c r="N60" i="3"/>
  <c r="N76" i="3"/>
  <c r="N84" i="3"/>
  <c r="N100" i="3"/>
  <c r="N108" i="3"/>
  <c r="N124" i="3"/>
  <c r="N132" i="3"/>
  <c r="D57" i="5" s="1"/>
  <c r="N148" i="3"/>
  <c r="N156" i="3"/>
  <c r="N172" i="3"/>
  <c r="D61" i="5"/>
  <c r="D40" i="5"/>
  <c r="N10" i="3"/>
  <c r="N34" i="3"/>
  <c r="N58" i="3"/>
  <c r="N91" i="3"/>
  <c r="N13" i="3"/>
  <c r="N21" i="3"/>
  <c r="N37" i="3"/>
  <c r="N45" i="3"/>
  <c r="N61" i="3"/>
  <c r="N69" i="3"/>
  <c r="N85" i="3"/>
  <c r="N93" i="3"/>
  <c r="N109" i="3"/>
  <c r="N117" i="3"/>
  <c r="N133" i="3"/>
  <c r="N141" i="3"/>
  <c r="N157" i="3"/>
  <c r="N165" i="3"/>
  <c r="V141" i="4"/>
  <c r="V157" i="4"/>
  <c r="V149" i="4"/>
  <c r="V165" i="4"/>
  <c r="V128" i="4"/>
  <c r="V136" i="4"/>
  <c r="V144" i="4"/>
  <c r="V152" i="4"/>
  <c r="V160" i="4"/>
  <c r="V168" i="4"/>
  <c r="V176" i="4"/>
  <c r="V133" i="4"/>
  <c r="V173" i="4"/>
  <c r="T39" i="4"/>
  <c r="V39" i="4" s="1"/>
  <c r="T40" i="4"/>
  <c r="V40" i="4" s="1"/>
  <c r="T32" i="4"/>
  <c r="V32" i="4" s="1"/>
  <c r="T35" i="4"/>
  <c r="V35" i="4" s="1"/>
  <c r="T41" i="4"/>
  <c r="V41" i="4" s="1"/>
  <c r="T33" i="4"/>
  <c r="V33" i="4" s="1"/>
  <c r="T34" i="4"/>
  <c r="V34" i="4" s="1"/>
  <c r="T42" i="4"/>
  <c r="V42" i="4" s="1"/>
  <c r="T36" i="4"/>
  <c r="V36" i="4" s="1"/>
  <c r="T37" i="4"/>
  <c r="V37" i="4" s="1"/>
  <c r="T38" i="4"/>
  <c r="V38" i="4" s="1"/>
  <c r="T31" i="4"/>
  <c r="V31" i="4" s="1"/>
  <c r="T47" i="4"/>
  <c r="V47" i="4" s="1"/>
  <c r="T48" i="4"/>
  <c r="V48" i="4" s="1"/>
  <c r="T49" i="4"/>
  <c r="V49" i="4" s="1"/>
  <c r="T45" i="4"/>
  <c r="V45" i="4" s="1"/>
  <c r="T46" i="4"/>
  <c r="V46" i="4" s="1"/>
  <c r="T43" i="4"/>
  <c r="V43" i="4" s="1"/>
  <c r="T53" i="4"/>
  <c r="V53" i="4" s="1"/>
  <c r="T54" i="4"/>
  <c r="V54" i="4" s="1"/>
  <c r="T51" i="4"/>
  <c r="T50" i="4"/>
  <c r="V50" i="4" s="1"/>
  <c r="T52" i="4"/>
  <c r="V52" i="4" s="1"/>
  <c r="T44" i="4"/>
  <c r="V44" i="4" s="1"/>
  <c r="T63" i="4"/>
  <c r="V63" i="4" s="1"/>
  <c r="T66" i="4"/>
  <c r="V66" i="4" s="1"/>
  <c r="T65" i="4"/>
  <c r="V65" i="4" s="1"/>
  <c r="T58" i="4"/>
  <c r="V58" i="4" s="1"/>
  <c r="T57" i="4"/>
  <c r="V57" i="4" s="1"/>
  <c r="T64" i="4"/>
  <c r="V64" i="4" s="1"/>
  <c r="T60" i="4"/>
  <c r="V60" i="4" s="1"/>
  <c r="T56" i="4"/>
  <c r="V56" i="4" s="1"/>
  <c r="T55" i="4"/>
  <c r="V55" i="4" s="1"/>
  <c r="T61" i="4"/>
  <c r="V61" i="4" s="1"/>
  <c r="T62" i="4"/>
  <c r="V62" i="4" s="1"/>
  <c r="T59" i="4"/>
  <c r="V59" i="4" s="1"/>
  <c r="T87" i="4"/>
  <c r="V87" i="4" s="1"/>
  <c r="T84" i="4"/>
  <c r="V84" i="4" s="1"/>
  <c r="T80" i="4"/>
  <c r="V80" i="4" s="1"/>
  <c r="T90" i="4"/>
  <c r="V90" i="4" s="1"/>
  <c r="T82" i="4"/>
  <c r="V82" i="4" s="1"/>
  <c r="T81" i="4"/>
  <c r="V81" i="4" s="1"/>
  <c r="T89" i="4"/>
  <c r="V89" i="4" s="1"/>
  <c r="T88" i="4"/>
  <c r="V88" i="4" s="1"/>
  <c r="T86" i="4"/>
  <c r="V86" i="4" s="1"/>
  <c r="T79" i="4"/>
  <c r="V79" i="4" s="1"/>
  <c r="T85" i="4"/>
  <c r="V85" i="4" s="1"/>
  <c r="T83" i="4"/>
  <c r="V83" i="4" s="1"/>
  <c r="T95" i="4"/>
  <c r="V95" i="4" s="1"/>
  <c r="T102" i="4"/>
  <c r="V102" i="4" s="1"/>
  <c r="T94" i="4"/>
  <c r="V94" i="4" s="1"/>
  <c r="T100" i="4"/>
  <c r="V100" i="4" s="1"/>
  <c r="T91" i="4"/>
  <c r="V91" i="4" s="1"/>
  <c r="T98" i="4"/>
  <c r="V98" i="4" s="1"/>
  <c r="T101" i="4"/>
  <c r="V101" i="4" s="1"/>
  <c r="T93" i="4"/>
  <c r="V93" i="4" s="1"/>
  <c r="T92" i="4"/>
  <c r="V92" i="4" s="1"/>
  <c r="T99" i="4"/>
  <c r="V99" i="4" s="1"/>
  <c r="T97" i="4"/>
  <c r="V97" i="4" s="1"/>
  <c r="T96" i="4"/>
  <c r="V96" i="4" s="1"/>
  <c r="T17" i="4"/>
  <c r="V17" i="4" s="1"/>
  <c r="T9" i="4"/>
  <c r="V9" i="4" s="1"/>
  <c r="T7" i="4"/>
  <c r="V7" i="4" s="1"/>
  <c r="T16" i="4"/>
  <c r="V16" i="4" s="1"/>
  <c r="T8" i="4"/>
  <c r="V8" i="4" s="1"/>
  <c r="T14" i="4"/>
  <c r="V14" i="4" s="1"/>
  <c r="T13" i="4"/>
  <c r="V13" i="4" s="1"/>
  <c r="T15" i="4"/>
  <c r="V15" i="4" s="1"/>
  <c r="T12" i="4"/>
  <c r="V12" i="4" s="1"/>
  <c r="T11" i="4"/>
  <c r="V11" i="4" s="1"/>
  <c r="T18" i="4"/>
  <c r="V18" i="4" s="1"/>
  <c r="T10" i="4"/>
  <c r="V10" i="4" s="1"/>
  <c r="T111" i="4"/>
  <c r="V111" i="4" s="1"/>
  <c r="T103" i="4"/>
  <c r="V103" i="4" s="1"/>
  <c r="T108" i="4"/>
  <c r="V108" i="4" s="1"/>
  <c r="T107" i="4"/>
  <c r="V107" i="4" s="1"/>
  <c r="T110" i="4"/>
  <c r="V110" i="4" s="1"/>
  <c r="T109" i="4"/>
  <c r="V109" i="4" s="1"/>
  <c r="T114" i="4"/>
  <c r="V114" i="4" s="1"/>
  <c r="T113" i="4"/>
  <c r="V113" i="4" s="1"/>
  <c r="T105" i="4"/>
  <c r="V105" i="4" s="1"/>
  <c r="T112" i="4"/>
  <c r="V112" i="4" s="1"/>
  <c r="T104" i="4"/>
  <c r="V104" i="4" s="1"/>
  <c r="T106" i="4"/>
  <c r="V106" i="4" s="1"/>
  <c r="T74" i="4"/>
  <c r="V74" i="4" s="1"/>
  <c r="T78" i="4"/>
  <c r="V78" i="4" s="1"/>
  <c r="T73" i="4"/>
  <c r="V73" i="4" s="1"/>
  <c r="T71" i="4"/>
  <c r="V71" i="4" s="1"/>
  <c r="T72" i="4"/>
  <c r="V72" i="4" s="1"/>
  <c r="T70" i="4"/>
  <c r="V70" i="4" s="1"/>
  <c r="T69" i="4"/>
  <c r="V69" i="4" s="1"/>
  <c r="T76" i="4"/>
  <c r="V76" i="4" s="1"/>
  <c r="T68" i="4"/>
  <c r="V68" i="4" s="1"/>
  <c r="T75" i="4"/>
  <c r="V75" i="4" s="1"/>
  <c r="T67" i="4"/>
  <c r="V67" i="4" s="1"/>
  <c r="T77" i="4"/>
  <c r="V77" i="4" s="1"/>
  <c r="T25" i="4"/>
  <c r="V25" i="4" s="1"/>
  <c r="T23" i="4"/>
  <c r="V23" i="4" s="1"/>
  <c r="T30" i="4"/>
  <c r="V30" i="4" s="1"/>
  <c r="T29" i="4"/>
  <c r="V29" i="4" s="1"/>
  <c r="T28" i="4"/>
  <c r="V28" i="4" s="1"/>
  <c r="T24" i="4"/>
  <c r="V24" i="4" s="1"/>
  <c r="T22" i="4"/>
  <c r="V22" i="4" s="1"/>
  <c r="T21" i="4"/>
  <c r="V21" i="4" s="1"/>
  <c r="T27" i="4"/>
  <c r="V27" i="4" s="1"/>
  <c r="T19" i="4"/>
  <c r="V19" i="4" s="1"/>
  <c r="T26" i="4"/>
  <c r="V26" i="4" s="1"/>
  <c r="T20" i="4"/>
  <c r="V20" i="4" s="1"/>
  <c r="T119" i="4"/>
  <c r="V119" i="4" s="1"/>
  <c r="T124" i="4"/>
  <c r="V124" i="4" s="1"/>
  <c r="T123" i="4"/>
  <c r="V123" i="4" s="1"/>
  <c r="T122" i="4"/>
  <c r="V122" i="4" s="1"/>
  <c r="T126" i="4"/>
  <c r="V126" i="4" s="1"/>
  <c r="T118" i="4"/>
  <c r="V118" i="4" s="1"/>
  <c r="T125" i="4"/>
  <c r="V125" i="4" s="1"/>
  <c r="T117" i="4"/>
  <c r="V117" i="4" s="1"/>
  <c r="T116" i="4"/>
  <c r="V116" i="4" s="1"/>
  <c r="T115" i="4"/>
  <c r="V115" i="4" s="1"/>
  <c r="T121" i="4"/>
  <c r="V121" i="4" s="1"/>
  <c r="T120" i="4"/>
  <c r="V120" i="4" s="1"/>
  <c r="V134" i="4"/>
  <c r="V142" i="4"/>
  <c r="V150" i="4"/>
  <c r="V158" i="4"/>
  <c r="V166" i="4"/>
  <c r="V174" i="4"/>
  <c r="V127" i="4"/>
  <c r="V135" i="4"/>
  <c r="V143" i="4"/>
  <c r="V151" i="4"/>
  <c r="V159" i="4"/>
  <c r="V167" i="4"/>
  <c r="V175" i="4"/>
  <c r="V129" i="4"/>
  <c r="V153" i="4"/>
  <c r="V177" i="4"/>
  <c r="V130" i="4"/>
  <c r="V138" i="4"/>
  <c r="V146" i="4"/>
  <c r="V154" i="4"/>
  <c r="V162" i="4"/>
  <c r="V170" i="4"/>
  <c r="V178" i="4"/>
  <c r="V145" i="4"/>
  <c r="V169" i="4"/>
  <c r="V51" i="4"/>
  <c r="V131" i="4"/>
  <c r="V139" i="4"/>
  <c r="V147" i="4"/>
  <c r="V155" i="4"/>
  <c r="V163" i="4"/>
  <c r="V171" i="4"/>
  <c r="V179" i="4"/>
  <c r="V137" i="4"/>
  <c r="V161" i="4"/>
  <c r="V132" i="4"/>
  <c r="V140" i="4"/>
  <c r="V148" i="4"/>
  <c r="V156" i="4"/>
  <c r="V164" i="4"/>
  <c r="V172" i="4"/>
  <c r="V180" i="4"/>
  <c r="G65" i="2"/>
  <c r="S8" i="2"/>
  <c r="H23" i="2" s="1"/>
  <c r="S9" i="2"/>
  <c r="H39" i="2" s="1"/>
  <c r="S10" i="2"/>
  <c r="H48" i="2" s="1"/>
  <c r="S11" i="2"/>
  <c r="H65" i="2" s="1"/>
  <c r="S12" i="2"/>
  <c r="H73" i="2" s="1"/>
  <c r="S13" i="2"/>
  <c r="G79" i="2" s="1"/>
  <c r="S14" i="2"/>
  <c r="H97" i="2" s="1"/>
  <c r="S15" i="2"/>
  <c r="H113" i="2" s="1"/>
  <c r="S16" i="2"/>
  <c r="H121" i="2" s="1"/>
  <c r="S17" i="2"/>
  <c r="H137" i="2" s="1"/>
  <c r="S18" i="2"/>
  <c r="H145" i="2" s="1"/>
  <c r="S19" i="2"/>
  <c r="H161" i="2" s="1"/>
  <c r="S20" i="2"/>
  <c r="H169" i="2" s="1"/>
  <c r="S7" i="2"/>
  <c r="H15" i="2" s="1"/>
  <c r="G59" i="2" l="1"/>
  <c r="G135" i="2"/>
  <c r="D37" i="5"/>
  <c r="G152" i="2"/>
  <c r="D69" i="5"/>
  <c r="D24" i="6"/>
  <c r="F66" i="5"/>
  <c r="F19" i="5"/>
  <c r="F55" i="5"/>
  <c r="F28" i="5"/>
  <c r="F50" i="5"/>
  <c r="F57" i="5"/>
  <c r="F69" i="5"/>
  <c r="F17" i="5"/>
  <c r="F53" i="5"/>
  <c r="F56" i="5"/>
  <c r="I31" i="8"/>
  <c r="L31" i="8" s="1"/>
  <c r="F29" i="5"/>
  <c r="F31" i="5"/>
  <c r="F68" i="5"/>
  <c r="F33" i="5"/>
  <c r="F54" i="5"/>
  <c r="F51" i="5"/>
  <c r="F48" i="5"/>
  <c r="F38" i="5"/>
  <c r="F61" i="5"/>
  <c r="F35" i="5"/>
  <c r="F71" i="5"/>
  <c r="F44" i="5"/>
  <c r="I75" i="8"/>
  <c r="L75" i="8" s="1"/>
  <c r="F73" i="5"/>
  <c r="I73" i="5" s="1"/>
  <c r="L73" i="5" s="1"/>
  <c r="F30" i="5"/>
  <c r="F34" i="5"/>
  <c r="F47" i="5"/>
  <c r="F49" i="5"/>
  <c r="F45" i="5"/>
  <c r="F70" i="5"/>
  <c r="F27" i="5"/>
  <c r="F67" i="5"/>
  <c r="F24" i="5"/>
  <c r="F32" i="5"/>
  <c r="F62" i="5"/>
  <c r="F59" i="5"/>
  <c r="F72" i="5"/>
  <c r="F16" i="5"/>
  <c r="I42" i="8"/>
  <c r="L42" i="8" s="1"/>
  <c r="F40" i="5"/>
  <c r="H50" i="8"/>
  <c r="K50" i="8" s="1"/>
  <c r="F60" i="5"/>
  <c r="F37" i="5"/>
  <c r="F46" i="5"/>
  <c r="F43" i="5"/>
  <c r="F23" i="5"/>
  <c r="F39" i="5"/>
  <c r="F41" i="5"/>
  <c r="F52" i="5"/>
  <c r="F21" i="5"/>
  <c r="F64" i="5"/>
  <c r="H43" i="8"/>
  <c r="K43" i="8" s="1"/>
  <c r="F63" i="5"/>
  <c r="F20" i="5"/>
  <c r="F36" i="5"/>
  <c r="I67" i="8"/>
  <c r="L67" i="8" s="1"/>
  <c r="F65" i="5"/>
  <c r="F22" i="5"/>
  <c r="F26" i="5"/>
  <c r="F18" i="5"/>
  <c r="D53" i="5"/>
  <c r="D22" i="6"/>
  <c r="D21" i="5"/>
  <c r="D18" i="6"/>
  <c r="D26" i="6"/>
  <c r="D42" i="5"/>
  <c r="D33" i="5"/>
  <c r="D47" i="5"/>
  <c r="I39" i="8"/>
  <c r="L39" i="8" s="1"/>
  <c r="D19" i="6"/>
  <c r="D36" i="5"/>
  <c r="D70" i="5"/>
  <c r="D38" i="5"/>
  <c r="D25" i="5"/>
  <c r="D68" i="5"/>
  <c r="D27" i="6"/>
  <c r="D59" i="5"/>
  <c r="D27" i="5"/>
  <c r="D66" i="5"/>
  <c r="D34" i="5"/>
  <c r="D17" i="5"/>
  <c r="H74" i="8"/>
  <c r="K74" i="8" s="1"/>
  <c r="D71" i="5"/>
  <c r="D39" i="5"/>
  <c r="D28" i="5"/>
  <c r="D17" i="6"/>
  <c r="D62" i="5"/>
  <c r="D30" i="5"/>
  <c r="D32" i="5"/>
  <c r="H63" i="8"/>
  <c r="K63" i="8" s="1"/>
  <c r="D60" i="5"/>
  <c r="D25" i="6"/>
  <c r="D58" i="5"/>
  <c r="D26" i="5"/>
  <c r="H66" i="8"/>
  <c r="K66" i="8" s="1"/>
  <c r="D63" i="5"/>
  <c r="D31" i="5"/>
  <c r="D15" i="6"/>
  <c r="D20" i="5"/>
  <c r="I51" i="8"/>
  <c r="L51" i="8" s="1"/>
  <c r="H51" i="8"/>
  <c r="K51" i="8" s="1"/>
  <c r="H59" i="8"/>
  <c r="K59" i="8" s="1"/>
  <c r="D45" i="5"/>
  <c r="H55" i="8"/>
  <c r="K55" i="8" s="1"/>
  <c r="D23" i="6"/>
  <c r="D52" i="5"/>
  <c r="D24" i="5"/>
  <c r="D16" i="5"/>
  <c r="D14" i="6"/>
  <c r="D43" i="5"/>
  <c r="D51" i="5"/>
  <c r="D19" i="5"/>
  <c r="D56" i="5"/>
  <c r="D22" i="5"/>
  <c r="D50" i="5"/>
  <c r="D18" i="5"/>
  <c r="D55" i="5"/>
  <c r="D23" i="5"/>
  <c r="H75" i="8"/>
  <c r="K75" i="8" s="1"/>
  <c r="D16" i="6"/>
  <c r="D46" i="5"/>
  <c r="D54" i="5"/>
  <c r="I47" i="8"/>
  <c r="L47" i="8" s="1"/>
  <c r="D21" i="6"/>
  <c r="D44" i="5"/>
  <c r="I43" i="8"/>
  <c r="L43" i="8" s="1"/>
  <c r="D20" i="6"/>
  <c r="D67" i="5"/>
  <c r="D35" i="5"/>
  <c r="G71" i="2"/>
  <c r="H40" i="2"/>
  <c r="G38" i="2"/>
  <c r="I38" i="2" s="1"/>
  <c r="H75" i="2"/>
  <c r="G66" i="2"/>
  <c r="H172" i="2"/>
  <c r="H147" i="2"/>
  <c r="G34" i="2"/>
  <c r="G128" i="2"/>
  <c r="H49" i="2"/>
  <c r="H148" i="2"/>
  <c r="G145" i="2"/>
  <c r="I145" i="2" s="1"/>
  <c r="H50" i="2"/>
  <c r="G54" i="2"/>
  <c r="G144" i="2"/>
  <c r="H51" i="2"/>
  <c r="G53" i="2"/>
  <c r="G143" i="2"/>
  <c r="G52" i="2"/>
  <c r="H130" i="2"/>
  <c r="G42" i="2"/>
  <c r="G138" i="2"/>
  <c r="H16" i="2"/>
  <c r="H138" i="2"/>
  <c r="G39" i="2"/>
  <c r="I39" i="2" s="1"/>
  <c r="G136" i="2"/>
  <c r="H33" i="2"/>
  <c r="H146" i="2"/>
  <c r="H17" i="2"/>
  <c r="G51" i="2"/>
  <c r="G37" i="2"/>
  <c r="G58" i="2"/>
  <c r="G134" i="2"/>
  <c r="G142" i="2"/>
  <c r="H34" i="2"/>
  <c r="H53" i="2"/>
  <c r="I53" i="2" s="1"/>
  <c r="H131" i="2"/>
  <c r="H150" i="2"/>
  <c r="G45" i="2"/>
  <c r="G36" i="2"/>
  <c r="I36" i="2" s="1"/>
  <c r="G57" i="2"/>
  <c r="G130" i="2"/>
  <c r="G154" i="2"/>
  <c r="I154" i="2" s="1"/>
  <c r="H35" i="2"/>
  <c r="H57" i="2"/>
  <c r="H132" i="2"/>
  <c r="H154" i="2"/>
  <c r="H98" i="2"/>
  <c r="G44" i="2"/>
  <c r="G35" i="2"/>
  <c r="G73" i="2"/>
  <c r="I73" i="2" s="1"/>
  <c r="G129" i="2"/>
  <c r="G153" i="2"/>
  <c r="H36" i="2"/>
  <c r="H67" i="2"/>
  <c r="H134" i="2"/>
  <c r="H164" i="2"/>
  <c r="G14" i="2"/>
  <c r="H68" i="2"/>
  <c r="H170" i="2"/>
  <c r="G43" i="2"/>
  <c r="G31" i="2"/>
  <c r="G32" i="2"/>
  <c r="G90" i="2"/>
  <c r="G146" i="2"/>
  <c r="G170" i="2"/>
  <c r="H41" i="2"/>
  <c r="H74" i="2"/>
  <c r="H139" i="2"/>
  <c r="H171" i="2"/>
  <c r="I65" i="2"/>
  <c r="E62" i="5"/>
  <c r="E61" i="5"/>
  <c r="E73" i="5"/>
  <c r="H73" i="5" s="1"/>
  <c r="K73" i="5" s="1"/>
  <c r="E63" i="5"/>
  <c r="E72" i="5"/>
  <c r="E59" i="5"/>
  <c r="E58" i="5"/>
  <c r="E69" i="5"/>
  <c r="E71" i="5"/>
  <c r="E66" i="5"/>
  <c r="E65" i="5"/>
  <c r="E31" i="5"/>
  <c r="E70" i="5"/>
  <c r="E57" i="5"/>
  <c r="E67" i="5"/>
  <c r="E46" i="5"/>
  <c r="E41" i="5"/>
  <c r="E18" i="5"/>
  <c r="E45" i="5"/>
  <c r="E37" i="5"/>
  <c r="E51" i="5"/>
  <c r="E29" i="5"/>
  <c r="E34" i="5"/>
  <c r="E54" i="5"/>
  <c r="E21" i="5"/>
  <c r="E19" i="5"/>
  <c r="E23" i="5"/>
  <c r="E35" i="5"/>
  <c r="E26" i="5"/>
  <c r="E39" i="5"/>
  <c r="E47" i="5"/>
  <c r="E33" i="5"/>
  <c r="E24" i="5"/>
  <c r="E16" i="6"/>
  <c r="E42" i="5"/>
  <c r="E50" i="5"/>
  <c r="E17" i="5"/>
  <c r="E43" i="5"/>
  <c r="E25" i="6"/>
  <c r="E60" i="5"/>
  <c r="E36" i="5"/>
  <c r="E19" i="6"/>
  <c r="E16" i="5"/>
  <c r="E14" i="6"/>
  <c r="E40" i="5"/>
  <c r="E20" i="6"/>
  <c r="E55" i="5"/>
  <c r="E53" i="5"/>
  <c r="E52" i="5"/>
  <c r="E23" i="6"/>
  <c r="E24" i="6"/>
  <c r="E56" i="5"/>
  <c r="E28" i="5"/>
  <c r="E17" i="6"/>
  <c r="E38" i="5"/>
  <c r="E26" i="6"/>
  <c r="E64" i="5"/>
  <c r="E18" i="6"/>
  <c r="E32" i="5"/>
  <c r="E27" i="6"/>
  <c r="E68" i="5"/>
  <c r="E49" i="5"/>
  <c r="E27" i="5"/>
  <c r="E21" i="6"/>
  <c r="E44" i="5"/>
  <c r="E30" i="5"/>
  <c r="E22" i="6"/>
  <c r="E48" i="5"/>
  <c r="E25" i="5"/>
  <c r="E20" i="5"/>
  <c r="E15" i="6"/>
  <c r="E22" i="5"/>
  <c r="G27" i="2"/>
  <c r="G126" i="2"/>
  <c r="G22" i="2"/>
  <c r="G121" i="2"/>
  <c r="I121" i="2" s="1"/>
  <c r="H20" i="2"/>
  <c r="G13" i="2"/>
  <c r="G21" i="2"/>
  <c r="G89" i="2"/>
  <c r="G120" i="2"/>
  <c r="H24" i="2"/>
  <c r="H118" i="2"/>
  <c r="G19" i="2"/>
  <c r="G20" i="2"/>
  <c r="I20" i="2" s="1"/>
  <c r="G82" i="2"/>
  <c r="G119" i="2"/>
  <c r="G169" i="2"/>
  <c r="I169" i="2" s="1"/>
  <c r="H25" i="2"/>
  <c r="H76" i="2"/>
  <c r="H122" i="2"/>
  <c r="G30" i="2"/>
  <c r="G67" i="2"/>
  <c r="G81" i="2"/>
  <c r="G118" i="2"/>
  <c r="G162" i="2"/>
  <c r="G168" i="2"/>
  <c r="H26" i="2"/>
  <c r="H58" i="2"/>
  <c r="I58" i="2" s="1"/>
  <c r="H82" i="2"/>
  <c r="H123" i="2"/>
  <c r="H155" i="2"/>
  <c r="G47" i="2"/>
  <c r="G29" i="2"/>
  <c r="G75" i="2"/>
  <c r="G98" i="2"/>
  <c r="G139" i="2"/>
  <c r="I139" i="2" s="1"/>
  <c r="G161" i="2"/>
  <c r="I161" i="2" s="1"/>
  <c r="H8" i="2"/>
  <c r="H28" i="2"/>
  <c r="H43" i="2"/>
  <c r="H59" i="2"/>
  <c r="I59" i="2" s="1"/>
  <c r="H83" i="2"/>
  <c r="H124" i="2"/>
  <c r="H140" i="2"/>
  <c r="H162" i="2"/>
  <c r="G46" i="2"/>
  <c r="I46" i="2" s="1"/>
  <c r="G28" i="2"/>
  <c r="I28" i="2" s="1"/>
  <c r="G40" i="2"/>
  <c r="G55" i="2"/>
  <c r="G74" i="2"/>
  <c r="G115" i="2"/>
  <c r="G137" i="2"/>
  <c r="I137" i="2" s="1"/>
  <c r="G150" i="2"/>
  <c r="I150" i="2" s="1"/>
  <c r="G160" i="2"/>
  <c r="H9" i="2"/>
  <c r="H32" i="2"/>
  <c r="H45" i="2"/>
  <c r="H66" i="2"/>
  <c r="H90" i="2"/>
  <c r="H126" i="2"/>
  <c r="H142" i="2"/>
  <c r="H163" i="2"/>
  <c r="H115" i="2"/>
  <c r="G23" i="2"/>
  <c r="I23" i="2" s="1"/>
  <c r="H116" i="2"/>
  <c r="G122" i="2"/>
  <c r="G114" i="2"/>
  <c r="G106" i="2"/>
  <c r="H114" i="2"/>
  <c r="G113" i="2"/>
  <c r="I113" i="2" s="1"/>
  <c r="H91" i="2"/>
  <c r="H107" i="2"/>
  <c r="G96" i="2"/>
  <c r="H84" i="2"/>
  <c r="H92" i="2"/>
  <c r="H100" i="2"/>
  <c r="H108" i="2"/>
  <c r="H156" i="2"/>
  <c r="G11" i="2"/>
  <c r="G64" i="2"/>
  <c r="G56" i="2"/>
  <c r="G72" i="2"/>
  <c r="G87" i="2"/>
  <c r="G91" i="2"/>
  <c r="I91" i="2" s="1"/>
  <c r="G95" i="2"/>
  <c r="G111" i="2"/>
  <c r="I111" i="2" s="1"/>
  <c r="G159" i="2"/>
  <c r="G163" i="2"/>
  <c r="G167" i="2"/>
  <c r="H11" i="2"/>
  <c r="H19" i="2"/>
  <c r="H27" i="2"/>
  <c r="H44" i="2"/>
  <c r="H52" i="2"/>
  <c r="H60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06" i="2"/>
  <c r="H99" i="2"/>
  <c r="G12" i="2"/>
  <c r="G88" i="2"/>
  <c r="G62" i="2"/>
  <c r="G78" i="2"/>
  <c r="G70" i="2"/>
  <c r="G85" i="2"/>
  <c r="G101" i="2"/>
  <c r="G93" i="2"/>
  <c r="G109" i="2"/>
  <c r="G125" i="2"/>
  <c r="G117" i="2"/>
  <c r="G133" i="2"/>
  <c r="G149" i="2"/>
  <c r="G141" i="2"/>
  <c r="G157" i="2"/>
  <c r="G173" i="2"/>
  <c r="G165" i="2"/>
  <c r="H13" i="2"/>
  <c r="H21" i="2"/>
  <c r="H29" i="2"/>
  <c r="H37" i="2"/>
  <c r="H46" i="2"/>
  <c r="H54" i="2"/>
  <c r="I54" i="2" s="1"/>
  <c r="H62" i="2"/>
  <c r="H71" i="2"/>
  <c r="I71" i="2" s="1"/>
  <c r="H79" i="2"/>
  <c r="I79" i="2" s="1"/>
  <c r="H87" i="2"/>
  <c r="H95" i="2"/>
  <c r="H103" i="2"/>
  <c r="H111" i="2"/>
  <c r="H119" i="2"/>
  <c r="H127" i="2"/>
  <c r="H135" i="2"/>
  <c r="I135" i="2" s="1"/>
  <c r="H143" i="2"/>
  <c r="I143" i="2" s="1"/>
  <c r="H151" i="2"/>
  <c r="H159" i="2"/>
  <c r="H167" i="2"/>
  <c r="H42" i="2"/>
  <c r="G105" i="2"/>
  <c r="G112" i="2"/>
  <c r="H10" i="2"/>
  <c r="G10" i="2"/>
  <c r="I10" i="2" s="1"/>
  <c r="G86" i="2"/>
  <c r="G94" i="2"/>
  <c r="G166" i="2"/>
  <c r="H12" i="2"/>
  <c r="H61" i="2"/>
  <c r="H78" i="2"/>
  <c r="H94" i="2"/>
  <c r="H110" i="2"/>
  <c r="H158" i="2"/>
  <c r="H174" i="2"/>
  <c r="G50" i="2"/>
  <c r="I50" i="2" s="1"/>
  <c r="G18" i="2"/>
  <c r="G9" i="2"/>
  <c r="G26" i="2"/>
  <c r="G49" i="2"/>
  <c r="G16" i="2"/>
  <c r="G8" i="2"/>
  <c r="G25" i="2"/>
  <c r="G41" i="2"/>
  <c r="G33" i="2"/>
  <c r="G61" i="2"/>
  <c r="G77" i="2"/>
  <c r="G69" i="2"/>
  <c r="I69" i="2" s="1"/>
  <c r="G84" i="2"/>
  <c r="G100" i="2"/>
  <c r="G92" i="2"/>
  <c r="I92" i="2" s="1"/>
  <c r="G108" i="2"/>
  <c r="G124" i="2"/>
  <c r="G116" i="2"/>
  <c r="G132" i="2"/>
  <c r="I132" i="2" s="1"/>
  <c r="G148" i="2"/>
  <c r="G140" i="2"/>
  <c r="G156" i="2"/>
  <c r="G172" i="2"/>
  <c r="I172" i="2" s="1"/>
  <c r="G164" i="2"/>
  <c r="H14" i="2"/>
  <c r="H22" i="2"/>
  <c r="H30" i="2"/>
  <c r="H38" i="2"/>
  <c r="H47" i="2"/>
  <c r="H55" i="2"/>
  <c r="H63" i="2"/>
  <c r="H72" i="2"/>
  <c r="H80" i="2"/>
  <c r="H88" i="2"/>
  <c r="H96" i="2"/>
  <c r="H104" i="2"/>
  <c r="H112" i="2"/>
  <c r="H120" i="2"/>
  <c r="H128" i="2"/>
  <c r="I128" i="2" s="1"/>
  <c r="H136" i="2"/>
  <c r="I136" i="2" s="1"/>
  <c r="H144" i="2"/>
  <c r="H152" i="2"/>
  <c r="I152" i="2" s="1"/>
  <c r="H160" i="2"/>
  <c r="H168" i="2"/>
  <c r="H64" i="2"/>
  <c r="G97" i="2"/>
  <c r="I97" i="2" s="1"/>
  <c r="G80" i="2"/>
  <c r="G104" i="2"/>
  <c r="I104" i="2" s="1"/>
  <c r="H18" i="2"/>
  <c r="G7" i="2"/>
  <c r="G63" i="2"/>
  <c r="G102" i="2"/>
  <c r="G110" i="2"/>
  <c r="G158" i="2"/>
  <c r="I158" i="2" s="1"/>
  <c r="G174" i="2"/>
  <c r="I174" i="2" s="1"/>
  <c r="H70" i="2"/>
  <c r="H86" i="2"/>
  <c r="H102" i="2"/>
  <c r="H166" i="2"/>
  <c r="G48" i="2"/>
  <c r="I48" i="2" s="1"/>
  <c r="G15" i="2"/>
  <c r="I15" i="2" s="1"/>
  <c r="G17" i="2"/>
  <c r="G24" i="2"/>
  <c r="I24" i="2" s="1"/>
  <c r="G60" i="2"/>
  <c r="I60" i="2" s="1"/>
  <c r="G76" i="2"/>
  <c r="G68" i="2"/>
  <c r="G83" i="2"/>
  <c r="G99" i="2"/>
  <c r="G103" i="2"/>
  <c r="G107" i="2"/>
  <c r="G123" i="2"/>
  <c r="G127" i="2"/>
  <c r="I127" i="2" s="1"/>
  <c r="G131" i="2"/>
  <c r="G147" i="2"/>
  <c r="G151" i="2"/>
  <c r="G155" i="2"/>
  <c r="G171" i="2"/>
  <c r="I171" i="2" s="1"/>
  <c r="H7" i="2"/>
  <c r="H31" i="2"/>
  <c r="H56" i="2"/>
  <c r="H81" i="2"/>
  <c r="H89" i="2"/>
  <c r="H105" i="2"/>
  <c r="H129" i="2"/>
  <c r="H153" i="2"/>
  <c r="I72" i="5" l="1"/>
  <c r="L72" i="5" s="1"/>
  <c r="I107" i="2"/>
  <c r="I168" i="2"/>
  <c r="I110" i="2"/>
  <c r="I49" i="2"/>
  <c r="I40" i="2"/>
  <c r="I68" i="2"/>
  <c r="I116" i="2"/>
  <c r="I67" i="2"/>
  <c r="H72" i="5"/>
  <c r="K72" i="5" s="1"/>
  <c r="I43" i="2"/>
  <c r="I147" i="2"/>
  <c r="I14" i="2"/>
  <c r="I142" i="2"/>
  <c r="I129" i="2"/>
  <c r="I35" i="2"/>
  <c r="I130" i="2"/>
  <c r="C24" i="6" s="1"/>
  <c r="F24" i="6" s="1"/>
  <c r="H24" i="6" s="1"/>
  <c r="H67" i="8"/>
  <c r="K67" i="8" s="1"/>
  <c r="I66" i="8"/>
  <c r="L66" i="8" s="1"/>
  <c r="H31" i="8"/>
  <c r="K31" i="8" s="1"/>
  <c r="I50" i="8"/>
  <c r="L50" i="8" s="1"/>
  <c r="H39" i="8"/>
  <c r="K39" i="8" s="1"/>
  <c r="I63" i="8"/>
  <c r="L63" i="8" s="1"/>
  <c r="I20" i="8"/>
  <c r="L20" i="8" s="1"/>
  <c r="H20" i="8"/>
  <c r="K20" i="8" s="1"/>
  <c r="I22" i="8"/>
  <c r="L22" i="8" s="1"/>
  <c r="H22" i="8"/>
  <c r="K22" i="8" s="1"/>
  <c r="I28" i="8"/>
  <c r="L28" i="8" s="1"/>
  <c r="H28" i="8"/>
  <c r="K28" i="8" s="1"/>
  <c r="I40" i="8"/>
  <c r="L40" i="8" s="1"/>
  <c r="H40" i="8"/>
  <c r="K40" i="8" s="1"/>
  <c r="H52" i="8"/>
  <c r="K52" i="8" s="1"/>
  <c r="I52" i="8"/>
  <c r="L52" i="8" s="1"/>
  <c r="I21" i="8"/>
  <c r="L21" i="8" s="1"/>
  <c r="H21" i="8"/>
  <c r="K21" i="8" s="1"/>
  <c r="H32" i="8"/>
  <c r="K32" i="8" s="1"/>
  <c r="I32" i="8"/>
  <c r="L32" i="8" s="1"/>
  <c r="H41" i="8"/>
  <c r="K41" i="8" s="1"/>
  <c r="I41" i="8"/>
  <c r="L41" i="8" s="1"/>
  <c r="I68" i="8"/>
  <c r="L68" i="8" s="1"/>
  <c r="H68" i="8"/>
  <c r="K68" i="8" s="1"/>
  <c r="H49" i="8"/>
  <c r="K49" i="8" s="1"/>
  <c r="I49" i="8"/>
  <c r="L49" i="8" s="1"/>
  <c r="H42" i="8"/>
  <c r="K42" i="8" s="1"/>
  <c r="H47" i="8"/>
  <c r="K47" i="8" s="1"/>
  <c r="I54" i="8"/>
  <c r="L54" i="8" s="1"/>
  <c r="H54" i="8"/>
  <c r="K54" i="8" s="1"/>
  <c r="I61" i="8"/>
  <c r="L61" i="8" s="1"/>
  <c r="H61" i="8"/>
  <c r="K61" i="8" s="1"/>
  <c r="H58" i="8"/>
  <c r="K58" i="8" s="1"/>
  <c r="I58" i="8"/>
  <c r="L58" i="8" s="1"/>
  <c r="H33" i="8"/>
  <c r="K33" i="8" s="1"/>
  <c r="I33" i="8"/>
  <c r="L33" i="8" s="1"/>
  <c r="H60" i="8"/>
  <c r="K60" i="8" s="1"/>
  <c r="I60" i="8"/>
  <c r="L60" i="8" s="1"/>
  <c r="H70" i="8"/>
  <c r="K70" i="8" s="1"/>
  <c r="I70" i="8"/>
  <c r="L70" i="8" s="1"/>
  <c r="H72" i="8"/>
  <c r="K72" i="8" s="1"/>
  <c r="I72" i="8"/>
  <c r="L72" i="8" s="1"/>
  <c r="H71" i="8"/>
  <c r="K71" i="8" s="1"/>
  <c r="I25" i="8"/>
  <c r="L25" i="8" s="1"/>
  <c r="H25" i="8"/>
  <c r="K25" i="8" s="1"/>
  <c r="I53" i="8"/>
  <c r="L53" i="8" s="1"/>
  <c r="H53" i="8"/>
  <c r="K53" i="8" s="1"/>
  <c r="H64" i="8"/>
  <c r="K64" i="8" s="1"/>
  <c r="I64" i="8"/>
  <c r="L64" i="8" s="1"/>
  <c r="I73" i="8"/>
  <c r="L73" i="8" s="1"/>
  <c r="H73" i="8"/>
  <c r="K73" i="8" s="1"/>
  <c r="I26" i="8"/>
  <c r="L26" i="8" s="1"/>
  <c r="H26" i="8"/>
  <c r="K26" i="8" s="1"/>
  <c r="I71" i="8"/>
  <c r="L71" i="8" s="1"/>
  <c r="I34" i="8"/>
  <c r="L34" i="8" s="1"/>
  <c r="I56" i="8"/>
  <c r="L56" i="8" s="1"/>
  <c r="H56" i="8"/>
  <c r="K56" i="8" s="1"/>
  <c r="I45" i="8"/>
  <c r="L45" i="8" s="1"/>
  <c r="H45" i="8"/>
  <c r="K45" i="8" s="1"/>
  <c r="H36" i="8"/>
  <c r="K36" i="8" s="1"/>
  <c r="I36" i="8"/>
  <c r="L36" i="8" s="1"/>
  <c r="H44" i="8"/>
  <c r="K44" i="8" s="1"/>
  <c r="I44" i="8"/>
  <c r="L44" i="8" s="1"/>
  <c r="H37" i="8"/>
  <c r="K37" i="8" s="1"/>
  <c r="I37" i="8"/>
  <c r="L37" i="8" s="1"/>
  <c r="I48" i="8"/>
  <c r="L48" i="8" s="1"/>
  <c r="H48" i="8"/>
  <c r="K48" i="8" s="1"/>
  <c r="H24" i="8"/>
  <c r="K24" i="8" s="1"/>
  <c r="I24" i="8"/>
  <c r="L24" i="8" s="1"/>
  <c r="H65" i="8"/>
  <c r="K65" i="8" s="1"/>
  <c r="I65" i="8"/>
  <c r="L65" i="8" s="1"/>
  <c r="H34" i="8"/>
  <c r="K34" i="8" s="1"/>
  <c r="H23" i="8"/>
  <c r="K23" i="8" s="1"/>
  <c r="I57" i="8"/>
  <c r="L57" i="8" s="1"/>
  <c r="H57" i="8"/>
  <c r="K57" i="8" s="1"/>
  <c r="I59" i="8"/>
  <c r="L59" i="8" s="1"/>
  <c r="H62" i="8"/>
  <c r="K62" i="8" s="1"/>
  <c r="I62" i="8"/>
  <c r="L62" i="8" s="1"/>
  <c r="H19" i="8"/>
  <c r="K19" i="8" s="1"/>
  <c r="I19" i="8"/>
  <c r="L19" i="8" s="1"/>
  <c r="I29" i="8"/>
  <c r="L29" i="8" s="1"/>
  <c r="H29" i="8"/>
  <c r="K29" i="8" s="1"/>
  <c r="I35" i="8"/>
  <c r="L35" i="8" s="1"/>
  <c r="H35" i="8"/>
  <c r="K35" i="8" s="1"/>
  <c r="I74" i="8"/>
  <c r="L74" i="8" s="1"/>
  <c r="I55" i="8"/>
  <c r="L55" i="8" s="1"/>
  <c r="H46" i="8"/>
  <c r="K46" i="8" s="1"/>
  <c r="I46" i="8"/>
  <c r="L46" i="8" s="1"/>
  <c r="H69" i="8"/>
  <c r="K69" i="8" s="1"/>
  <c r="I69" i="8"/>
  <c r="L69" i="8" s="1"/>
  <c r="I23" i="8"/>
  <c r="L23" i="8" s="1"/>
  <c r="H30" i="8"/>
  <c r="K30" i="8" s="1"/>
  <c r="I30" i="8"/>
  <c r="L30" i="8" s="1"/>
  <c r="I27" i="8"/>
  <c r="L27" i="8" s="1"/>
  <c r="H27" i="8"/>
  <c r="K27" i="8" s="1"/>
  <c r="I38" i="8"/>
  <c r="L38" i="8" s="1"/>
  <c r="H38" i="8"/>
  <c r="K38" i="8" s="1"/>
  <c r="I9" i="2"/>
  <c r="I105" i="2"/>
  <c r="I157" i="2"/>
  <c r="I101" i="2"/>
  <c r="I160" i="2"/>
  <c r="I131" i="2"/>
  <c r="I76" i="2"/>
  <c r="I144" i="2"/>
  <c r="I33" i="2"/>
  <c r="I42" i="2"/>
  <c r="I30" i="2"/>
  <c r="I51" i="2"/>
  <c r="C30" i="5" s="1"/>
  <c r="I138" i="2"/>
  <c r="I78" i="2"/>
  <c r="I100" i="2"/>
  <c r="I34" i="2"/>
  <c r="I166" i="2"/>
  <c r="C69" i="5" s="1"/>
  <c r="I115" i="2"/>
  <c r="I122" i="2"/>
  <c r="I75" i="2"/>
  <c r="I153" i="2"/>
  <c r="I103" i="2"/>
  <c r="I140" i="2"/>
  <c r="I16" i="2"/>
  <c r="I125" i="2"/>
  <c r="I167" i="2"/>
  <c r="I56" i="2"/>
  <c r="I96" i="2"/>
  <c r="I45" i="2"/>
  <c r="I98" i="2"/>
  <c r="I17" i="2"/>
  <c r="I62" i="2"/>
  <c r="I72" i="2"/>
  <c r="I66" i="2"/>
  <c r="I27" i="2"/>
  <c r="I155" i="2"/>
  <c r="I99" i="2"/>
  <c r="I148" i="2"/>
  <c r="I146" i="2"/>
  <c r="C62" i="5" s="1"/>
  <c r="I57" i="2"/>
  <c r="I134" i="2"/>
  <c r="I31" i="2"/>
  <c r="I90" i="2"/>
  <c r="I52" i="2"/>
  <c r="I124" i="2"/>
  <c r="I44" i="2"/>
  <c r="I95" i="2"/>
  <c r="I19" i="2"/>
  <c r="I164" i="2"/>
  <c r="I41" i="2"/>
  <c r="C27" i="5" s="1"/>
  <c r="I37" i="2"/>
  <c r="I170" i="2"/>
  <c r="I156" i="2"/>
  <c r="C65" i="5" s="1"/>
  <c r="I8" i="2"/>
  <c r="I86" i="2"/>
  <c r="I117" i="2"/>
  <c r="I74" i="2"/>
  <c r="I88" i="2"/>
  <c r="I29" i="2"/>
  <c r="I32" i="2"/>
  <c r="I162" i="2"/>
  <c r="C67" i="5" s="1"/>
  <c r="I26" i="2"/>
  <c r="C59" i="5"/>
  <c r="I59" i="5" s="1"/>
  <c r="L59" i="5" s="1"/>
  <c r="I120" i="2"/>
  <c r="I7" i="2"/>
  <c r="I61" i="2"/>
  <c r="I18" i="2"/>
  <c r="I85" i="2"/>
  <c r="C56" i="5"/>
  <c r="I108" i="2"/>
  <c r="I149" i="2"/>
  <c r="C63" i="5" s="1"/>
  <c r="I70" i="2"/>
  <c r="I106" i="2"/>
  <c r="I22" i="2"/>
  <c r="I123" i="2"/>
  <c r="I80" i="2"/>
  <c r="I25" i="2"/>
  <c r="I94" i="2"/>
  <c r="I133" i="2"/>
  <c r="I87" i="2"/>
  <c r="I114" i="2"/>
  <c r="I126" i="2"/>
  <c r="I55" i="2"/>
  <c r="I89" i="2"/>
  <c r="C33" i="5"/>
  <c r="I102" i="2"/>
  <c r="I165" i="2"/>
  <c r="I109" i="2"/>
  <c r="I12" i="2"/>
  <c r="I163" i="2"/>
  <c r="I64" i="2"/>
  <c r="I47" i="2"/>
  <c r="C29" i="5" s="1"/>
  <c r="I118" i="2"/>
  <c r="I119" i="2"/>
  <c r="I21" i="2"/>
  <c r="I151" i="2"/>
  <c r="I83" i="2"/>
  <c r="I63" i="2"/>
  <c r="I77" i="2"/>
  <c r="I112" i="2"/>
  <c r="I173" i="2"/>
  <c r="C71" i="5" s="1"/>
  <c r="I93" i="2"/>
  <c r="I159" i="2"/>
  <c r="C66" i="5" s="1"/>
  <c r="I11" i="2"/>
  <c r="I81" i="2"/>
  <c r="I82" i="2"/>
  <c r="I13" i="2"/>
  <c r="C61" i="5"/>
  <c r="I84" i="2"/>
  <c r="C36" i="5"/>
  <c r="I141" i="2"/>
  <c r="M73" i="5"/>
  <c r="H59" i="5" l="1"/>
  <c r="K59" i="5" s="1"/>
  <c r="C25" i="5"/>
  <c r="H25" i="5" s="1"/>
  <c r="K25" i="5" s="1"/>
  <c r="C57" i="5"/>
  <c r="C28" i="5"/>
  <c r="I28" i="5" s="1"/>
  <c r="L28" i="5" s="1"/>
  <c r="C46" i="5"/>
  <c r="I46" i="5" s="1"/>
  <c r="L46" i="5" s="1"/>
  <c r="C52" i="5"/>
  <c r="C38" i="5"/>
  <c r="H38" i="5" s="1"/>
  <c r="K38" i="5" s="1"/>
  <c r="C19" i="5"/>
  <c r="H19" i="5" s="1"/>
  <c r="K19" i="5" s="1"/>
  <c r="H62" i="5"/>
  <c r="K62" i="5" s="1"/>
  <c r="I62" i="5"/>
  <c r="L62" i="5" s="1"/>
  <c r="H57" i="5"/>
  <c r="K57" i="5" s="1"/>
  <c r="I57" i="5"/>
  <c r="L57" i="5" s="1"/>
  <c r="H28" i="5"/>
  <c r="K28" i="5" s="1"/>
  <c r="H69" i="5"/>
  <c r="K69" i="5" s="1"/>
  <c r="I69" i="5"/>
  <c r="L69" i="5" s="1"/>
  <c r="H56" i="5"/>
  <c r="K56" i="5" s="1"/>
  <c r="I56" i="5"/>
  <c r="L56" i="5" s="1"/>
  <c r="H65" i="5"/>
  <c r="K65" i="5" s="1"/>
  <c r="I65" i="5"/>
  <c r="L65" i="5" s="1"/>
  <c r="H36" i="5"/>
  <c r="K36" i="5" s="1"/>
  <c r="I36" i="5"/>
  <c r="L36" i="5" s="1"/>
  <c r="H66" i="5"/>
  <c r="K66" i="5" s="1"/>
  <c r="I66" i="5"/>
  <c r="L66" i="5" s="1"/>
  <c r="H29" i="5"/>
  <c r="K29" i="5" s="1"/>
  <c r="I29" i="5"/>
  <c r="L29" i="5" s="1"/>
  <c r="H67" i="5"/>
  <c r="K67" i="5" s="1"/>
  <c r="I67" i="5"/>
  <c r="L67" i="5" s="1"/>
  <c r="H52" i="5"/>
  <c r="K52" i="5" s="1"/>
  <c r="I52" i="5"/>
  <c r="L52" i="5" s="1"/>
  <c r="H30" i="5"/>
  <c r="K30" i="5" s="1"/>
  <c r="I30" i="5"/>
  <c r="L30" i="5" s="1"/>
  <c r="H27" i="5"/>
  <c r="K27" i="5" s="1"/>
  <c r="I27" i="5"/>
  <c r="L27" i="5" s="1"/>
  <c r="H61" i="5"/>
  <c r="K61" i="5" s="1"/>
  <c r="I61" i="5"/>
  <c r="L61" i="5" s="1"/>
  <c r="H71" i="5"/>
  <c r="K71" i="5" s="1"/>
  <c r="M72" i="5" s="1"/>
  <c r="I71" i="5"/>
  <c r="L71" i="5" s="1"/>
  <c r="H33" i="5"/>
  <c r="K33" i="5" s="1"/>
  <c r="I33" i="5"/>
  <c r="L33" i="5" s="1"/>
  <c r="H63" i="5"/>
  <c r="K63" i="5" s="1"/>
  <c r="I63" i="5"/>
  <c r="L63" i="5" s="1"/>
  <c r="C40" i="5"/>
  <c r="C54" i="5"/>
  <c r="C48" i="5"/>
  <c r="C47" i="5"/>
  <c r="C22" i="6"/>
  <c r="F22" i="6" s="1"/>
  <c r="H22" i="6" s="1"/>
  <c r="C31" i="5"/>
  <c r="C26" i="5"/>
  <c r="C55" i="5"/>
  <c r="C20" i="5"/>
  <c r="C70" i="5"/>
  <c r="C60" i="5"/>
  <c r="C24" i="5"/>
  <c r="C44" i="5"/>
  <c r="C23" i="5"/>
  <c r="C43" i="5"/>
  <c r="C16" i="6"/>
  <c r="F16" i="6" s="1"/>
  <c r="H16" i="6" s="1"/>
  <c r="C21" i="6"/>
  <c r="F21" i="6" s="1"/>
  <c r="H21" i="6" s="1"/>
  <c r="C17" i="5"/>
  <c r="C19" i="6"/>
  <c r="F19" i="6" s="1"/>
  <c r="H19" i="6" s="1"/>
  <c r="C17" i="6"/>
  <c r="F17" i="6" s="1"/>
  <c r="H17" i="6" s="1"/>
  <c r="C18" i="6"/>
  <c r="F18" i="6" s="1"/>
  <c r="H18" i="6" s="1"/>
  <c r="C32" i="5"/>
  <c r="C23" i="6"/>
  <c r="F23" i="6" s="1"/>
  <c r="H23" i="6" s="1"/>
  <c r="C22" i="5"/>
  <c r="C21" i="5"/>
  <c r="C42" i="5"/>
  <c r="C20" i="6"/>
  <c r="F20" i="6" s="1"/>
  <c r="H20" i="6" s="1"/>
  <c r="C25" i="6"/>
  <c r="F25" i="6" s="1"/>
  <c r="H25" i="6" s="1"/>
  <c r="I25" i="6" s="1"/>
  <c r="C68" i="5"/>
  <c r="C27" i="6"/>
  <c r="F27" i="6" s="1"/>
  <c r="H27" i="6" s="1"/>
  <c r="C15" i="6"/>
  <c r="F15" i="6" s="1"/>
  <c r="H15" i="6" s="1"/>
  <c r="C39" i="5"/>
  <c r="C37" i="5"/>
  <c r="C49" i="5"/>
  <c r="C34" i="5"/>
  <c r="C45" i="5"/>
  <c r="C26" i="6"/>
  <c r="F26" i="6" s="1"/>
  <c r="H26" i="6" s="1"/>
  <c r="C64" i="5"/>
  <c r="C35" i="5"/>
  <c r="C18" i="5"/>
  <c r="C50" i="5"/>
  <c r="C41" i="5"/>
  <c r="C51" i="5"/>
  <c r="C53" i="5"/>
  <c r="C58" i="5"/>
  <c r="C14" i="6"/>
  <c r="F14" i="6" s="1"/>
  <c r="H14" i="6" s="1"/>
  <c r="C16" i="5"/>
  <c r="I38" i="5" l="1"/>
  <c r="L38" i="5" s="1"/>
  <c r="I19" i="5"/>
  <c r="L19" i="5" s="1"/>
  <c r="H46" i="5"/>
  <c r="K46" i="5" s="1"/>
  <c r="M63" i="5"/>
  <c r="I25" i="5"/>
  <c r="L25" i="5" s="1"/>
  <c r="M67" i="5"/>
  <c r="M62" i="5"/>
  <c r="M66" i="5"/>
  <c r="M30" i="5"/>
  <c r="M28" i="5"/>
  <c r="I22" i="6"/>
  <c r="M57" i="5"/>
  <c r="M29" i="5"/>
  <c r="H58" i="5"/>
  <c r="K58" i="5" s="1"/>
  <c r="M58" i="5" s="1"/>
  <c r="I58" i="5"/>
  <c r="L58" i="5" s="1"/>
  <c r="H68" i="5"/>
  <c r="K68" i="5" s="1"/>
  <c r="M68" i="5" s="1"/>
  <c r="I68" i="5"/>
  <c r="L68" i="5" s="1"/>
  <c r="H17" i="5"/>
  <c r="K17" i="5" s="1"/>
  <c r="I17" i="5"/>
  <c r="L17" i="5" s="1"/>
  <c r="H24" i="5"/>
  <c r="K24" i="5" s="1"/>
  <c r="M25" i="5" s="1"/>
  <c r="I24" i="5"/>
  <c r="L24" i="5" s="1"/>
  <c r="H53" i="5"/>
  <c r="K53" i="5" s="1"/>
  <c r="M53" i="5" s="1"/>
  <c r="I53" i="5"/>
  <c r="L53" i="5" s="1"/>
  <c r="H45" i="5"/>
  <c r="K45" i="5" s="1"/>
  <c r="I45" i="5"/>
  <c r="L45" i="5" s="1"/>
  <c r="H60" i="5"/>
  <c r="K60" i="5" s="1"/>
  <c r="M60" i="5" s="1"/>
  <c r="I60" i="5"/>
  <c r="L60" i="5" s="1"/>
  <c r="H47" i="5"/>
  <c r="K47" i="5" s="1"/>
  <c r="M47" i="5" s="1"/>
  <c r="I47" i="5"/>
  <c r="L47" i="5" s="1"/>
  <c r="H51" i="5"/>
  <c r="K51" i="5" s="1"/>
  <c r="M52" i="5" s="1"/>
  <c r="I51" i="5"/>
  <c r="L51" i="5" s="1"/>
  <c r="H34" i="5"/>
  <c r="K34" i="5" s="1"/>
  <c r="M34" i="5" s="1"/>
  <c r="I34" i="5"/>
  <c r="L34" i="5" s="1"/>
  <c r="H70" i="5"/>
  <c r="K70" i="5" s="1"/>
  <c r="M70" i="5" s="1"/>
  <c r="I70" i="5"/>
  <c r="L70" i="5" s="1"/>
  <c r="H48" i="5"/>
  <c r="K48" i="5" s="1"/>
  <c r="M48" i="5" s="1"/>
  <c r="I48" i="5"/>
  <c r="L48" i="5" s="1"/>
  <c r="H42" i="5"/>
  <c r="K42" i="5" s="1"/>
  <c r="I42" i="5"/>
  <c r="L42" i="5" s="1"/>
  <c r="H50" i="5"/>
  <c r="K50" i="5" s="1"/>
  <c r="I50" i="5"/>
  <c r="L50" i="5" s="1"/>
  <c r="H43" i="5"/>
  <c r="K43" i="5" s="1"/>
  <c r="I43" i="5"/>
  <c r="L43" i="5" s="1"/>
  <c r="H18" i="5"/>
  <c r="K18" i="5" s="1"/>
  <c r="M19" i="5" s="1"/>
  <c r="I18" i="5"/>
  <c r="L18" i="5" s="1"/>
  <c r="H22" i="5"/>
  <c r="K22" i="5" s="1"/>
  <c r="I22" i="5"/>
  <c r="L22" i="5" s="1"/>
  <c r="H26" i="5"/>
  <c r="K26" i="5" s="1"/>
  <c r="M26" i="5" s="1"/>
  <c r="I26" i="5"/>
  <c r="L26" i="5" s="1"/>
  <c r="H49" i="5"/>
  <c r="K49" i="5" s="1"/>
  <c r="I49" i="5"/>
  <c r="L49" i="5" s="1"/>
  <c r="H54" i="5"/>
  <c r="K54" i="5" s="1"/>
  <c r="I54" i="5"/>
  <c r="L54" i="5" s="1"/>
  <c r="H21" i="5"/>
  <c r="K21" i="5" s="1"/>
  <c r="I21" i="5"/>
  <c r="L21" i="5" s="1"/>
  <c r="H40" i="5"/>
  <c r="K40" i="5" s="1"/>
  <c r="I40" i="5"/>
  <c r="L40" i="5" s="1"/>
  <c r="H35" i="5"/>
  <c r="K35" i="5" s="1"/>
  <c r="M36" i="5" s="1"/>
  <c r="I35" i="5"/>
  <c r="L35" i="5" s="1"/>
  <c r="H23" i="5"/>
  <c r="K23" i="5" s="1"/>
  <c r="I23" i="5"/>
  <c r="L23" i="5" s="1"/>
  <c r="H31" i="5"/>
  <c r="K31" i="5" s="1"/>
  <c r="M31" i="5" s="1"/>
  <c r="I31" i="5"/>
  <c r="L31" i="5" s="1"/>
  <c r="H41" i="5"/>
  <c r="K41" i="5" s="1"/>
  <c r="I41" i="5"/>
  <c r="L41" i="5" s="1"/>
  <c r="H20" i="5"/>
  <c r="K20" i="5" s="1"/>
  <c r="M20" i="5" s="1"/>
  <c r="I20" i="5"/>
  <c r="L20" i="5" s="1"/>
  <c r="H37" i="5"/>
  <c r="K37" i="5" s="1"/>
  <c r="M37" i="5" s="1"/>
  <c r="I37" i="5"/>
  <c r="L37" i="5" s="1"/>
  <c r="H55" i="5"/>
  <c r="K55" i="5" s="1"/>
  <c r="M56" i="5" s="1"/>
  <c r="I55" i="5"/>
  <c r="L55" i="5" s="1"/>
  <c r="H39" i="5"/>
  <c r="K39" i="5" s="1"/>
  <c r="M39" i="5" s="1"/>
  <c r="I39" i="5"/>
  <c r="L39" i="5" s="1"/>
  <c r="H64" i="5"/>
  <c r="K64" i="5" s="1"/>
  <c r="M64" i="5" s="1"/>
  <c r="I64" i="5"/>
  <c r="L64" i="5" s="1"/>
  <c r="H32" i="5"/>
  <c r="K32" i="5" s="1"/>
  <c r="M33" i="5" s="1"/>
  <c r="I32" i="5"/>
  <c r="L32" i="5" s="1"/>
  <c r="H44" i="5"/>
  <c r="K44" i="5" s="1"/>
  <c r="I44" i="5"/>
  <c r="L44" i="5" s="1"/>
  <c r="I23" i="6"/>
  <c r="I18" i="6"/>
  <c r="I24" i="6"/>
  <c r="I26" i="6"/>
  <c r="I21" i="6"/>
  <c r="I17" i="6"/>
  <c r="I19" i="6"/>
  <c r="I27" i="6"/>
  <c r="I20" i="6"/>
  <c r="I15" i="6"/>
  <c r="I16" i="6"/>
  <c r="M41" i="5" l="1"/>
  <c r="M24" i="5"/>
  <c r="M21" i="5"/>
  <c r="M22" i="5"/>
  <c r="M54" i="5"/>
  <c r="M51" i="5"/>
  <c r="M45" i="5"/>
  <c r="M59" i="5"/>
  <c r="M23" i="5"/>
  <c r="M40" i="5"/>
  <c r="M35" i="5"/>
  <c r="M32" i="5"/>
  <c r="M50" i="5"/>
  <c r="M27" i="5"/>
  <c r="M38" i="5"/>
  <c r="M49" i="5"/>
  <c r="M43" i="5"/>
  <c r="M18" i="5"/>
  <c r="M61" i="5"/>
  <c r="M71" i="5"/>
  <c r="M44" i="5"/>
  <c r="M69" i="5"/>
  <c r="M46" i="5"/>
  <c r="M42" i="5"/>
  <c r="M65" i="5"/>
  <c r="M55" i="5"/>
</calcChain>
</file>

<file path=xl/sharedStrings.xml><?xml version="1.0" encoding="utf-8"?>
<sst xmlns="http://schemas.openxmlformats.org/spreadsheetml/2006/main" count="1217" uniqueCount="412">
  <si>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</si>
  <si>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</si>
  <si>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</si>
  <si>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</si>
  <si>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</si>
  <si>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</si>
  <si>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</si>
  <si>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</si>
  <si>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</si>
  <si>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</si>
  <si>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</si>
  <si>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</si>
  <si>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</si>
  <si>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</si>
  <si>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</si>
  <si>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</si>
  <si>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</si>
  <si>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</si>
  <si>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</si>
  <si>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</si>
  <si>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</si>
  <si>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</si>
  <si>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</si>
  <si>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</si>
  <si>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</si>
  <si>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</si>
  <si>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</si>
  <si>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</si>
  <si>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</si>
  <si>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</si>
  <si>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</si>
  <si>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</si>
  <si>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</si>
  <si>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</si>
  <si>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</si>
  <si>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</si>
  <si>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</si>
  <si>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</si>
  <si>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</si>
  <si>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</si>
  <si>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</si>
  <si>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</si>
  <si>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</si>
  <si>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</si>
  <si>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</si>
  <si>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</si>
  <si>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</si>
  <si>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</si>
  <si>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</si>
  <si>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</si>
  <si>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</si>
  <si>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</si>
  <si>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</si>
  <si>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</si>
  <si>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</si>
  <si>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</si>
  <si>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</si>
  <si>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</si>
  <si>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</si>
  <si>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</si>
  <si>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</si>
  <si>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</si>
  <si>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</si>
  <si>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</si>
  <si>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</si>
  <si>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</si>
  <si>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</si>
  <si>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</si>
  <si>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</si>
  <si>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</si>
  <si>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</si>
  <si>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</si>
  <si>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</si>
  <si>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</si>
  <si>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</si>
  <si>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</si>
  <si>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</si>
  <si>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</si>
  <si>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</si>
  <si>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</si>
  <si>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</si>
  <si>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</si>
  <si>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</si>
  <si>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</si>
  <si>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</si>
  <si>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</si>
  <si>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</si>
  <si>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</si>
  <si>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</si>
  <si>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</si>
  <si>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</si>
  <si>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</si>
  <si>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</si>
  <si>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</si>
  <si>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</si>
  <si>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</si>
  <si>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</si>
  <si>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</si>
  <si>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</si>
  <si>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</si>
  <si>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</si>
  <si>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</si>
  <si>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</si>
  <si>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</si>
  <si>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</si>
  <si>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</si>
  <si>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</si>
  <si>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</si>
  <si>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</si>
  <si>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</si>
  <si>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</si>
  <si>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</si>
  <si>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</si>
  <si>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</si>
  <si>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</si>
  <si>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</si>
  <si>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</si>
  <si>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</si>
  <si>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</si>
  <si>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</si>
  <si>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</si>
  <si>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</si>
  <si>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</si>
  <si>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</si>
  <si>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</si>
  <si>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</si>
  <si>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</si>
  <si>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</si>
  <si>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</si>
  <si>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</si>
  <si>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</si>
  <si>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</si>
  <si>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</si>
  <si>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</si>
  <si>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</si>
  <si>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</si>
  <si>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</si>
  <si>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</si>
  <si>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</si>
  <si>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</si>
  <si>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</si>
  <si>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</si>
  <si>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</si>
  <si>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</si>
  <si>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</si>
  <si>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</si>
  <si>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</si>
  <si>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</si>
  <si>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</si>
  <si>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</si>
  <si>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</si>
  <si>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</si>
  <si>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</si>
  <si>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</si>
  <si>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</si>
  <si>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</si>
  <si>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</si>
  <si>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</si>
  <si>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</si>
  <si>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</si>
  <si>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</si>
  <si>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</si>
  <si>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</si>
  <si>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</si>
  <si>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</si>
  <si>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</si>
  <si>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</si>
  <si>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</si>
  <si>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</si>
  <si>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</si>
  <si>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</si>
  <si>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</si>
  <si>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</si>
  <si>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</si>
  <si>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</si>
  <si>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</si>
  <si>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</si>
  <si>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</si>
  <si>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</si>
  <si>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</si>
  <si>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</si>
  <si>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</si>
  <si>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</si>
  <si>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</si>
  <si>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</si>
  <si>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</si>
  <si>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</si>
  <si>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</si>
  <si>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</si>
  <si>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</si>
  <si>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</si>
  <si>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</si>
  <si>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</si>
  <si>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</si>
  <si>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</si>
  <si>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</si>
  <si>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</si>
  <si>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</si>
  <si>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</si>
  <si>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</si>
  <si>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</si>
  <si>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</si>
  <si>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</si>
  <si>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</si>
  <si>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</si>
  <si>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</si>
  <si>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</si>
  <si>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</si>
  <si>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</si>
  <si>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</si>
  <si>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</si>
  <si>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</si>
  <si>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</si>
  <si>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</si>
  <si>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</si>
  <si>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</si>
  <si>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</si>
  <si>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</si>
  <si>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</si>
  <si>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</si>
  <si>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</si>
  <si>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</si>
  <si>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</si>
  <si>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</si>
  <si>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</si>
  <si>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</si>
  <si>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</si>
  <si>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</si>
  <si>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</si>
  <si>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</si>
  <si>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</si>
  <si>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</si>
  <si>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</si>
  <si>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</si>
  <si>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</si>
  <si>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</si>
  <si>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</si>
  <si>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</si>
  <si>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</si>
  <si>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</si>
  <si>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</si>
  <si>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</si>
  <si>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</si>
  <si>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</si>
  <si>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</si>
  <si>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</si>
  <si>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</si>
  <si>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</si>
  <si>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</si>
  <si>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</si>
  <si>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</si>
  <si>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</si>
  <si>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</si>
  <si>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</si>
  <si>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</si>
  <si>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</si>
  <si>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</si>
  <si>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</si>
  <si>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</si>
  <si>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</si>
  <si>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</si>
  <si>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</si>
  <si>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</si>
  <si>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</si>
  <si>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</si>
  <si>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</si>
  <si>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</si>
  <si>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</si>
  <si>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</si>
  <si>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</si>
  <si>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</si>
  <si>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</si>
  <si>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</si>
  <si>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</si>
  <si>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</si>
  <si>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</si>
  <si>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</si>
  <si>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</si>
  <si>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</si>
  <si>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</si>
  <si>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</si>
  <si>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</si>
  <si>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</si>
  <si>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</si>
  <si>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</si>
  <si>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</si>
  <si>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</si>
  <si>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</si>
  <si>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</si>
  <si>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</si>
  <si>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</si>
  <si>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</si>
  <si>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</si>
  <si>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</si>
  <si>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</si>
  <si>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</si>
  <si>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</si>
  <si>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</si>
  <si>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</si>
  <si>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</si>
  <si>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</si>
  <si>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</si>
  <si>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</si>
  <si>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</si>
  <si>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</si>
  <si>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</si>
  <si>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</si>
  <si>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</si>
  <si>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</si>
  <si>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</si>
  <si>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</si>
  <si>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</si>
  <si>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</si>
  <si>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</si>
  <si>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</si>
  <si>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</si>
  <si>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</si>
  <si>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</si>
  <si>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</si>
  <si>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</si>
  <si>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</si>
  <si>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</si>
  <si>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</si>
  <si>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</si>
  <si>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</si>
  <si>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</si>
  <si>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</si>
  <si>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</si>
  <si>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</si>
  <si>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</si>
  <si>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</si>
  <si>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</si>
  <si>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</si>
  <si>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</si>
  <si>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</si>
  <si>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</si>
  <si>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</si>
  <si>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</si>
  <si>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</si>
  <si>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</si>
  <si>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</si>
  <si>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</si>
  <si>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</si>
  <si>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</si>
  <si>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</si>
  <si>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</si>
  <si>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</si>
  <si>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</si>
  <si>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</si>
  <si>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</si>
  <si>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</si>
  <si>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taxes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</si>
  <si>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</si>
  <si>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</si>
  <si>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</si>
  <si>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</si>
  <si>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</si>
  <si>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</si>
  <si>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</si>
  <si>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</si>
  <si>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</si>
  <si>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</si>
  <si>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</si>
  <si>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</t>
  </si>
  <si>
    <t>"Monthly"</t>
  </si>
  <si>
    <t>Capital Gains</t>
  </si>
  <si>
    <t>Year</t>
  </si>
  <si>
    <t>Fiscal Impetus</t>
  </si>
  <si>
    <t>N/A</t>
  </si>
  <si>
    <t>Total Spending by Quarter Data (Billions of Chained 2009$)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</si>
  <si>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</si>
  <si>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</si>
  <si>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</si>
  <si>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</si>
  <si>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</si>
  <si>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</si>
  <si>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</si>
  <si>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</si>
  <si>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</si>
  <si>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</si>
  <si>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</si>
  <si>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</si>
  <si>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</si>
  <si>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</si>
  <si>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FI: Percent Change from Previous Quarter</t>
  </si>
  <si>
    <t>Real GDP (Sum)</t>
  </si>
  <si>
    <t>#N.A</t>
  </si>
  <si>
    <t>FI: Percent Change from Previous Year</t>
  </si>
  <si>
    <t>FI As a Share of Real GDP</t>
  </si>
  <si>
    <t>Sum ex Cap. Gains</t>
  </si>
  <si>
    <t>Category 5</t>
  </si>
  <si>
    <t>Ex Capital Gains</t>
  </si>
  <si>
    <t>FI (ex Capital Gains) As a Share of Real GDP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</si>
  <si>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</si>
  <si>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</si>
  <si>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</si>
  <si>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</si>
  <si>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</si>
  <si>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 (real)</t>
  </si>
  <si>
    <t>Sums(Nominal)</t>
  </si>
  <si>
    <t>(real)</t>
  </si>
  <si>
    <t>(nominal)</t>
  </si>
  <si>
    <t>Capital Gains (nominal)</t>
  </si>
  <si>
    <t>Monthly (Nominal)</t>
  </si>
  <si>
    <t>Total Spending by Quarter Data (Nominals)</t>
  </si>
  <si>
    <t>Q4 PCE Deflator</t>
  </si>
  <si>
    <t>(Deflated)</t>
  </si>
  <si>
    <t xml:space="preserve">Gross Domestic Product: Implicit Price Deflator (SA, 2009=100)  </t>
  </si>
  <si>
    <t>GDP Deflator Q4</t>
  </si>
  <si>
    <t>DGDP@USECON/100</t>
  </si>
  <si>
    <t>(Taking Real Sums)</t>
  </si>
  <si>
    <t>(Taking Nominal Sums and then Dividing by the GDP Deflator)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</si>
</sst>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&quot;-&quot;yyyy"/>
    <numFmt numFmtId="165" formatCode="0.0"/>
    <numFmt numFmtId="166" formatCode="yyyy"/>
    <numFmt numFmtId="167" formatCode="0.00000"/>
    <numFmt numFmtId="168" formatCode="0.000"/>
    <numFmt numFmtId="169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7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8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165" fontId="0" fillId="0" borderId="0" xfId="0" applyNumberFormat="1" applyFont="1"/>
    <xf numFmtId="0" fontId="1" fillId="12" borderId="0" xfId="0" applyFont="1" applyFill="1" applyAlignment="1">
      <alignment horizontal="center"/>
    </xf>
    <xf numFmtId="0" fontId="0" fillId="12" borderId="0" xfId="0" applyFill="1" applyAlignment="1">
      <alignment wrapText="1"/>
    </xf>
    <xf numFmtId="0" fontId="2" fillId="12" borderId="0" xfId="1" applyFill="1"/>
    <xf numFmtId="0" fontId="0" fillId="12" borderId="0" xfId="0" applyFill="1"/>
    <xf numFmtId="165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10" borderId="0" xfId="0" applyFont="1" applyFill="1"/>
    <xf numFmtId="168" fontId="5" fillId="0" borderId="0" xfId="0" applyNumberFormat="1" applyFont="1"/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'M&amp;M'!$G$7:$G$174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'M&amp;M'!$H$7:$H$174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09472"/>
        <c:axId val="43211008"/>
      </c:lineChart>
      <c:dateAx>
        <c:axId val="4320947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43211008"/>
        <c:crosses val="autoZero"/>
        <c:auto val="1"/>
        <c:lblOffset val="100"/>
        <c:baseTimeUnit val="months"/>
      </c:dateAx>
      <c:valAx>
        <c:axId val="43211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32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FI_Q!$M$2</c:f>
          <c:strCache>
            <c:ptCount val="1"/>
            <c:pt idx="0">
              <c:v>FI: Percent Change from Previous Quarter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FI_Q!$A$16:$A$73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FI_Q!$M$16:$M$73</c:f>
              <c:numCache>
                <c:formatCode>0.00%</c:formatCode>
                <c:ptCount val="58"/>
                <c:pt idx="0">
                  <c:v>#N/A</c:v>
                </c:pt>
                <c:pt idx="1">
                  <c:v>#N/A</c:v>
                </c:pt>
                <c:pt idx="2">
                  <c:v>3.4417331639240656E-2</c:v>
                </c:pt>
                <c:pt idx="3">
                  <c:v>4.6167265466148244E-3</c:v>
                </c:pt>
                <c:pt idx="4">
                  <c:v>1.4772680566995877E-2</c:v>
                </c:pt>
                <c:pt idx="5">
                  <c:v>-3.9742203689946409E-3</c:v>
                </c:pt>
                <c:pt idx="6">
                  <c:v>3.9201735999722986E-2</c:v>
                </c:pt>
                <c:pt idx="7">
                  <c:v>2.3092761923193095E-2</c:v>
                </c:pt>
                <c:pt idx="8">
                  <c:v>5.5467231521499905E-3</c:v>
                </c:pt>
                <c:pt idx="9">
                  <c:v>-3.9194104099224969E-3</c:v>
                </c:pt>
                <c:pt idx="10">
                  <c:v>1.8156641596427603E-2</c:v>
                </c:pt>
                <c:pt idx="11">
                  <c:v>1.2943665589557618E-2</c:v>
                </c:pt>
                <c:pt idx="12">
                  <c:v>-8.5551681543529767E-3</c:v>
                </c:pt>
                <c:pt idx="13">
                  <c:v>-1.1514777156399258E-2</c:v>
                </c:pt>
                <c:pt idx="14">
                  <c:v>8.7684289747262945E-3</c:v>
                </c:pt>
                <c:pt idx="15">
                  <c:v>-9.3581852007400546E-3</c:v>
                </c:pt>
                <c:pt idx="16">
                  <c:v>5.1921209857554995E-3</c:v>
                </c:pt>
                <c:pt idx="17">
                  <c:v>-1.1045425828292599E-2</c:v>
                </c:pt>
                <c:pt idx="18">
                  <c:v>2.32099645287831E-3</c:v>
                </c:pt>
                <c:pt idx="19">
                  <c:v>-4.3083299992680013E-3</c:v>
                </c:pt>
                <c:pt idx="20">
                  <c:v>-3.1794950128365418E-3</c:v>
                </c:pt>
                <c:pt idx="21">
                  <c:v>-1.668929183673884E-2</c:v>
                </c:pt>
                <c:pt idx="22">
                  <c:v>8.0162799707239607E-3</c:v>
                </c:pt>
                <c:pt idx="23">
                  <c:v>1.4143941831536999E-3</c:v>
                </c:pt>
                <c:pt idx="24">
                  <c:v>2.9949882572528619E-3</c:v>
                </c:pt>
                <c:pt idx="25">
                  <c:v>-2.1431840930173585E-2</c:v>
                </c:pt>
                <c:pt idx="26">
                  <c:v>2.8906460050822647E-2</c:v>
                </c:pt>
                <c:pt idx="27">
                  <c:v>-2.2382465598683732E-3</c:v>
                </c:pt>
                <c:pt idx="28">
                  <c:v>1.3731801182592429E-2</c:v>
                </c:pt>
                <c:pt idx="29">
                  <c:v>-3.2558759998919662E-2</c:v>
                </c:pt>
                <c:pt idx="30">
                  <c:v>2.4502798891775424E-2</c:v>
                </c:pt>
                <c:pt idx="31">
                  <c:v>9.1433675814565074E-3</c:v>
                </c:pt>
                <c:pt idx="32">
                  <c:v>1.3262307195865519E-2</c:v>
                </c:pt>
                <c:pt idx="33">
                  <c:v>3.4514819739333014E-3</c:v>
                </c:pt>
                <c:pt idx="34">
                  <c:v>3.9796891923606914E-2</c:v>
                </c:pt>
                <c:pt idx="35">
                  <c:v>2.5063053782080402E-2</c:v>
                </c:pt>
                <c:pt idx="36">
                  <c:v>4.6263462791820587E-2</c:v>
                </c:pt>
                <c:pt idx="37">
                  <c:v>3.3499210966271953E-2</c:v>
                </c:pt>
                <c:pt idx="38">
                  <c:v>2.5150655245269826E-2</c:v>
                </c:pt>
                <c:pt idx="39">
                  <c:v>-1.0325545539802472E-2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6464"/>
        <c:axId val="45998464"/>
      </c:lineChart>
      <c:catAx>
        <c:axId val="433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9846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59984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332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FI_Q!$K$2</c:f>
          <c:strCache>
            <c:ptCount val="1"/>
            <c:pt idx="0">
              <c:v>FI (ex Capital Gains) As a Share of Real GDP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FI_Q!$A$16:$A$73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FI_Q!$K$16:$K$73</c:f>
              <c:numCache>
                <c:formatCode>General</c:formatCode>
                <c:ptCount val="58"/>
                <c:pt idx="0">
                  <c:v>#N/A</c:v>
                </c:pt>
                <c:pt idx="1">
                  <c:v>0.42963558840723948</c:v>
                </c:pt>
                <c:pt idx="2">
                  <c:v>0.44442249893747177</c:v>
                </c:pt>
                <c:pt idx="3">
                  <c:v>0.4464742760862293</c:v>
                </c:pt>
                <c:pt idx="4">
                  <c:v>0.45306989794823194</c:v>
                </c:pt>
                <c:pt idx="5">
                  <c:v>0.45126929833122775</c:v>
                </c:pt>
                <c:pt idx="6">
                  <c:v>0.46895983822918874</c:v>
                </c:pt>
                <c:pt idx="7">
                  <c:v>0.47978941612495452</c:v>
                </c:pt>
                <c:pt idx="8">
                  <c:v>0.48245067518753132</c:v>
                </c:pt>
                <c:pt idx="9">
                  <c:v>0.48055975298892717</c:v>
                </c:pt>
                <c:pt idx="10">
                  <c:v>0.48928510418961485</c:v>
                </c:pt>
                <c:pt idx="11">
                  <c:v>0.49561824695619711</c:v>
                </c:pt>
                <c:pt idx="12">
                  <c:v>0.4913781495131212</c:v>
                </c:pt>
                <c:pt idx="13">
                  <c:v>0.48572003962195376</c:v>
                </c:pt>
                <c:pt idx="14">
                  <c:v>0.48997904129098008</c:v>
                </c:pt>
                <c:pt idx="15">
                  <c:v>0.48539372667809805</c:v>
                </c:pt>
                <c:pt idx="16">
                  <c:v>0.48791394963273749</c:v>
                </c:pt>
                <c:pt idx="17">
                  <c:v>0.4825247322914798</c:v>
                </c:pt>
                <c:pt idx="18">
                  <c:v>0.48364467048355442</c:v>
                </c:pt>
                <c:pt idx="19">
                  <c:v>0.48156096964072403</c:v>
                </c:pt>
                <c:pt idx="20">
                  <c:v>0.48002984893937461</c:v>
                </c:pt>
                <c:pt idx="21">
                  <c:v>0.47201849070007973</c:v>
                </c:pt>
                <c:pt idx="22">
                  <c:v>0.47580232307289011</c:v>
                </c:pt>
                <c:pt idx="23">
                  <c:v>0.47647529511097542</c:v>
                </c:pt>
                <c:pt idx="24">
                  <c:v>0.47790233302470392</c:v>
                </c:pt>
                <c:pt idx="25">
                  <c:v>0.46766000624315962</c:v>
                </c:pt>
                <c:pt idx="26">
                  <c:v>0.48117840153099495</c:v>
                </c:pt>
                <c:pt idx="27">
                  <c:v>0.48010140562908521</c:v>
                </c:pt>
                <c:pt idx="28">
                  <c:v>0.48669406267866699</c:v>
                </c:pt>
                <c:pt idx="29">
                  <c:v>0.47084790749901312</c:v>
                </c:pt>
                <c:pt idx="30">
                  <c:v>0.48238499908507471</c:v>
                </c:pt>
                <c:pt idx="31">
                  <c:v>0.48679562244749014</c:v>
                </c:pt>
                <c:pt idx="32">
                  <c:v>0.49325165553399131</c:v>
                </c:pt>
                <c:pt idx="33">
                  <c:v>0.49495410473167967</c:v>
                </c:pt>
                <c:pt idx="34">
                  <c:v>0.51465173974483192</c:v>
                </c:pt>
                <c:pt idx="35">
                  <c:v>0.52755048397709792</c:v>
                </c:pt>
                <c:pt idx="36">
                  <c:v>0.55195679616337934</c:v>
                </c:pt>
                <c:pt idx="37">
                  <c:v>0.570446913322324</c:v>
                </c:pt>
                <c:pt idx="38">
                  <c:v>0.58479402697502203</c:v>
                </c:pt>
                <c:pt idx="39">
                  <c:v>0.57875570961808698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0000"/>
        <c:axId val="47602688"/>
      </c:lineChart>
      <c:catAx>
        <c:axId val="47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6026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7602688"/>
        <c:scaling>
          <c:orientation val="minMax"/>
          <c:max val="0.60000000000000009"/>
          <c:min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4760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FI_Q!$L$2</c:f>
          <c:strCache>
            <c:ptCount val="1"/>
            <c:pt idx="0">
              <c:v>FI As a Share of Real GDP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39128272281655E-2"/>
          <c:y val="0.13450553329935444"/>
          <c:w val="0.8904420384951881"/>
          <c:h val="0.7264391951006123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FI_Q!$A$16:$A$71</c:f>
              <c:strCache>
                <c:ptCount val="56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</c:strCache>
            </c:strRef>
          </c:cat>
          <c:val>
            <c:numRef>
              <c:f>FI_Q!$L$16:$L$71</c:f>
              <c:numCache>
                <c:formatCode>General</c:formatCode>
                <c:ptCount val="56"/>
                <c:pt idx="0">
                  <c:v>#N/A</c:v>
                </c:pt>
                <c:pt idx="1">
                  <c:v>0.42752515965101673</c:v>
                </c:pt>
                <c:pt idx="2">
                  <c:v>0.44231461454041804</c:v>
                </c:pt>
                <c:pt idx="3">
                  <c:v>0.44437829491118536</c:v>
                </c:pt>
                <c:pt idx="4">
                  <c:v>0.45199943274565074</c:v>
                </c:pt>
                <c:pt idx="5">
                  <c:v>0.45020447588834317</c:v>
                </c:pt>
                <c:pt idx="6">
                  <c:v>0.46789163729187999</c:v>
                </c:pt>
                <c:pt idx="7">
                  <c:v>0.47872417463551342</c:v>
                </c:pt>
                <c:pt idx="8">
                  <c:v>0.48167602403125992</c:v>
                </c:pt>
                <c:pt idx="9">
                  <c:v>0.47978934970644382</c:v>
                </c:pt>
                <c:pt idx="10">
                  <c:v>0.48851843524435029</c:v>
                </c:pt>
                <c:pt idx="11">
                  <c:v>0.49485206294500778</c:v>
                </c:pt>
                <c:pt idx="12">
                  <c:v>0.49059572951404523</c:v>
                </c:pt>
                <c:pt idx="13">
                  <c:v>0.48494481197831063</c:v>
                </c:pt>
                <c:pt idx="14">
                  <c:v>0.48921658492623182</c:v>
                </c:pt>
                <c:pt idx="15">
                  <c:v>0.48464007913679996</c:v>
                </c:pt>
                <c:pt idx="16">
                  <c:v>0.48687513998979504</c:v>
                </c:pt>
                <c:pt idx="17">
                  <c:v>0.48149347903334139</c:v>
                </c:pt>
                <c:pt idx="18">
                  <c:v>0.48262270766096305</c:v>
                </c:pt>
                <c:pt idx="19">
                  <c:v>0.48054776834135654</c:v>
                </c:pt>
                <c:pt idx="20">
                  <c:v>0.47867279080248809</c:v>
                </c:pt>
                <c:pt idx="21">
                  <c:v>0.47066847987802207</c:v>
                </c:pt>
                <c:pt idx="22">
                  <c:v>0.4744635624984504</c:v>
                </c:pt>
                <c:pt idx="23">
                  <c:v>0.475144134885992</c:v>
                </c:pt>
                <c:pt idx="24">
                  <c:v>0.47641252609684048</c:v>
                </c:pt>
                <c:pt idx="25">
                  <c:v>0.46617464128775343</c:v>
                </c:pt>
                <c:pt idx="26">
                  <c:v>0.47969435892533602</c:v>
                </c:pt>
                <c:pt idx="27">
                  <c:v>0.47862888896094219</c:v>
                </c:pt>
                <c:pt idx="28">
                  <c:v>0.48503606194192994</c:v>
                </c:pt>
                <c:pt idx="29">
                  <c:v>0.4692024992860841</c:v>
                </c:pt>
                <c:pt idx="30">
                  <c:v>0.48075058339078214</c:v>
                </c:pt>
                <c:pt idx="31">
                  <c:v>0.48516701755353547</c:v>
                </c:pt>
                <c:pt idx="32">
                  <c:v>0.4924410789219909</c:v>
                </c:pt>
                <c:pt idx="33">
                  <c:v>0.49414753132828348</c:v>
                </c:pt>
                <c:pt idx="34">
                  <c:v>0.51384127743961416</c:v>
                </c:pt>
                <c:pt idx="35">
                  <c:v>0.52672253031966643</c:v>
                </c:pt>
                <c:pt idx="36">
                  <c:v>0.55151432551473756</c:v>
                </c:pt>
                <c:pt idx="37">
                  <c:v>0.57000384472371268</c:v>
                </c:pt>
                <c:pt idx="38">
                  <c:v>0.5843524011757355</c:v>
                </c:pt>
                <c:pt idx="39">
                  <c:v>0.57831831728460747</c:v>
                </c:pt>
                <c:pt idx="40">
                  <c:v>0.5777636629024443</c:v>
                </c:pt>
                <c:pt idx="41">
                  <c:v>0.57091651554796663</c:v>
                </c:pt>
                <c:pt idx="42">
                  <c:v>0.57510325607344559</c:v>
                </c:pt>
                <c:pt idx="43">
                  <c:v>0.57297932337679469</c:v>
                </c:pt>
                <c:pt idx="44">
                  <c:v>0.56969038952951523</c:v>
                </c:pt>
                <c:pt idx="45">
                  <c:v>0.55221928745747195</c:v>
                </c:pt>
                <c:pt idx="46">
                  <c:v>0.55346495144939356</c:v>
                </c:pt>
                <c:pt idx="47">
                  <c:v>0.54785362875043953</c:v>
                </c:pt>
                <c:pt idx="48">
                  <c:v>0.543828483617536</c:v>
                </c:pt>
                <c:pt idx="49">
                  <c:v>0.53550610966440026</c:v>
                </c:pt>
                <c:pt idx="50">
                  <c:v>0.53961647807835988</c:v>
                </c:pt>
                <c:pt idx="51">
                  <c:v>0.53916235499873988</c:v>
                </c:pt>
                <c:pt idx="52">
                  <c:v>0.53525064971403424</c:v>
                </c:pt>
                <c:pt idx="53">
                  <c:v>0.52192494247549448</c:v>
                </c:pt>
                <c:pt idx="54">
                  <c:v>0.52801362487215442</c:v>
                </c:pt>
                <c:pt idx="55">
                  <c:v>0.52307178733874771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55392"/>
        <c:axId val="107065344"/>
      </c:lineChart>
      <c:catAx>
        <c:axId val="1061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653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7065344"/>
        <c:scaling>
          <c:orientation val="minMax"/>
          <c:max val="0.60000000000000009"/>
          <c:min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0615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FI_Q_N!$N$4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FI_Q_N!$A$19:$A$73</c:f>
              <c:strCache>
                <c:ptCount val="55"/>
                <c:pt idx="0">
                  <c:v>Q2-2000</c:v>
                </c:pt>
                <c:pt idx="1">
                  <c:v>Q3-2000</c:v>
                </c:pt>
                <c:pt idx="2">
                  <c:v>Q4-2000</c:v>
                </c:pt>
                <c:pt idx="3">
                  <c:v>Q1-2001</c:v>
                </c:pt>
                <c:pt idx="4">
                  <c:v>Q2-2001</c:v>
                </c:pt>
                <c:pt idx="5">
                  <c:v>Q3-2001</c:v>
                </c:pt>
                <c:pt idx="6">
                  <c:v>Q4-2001</c:v>
                </c:pt>
                <c:pt idx="7">
                  <c:v>Q1-2002</c:v>
                </c:pt>
                <c:pt idx="8">
                  <c:v>Q2-2002</c:v>
                </c:pt>
                <c:pt idx="9">
                  <c:v>Q3-2002</c:v>
                </c:pt>
                <c:pt idx="10">
                  <c:v>Q4-2002</c:v>
                </c:pt>
                <c:pt idx="11">
                  <c:v>Q1-2003</c:v>
                </c:pt>
                <c:pt idx="12">
                  <c:v>Q2-2003</c:v>
                </c:pt>
                <c:pt idx="13">
                  <c:v>Q3-2003</c:v>
                </c:pt>
                <c:pt idx="14">
                  <c:v>Q4-2003</c:v>
                </c:pt>
                <c:pt idx="15">
                  <c:v>Q1-2004</c:v>
                </c:pt>
                <c:pt idx="16">
                  <c:v>Q2-2004</c:v>
                </c:pt>
                <c:pt idx="17">
                  <c:v>Q3-2004</c:v>
                </c:pt>
                <c:pt idx="18">
                  <c:v>Q4-2004</c:v>
                </c:pt>
                <c:pt idx="19">
                  <c:v>Q1-2005</c:v>
                </c:pt>
                <c:pt idx="20">
                  <c:v>Q2-2005</c:v>
                </c:pt>
                <c:pt idx="21">
                  <c:v>Q3-2005</c:v>
                </c:pt>
                <c:pt idx="22">
                  <c:v>Q4-2005</c:v>
                </c:pt>
                <c:pt idx="23">
                  <c:v>Q1-2006</c:v>
                </c:pt>
                <c:pt idx="24">
                  <c:v>Q2-2006</c:v>
                </c:pt>
                <c:pt idx="25">
                  <c:v>Q3-2006</c:v>
                </c:pt>
                <c:pt idx="26">
                  <c:v>Q4-2006</c:v>
                </c:pt>
                <c:pt idx="27">
                  <c:v>Q1-2007</c:v>
                </c:pt>
                <c:pt idx="28">
                  <c:v>Q2-2007</c:v>
                </c:pt>
                <c:pt idx="29">
                  <c:v>Q3-2007</c:v>
                </c:pt>
                <c:pt idx="30">
                  <c:v>Q4-2007</c:v>
                </c:pt>
                <c:pt idx="31">
                  <c:v>Q1-2008</c:v>
                </c:pt>
                <c:pt idx="32">
                  <c:v>Q2-2008</c:v>
                </c:pt>
                <c:pt idx="33">
                  <c:v>Q3-2008</c:v>
                </c:pt>
                <c:pt idx="34">
                  <c:v>Q4-2008</c:v>
                </c:pt>
                <c:pt idx="35">
                  <c:v>Q1-2009</c:v>
                </c:pt>
                <c:pt idx="36">
                  <c:v>Q2-2009</c:v>
                </c:pt>
                <c:pt idx="37">
                  <c:v>Q3-2009</c:v>
                </c:pt>
                <c:pt idx="38">
                  <c:v>Q4-2009</c:v>
                </c:pt>
                <c:pt idx="39">
                  <c:v>Q1-2010</c:v>
                </c:pt>
                <c:pt idx="40">
                  <c:v>Q2-2010</c:v>
                </c:pt>
                <c:pt idx="41">
                  <c:v>Q3-2010</c:v>
                </c:pt>
                <c:pt idx="42">
                  <c:v>Q4-2010</c:v>
                </c:pt>
                <c:pt idx="43">
                  <c:v>Q1-2011</c:v>
                </c:pt>
                <c:pt idx="44">
                  <c:v>Q2-2011</c:v>
                </c:pt>
                <c:pt idx="45">
                  <c:v>Q3-2011</c:v>
                </c:pt>
                <c:pt idx="46">
                  <c:v>Q4-2011</c:v>
                </c:pt>
                <c:pt idx="47">
                  <c:v>Q1-2012</c:v>
                </c:pt>
                <c:pt idx="48">
                  <c:v>Q2-2012</c:v>
                </c:pt>
                <c:pt idx="49">
                  <c:v>Q3-2012</c:v>
                </c:pt>
                <c:pt idx="50">
                  <c:v>Q4-2012</c:v>
                </c:pt>
                <c:pt idx="51">
                  <c:v>Q1-2013</c:v>
                </c:pt>
                <c:pt idx="52">
                  <c:v>Q2-2013</c:v>
                </c:pt>
                <c:pt idx="53">
                  <c:v>Q3-2013</c:v>
                </c:pt>
                <c:pt idx="54">
                  <c:v>Q4-2013</c:v>
                </c:pt>
              </c:strCache>
            </c:strRef>
          </c:cat>
          <c:val>
            <c:numRef>
              <c:f>FI_Q_N!$N$19:$N$72</c:f>
              <c:numCache>
                <c:formatCode>General</c:formatCode>
                <c:ptCount val="54"/>
                <c:pt idx="0">
                  <c:v>0.39349011520071525</c:v>
                </c:pt>
                <c:pt idx="1">
                  <c:v>0.41059038827810002</c:v>
                </c:pt>
                <c:pt idx="2">
                  <c:v>0.41501581200126958</c:v>
                </c:pt>
                <c:pt idx="3">
                  <c:v>0.42047628916786361</c:v>
                </c:pt>
                <c:pt idx="4">
                  <c:v>0.41942064943422858</c:v>
                </c:pt>
                <c:pt idx="5">
                  <c:v>0.43846231244717054</c:v>
                </c:pt>
                <c:pt idx="6">
                  <c:v>0.44892179721491832</c:v>
                </c:pt>
                <c:pt idx="7">
                  <c:v>0.45025345234279285</c:v>
                </c:pt>
                <c:pt idx="8">
                  <c:v>0.44994822563090625</c:v>
                </c:pt>
                <c:pt idx="9">
                  <c:v>0.46032857854835868</c:v>
                </c:pt>
                <c:pt idx="10">
                  <c:v>0.46881509429508916</c:v>
                </c:pt>
                <c:pt idx="11">
                  <c:v>0.46520804727315218</c:v>
                </c:pt>
                <c:pt idx="12">
                  <c:v>0.46046737252497305</c:v>
                </c:pt>
                <c:pt idx="13">
                  <c:v>0.46654747677277547</c:v>
                </c:pt>
                <c:pt idx="14">
                  <c:v>0.46401372352665471</c:v>
                </c:pt>
                <c:pt idx="15">
                  <c:v>0.46103815360614814</c:v>
                </c:pt>
                <c:pt idx="16">
                  <c:v>0.4587942051110927</c:v>
                </c:pt>
                <c:pt idx="17">
                  <c:v>0.46318864241459484</c:v>
                </c:pt>
                <c:pt idx="18">
                  <c:v>0.46442937534062756</c:v>
                </c:pt>
                <c:pt idx="19">
                  <c:v>0.45548374354036403</c:v>
                </c:pt>
                <c:pt idx="20">
                  <c:v>0.45004402762585638</c:v>
                </c:pt>
                <c:pt idx="21">
                  <c:v>0.45733512260619097</c:v>
                </c:pt>
                <c:pt idx="22">
                  <c:v>0.4613943972797227</c:v>
                </c:pt>
                <c:pt idx="23">
                  <c:v>0.45814342995539409</c:v>
                </c:pt>
                <c:pt idx="24">
                  <c:v>0.45074974823768105</c:v>
                </c:pt>
                <c:pt idx="25">
                  <c:v>0.46626951552829238</c:v>
                </c:pt>
                <c:pt idx="26">
                  <c:v>0.46699683783350193</c:v>
                </c:pt>
                <c:pt idx="27">
                  <c:v>0.47060330928680394</c:v>
                </c:pt>
                <c:pt idx="28">
                  <c:v>0.45775446056389957</c:v>
                </c:pt>
                <c:pt idx="29">
                  <c:v>0.47148295283861319</c:v>
                </c:pt>
                <c:pt idx="30">
                  <c:v>0.4787247883512431</c:v>
                </c:pt>
                <c:pt idx="31">
                  <c:v>0.48530971053627098</c:v>
                </c:pt>
                <c:pt idx="32">
                  <c:v>0.49062569621905372</c:v>
                </c:pt>
                <c:pt idx="33">
                  <c:v>0.51379083241464807</c:v>
                </c:pt>
                <c:pt idx="34">
                  <c:v>0.52485738253554626</c:v>
                </c:pt>
                <c:pt idx="35">
                  <c:v>0.54938973656260048</c:v>
                </c:pt>
                <c:pt idx="36">
                  <c:v>0.56729988004910459</c:v>
                </c:pt>
                <c:pt idx="37">
                  <c:v>0.58313535526799665</c:v>
                </c:pt>
                <c:pt idx="38">
                  <c:v>0.57940147016388022</c:v>
                </c:pt>
                <c:pt idx="39">
                  <c:v>0.57673718719312228</c:v>
                </c:pt>
                <c:pt idx="40">
                  <c:v>0.57193359261027366</c:v>
                </c:pt>
                <c:pt idx="41">
                  <c:v>0.57753482005290158</c:v>
                </c:pt>
                <c:pt idx="42">
                  <c:v>0.57759486170005447</c:v>
                </c:pt>
                <c:pt idx="43">
                  <c:v>0.57024933089976204</c:v>
                </c:pt>
                <c:pt idx="44">
                  <c:v>0.55647099684326351</c:v>
                </c:pt>
                <c:pt idx="45">
                  <c:v>0.55994013683157284</c:v>
                </c:pt>
                <c:pt idx="46">
                  <c:v>0.5547890222263544</c:v>
                </c:pt>
                <c:pt idx="47">
                  <c:v>0.54669262789787265</c:v>
                </c:pt>
                <c:pt idx="48">
                  <c:v>0.53917689125772861</c:v>
                </c:pt>
                <c:pt idx="49">
                  <c:v>0.54423290921415923</c:v>
                </c:pt>
                <c:pt idx="50">
                  <c:v>0.54532261418070838</c:v>
                </c:pt>
                <c:pt idx="51">
                  <c:v>0.53737756215350141</c:v>
                </c:pt>
                <c:pt idx="52">
                  <c:v>0.52470610482972846</c:v>
                </c:pt>
                <c:pt idx="53">
                  <c:v>0.53181430739237745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39648"/>
        <c:axId val="221926528"/>
      </c:lineChart>
      <c:catAx>
        <c:axId val="2217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26528"/>
        <c:crosses val="autoZero"/>
        <c:auto val="1"/>
        <c:lblAlgn val="ctr"/>
        <c:lblOffset val="100"/>
        <c:noMultiLvlLbl val="0"/>
      </c:catAx>
      <c:valAx>
        <c:axId val="2219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3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FI_Q_N!$M$4</c:f>
              <c:strCache>
                <c:ptCount val="1"/>
                <c:pt idx="0">
                  <c:v>FI (ex Capital Gains) As a Share of Real GDP</c:v>
                </c:pt>
              </c:strCache>
            </c:strRef>
          </c:tx>
          <c:marker>
            <c:symbol val="none"/>
          </c:marker>
          <c:cat>
            <c:strRef>
              <c:f>FI_Q_N!$A$19:$A$73</c:f>
              <c:strCache>
                <c:ptCount val="55"/>
                <c:pt idx="0">
                  <c:v>Q2-2000</c:v>
                </c:pt>
                <c:pt idx="1">
                  <c:v>Q3-2000</c:v>
                </c:pt>
                <c:pt idx="2">
                  <c:v>Q4-2000</c:v>
                </c:pt>
                <c:pt idx="3">
                  <c:v>Q1-2001</c:v>
                </c:pt>
                <c:pt idx="4">
                  <c:v>Q2-2001</c:v>
                </c:pt>
                <c:pt idx="5">
                  <c:v>Q3-2001</c:v>
                </c:pt>
                <c:pt idx="6">
                  <c:v>Q4-2001</c:v>
                </c:pt>
                <c:pt idx="7">
                  <c:v>Q1-2002</c:v>
                </c:pt>
                <c:pt idx="8">
                  <c:v>Q2-2002</c:v>
                </c:pt>
                <c:pt idx="9">
                  <c:v>Q3-2002</c:v>
                </c:pt>
                <c:pt idx="10">
                  <c:v>Q4-2002</c:v>
                </c:pt>
                <c:pt idx="11">
                  <c:v>Q1-2003</c:v>
                </c:pt>
                <c:pt idx="12">
                  <c:v>Q2-2003</c:v>
                </c:pt>
                <c:pt idx="13">
                  <c:v>Q3-2003</c:v>
                </c:pt>
                <c:pt idx="14">
                  <c:v>Q4-2003</c:v>
                </c:pt>
                <c:pt idx="15">
                  <c:v>Q1-2004</c:v>
                </c:pt>
                <c:pt idx="16">
                  <c:v>Q2-2004</c:v>
                </c:pt>
                <c:pt idx="17">
                  <c:v>Q3-2004</c:v>
                </c:pt>
                <c:pt idx="18">
                  <c:v>Q4-2004</c:v>
                </c:pt>
                <c:pt idx="19">
                  <c:v>Q1-2005</c:v>
                </c:pt>
                <c:pt idx="20">
                  <c:v>Q2-2005</c:v>
                </c:pt>
                <c:pt idx="21">
                  <c:v>Q3-2005</c:v>
                </c:pt>
                <c:pt idx="22">
                  <c:v>Q4-2005</c:v>
                </c:pt>
                <c:pt idx="23">
                  <c:v>Q1-2006</c:v>
                </c:pt>
                <c:pt idx="24">
                  <c:v>Q2-2006</c:v>
                </c:pt>
                <c:pt idx="25">
                  <c:v>Q3-2006</c:v>
                </c:pt>
                <c:pt idx="26">
                  <c:v>Q4-2006</c:v>
                </c:pt>
                <c:pt idx="27">
                  <c:v>Q1-2007</c:v>
                </c:pt>
                <c:pt idx="28">
                  <c:v>Q2-2007</c:v>
                </c:pt>
                <c:pt idx="29">
                  <c:v>Q3-2007</c:v>
                </c:pt>
                <c:pt idx="30">
                  <c:v>Q4-2007</c:v>
                </c:pt>
                <c:pt idx="31">
                  <c:v>Q1-2008</c:v>
                </c:pt>
                <c:pt idx="32">
                  <c:v>Q2-2008</c:v>
                </c:pt>
                <c:pt idx="33">
                  <c:v>Q3-2008</c:v>
                </c:pt>
                <c:pt idx="34">
                  <c:v>Q4-2008</c:v>
                </c:pt>
                <c:pt idx="35">
                  <c:v>Q1-2009</c:v>
                </c:pt>
                <c:pt idx="36">
                  <c:v>Q2-2009</c:v>
                </c:pt>
                <c:pt idx="37">
                  <c:v>Q3-2009</c:v>
                </c:pt>
                <c:pt idx="38">
                  <c:v>Q4-2009</c:v>
                </c:pt>
                <c:pt idx="39">
                  <c:v>Q1-2010</c:v>
                </c:pt>
                <c:pt idx="40">
                  <c:v>Q2-2010</c:v>
                </c:pt>
                <c:pt idx="41">
                  <c:v>Q3-2010</c:v>
                </c:pt>
                <c:pt idx="42">
                  <c:v>Q4-2010</c:v>
                </c:pt>
                <c:pt idx="43">
                  <c:v>Q1-2011</c:v>
                </c:pt>
                <c:pt idx="44">
                  <c:v>Q2-2011</c:v>
                </c:pt>
                <c:pt idx="45">
                  <c:v>Q3-2011</c:v>
                </c:pt>
                <c:pt idx="46">
                  <c:v>Q4-2011</c:v>
                </c:pt>
                <c:pt idx="47">
                  <c:v>Q1-2012</c:v>
                </c:pt>
                <c:pt idx="48">
                  <c:v>Q2-2012</c:v>
                </c:pt>
                <c:pt idx="49">
                  <c:v>Q3-2012</c:v>
                </c:pt>
                <c:pt idx="50">
                  <c:v>Q4-2012</c:v>
                </c:pt>
                <c:pt idx="51">
                  <c:v>Q1-2013</c:v>
                </c:pt>
                <c:pt idx="52">
                  <c:v>Q2-2013</c:v>
                </c:pt>
                <c:pt idx="53">
                  <c:v>Q3-2013</c:v>
                </c:pt>
                <c:pt idx="54">
                  <c:v>Q4-2013</c:v>
                </c:pt>
              </c:strCache>
            </c:strRef>
          </c:cat>
          <c:val>
            <c:numRef>
              <c:f>FI_Q_N!$M$19:$M$72</c:f>
              <c:numCache>
                <c:formatCode>General</c:formatCode>
                <c:ptCount val="54"/>
                <c:pt idx="0">
                  <c:v>0.39476175711709338</c:v>
                </c:pt>
                <c:pt idx="1">
                  <c:v>0.41240387310440252</c:v>
                </c:pt>
                <c:pt idx="2">
                  <c:v>0.41522016388099464</c:v>
                </c:pt>
                <c:pt idx="3">
                  <c:v>0.42047628916786361</c:v>
                </c:pt>
                <c:pt idx="4">
                  <c:v>0.41942064943422858</c:v>
                </c:pt>
                <c:pt idx="5">
                  <c:v>0.43846231244717054</c:v>
                </c:pt>
                <c:pt idx="6">
                  <c:v>0.44892179721491832</c:v>
                </c:pt>
                <c:pt idx="7">
                  <c:v>0.45025345234279285</c:v>
                </c:pt>
                <c:pt idx="8">
                  <c:v>0.44994822563090625</c:v>
                </c:pt>
                <c:pt idx="9">
                  <c:v>0.46032857854835868</c:v>
                </c:pt>
                <c:pt idx="10">
                  <c:v>0.46881509429508916</c:v>
                </c:pt>
                <c:pt idx="11">
                  <c:v>0.46520804727315218</c:v>
                </c:pt>
                <c:pt idx="12">
                  <c:v>0.46046737252497305</c:v>
                </c:pt>
                <c:pt idx="13">
                  <c:v>0.46654747677277547</c:v>
                </c:pt>
                <c:pt idx="14">
                  <c:v>0.46401372352665471</c:v>
                </c:pt>
                <c:pt idx="15">
                  <c:v>0.46103815360614814</c:v>
                </c:pt>
                <c:pt idx="16">
                  <c:v>0.4587942051110927</c:v>
                </c:pt>
                <c:pt idx="17">
                  <c:v>0.46318864241459484</c:v>
                </c:pt>
                <c:pt idx="18">
                  <c:v>0.46442937534062756</c:v>
                </c:pt>
                <c:pt idx="19">
                  <c:v>0.45548374354036403</c:v>
                </c:pt>
                <c:pt idx="20">
                  <c:v>0.45004402762585638</c:v>
                </c:pt>
                <c:pt idx="21">
                  <c:v>0.45733512260619097</c:v>
                </c:pt>
                <c:pt idx="22">
                  <c:v>0.4613943972797227</c:v>
                </c:pt>
                <c:pt idx="23">
                  <c:v>0.45814342995539409</c:v>
                </c:pt>
                <c:pt idx="24">
                  <c:v>0.45074974823768105</c:v>
                </c:pt>
                <c:pt idx="25">
                  <c:v>0.46626951552829238</c:v>
                </c:pt>
                <c:pt idx="26">
                  <c:v>0.46699683783350193</c:v>
                </c:pt>
                <c:pt idx="27">
                  <c:v>0.47060330928680394</c:v>
                </c:pt>
                <c:pt idx="28">
                  <c:v>0.45775446056389957</c:v>
                </c:pt>
                <c:pt idx="29">
                  <c:v>0.47148295283861319</c:v>
                </c:pt>
                <c:pt idx="30">
                  <c:v>0.4787247883512431</c:v>
                </c:pt>
                <c:pt idx="31">
                  <c:v>0.48530971053627098</c:v>
                </c:pt>
                <c:pt idx="32">
                  <c:v>0.49062569621905372</c:v>
                </c:pt>
                <c:pt idx="33">
                  <c:v>0.51379083241464807</c:v>
                </c:pt>
                <c:pt idx="34">
                  <c:v>0.52485738253554626</c:v>
                </c:pt>
                <c:pt idx="35">
                  <c:v>0.54938973656260048</c:v>
                </c:pt>
                <c:pt idx="36">
                  <c:v>0.56729988004910459</c:v>
                </c:pt>
                <c:pt idx="37">
                  <c:v>0.58313535526799665</c:v>
                </c:pt>
                <c:pt idx="38">
                  <c:v>0.57940147016388022</c:v>
                </c:pt>
                <c:pt idx="39">
                  <c:v>0.57673718719312228</c:v>
                </c:pt>
                <c:pt idx="40">
                  <c:v>0.57193359261027366</c:v>
                </c:pt>
                <c:pt idx="41">
                  <c:v>0.57753482005290158</c:v>
                </c:pt>
                <c:pt idx="42">
                  <c:v>0.57759486170005447</c:v>
                </c:pt>
                <c:pt idx="43">
                  <c:v>0.57024933089976204</c:v>
                </c:pt>
                <c:pt idx="44">
                  <c:v>0.55647099684326351</c:v>
                </c:pt>
                <c:pt idx="45">
                  <c:v>0.55994013683157284</c:v>
                </c:pt>
                <c:pt idx="46">
                  <c:v>0.5547890222263544</c:v>
                </c:pt>
                <c:pt idx="47">
                  <c:v>0.54669262789787265</c:v>
                </c:pt>
                <c:pt idx="48">
                  <c:v>0.53917689125772861</c:v>
                </c:pt>
                <c:pt idx="49">
                  <c:v>0.54423290921415923</c:v>
                </c:pt>
                <c:pt idx="50">
                  <c:v>0.54532261418070838</c:v>
                </c:pt>
                <c:pt idx="51">
                  <c:v>0.53737756215350141</c:v>
                </c:pt>
                <c:pt idx="52">
                  <c:v>0.52470610482972846</c:v>
                </c:pt>
                <c:pt idx="53">
                  <c:v>0.53181430739237745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04512"/>
        <c:axId val="305320704"/>
      </c:lineChart>
      <c:catAx>
        <c:axId val="3047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5320704"/>
        <c:crosses val="autoZero"/>
        <c:auto val="1"/>
        <c:lblAlgn val="ctr"/>
        <c:lblOffset val="100"/>
        <c:noMultiLvlLbl val="0"/>
      </c:catAx>
      <c:valAx>
        <c:axId val="3053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0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FI: Percent Change from Previous Year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General</c:formatCode>
                <c:ptCount val="14"/>
                <c:pt idx="0">
                  <c:v>0</c:v>
                </c:pt>
                <c:pt idx="1">
                  <c:v>5.1945610314978463E-2</c:v>
                </c:pt>
                <c:pt idx="2">
                  <c:v>5.0396067589596916E-2</c:v>
                </c:pt>
                <c:pt idx="3">
                  <c:v>1.2701936774015543E-3</c:v>
                </c:pt>
                <c:pt idx="4">
                  <c:v>-9.7582126821147419E-3</c:v>
                </c:pt>
                <c:pt idx="5">
                  <c:v>-1.5324833946754324E-2</c:v>
                </c:pt>
                <c:pt idx="6">
                  <c:v>1.2489243281328388E-3</c:v>
                </c:pt>
                <c:pt idx="7">
                  <c:v>1.0602553247407442E-2</c:v>
                </c:pt>
                <c:pt idx="8">
                  <c:v>5.632850051311733E-2</c:v>
                </c:pt>
                <c:pt idx="9">
                  <c:v>0.12990318239759335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38528"/>
        <c:axId val="224584448"/>
      </c:lineChart>
      <c:catAx>
        <c:axId val="217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584448"/>
        <c:crosses val="autoZero"/>
        <c:auto val="1"/>
        <c:lblAlgn val="ctr"/>
        <c:lblOffset val="100"/>
        <c:noMultiLvlLbl val="0"/>
      </c:catAx>
      <c:valAx>
        <c:axId val="2245844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7238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FI_A!$H$1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FI_A!$H$14:$H$27</c:f>
              <c:numCache>
                <c:formatCode>General</c:formatCode>
                <c:ptCount val="14"/>
                <c:pt idx="0">
                  <c:v>0.44178000148270474</c:v>
                </c:pt>
                <c:pt idx="1">
                  <c:v>0.46472853328467589</c:v>
                </c:pt>
                <c:pt idx="2">
                  <c:v>0.48814902385890468</c:v>
                </c:pt>
                <c:pt idx="3">
                  <c:v>0.48876906766264</c:v>
                </c:pt>
                <c:pt idx="4">
                  <c:v>0.48399955514794901</c:v>
                </c:pt>
                <c:pt idx="5">
                  <c:v>0.47658234233500374</c:v>
                </c:pt>
                <c:pt idx="6">
                  <c:v>0.4771775576167045</c:v>
                </c:pt>
                <c:pt idx="7">
                  <c:v>0.48223685807980349</c:v>
                </c:pt>
                <c:pt idx="8">
                  <c:v>0.50940053718759581</c:v>
                </c:pt>
                <c:pt idx="9">
                  <c:v>0.5755732880833081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44672"/>
        <c:axId val="234533248"/>
      </c:lineChart>
      <c:catAx>
        <c:axId val="22724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533248"/>
        <c:crosses val="autoZero"/>
        <c:auto val="1"/>
        <c:lblAlgn val="ctr"/>
        <c:lblOffset val="100"/>
        <c:noMultiLvlLbl val="0"/>
      </c:catAx>
      <c:valAx>
        <c:axId val="2345332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2724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22</xdr:row>
      <xdr:rowOff>90487</xdr:rowOff>
    </xdr:from>
    <xdr:to>
      <xdr:col>19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392204</xdr:colOff>
      <xdr:row>83</xdr:row>
      <xdr:rowOff>100852</xdr:rowOff>
    </xdr:from>
    <xdr:to>
      <xdr:col>8</xdr:col>
      <xdr:colOff>1061357</xdr:colOff>
      <xdr:row>110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369794</xdr:colOff>
      <xdr:row>111</xdr:row>
      <xdr:rowOff>44823</xdr:rowOff>
    </xdr:from>
    <xdr:to>
      <xdr:col>9</xdr:col>
      <xdr:colOff>462643</xdr:colOff>
      <xdr:row>137</xdr:row>
      <xdr:rowOff>179294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515471</xdr:colOff>
      <xdr:row>140</xdr:row>
      <xdr:rowOff>0</xdr:rowOff>
    </xdr:from>
    <xdr:to>
      <xdr:col>9</xdr:col>
      <xdr:colOff>408214</xdr:colOff>
      <xdr:row>166</xdr:row>
      <xdr:rowOff>134471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13606</xdr:colOff>
      <xdr:row>48</xdr:row>
      <xdr:rowOff>23132</xdr:rowOff>
    </xdr:from>
    <xdr:to>
      <xdr:col>9</xdr:col>
      <xdr:colOff>544284</xdr:colOff>
      <xdr:row>66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40820</xdr:colOff>
      <xdr:row>65</xdr:row>
      <xdr:rowOff>136071</xdr:rowOff>
    </xdr:from>
    <xdr:to>
      <xdr:col>10</xdr:col>
      <xdr:colOff>68035</xdr:colOff>
      <xdr:row>90</xdr:row>
      <xdr:rowOff>27214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29</xdr:row>
      <xdr:rowOff>124383</xdr:rowOff>
    </xdr:from>
    <xdr:to>
      <xdr:col>7</xdr:col>
      <xdr:colOff>145678</xdr:colOff>
      <xdr:row>52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201706</xdr:colOff>
      <xdr:row>52</xdr:row>
      <xdr:rowOff>168088</xdr:rowOff>
    </xdr:from>
    <xdr:to>
      <xdr:col>7</xdr:col>
      <xdr:colOff>190502</xdr:colOff>
      <xdr:row>75</xdr:row>
      <xdr:rowOff>110939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4" sqref="F4"/>
    </sheetView>
  </sheetViews>
  <sheetFormatPr defaultRowHeight="15" x14ac:dyDescent="0.25"/>
  <sheetData>
    <row r="1" spans="1:6" x14ac:dyDescent="0.25">
      <c r="E1" s="57"/>
    </row>
    <row r="2" spans="1:6" x14ac:dyDescent="0.25">
      <c r="B2" s="2" t="s">
        <v>7</v>
      </c>
      <c r="C2" s="2" t="s">
        <v>8</v>
      </c>
      <c r="D2" s="21" t="s">
        <v>409</v>
      </c>
      <c r="E2" s="17" t="s">
        <v>381</v>
      </c>
      <c r="F2" s="17"/>
    </row>
    <row r="3" spans="1:6" x14ac:dyDescent="0.25">
      <c r="B3" t="s">
        <v>69</v>
      </c>
      <c r="D3" t="s">
        <v>407</v>
      </c>
      <c r="E3" s="57" t="s">
        <v>382</v>
      </c>
    </row>
    <row r="4" spans="1:6" x14ac:dyDescent="0.25">
      <c r="B4" t="s">
        <v>68</v>
      </c>
      <c r="D4" t="s">
        <v>71</v>
      </c>
      <c r="E4" s="57" t="s">
        <v>71</v>
      </c>
      <c r="F4" s="57" t="s">
        <v>408</v>
      </c>
    </row>
    <row r="5" spans="1:6" x14ac:dyDescent="0.25">
      <c r="A5">
        <f>YEAR(C5)</f>
        <v>2000</v>
      </c>
      <c r="B5" t="s">
        <v>9</v>
      </c>
      <c r="C5" s="3">
        <v>36616</v>
      </c>
      <c r="D5" s="22">
        <v>0.81162999999999996</v>
      </c>
      <c r="E5" s="58">
        <v>12359.1</v>
      </c>
      <c r="F5">
        <f>IF(LEFT(B5, 2)="Q4", D5, IF(LEFT(B5, 2)="Q3", D6, IF(LEFT(B5, 2)="Q2", D7, IF(LEFT(B5, 2)="Q1", D8, "#N/A"))))</f>
        <v>0.82593000000000005</v>
      </c>
    </row>
    <row r="6" spans="1:6" x14ac:dyDescent="0.25">
      <c r="A6">
        <f t="shared" ref="A6:A62" si="0">YEAR(C6)</f>
        <v>2000</v>
      </c>
      <c r="B6" t="s">
        <v>10</v>
      </c>
      <c r="C6" s="3">
        <v>36707</v>
      </c>
      <c r="D6" s="22">
        <v>0.81623000000000001</v>
      </c>
      <c r="E6" s="58">
        <v>12592.5</v>
      </c>
      <c r="F6">
        <f t="shared" ref="F6:F62" si="1">IF(LEFT(B6, 2)="Q4", D6, IF(LEFT(B6, 2)="Q3", D7, IF(LEFT(B6, 2)="Q2", D8, IF(LEFT(B6, 2)="Q1", D9, "#N/A"))))</f>
        <v>0.82593000000000005</v>
      </c>
    </row>
    <row r="7" spans="1:6" x14ac:dyDescent="0.25">
      <c r="A7">
        <f t="shared" si="0"/>
        <v>2000</v>
      </c>
      <c r="B7" t="s">
        <v>11</v>
      </c>
      <c r="C7" s="3">
        <v>36799</v>
      </c>
      <c r="D7" s="22">
        <v>0.82152000000000003</v>
      </c>
      <c r="E7" s="4">
        <v>12607.7</v>
      </c>
      <c r="F7">
        <f t="shared" si="1"/>
        <v>0.82593000000000005</v>
      </c>
    </row>
    <row r="8" spans="1:6" x14ac:dyDescent="0.25">
      <c r="A8">
        <f t="shared" si="0"/>
        <v>2000</v>
      </c>
      <c r="B8" t="s">
        <v>12</v>
      </c>
      <c r="C8" s="3">
        <v>36891</v>
      </c>
      <c r="D8" s="22">
        <v>0.82593000000000005</v>
      </c>
      <c r="E8" s="4">
        <v>12679.3</v>
      </c>
      <c r="F8">
        <f t="shared" si="1"/>
        <v>0.82593000000000005</v>
      </c>
    </row>
    <row r="9" spans="1:6" x14ac:dyDescent="0.25">
      <c r="A9">
        <f t="shared" si="0"/>
        <v>2001</v>
      </c>
      <c r="B9" t="s">
        <v>13</v>
      </c>
      <c r="C9" s="3">
        <v>36981</v>
      </c>
      <c r="D9" s="22">
        <v>0.83111999999999997</v>
      </c>
      <c r="E9" s="4">
        <v>12643.3</v>
      </c>
      <c r="F9">
        <f t="shared" si="1"/>
        <v>0.84227000000000007</v>
      </c>
    </row>
    <row r="10" spans="1:6" x14ac:dyDescent="0.25">
      <c r="A10">
        <f t="shared" si="0"/>
        <v>2001</v>
      </c>
      <c r="B10" t="s">
        <v>14</v>
      </c>
      <c r="C10" s="3">
        <v>37072</v>
      </c>
      <c r="D10" s="22">
        <v>0.83699000000000001</v>
      </c>
      <c r="E10" s="4">
        <v>12710.3</v>
      </c>
      <c r="F10">
        <f t="shared" si="1"/>
        <v>0.84227000000000007</v>
      </c>
    </row>
    <row r="11" spans="1:6" x14ac:dyDescent="0.25">
      <c r="A11">
        <f t="shared" si="0"/>
        <v>2001</v>
      </c>
      <c r="B11" t="s">
        <v>15</v>
      </c>
      <c r="C11" s="3">
        <v>37164</v>
      </c>
      <c r="D11" s="22">
        <v>0.83972999999999998</v>
      </c>
      <c r="E11" s="4">
        <v>12670.1</v>
      </c>
      <c r="F11">
        <f t="shared" si="1"/>
        <v>0.84227000000000007</v>
      </c>
    </row>
    <row r="12" spans="1:6" x14ac:dyDescent="0.25">
      <c r="A12">
        <f t="shared" si="0"/>
        <v>2001</v>
      </c>
      <c r="B12" t="s">
        <v>16</v>
      </c>
      <c r="C12" s="3">
        <v>37256</v>
      </c>
      <c r="D12" s="22">
        <v>0.84227000000000007</v>
      </c>
      <c r="E12" s="4">
        <v>12705.3</v>
      </c>
      <c r="F12">
        <f t="shared" si="1"/>
        <v>0.84227000000000007</v>
      </c>
    </row>
    <row r="13" spans="1:6" x14ac:dyDescent="0.25">
      <c r="A13">
        <f t="shared" si="0"/>
        <v>2002</v>
      </c>
      <c r="B13" t="s">
        <v>17</v>
      </c>
      <c r="C13" s="3">
        <v>37346</v>
      </c>
      <c r="D13" s="22">
        <v>0.84497</v>
      </c>
      <c r="E13" s="4">
        <v>12822.3</v>
      </c>
      <c r="F13">
        <f t="shared" si="1"/>
        <v>0.85650999999999999</v>
      </c>
    </row>
    <row r="14" spans="1:6" x14ac:dyDescent="0.25">
      <c r="A14">
        <f t="shared" si="0"/>
        <v>2002</v>
      </c>
      <c r="B14" t="s">
        <v>18</v>
      </c>
      <c r="C14" s="3">
        <v>37437</v>
      </c>
      <c r="D14" s="22">
        <v>0.84811999999999999</v>
      </c>
      <c r="E14" s="4">
        <v>12893</v>
      </c>
      <c r="F14">
        <f t="shared" si="1"/>
        <v>0.85650999999999999</v>
      </c>
    </row>
    <row r="15" spans="1:6" x14ac:dyDescent="0.25">
      <c r="A15">
        <f t="shared" si="0"/>
        <v>2002</v>
      </c>
      <c r="B15" t="s">
        <v>19</v>
      </c>
      <c r="C15" s="3">
        <v>37529</v>
      </c>
      <c r="D15" s="22">
        <v>0.85189999999999999</v>
      </c>
      <c r="E15" s="4">
        <v>12955.8</v>
      </c>
      <c r="F15">
        <f t="shared" si="1"/>
        <v>0.85650999999999999</v>
      </c>
    </row>
    <row r="16" spans="1:6" x14ac:dyDescent="0.25">
      <c r="A16">
        <f t="shared" si="0"/>
        <v>2002</v>
      </c>
      <c r="B16" t="s">
        <v>20</v>
      </c>
      <c r="C16" s="3">
        <v>37621</v>
      </c>
      <c r="D16" s="22">
        <v>0.85650999999999999</v>
      </c>
      <c r="E16" s="4">
        <v>12964</v>
      </c>
      <c r="F16">
        <f t="shared" si="1"/>
        <v>0.85650999999999999</v>
      </c>
    </row>
    <row r="17" spans="1:6" x14ac:dyDescent="0.25">
      <c r="A17">
        <f t="shared" si="0"/>
        <v>2003</v>
      </c>
      <c r="B17" t="s">
        <v>21</v>
      </c>
      <c r="C17" s="3">
        <v>37711</v>
      </c>
      <c r="D17" s="22">
        <v>0.86179000000000006</v>
      </c>
      <c r="E17" s="4">
        <v>13031.2</v>
      </c>
      <c r="F17">
        <f t="shared" si="1"/>
        <v>0.87346000000000001</v>
      </c>
    </row>
    <row r="18" spans="1:6" x14ac:dyDescent="0.25">
      <c r="A18">
        <f t="shared" si="0"/>
        <v>2003</v>
      </c>
      <c r="B18" t="s">
        <v>22</v>
      </c>
      <c r="C18" s="3">
        <v>37802</v>
      </c>
      <c r="D18" s="22">
        <v>0.86454999999999993</v>
      </c>
      <c r="E18" s="4">
        <v>13152.1</v>
      </c>
      <c r="F18">
        <f t="shared" si="1"/>
        <v>0.87346000000000001</v>
      </c>
    </row>
    <row r="19" spans="1:6" x14ac:dyDescent="0.25">
      <c r="A19">
        <f t="shared" si="0"/>
        <v>2003</v>
      </c>
      <c r="B19" t="s">
        <v>23</v>
      </c>
      <c r="C19" s="3">
        <v>37894</v>
      </c>
      <c r="D19" s="22">
        <v>0.86934</v>
      </c>
      <c r="E19" s="4">
        <v>13372.4</v>
      </c>
      <c r="F19">
        <f t="shared" si="1"/>
        <v>0.87346000000000001</v>
      </c>
    </row>
    <row r="20" spans="1:6" x14ac:dyDescent="0.25">
      <c r="A20">
        <f t="shared" si="0"/>
        <v>2003</v>
      </c>
      <c r="B20" t="s">
        <v>24</v>
      </c>
      <c r="C20" s="3">
        <v>37986</v>
      </c>
      <c r="D20" s="22">
        <v>0.87346000000000001</v>
      </c>
      <c r="E20" s="4">
        <v>13528.7</v>
      </c>
      <c r="F20">
        <f t="shared" si="1"/>
        <v>0.87346000000000001</v>
      </c>
    </row>
    <row r="21" spans="1:6" x14ac:dyDescent="0.25">
      <c r="A21">
        <f t="shared" si="0"/>
        <v>2004</v>
      </c>
      <c r="B21" t="s">
        <v>25</v>
      </c>
      <c r="C21" s="3">
        <v>38077</v>
      </c>
      <c r="D21" s="22">
        <v>0.88108000000000009</v>
      </c>
      <c r="E21" s="4">
        <v>13606.5</v>
      </c>
      <c r="F21">
        <f t="shared" si="1"/>
        <v>0.90049000000000001</v>
      </c>
    </row>
    <row r="22" spans="1:6" x14ac:dyDescent="0.25">
      <c r="A22">
        <f t="shared" si="0"/>
        <v>2004</v>
      </c>
      <c r="B22" t="s">
        <v>26</v>
      </c>
      <c r="C22" s="3">
        <v>38168</v>
      </c>
      <c r="D22" s="22">
        <v>0.88875000000000004</v>
      </c>
      <c r="E22" s="4">
        <v>13706.2</v>
      </c>
      <c r="F22">
        <f t="shared" si="1"/>
        <v>0.90049000000000001</v>
      </c>
    </row>
    <row r="23" spans="1:6" x14ac:dyDescent="0.25">
      <c r="A23">
        <f t="shared" si="0"/>
        <v>2004</v>
      </c>
      <c r="B23" t="s">
        <v>27</v>
      </c>
      <c r="C23" s="3">
        <v>38260</v>
      </c>
      <c r="D23" s="22">
        <v>0.89422000000000001</v>
      </c>
      <c r="E23" s="4">
        <v>13830.8</v>
      </c>
      <c r="F23">
        <f t="shared" si="1"/>
        <v>0.90049000000000001</v>
      </c>
    </row>
    <row r="24" spans="1:6" x14ac:dyDescent="0.25">
      <c r="A24">
        <f t="shared" si="0"/>
        <v>2004</v>
      </c>
      <c r="B24" t="s">
        <v>28</v>
      </c>
      <c r="C24" s="3">
        <v>38352</v>
      </c>
      <c r="D24" s="22">
        <v>0.90049000000000001</v>
      </c>
      <c r="E24" s="4">
        <v>13950.4</v>
      </c>
      <c r="F24">
        <f t="shared" si="1"/>
        <v>0.90049000000000001</v>
      </c>
    </row>
    <row r="25" spans="1:6" x14ac:dyDescent="0.25">
      <c r="A25">
        <f t="shared" si="0"/>
        <v>2005</v>
      </c>
      <c r="B25" t="s">
        <v>29</v>
      </c>
      <c r="C25" s="3">
        <v>38442</v>
      </c>
      <c r="D25" s="22">
        <v>0.90882999999999992</v>
      </c>
      <c r="E25" s="4">
        <v>14099.1</v>
      </c>
      <c r="F25">
        <f t="shared" si="1"/>
        <v>0.93099999999999994</v>
      </c>
    </row>
    <row r="26" spans="1:6" x14ac:dyDescent="0.25">
      <c r="A26">
        <f t="shared" si="0"/>
        <v>2005</v>
      </c>
      <c r="B26" t="s">
        <v>30</v>
      </c>
      <c r="C26" s="3">
        <v>38533</v>
      </c>
      <c r="D26" s="22">
        <v>0.91543000000000008</v>
      </c>
      <c r="E26" s="4">
        <v>14172.7</v>
      </c>
      <c r="F26">
        <f t="shared" si="1"/>
        <v>0.93099999999999994</v>
      </c>
    </row>
    <row r="27" spans="1:6" x14ac:dyDescent="0.25">
      <c r="A27">
        <f t="shared" si="0"/>
        <v>2005</v>
      </c>
      <c r="B27" t="s">
        <v>31</v>
      </c>
      <c r="C27" s="3">
        <v>38625</v>
      </c>
      <c r="D27" s="22">
        <v>0.92398999999999998</v>
      </c>
      <c r="E27" s="4">
        <v>14291.8</v>
      </c>
      <c r="F27">
        <f t="shared" si="1"/>
        <v>0.93099999999999994</v>
      </c>
    </row>
    <row r="28" spans="1:6" x14ac:dyDescent="0.25">
      <c r="A28">
        <f t="shared" si="0"/>
        <v>2005</v>
      </c>
      <c r="B28" t="s">
        <v>32</v>
      </c>
      <c r="C28" s="3">
        <v>38717</v>
      </c>
      <c r="D28" s="22">
        <v>0.93099999999999994</v>
      </c>
      <c r="E28" s="4">
        <v>14373.4</v>
      </c>
      <c r="F28">
        <f t="shared" si="1"/>
        <v>0.93099999999999994</v>
      </c>
    </row>
    <row r="29" spans="1:6" x14ac:dyDescent="0.25">
      <c r="A29">
        <f t="shared" si="0"/>
        <v>2006</v>
      </c>
      <c r="B29" t="s">
        <v>33</v>
      </c>
      <c r="C29" s="3">
        <v>38807</v>
      </c>
      <c r="D29" s="22">
        <v>0.93831999999999993</v>
      </c>
      <c r="E29" s="4">
        <v>14546.1</v>
      </c>
      <c r="F29">
        <f t="shared" si="1"/>
        <v>0.95579999999999998</v>
      </c>
    </row>
    <row r="30" spans="1:6" x14ac:dyDescent="0.25">
      <c r="A30">
        <f t="shared" si="0"/>
        <v>2006</v>
      </c>
      <c r="B30" t="s">
        <v>34</v>
      </c>
      <c r="C30" s="3">
        <v>38898</v>
      </c>
      <c r="D30" s="22">
        <v>0.94586999999999999</v>
      </c>
      <c r="E30" s="4">
        <v>14589.6</v>
      </c>
      <c r="F30">
        <f t="shared" si="1"/>
        <v>0.95579999999999998</v>
      </c>
    </row>
    <row r="31" spans="1:6" x14ac:dyDescent="0.25">
      <c r="A31">
        <f t="shared" si="0"/>
        <v>2006</v>
      </c>
      <c r="B31" t="s">
        <v>35</v>
      </c>
      <c r="C31" s="3">
        <v>38990</v>
      </c>
      <c r="D31" s="22">
        <v>0.95247000000000004</v>
      </c>
      <c r="E31" s="4">
        <v>14602.6</v>
      </c>
      <c r="F31">
        <f t="shared" si="1"/>
        <v>0.95579999999999998</v>
      </c>
    </row>
    <row r="32" spans="1:6" x14ac:dyDescent="0.25">
      <c r="A32">
        <f t="shared" si="0"/>
        <v>2006</v>
      </c>
      <c r="B32" t="s">
        <v>36</v>
      </c>
      <c r="C32" s="3">
        <v>39082</v>
      </c>
      <c r="D32" s="22">
        <v>0.95579999999999998</v>
      </c>
      <c r="E32" s="4">
        <v>14716.9</v>
      </c>
      <c r="F32">
        <f t="shared" si="1"/>
        <v>0.95579999999999998</v>
      </c>
    </row>
    <row r="33" spans="1:6" x14ac:dyDescent="0.25">
      <c r="A33">
        <f t="shared" si="0"/>
        <v>2007</v>
      </c>
      <c r="B33" t="s">
        <v>37</v>
      </c>
      <c r="C33" s="3">
        <v>39172</v>
      </c>
      <c r="D33" s="22">
        <v>0.96653999999999995</v>
      </c>
      <c r="E33" s="4">
        <v>14726</v>
      </c>
      <c r="F33">
        <f t="shared" si="1"/>
        <v>0.97955999999999999</v>
      </c>
    </row>
    <row r="34" spans="1:6" x14ac:dyDescent="0.25">
      <c r="A34">
        <f t="shared" si="0"/>
        <v>2007</v>
      </c>
      <c r="B34" t="s">
        <v>38</v>
      </c>
      <c r="C34" s="3">
        <v>39263</v>
      </c>
      <c r="D34" s="22">
        <v>0.97194000000000003</v>
      </c>
      <c r="E34" s="4">
        <v>14838.7</v>
      </c>
      <c r="F34">
        <f t="shared" si="1"/>
        <v>0.97955999999999999</v>
      </c>
    </row>
    <row r="35" spans="1:6" x14ac:dyDescent="0.25">
      <c r="A35">
        <f t="shared" si="0"/>
        <v>2007</v>
      </c>
      <c r="B35" t="s">
        <v>39</v>
      </c>
      <c r="C35" s="3">
        <v>39355</v>
      </c>
      <c r="D35" s="22">
        <v>0.97531000000000001</v>
      </c>
      <c r="E35" s="4">
        <v>14938.5</v>
      </c>
      <c r="F35">
        <f t="shared" si="1"/>
        <v>0.97955999999999999</v>
      </c>
    </row>
    <row r="36" spans="1:6" x14ac:dyDescent="0.25">
      <c r="A36">
        <f t="shared" si="0"/>
        <v>2007</v>
      </c>
      <c r="B36" t="s">
        <v>40</v>
      </c>
      <c r="C36" s="3">
        <v>39447</v>
      </c>
      <c r="D36" s="22">
        <v>0.97955999999999999</v>
      </c>
      <c r="E36" s="4">
        <v>14991.8</v>
      </c>
      <c r="F36">
        <f t="shared" si="1"/>
        <v>0.97955999999999999</v>
      </c>
    </row>
    <row r="37" spans="1:6" x14ac:dyDescent="0.25">
      <c r="A37">
        <f t="shared" si="0"/>
        <v>2008</v>
      </c>
      <c r="B37" t="s">
        <v>41</v>
      </c>
      <c r="C37" s="3">
        <v>39538</v>
      </c>
      <c r="D37" s="22">
        <v>0.98516000000000004</v>
      </c>
      <c r="E37" s="4">
        <v>14889.5</v>
      </c>
      <c r="F37">
        <f t="shared" si="1"/>
        <v>0.99814999999999998</v>
      </c>
    </row>
    <row r="38" spans="1:6" x14ac:dyDescent="0.25">
      <c r="A38">
        <f t="shared" si="0"/>
        <v>2008</v>
      </c>
      <c r="B38" t="s">
        <v>42</v>
      </c>
      <c r="C38" s="3">
        <v>39629</v>
      </c>
      <c r="D38" s="22">
        <v>0.98995</v>
      </c>
      <c r="E38" s="4">
        <v>14963.4</v>
      </c>
      <c r="F38">
        <f t="shared" si="1"/>
        <v>0.99814999999999998</v>
      </c>
    </row>
    <row r="39" spans="1:6" x14ac:dyDescent="0.25">
      <c r="A39">
        <f t="shared" si="0"/>
        <v>2008</v>
      </c>
      <c r="B39" t="s">
        <v>43</v>
      </c>
      <c r="C39" s="3">
        <v>39721</v>
      </c>
      <c r="D39" s="22">
        <v>0.99673</v>
      </c>
      <c r="E39" s="4">
        <v>14891.6</v>
      </c>
      <c r="F39">
        <f t="shared" si="1"/>
        <v>0.99814999999999998</v>
      </c>
    </row>
    <row r="40" spans="1:6" x14ac:dyDescent="0.25">
      <c r="A40">
        <f t="shared" si="0"/>
        <v>2008</v>
      </c>
      <c r="B40" t="s">
        <v>44</v>
      </c>
      <c r="C40" s="3">
        <v>39813</v>
      </c>
      <c r="D40" s="22">
        <v>0.99814999999999998</v>
      </c>
      <c r="E40" s="4">
        <v>14577</v>
      </c>
      <c r="F40">
        <f t="shared" si="1"/>
        <v>0.99814999999999998</v>
      </c>
    </row>
    <row r="41" spans="1:6" x14ac:dyDescent="0.25">
      <c r="A41">
        <f t="shared" si="0"/>
        <v>2009</v>
      </c>
      <c r="B41" t="s">
        <v>45</v>
      </c>
      <c r="C41" s="3">
        <v>39903</v>
      </c>
      <c r="D41" s="22">
        <v>1.0006200000000001</v>
      </c>
      <c r="E41" s="4">
        <v>14375</v>
      </c>
      <c r="F41">
        <f t="shared" si="1"/>
        <v>1.00169</v>
      </c>
    </row>
    <row r="42" spans="1:6" x14ac:dyDescent="0.25">
      <c r="A42">
        <f t="shared" si="0"/>
        <v>2009</v>
      </c>
      <c r="B42" t="s">
        <v>46</v>
      </c>
      <c r="C42" s="3">
        <v>39994</v>
      </c>
      <c r="D42" s="22">
        <v>0.99895</v>
      </c>
      <c r="E42" s="4">
        <v>14355.6</v>
      </c>
      <c r="F42">
        <f t="shared" si="1"/>
        <v>1.00169</v>
      </c>
    </row>
    <row r="43" spans="1:6" x14ac:dyDescent="0.25">
      <c r="A43">
        <f t="shared" si="0"/>
        <v>2009</v>
      </c>
      <c r="B43" t="s">
        <v>47</v>
      </c>
      <c r="C43" s="3">
        <v>40086</v>
      </c>
      <c r="D43" s="22">
        <v>0.99873000000000001</v>
      </c>
      <c r="E43" s="4">
        <v>14402.5</v>
      </c>
      <c r="F43">
        <f t="shared" si="1"/>
        <v>1.00169</v>
      </c>
    </row>
    <row r="44" spans="1:6" x14ac:dyDescent="0.25">
      <c r="A44">
        <f t="shared" si="0"/>
        <v>2009</v>
      </c>
      <c r="B44" t="s">
        <v>48</v>
      </c>
      <c r="C44" s="3">
        <v>40178</v>
      </c>
      <c r="D44" s="22">
        <v>1.00169</v>
      </c>
      <c r="E44" s="4">
        <v>14541.9</v>
      </c>
      <c r="F44">
        <f t="shared" si="1"/>
        <v>1.00169</v>
      </c>
    </row>
    <row r="45" spans="1:6" x14ac:dyDescent="0.25">
      <c r="A45">
        <f t="shared" si="0"/>
        <v>2010</v>
      </c>
      <c r="B45" t="s">
        <v>49</v>
      </c>
      <c r="C45" s="3">
        <v>40268</v>
      </c>
      <c r="D45" s="22">
        <v>1.00522</v>
      </c>
      <c r="E45" s="4">
        <v>14604.8</v>
      </c>
      <c r="F45">
        <f t="shared" si="1"/>
        <v>1.01949</v>
      </c>
    </row>
    <row r="46" spans="1:6" x14ac:dyDescent="0.25">
      <c r="A46">
        <f t="shared" si="0"/>
        <v>2010</v>
      </c>
      <c r="B46" t="s">
        <v>50</v>
      </c>
      <c r="C46" s="3">
        <v>40359</v>
      </c>
      <c r="D46" s="22">
        <v>1.0096800000000001</v>
      </c>
      <c r="E46" s="4">
        <v>14745.9</v>
      </c>
      <c r="F46">
        <f t="shared" si="1"/>
        <v>1.01949</v>
      </c>
    </row>
    <row r="47" spans="1:6" x14ac:dyDescent="0.25">
      <c r="A47">
        <f t="shared" si="0"/>
        <v>2010</v>
      </c>
      <c r="B47" t="s">
        <v>51</v>
      </c>
      <c r="C47" s="3">
        <v>40451</v>
      </c>
      <c r="D47" s="22">
        <v>1.0142899999999999</v>
      </c>
      <c r="E47" s="4">
        <v>14845.5</v>
      </c>
      <c r="F47">
        <f t="shared" si="1"/>
        <v>1.01949</v>
      </c>
    </row>
    <row r="48" spans="1:6" x14ac:dyDescent="0.25">
      <c r="A48">
        <f t="shared" si="0"/>
        <v>2010</v>
      </c>
      <c r="B48" t="s">
        <v>52</v>
      </c>
      <c r="C48" s="3">
        <v>40543</v>
      </c>
      <c r="D48" s="22">
        <v>1.01949</v>
      </c>
      <c r="E48" s="4">
        <v>14939</v>
      </c>
      <c r="F48">
        <f t="shared" si="1"/>
        <v>1.01949</v>
      </c>
    </row>
    <row r="49" spans="1:6" x14ac:dyDescent="0.25">
      <c r="A49">
        <f t="shared" si="0"/>
        <v>2011</v>
      </c>
      <c r="B49" t="s">
        <v>53</v>
      </c>
      <c r="C49" s="3">
        <v>40633</v>
      </c>
      <c r="D49" s="22">
        <v>1.02399</v>
      </c>
      <c r="E49" s="4">
        <v>14881.3</v>
      </c>
      <c r="F49">
        <f t="shared" si="1"/>
        <v>1.0391699999999999</v>
      </c>
    </row>
    <row r="50" spans="1:6" x14ac:dyDescent="0.25">
      <c r="A50">
        <f t="shared" si="0"/>
        <v>2011</v>
      </c>
      <c r="B50" t="s">
        <v>54</v>
      </c>
      <c r="C50" s="3">
        <v>40724</v>
      </c>
      <c r="D50" s="22">
        <v>1.03145</v>
      </c>
      <c r="E50" s="4">
        <v>14989.6</v>
      </c>
      <c r="F50">
        <f t="shared" si="1"/>
        <v>1.0391699999999999</v>
      </c>
    </row>
    <row r="51" spans="1:6" x14ac:dyDescent="0.25">
      <c r="A51">
        <f t="shared" si="0"/>
        <v>2011</v>
      </c>
      <c r="B51" t="s">
        <v>55</v>
      </c>
      <c r="C51" s="3">
        <v>40816</v>
      </c>
      <c r="D51" s="22">
        <v>1.0376799999999999</v>
      </c>
      <c r="E51" s="4">
        <v>15021.1</v>
      </c>
      <c r="F51">
        <f t="shared" si="1"/>
        <v>1.0391699999999999</v>
      </c>
    </row>
    <row r="52" spans="1:6" x14ac:dyDescent="0.25">
      <c r="A52">
        <f t="shared" si="0"/>
        <v>2011</v>
      </c>
      <c r="B52" t="s">
        <v>56</v>
      </c>
      <c r="C52" s="3">
        <v>40908</v>
      </c>
      <c r="D52" s="22">
        <v>1.0391699999999999</v>
      </c>
      <c r="E52" s="4">
        <v>15190.3</v>
      </c>
      <c r="F52">
        <f t="shared" si="1"/>
        <v>1.0391699999999999</v>
      </c>
    </row>
    <row r="53" spans="1:6" x14ac:dyDescent="0.25">
      <c r="A53">
        <f t="shared" si="0"/>
        <v>2012</v>
      </c>
      <c r="B53" t="s">
        <v>57</v>
      </c>
      <c r="C53" s="3">
        <v>40999</v>
      </c>
      <c r="D53" s="22">
        <v>1.04461</v>
      </c>
      <c r="E53" s="4">
        <v>15275</v>
      </c>
      <c r="F53">
        <f t="shared" si="1"/>
        <v>1.0582400000000001</v>
      </c>
    </row>
    <row r="54" spans="1:6" x14ac:dyDescent="0.25">
      <c r="A54">
        <f t="shared" si="0"/>
        <v>2012</v>
      </c>
      <c r="B54" t="s">
        <v>58</v>
      </c>
      <c r="C54" s="3">
        <v>41090</v>
      </c>
      <c r="D54" s="22">
        <v>1.04942</v>
      </c>
      <c r="E54" s="4">
        <v>15336.7</v>
      </c>
      <c r="F54">
        <f t="shared" si="1"/>
        <v>1.0582400000000001</v>
      </c>
    </row>
    <row r="55" spans="1:6" x14ac:dyDescent="0.25">
      <c r="A55">
        <f t="shared" si="0"/>
        <v>2012</v>
      </c>
      <c r="B55" t="s">
        <v>59</v>
      </c>
      <c r="C55" s="3">
        <v>41182</v>
      </c>
      <c r="D55" s="22">
        <v>1.0542799999999999</v>
      </c>
      <c r="E55" s="4">
        <v>15431.3</v>
      </c>
      <c r="F55">
        <f t="shared" si="1"/>
        <v>1.0582400000000001</v>
      </c>
    </row>
    <row r="56" spans="1:6" x14ac:dyDescent="0.25">
      <c r="A56">
        <f t="shared" si="0"/>
        <v>2012</v>
      </c>
      <c r="B56" t="s">
        <v>60</v>
      </c>
      <c r="C56" s="3">
        <v>41274</v>
      </c>
      <c r="D56" s="22">
        <v>1.0582400000000001</v>
      </c>
      <c r="E56" s="4">
        <v>15433.7</v>
      </c>
      <c r="F56">
        <f t="shared" si="1"/>
        <v>1.0582400000000001</v>
      </c>
    </row>
    <row r="57" spans="1:6" x14ac:dyDescent="0.25">
      <c r="A57">
        <f t="shared" si="0"/>
        <v>2013</v>
      </c>
      <c r="B57" t="s">
        <v>61</v>
      </c>
      <c r="C57" s="3">
        <v>41364</v>
      </c>
      <c r="D57" s="22">
        <v>1.0620399999999999</v>
      </c>
      <c r="E57" s="4">
        <v>15538.4</v>
      </c>
      <c r="F57">
        <f t="shared" si="1"/>
        <v>1.07301</v>
      </c>
    </row>
    <row r="58" spans="1:6" x14ac:dyDescent="0.25">
      <c r="A58">
        <f t="shared" si="0"/>
        <v>2013</v>
      </c>
      <c r="B58" t="s">
        <v>62</v>
      </c>
      <c r="C58" s="3">
        <v>41455</v>
      </c>
      <c r="D58" s="22">
        <v>1.06488</v>
      </c>
      <c r="E58" s="4">
        <v>15606.6</v>
      </c>
      <c r="F58">
        <f t="shared" si="1"/>
        <v>1.07301</v>
      </c>
    </row>
    <row r="59" spans="1:6" x14ac:dyDescent="0.25">
      <c r="A59">
        <f t="shared" si="0"/>
        <v>2013</v>
      </c>
      <c r="B59" t="s">
        <v>63</v>
      </c>
      <c r="C59" s="3">
        <v>41547</v>
      </c>
      <c r="D59" s="22">
        <v>1.0692300000000001</v>
      </c>
      <c r="E59" s="4">
        <v>15779.9</v>
      </c>
      <c r="F59">
        <f t="shared" si="1"/>
        <v>1.07301</v>
      </c>
    </row>
    <row r="60" spans="1:6" x14ac:dyDescent="0.25">
      <c r="A60">
        <f t="shared" si="0"/>
        <v>2013</v>
      </c>
      <c r="B60" t="s">
        <v>64</v>
      </c>
      <c r="C60" s="3">
        <v>41639</v>
      </c>
      <c r="D60" s="22">
        <v>1.07301</v>
      </c>
      <c r="E60" s="4">
        <v>15916.2</v>
      </c>
      <c r="F60">
        <f t="shared" si="1"/>
        <v>1.07301</v>
      </c>
    </row>
    <row r="61" spans="1:6" x14ac:dyDescent="0.25">
      <c r="A61">
        <f t="shared" si="0"/>
        <v>2014</v>
      </c>
      <c r="B61" t="s">
        <v>65</v>
      </c>
      <c r="C61" s="3">
        <v>41729</v>
      </c>
      <c r="D61" s="22">
        <v>1.0765800000000001</v>
      </c>
      <c r="E61" s="4">
        <v>15831.7</v>
      </c>
      <c r="F61">
        <f t="shared" si="1"/>
        <v>0</v>
      </c>
    </row>
    <row r="62" spans="1:6" x14ac:dyDescent="0.25">
      <c r="A62">
        <f t="shared" si="0"/>
        <v>2014</v>
      </c>
      <c r="B62" t="s">
        <v>66</v>
      </c>
      <c r="C62" s="3">
        <v>41820</v>
      </c>
      <c r="D62" s="22">
        <v>1.08188</v>
      </c>
      <c r="E62" s="4">
        <v>15985.7</v>
      </c>
      <c r="F62">
        <f t="shared" si="1"/>
        <v>0</v>
      </c>
    </row>
  </sheetData>
  <hyperlinks>
    <hyperlink ref="E2" r:id="rId1" display="GH@USNA"/>
    <hyperlink ref="D2" r:id="rId2" display="DGDP@USEC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G7" sqref="G7"/>
    </sheetView>
  </sheetViews>
  <sheetFormatPr defaultRowHeight="15" x14ac:dyDescent="0.25"/>
  <cols>
    <col min="1" max="1" width="9.140625" style="36"/>
    <col min="4" max="4" width="9.140625" style="20"/>
    <col min="5" max="6" width="9.140625" style="62"/>
    <col min="7" max="7" width="9.140625" style="20"/>
  </cols>
  <sheetData>
    <row r="1" spans="1:12" x14ac:dyDescent="0.25">
      <c r="A1" s="36" t="s">
        <v>366</v>
      </c>
      <c r="C1" s="57"/>
      <c r="D1" s="19" t="s">
        <v>79</v>
      </c>
      <c r="G1" s="19" t="s">
        <v>395</v>
      </c>
    </row>
    <row r="2" spans="1:12" x14ac:dyDescent="0.25">
      <c r="C2" s="57" t="s">
        <v>381</v>
      </c>
      <c r="D2" s="19" t="s">
        <v>0</v>
      </c>
      <c r="E2" s="63" t="s">
        <v>1</v>
      </c>
      <c r="F2" s="63" t="s">
        <v>2</v>
      </c>
      <c r="G2" s="19"/>
    </row>
    <row r="3" spans="1:12" x14ac:dyDescent="0.25">
      <c r="B3" s="2" t="s">
        <v>7</v>
      </c>
      <c r="C3" s="16"/>
      <c r="D3" s="23" t="s">
        <v>3</v>
      </c>
      <c r="E3" s="64" t="s">
        <v>4</v>
      </c>
      <c r="F3" s="64" t="s">
        <v>5</v>
      </c>
      <c r="G3" s="23" t="s">
        <v>393</v>
      </c>
      <c r="H3" s="1" t="s">
        <v>6</v>
      </c>
    </row>
    <row r="4" spans="1:12" x14ac:dyDescent="0.25">
      <c r="B4" t="s">
        <v>69</v>
      </c>
      <c r="C4" s="57"/>
      <c r="D4" s="20" t="s">
        <v>72</v>
      </c>
      <c r="E4" s="62" t="s">
        <v>74</v>
      </c>
      <c r="F4" s="62" t="s">
        <v>75</v>
      </c>
      <c r="G4" s="20" t="s">
        <v>394</v>
      </c>
      <c r="H4" t="s">
        <v>78</v>
      </c>
    </row>
    <row r="5" spans="1:12" x14ac:dyDescent="0.25">
      <c r="B5" s="3" t="s">
        <v>68</v>
      </c>
      <c r="C5" s="58"/>
      <c r="D5" s="20" t="s">
        <v>71</v>
      </c>
      <c r="E5" s="62" t="s">
        <v>71</v>
      </c>
      <c r="F5" s="62" t="s">
        <v>71</v>
      </c>
      <c r="G5" s="20" t="s">
        <v>71</v>
      </c>
      <c r="H5" t="s">
        <v>77</v>
      </c>
    </row>
    <row r="6" spans="1:12" x14ac:dyDescent="0.25">
      <c r="B6" s="3" t="s">
        <v>67</v>
      </c>
      <c r="C6" s="58"/>
      <c r="D6" s="20" t="s">
        <v>70</v>
      </c>
      <c r="E6" s="62" t="s">
        <v>73</v>
      </c>
      <c r="F6" s="62" t="s">
        <v>73</v>
      </c>
      <c r="G6" s="20" t="s">
        <v>70</v>
      </c>
      <c r="H6" t="s">
        <v>76</v>
      </c>
    </row>
    <row r="7" spans="1:12" x14ac:dyDescent="0.25">
      <c r="A7" s="36">
        <f>YEAR(C7)</f>
        <v>2000</v>
      </c>
      <c r="B7" s="3" t="s">
        <v>9</v>
      </c>
      <c r="C7" s="4">
        <v>36616</v>
      </c>
      <c r="D7" s="24">
        <v>2476.1999999999998</v>
      </c>
      <c r="E7" s="65">
        <v>804.6</v>
      </c>
      <c r="F7" s="65">
        <v>1680.8</v>
      </c>
      <c r="G7" s="24">
        <v>1795.1</v>
      </c>
      <c r="H7" s="5">
        <v>-1</v>
      </c>
      <c r="J7" s="4"/>
      <c r="L7" s="4"/>
    </row>
    <row r="8" spans="1:12" x14ac:dyDescent="0.25">
      <c r="A8" s="36">
        <f t="shared" ref="A8:A64" si="0">YEAR(C8)</f>
        <v>2000</v>
      </c>
      <c r="B8" s="3" t="s">
        <v>10</v>
      </c>
      <c r="C8" s="4">
        <v>36707</v>
      </c>
      <c r="D8" s="24">
        <v>2506.4</v>
      </c>
      <c r="E8" s="65">
        <v>832.8</v>
      </c>
      <c r="F8" s="65">
        <v>1681.2</v>
      </c>
      <c r="G8" s="24">
        <v>1828.9</v>
      </c>
      <c r="H8" s="5">
        <v>-1</v>
      </c>
      <c r="J8" s="4"/>
      <c r="L8" s="4"/>
    </row>
    <row r="9" spans="1:12" x14ac:dyDescent="0.25">
      <c r="A9" s="36">
        <f t="shared" si="0"/>
        <v>2000</v>
      </c>
      <c r="B9" s="3" t="s">
        <v>11</v>
      </c>
      <c r="C9" s="4">
        <v>36799</v>
      </c>
      <c r="D9" s="24">
        <v>2501.1999999999998</v>
      </c>
      <c r="E9" s="65">
        <v>818.9</v>
      </c>
      <c r="F9" s="65">
        <v>1691</v>
      </c>
      <c r="G9" s="24">
        <v>1845</v>
      </c>
      <c r="H9" s="5">
        <v>-1</v>
      </c>
      <c r="J9" s="4"/>
      <c r="L9" s="4"/>
    </row>
    <row r="10" spans="1:12" x14ac:dyDescent="0.25">
      <c r="A10" s="36">
        <f t="shared" si="0"/>
        <v>2000</v>
      </c>
      <c r="B10" s="3" t="s">
        <v>12</v>
      </c>
      <c r="C10" s="4">
        <v>36891</v>
      </c>
      <c r="D10" s="24">
        <v>2509</v>
      </c>
      <c r="E10" s="65">
        <v>814.6</v>
      </c>
      <c r="F10" s="65">
        <v>1703.6</v>
      </c>
      <c r="G10" s="24">
        <v>1868.7</v>
      </c>
      <c r="H10" s="5">
        <v>-1</v>
      </c>
      <c r="J10" s="4"/>
      <c r="L10" s="4"/>
    </row>
    <row r="11" spans="1:12" x14ac:dyDescent="0.25">
      <c r="A11" s="36">
        <f t="shared" si="0"/>
        <v>2001</v>
      </c>
      <c r="B11" s="3" t="s">
        <v>13</v>
      </c>
      <c r="C11" s="4">
        <v>36981</v>
      </c>
      <c r="D11" s="24">
        <v>2546.3000000000002</v>
      </c>
      <c r="E11" s="65">
        <v>832.3</v>
      </c>
      <c r="F11" s="65">
        <v>1722.9</v>
      </c>
      <c r="G11" s="24">
        <v>1911.9</v>
      </c>
      <c r="H11" s="5">
        <v>1</v>
      </c>
      <c r="J11" s="4"/>
      <c r="L11" s="4"/>
    </row>
    <row r="12" spans="1:12" x14ac:dyDescent="0.25">
      <c r="A12" s="36">
        <f t="shared" si="0"/>
        <v>2001</v>
      </c>
      <c r="B12" s="3" t="s">
        <v>14</v>
      </c>
      <c r="C12" s="4">
        <v>37072</v>
      </c>
      <c r="D12" s="24">
        <v>2596.4</v>
      </c>
      <c r="E12" s="65">
        <v>848.7</v>
      </c>
      <c r="F12" s="65">
        <v>1756.8</v>
      </c>
      <c r="G12" s="24">
        <v>1958.6</v>
      </c>
      <c r="H12" s="5">
        <v>1</v>
      </c>
      <c r="J12" s="4"/>
      <c r="L12" s="4"/>
    </row>
    <row r="13" spans="1:12" x14ac:dyDescent="0.25">
      <c r="A13" s="36">
        <f t="shared" si="0"/>
        <v>2001</v>
      </c>
      <c r="B13" s="3" t="s">
        <v>15</v>
      </c>
      <c r="C13" s="4">
        <v>37164</v>
      </c>
      <c r="D13" s="24">
        <v>2594.6</v>
      </c>
      <c r="E13" s="65">
        <v>855.9</v>
      </c>
      <c r="F13" s="65">
        <v>1747.3</v>
      </c>
      <c r="G13" s="24">
        <v>1965.5</v>
      </c>
      <c r="H13" s="5">
        <v>1</v>
      </c>
      <c r="J13" s="4"/>
      <c r="L13" s="4"/>
    </row>
    <row r="14" spans="1:12" x14ac:dyDescent="0.25">
      <c r="A14" s="36">
        <f t="shared" si="0"/>
        <v>2001</v>
      </c>
      <c r="B14" s="3" t="s">
        <v>16</v>
      </c>
      <c r="C14" s="4">
        <v>37256</v>
      </c>
      <c r="D14" s="24">
        <v>2632.4</v>
      </c>
      <c r="E14" s="65">
        <v>862.6</v>
      </c>
      <c r="F14" s="65">
        <v>1778.9</v>
      </c>
      <c r="G14" s="24">
        <v>1999.1</v>
      </c>
      <c r="H14" s="5">
        <v>1</v>
      </c>
      <c r="J14" s="4"/>
      <c r="L14" s="4"/>
    </row>
    <row r="15" spans="1:12" x14ac:dyDescent="0.25">
      <c r="A15" s="36">
        <f t="shared" si="0"/>
        <v>2002</v>
      </c>
      <c r="B15" s="3" t="s">
        <v>17</v>
      </c>
      <c r="C15" s="4">
        <v>37346</v>
      </c>
      <c r="D15" s="24">
        <v>2671.3</v>
      </c>
      <c r="E15" s="65">
        <v>884</v>
      </c>
      <c r="F15" s="65">
        <v>1795.9</v>
      </c>
      <c r="G15" s="24">
        <v>2048.3000000000002</v>
      </c>
      <c r="H15" s="5">
        <v>-1</v>
      </c>
      <c r="J15" s="4"/>
      <c r="L15" s="4"/>
    </row>
    <row r="16" spans="1:12" x14ac:dyDescent="0.25">
      <c r="A16" s="36">
        <f t="shared" si="0"/>
        <v>2002</v>
      </c>
      <c r="B16" s="3" t="s">
        <v>18</v>
      </c>
      <c r="C16" s="4">
        <v>37437</v>
      </c>
      <c r="D16" s="24">
        <v>2696.9</v>
      </c>
      <c r="E16" s="65">
        <v>904.7</v>
      </c>
      <c r="F16" s="65">
        <v>1799.8</v>
      </c>
      <c r="G16" s="24">
        <v>2080.6</v>
      </c>
      <c r="H16" s="5">
        <v>-1</v>
      </c>
      <c r="J16" s="4"/>
      <c r="L16" s="4"/>
    </row>
    <row r="17" spans="1:12" x14ac:dyDescent="0.25">
      <c r="A17" s="36">
        <f t="shared" si="0"/>
        <v>2002</v>
      </c>
      <c r="B17" s="3" t="s">
        <v>19</v>
      </c>
      <c r="C17" s="4">
        <v>37529</v>
      </c>
      <c r="D17" s="24">
        <v>2717.8</v>
      </c>
      <c r="E17" s="65">
        <v>919</v>
      </c>
      <c r="F17" s="65">
        <v>1805.9</v>
      </c>
      <c r="G17" s="24">
        <v>2107.6999999999998</v>
      </c>
      <c r="H17" s="5">
        <v>-1</v>
      </c>
      <c r="J17" s="4"/>
      <c r="L17" s="4"/>
    </row>
    <row r="18" spans="1:12" x14ac:dyDescent="0.25">
      <c r="A18" s="36">
        <f t="shared" si="0"/>
        <v>2002</v>
      </c>
      <c r="B18" s="3" t="s">
        <v>20</v>
      </c>
      <c r="C18" s="4">
        <v>37621</v>
      </c>
      <c r="D18" s="24">
        <v>2737.1</v>
      </c>
      <c r="E18" s="65">
        <v>935.7</v>
      </c>
      <c r="F18" s="65">
        <v>1807.9</v>
      </c>
      <c r="G18" s="24">
        <v>2143.1</v>
      </c>
      <c r="H18" s="5">
        <v>-1</v>
      </c>
      <c r="J18" s="4"/>
      <c r="L18" s="4"/>
    </row>
    <row r="19" spans="1:12" x14ac:dyDescent="0.25">
      <c r="A19" s="36">
        <f t="shared" si="0"/>
        <v>2003</v>
      </c>
      <c r="B19" s="3" t="s">
        <v>21</v>
      </c>
      <c r="C19" s="4">
        <v>37711</v>
      </c>
      <c r="D19" s="24">
        <v>2728.3</v>
      </c>
      <c r="E19" s="65">
        <v>935.9</v>
      </c>
      <c r="F19" s="65">
        <v>1798.5</v>
      </c>
      <c r="G19" s="24">
        <v>2178</v>
      </c>
      <c r="H19" s="5">
        <v>-1</v>
      </c>
      <c r="J19" s="4"/>
      <c r="L19" s="4"/>
    </row>
    <row r="20" spans="1:12" x14ac:dyDescent="0.25">
      <c r="A20" s="36">
        <f t="shared" si="0"/>
        <v>2003</v>
      </c>
      <c r="B20" s="3" t="s">
        <v>22</v>
      </c>
      <c r="C20" s="4">
        <v>37802</v>
      </c>
      <c r="D20" s="24">
        <v>2771.2</v>
      </c>
      <c r="E20" s="65">
        <v>982.8</v>
      </c>
      <c r="F20" s="65">
        <v>1791.7</v>
      </c>
      <c r="G20" s="24">
        <v>2216.9</v>
      </c>
      <c r="H20" s="5">
        <v>-1</v>
      </c>
      <c r="J20" s="4"/>
      <c r="L20" s="4"/>
    </row>
    <row r="21" spans="1:12" x14ac:dyDescent="0.25">
      <c r="A21" s="36">
        <f t="shared" si="0"/>
        <v>2003</v>
      </c>
      <c r="B21" s="3" t="s">
        <v>23</v>
      </c>
      <c r="C21" s="4">
        <v>37894</v>
      </c>
      <c r="D21" s="24">
        <v>2771.2</v>
      </c>
      <c r="E21" s="65">
        <v>977.1</v>
      </c>
      <c r="F21" s="65">
        <v>1798</v>
      </c>
      <c r="G21" s="24">
        <v>2231.1999999999998</v>
      </c>
      <c r="H21" s="5">
        <v>-1</v>
      </c>
      <c r="J21" s="4"/>
      <c r="L21" s="4"/>
    </row>
    <row r="22" spans="1:12" x14ac:dyDescent="0.25">
      <c r="A22" s="36">
        <f t="shared" si="0"/>
        <v>2003</v>
      </c>
      <c r="B22" s="3" t="s">
        <v>24</v>
      </c>
      <c r="C22" s="4">
        <v>37986</v>
      </c>
      <c r="D22" s="24">
        <v>2786.3</v>
      </c>
      <c r="E22" s="65">
        <v>996</v>
      </c>
      <c r="F22" s="65">
        <v>1793</v>
      </c>
      <c r="G22" s="24">
        <v>2257.3000000000002</v>
      </c>
      <c r="H22" s="5">
        <v>-1</v>
      </c>
      <c r="J22" s="4"/>
      <c r="L22" s="4"/>
    </row>
    <row r="23" spans="1:12" x14ac:dyDescent="0.25">
      <c r="A23" s="36">
        <f t="shared" si="0"/>
        <v>2004</v>
      </c>
      <c r="B23" s="3" t="s">
        <v>25</v>
      </c>
      <c r="C23" s="4">
        <v>38077</v>
      </c>
      <c r="D23" s="24">
        <v>2793.9</v>
      </c>
      <c r="E23" s="65">
        <v>1003</v>
      </c>
      <c r="F23" s="65">
        <v>1793.3</v>
      </c>
      <c r="G23" s="24">
        <v>2303.1</v>
      </c>
      <c r="H23" s="5">
        <v>-1</v>
      </c>
      <c r="J23" s="4"/>
      <c r="L23" s="4"/>
    </row>
    <row r="24" spans="1:12" x14ac:dyDescent="0.25">
      <c r="A24" s="36">
        <f t="shared" si="0"/>
        <v>2004</v>
      </c>
      <c r="B24" s="3" t="s">
        <v>26</v>
      </c>
      <c r="C24" s="4">
        <v>38168</v>
      </c>
      <c r="D24" s="24">
        <v>2809.9</v>
      </c>
      <c r="E24" s="65">
        <v>1013</v>
      </c>
      <c r="F24" s="65">
        <v>1799</v>
      </c>
      <c r="G24" s="24">
        <v>2343.6</v>
      </c>
      <c r="H24" s="5">
        <v>-1</v>
      </c>
      <c r="J24" s="4"/>
      <c r="L24" s="4"/>
    </row>
    <row r="25" spans="1:12" x14ac:dyDescent="0.25">
      <c r="A25" s="36">
        <f t="shared" si="0"/>
        <v>2004</v>
      </c>
      <c r="B25" s="3" t="s">
        <v>27</v>
      </c>
      <c r="C25" s="4">
        <v>38260</v>
      </c>
      <c r="D25" s="24">
        <v>2820.7</v>
      </c>
      <c r="E25" s="65">
        <v>1030.7</v>
      </c>
      <c r="F25" s="65">
        <v>1791</v>
      </c>
      <c r="G25" s="24">
        <v>2381.8000000000002</v>
      </c>
      <c r="H25" s="5">
        <v>-1</v>
      </c>
      <c r="J25" s="4"/>
      <c r="L25" s="4"/>
    </row>
    <row r="26" spans="1:12" x14ac:dyDescent="0.25">
      <c r="A26" s="36">
        <f t="shared" si="0"/>
        <v>2004</v>
      </c>
      <c r="B26" s="3" t="s">
        <v>28</v>
      </c>
      <c r="C26" s="4">
        <v>38352</v>
      </c>
      <c r="D26" s="24">
        <v>2808.2</v>
      </c>
      <c r="E26" s="65">
        <v>1021.8</v>
      </c>
      <c r="F26" s="65">
        <v>1787.7</v>
      </c>
      <c r="G26" s="24">
        <v>2401.1999999999998</v>
      </c>
      <c r="H26" s="5">
        <v>-1</v>
      </c>
      <c r="J26" s="4"/>
      <c r="L26" s="4"/>
    </row>
    <row r="27" spans="1:12" x14ac:dyDescent="0.25">
      <c r="A27" s="36">
        <f t="shared" si="0"/>
        <v>2005</v>
      </c>
      <c r="B27" s="3" t="s">
        <v>29</v>
      </c>
      <c r="C27" s="4">
        <v>38442</v>
      </c>
      <c r="D27" s="24">
        <v>2814.1</v>
      </c>
      <c r="E27" s="65">
        <v>1027.5999999999999</v>
      </c>
      <c r="F27" s="65">
        <v>1787.6</v>
      </c>
      <c r="G27" s="24">
        <v>2442.1999999999998</v>
      </c>
      <c r="H27" s="5">
        <v>-1</v>
      </c>
      <c r="J27" s="4"/>
      <c r="L27" s="4"/>
    </row>
    <row r="28" spans="1:12" x14ac:dyDescent="0.25">
      <c r="A28" s="36">
        <f t="shared" si="0"/>
        <v>2005</v>
      </c>
      <c r="B28" s="3" t="s">
        <v>30</v>
      </c>
      <c r="C28" s="4">
        <v>38533</v>
      </c>
      <c r="D28" s="24">
        <v>2818.9</v>
      </c>
      <c r="E28" s="65">
        <v>1029.8</v>
      </c>
      <c r="F28" s="65">
        <v>1790.2</v>
      </c>
      <c r="G28" s="24">
        <v>2469.6999999999998</v>
      </c>
      <c r="H28" s="5">
        <v>-1</v>
      </c>
      <c r="J28" s="4"/>
      <c r="L28" s="4"/>
    </row>
    <row r="29" spans="1:12" x14ac:dyDescent="0.25">
      <c r="A29" s="36">
        <f t="shared" si="0"/>
        <v>2005</v>
      </c>
      <c r="B29" s="3" t="s">
        <v>31</v>
      </c>
      <c r="C29" s="4">
        <v>38625</v>
      </c>
      <c r="D29" s="24">
        <v>2841</v>
      </c>
      <c r="E29" s="65">
        <v>1048.5999999999999</v>
      </c>
      <c r="F29" s="65">
        <v>1792.9</v>
      </c>
      <c r="G29" s="24">
        <v>2521.6</v>
      </c>
      <c r="H29" s="5">
        <v>-1</v>
      </c>
      <c r="J29" s="4"/>
      <c r="L29" s="4"/>
    </row>
    <row r="30" spans="1:12" x14ac:dyDescent="0.25">
      <c r="A30" s="36">
        <f t="shared" si="0"/>
        <v>2005</v>
      </c>
      <c r="B30" s="3" t="s">
        <v>32</v>
      </c>
      <c r="C30" s="4">
        <v>38717</v>
      </c>
      <c r="D30" s="24">
        <v>2830.7</v>
      </c>
      <c r="E30" s="65">
        <v>1033.2</v>
      </c>
      <c r="F30" s="65">
        <v>1798.6</v>
      </c>
      <c r="G30" s="24">
        <v>2541.3000000000002</v>
      </c>
      <c r="H30" s="5">
        <v>-1</v>
      </c>
      <c r="J30" s="4"/>
      <c r="L30" s="4"/>
    </row>
    <row r="31" spans="1:12" x14ac:dyDescent="0.25">
      <c r="A31" s="36">
        <f t="shared" si="0"/>
        <v>2006</v>
      </c>
      <c r="B31" s="3" t="s">
        <v>33</v>
      </c>
      <c r="C31" s="4">
        <v>38807</v>
      </c>
      <c r="D31" s="24">
        <v>2853.5</v>
      </c>
      <c r="E31" s="65">
        <v>1058.9000000000001</v>
      </c>
      <c r="F31" s="65">
        <v>1794.9</v>
      </c>
      <c r="G31" s="24">
        <v>2592.1999999999998</v>
      </c>
      <c r="H31" s="5">
        <v>-1</v>
      </c>
      <c r="J31" s="4"/>
      <c r="L31" s="4"/>
    </row>
    <row r="32" spans="1:12" x14ac:dyDescent="0.25">
      <c r="A32" s="36">
        <f t="shared" si="0"/>
        <v>2006</v>
      </c>
      <c r="B32" s="3" t="s">
        <v>34</v>
      </c>
      <c r="C32" s="4">
        <v>38898</v>
      </c>
      <c r="D32" s="24">
        <v>2864.1</v>
      </c>
      <c r="E32" s="65">
        <v>1057.7</v>
      </c>
      <c r="F32" s="65">
        <v>1806.9</v>
      </c>
      <c r="G32" s="24">
        <v>2630.7</v>
      </c>
      <c r="H32" s="5">
        <v>-1</v>
      </c>
      <c r="J32" s="4"/>
      <c r="L32" s="4"/>
    </row>
    <row r="33" spans="1:12" x14ac:dyDescent="0.25">
      <c r="A33" s="36">
        <f t="shared" si="0"/>
        <v>2006</v>
      </c>
      <c r="B33" s="3" t="s">
        <v>35</v>
      </c>
      <c r="C33" s="4">
        <v>38990</v>
      </c>
      <c r="D33" s="24">
        <v>2870.4</v>
      </c>
      <c r="E33" s="65">
        <v>1058</v>
      </c>
      <c r="F33" s="65">
        <v>1813</v>
      </c>
      <c r="G33" s="24">
        <v>2655.4</v>
      </c>
      <c r="H33" s="5">
        <v>-1</v>
      </c>
      <c r="J33" s="4"/>
      <c r="L33" s="4"/>
    </row>
    <row r="34" spans="1:12" x14ac:dyDescent="0.25">
      <c r="A34" s="36">
        <f t="shared" si="0"/>
        <v>2006</v>
      </c>
      <c r="B34" s="3" t="s">
        <v>36</v>
      </c>
      <c r="C34" s="4">
        <v>39082</v>
      </c>
      <c r="D34" s="24">
        <v>2889.1</v>
      </c>
      <c r="E34" s="65">
        <v>1069</v>
      </c>
      <c r="F34" s="65">
        <v>1820.6</v>
      </c>
      <c r="G34" s="24">
        <v>2690.6</v>
      </c>
      <c r="H34" s="5">
        <v>-1</v>
      </c>
      <c r="J34" s="4"/>
      <c r="L34" s="4"/>
    </row>
    <row r="35" spans="1:12" x14ac:dyDescent="0.25">
      <c r="A35" s="36">
        <f t="shared" si="0"/>
        <v>2007</v>
      </c>
      <c r="B35" s="3" t="s">
        <v>37</v>
      </c>
      <c r="C35" s="4">
        <v>39172</v>
      </c>
      <c r="D35" s="24">
        <v>2882.7</v>
      </c>
      <c r="E35" s="65">
        <v>1054.5</v>
      </c>
      <c r="F35" s="65">
        <v>1829</v>
      </c>
      <c r="G35" s="24">
        <v>2735.6</v>
      </c>
      <c r="H35" s="5">
        <v>-1</v>
      </c>
      <c r="J35" s="4"/>
      <c r="L35" s="4"/>
    </row>
    <row r="36" spans="1:12" x14ac:dyDescent="0.25">
      <c r="A36" s="36">
        <f t="shared" si="0"/>
        <v>2007</v>
      </c>
      <c r="B36" s="3" t="s">
        <v>38</v>
      </c>
      <c r="C36" s="4">
        <v>39263</v>
      </c>
      <c r="D36" s="24">
        <v>2907</v>
      </c>
      <c r="E36" s="65">
        <v>1071.2</v>
      </c>
      <c r="F36" s="65">
        <v>1836.4</v>
      </c>
      <c r="G36" s="24">
        <v>2782.5</v>
      </c>
      <c r="H36" s="5">
        <v>-1</v>
      </c>
      <c r="J36" s="4"/>
      <c r="L36" s="4"/>
    </row>
    <row r="37" spans="1:12" x14ac:dyDescent="0.25">
      <c r="A37" s="36">
        <f t="shared" si="0"/>
        <v>2007</v>
      </c>
      <c r="B37" s="3" t="s">
        <v>39</v>
      </c>
      <c r="C37" s="4">
        <v>39355</v>
      </c>
      <c r="D37" s="24">
        <v>2928</v>
      </c>
      <c r="E37" s="65">
        <v>1091.5999999999999</v>
      </c>
      <c r="F37" s="65">
        <v>1836.7</v>
      </c>
      <c r="G37" s="24">
        <v>2824.3</v>
      </c>
      <c r="H37" s="5">
        <v>-1</v>
      </c>
      <c r="J37" s="4"/>
      <c r="L37" s="4"/>
    </row>
    <row r="38" spans="1:12" x14ac:dyDescent="0.25">
      <c r="A38" s="36">
        <f t="shared" si="0"/>
        <v>2007</v>
      </c>
      <c r="B38" s="3" t="s">
        <v>40</v>
      </c>
      <c r="C38" s="4">
        <v>39447</v>
      </c>
      <c r="D38" s="24">
        <v>2939.8</v>
      </c>
      <c r="E38" s="65">
        <v>1097.5</v>
      </c>
      <c r="F38" s="65">
        <v>1842.5</v>
      </c>
      <c r="G38" s="24">
        <v>2865.3</v>
      </c>
      <c r="H38" s="5">
        <v>1</v>
      </c>
      <c r="J38" s="4"/>
      <c r="L38" s="4"/>
    </row>
    <row r="39" spans="1:12" x14ac:dyDescent="0.25">
      <c r="A39" s="36">
        <f t="shared" si="0"/>
        <v>2008</v>
      </c>
      <c r="B39" s="3" t="s">
        <v>41</v>
      </c>
      <c r="C39" s="4">
        <v>39538</v>
      </c>
      <c r="D39" s="24">
        <v>2952</v>
      </c>
      <c r="E39" s="65">
        <v>1115.2</v>
      </c>
      <c r="F39" s="65">
        <v>1836.9</v>
      </c>
      <c r="G39" s="24">
        <v>2923.8</v>
      </c>
      <c r="H39" s="5">
        <v>1</v>
      </c>
      <c r="J39" s="4"/>
      <c r="L39" s="4"/>
    </row>
    <row r="40" spans="1:12" x14ac:dyDescent="0.25">
      <c r="A40" s="36">
        <f t="shared" si="0"/>
        <v>2008</v>
      </c>
      <c r="B40" s="3" t="s">
        <v>42</v>
      </c>
      <c r="C40" s="4">
        <v>39629</v>
      </c>
      <c r="D40" s="24">
        <v>2975</v>
      </c>
      <c r="E40" s="65">
        <v>1135.7</v>
      </c>
      <c r="F40" s="65">
        <v>1839.3</v>
      </c>
      <c r="G40" s="24">
        <v>2983.4</v>
      </c>
      <c r="H40" s="5">
        <v>1</v>
      </c>
      <c r="J40" s="4"/>
      <c r="L40" s="4"/>
    </row>
    <row r="41" spans="1:12" x14ac:dyDescent="0.25">
      <c r="A41" s="36">
        <f t="shared" si="0"/>
        <v>2008</v>
      </c>
      <c r="B41" s="3" t="s">
        <v>43</v>
      </c>
      <c r="C41" s="4">
        <v>39721</v>
      </c>
      <c r="D41" s="24">
        <v>3016.2</v>
      </c>
      <c r="E41" s="65">
        <v>1169.0999999999999</v>
      </c>
      <c r="F41" s="65">
        <v>1847.1</v>
      </c>
      <c r="G41" s="24">
        <v>3055.9</v>
      </c>
      <c r="H41" s="5">
        <v>1</v>
      </c>
      <c r="J41" s="4"/>
      <c r="L41" s="4"/>
    </row>
    <row r="42" spans="1:12" x14ac:dyDescent="0.25">
      <c r="A42" s="36">
        <f t="shared" si="0"/>
        <v>2008</v>
      </c>
      <c r="B42" s="3" t="s">
        <v>44</v>
      </c>
      <c r="C42" s="4">
        <v>39813</v>
      </c>
      <c r="D42" s="24">
        <v>3035.9</v>
      </c>
      <c r="E42" s="65">
        <v>1189.3</v>
      </c>
      <c r="F42" s="65">
        <v>1846.6</v>
      </c>
      <c r="G42" s="24">
        <v>3049.7</v>
      </c>
      <c r="H42" s="5">
        <v>1</v>
      </c>
      <c r="J42" s="4"/>
      <c r="L42" s="4"/>
    </row>
    <row r="43" spans="1:12" x14ac:dyDescent="0.25">
      <c r="A43" s="36">
        <f t="shared" si="0"/>
        <v>2009</v>
      </c>
      <c r="B43" s="3" t="s">
        <v>45</v>
      </c>
      <c r="C43" s="4">
        <v>39903</v>
      </c>
      <c r="D43" s="24">
        <v>3040.5</v>
      </c>
      <c r="E43" s="65">
        <v>1180.0999999999999</v>
      </c>
      <c r="F43" s="65">
        <v>1860.4</v>
      </c>
      <c r="G43" s="24">
        <v>3035.4</v>
      </c>
      <c r="H43" s="5">
        <v>1</v>
      </c>
      <c r="J43" s="4"/>
      <c r="L43" s="4"/>
    </row>
    <row r="44" spans="1:12" x14ac:dyDescent="0.25">
      <c r="A44" s="36">
        <f t="shared" si="0"/>
        <v>2009</v>
      </c>
      <c r="B44" s="3" t="s">
        <v>46</v>
      </c>
      <c r="C44" s="4">
        <v>39994</v>
      </c>
      <c r="D44" s="24">
        <v>3096</v>
      </c>
      <c r="E44" s="65">
        <v>1218.9000000000001</v>
      </c>
      <c r="F44" s="65">
        <v>1877.1</v>
      </c>
      <c r="G44" s="24">
        <v>3086.5</v>
      </c>
      <c r="H44" s="5">
        <v>1</v>
      </c>
      <c r="J44" s="4"/>
      <c r="L44" s="4"/>
    </row>
    <row r="45" spans="1:12" x14ac:dyDescent="0.25">
      <c r="A45" s="36">
        <f t="shared" si="0"/>
        <v>2009</v>
      </c>
      <c r="B45" s="3" t="s">
        <v>47</v>
      </c>
      <c r="C45" s="4">
        <v>40086</v>
      </c>
      <c r="D45" s="24">
        <v>3113</v>
      </c>
      <c r="E45" s="65">
        <v>1235.5999999999999</v>
      </c>
      <c r="F45" s="65">
        <v>1877.4</v>
      </c>
      <c r="G45" s="24">
        <v>3112.5</v>
      </c>
      <c r="H45" s="5">
        <v>-1</v>
      </c>
      <c r="J45" s="4"/>
      <c r="L45" s="4"/>
    </row>
    <row r="46" spans="1:12" x14ac:dyDescent="0.25">
      <c r="A46" s="36">
        <f t="shared" si="0"/>
        <v>2009</v>
      </c>
      <c r="B46" s="3" t="s">
        <v>48</v>
      </c>
      <c r="C46" s="4">
        <v>40178</v>
      </c>
      <c r="D46" s="24">
        <v>3106.8</v>
      </c>
      <c r="E46" s="65">
        <v>1236.2</v>
      </c>
      <c r="F46" s="65">
        <v>1870.6</v>
      </c>
      <c r="G46" s="24">
        <v>3122</v>
      </c>
      <c r="H46" s="5">
        <v>-1</v>
      </c>
      <c r="J46" s="4"/>
      <c r="L46" s="4"/>
    </row>
    <row r="47" spans="1:12" x14ac:dyDescent="0.25">
      <c r="A47" s="36">
        <f t="shared" si="0"/>
        <v>2010</v>
      </c>
      <c r="B47" s="3" t="s">
        <v>49</v>
      </c>
      <c r="C47" s="4">
        <v>40268</v>
      </c>
      <c r="D47" s="24">
        <v>3084.3</v>
      </c>
      <c r="E47" s="65">
        <v>1247.8</v>
      </c>
      <c r="F47" s="65">
        <v>1836.5</v>
      </c>
      <c r="G47" s="24">
        <v>3135.7</v>
      </c>
      <c r="H47" s="5">
        <v>-1</v>
      </c>
      <c r="J47" s="4"/>
      <c r="L47" s="4"/>
    </row>
    <row r="48" spans="1:12" x14ac:dyDescent="0.25">
      <c r="A48" s="36">
        <f t="shared" si="0"/>
        <v>2010</v>
      </c>
      <c r="B48" s="3" t="s">
        <v>50</v>
      </c>
      <c r="C48" s="4">
        <v>40359</v>
      </c>
      <c r="D48" s="24">
        <v>3106.2</v>
      </c>
      <c r="E48" s="65">
        <v>1273.4000000000001</v>
      </c>
      <c r="F48" s="65">
        <v>1832.8</v>
      </c>
      <c r="G48" s="24">
        <v>3181.5</v>
      </c>
      <c r="H48" s="5">
        <v>-1</v>
      </c>
      <c r="J48" s="4"/>
      <c r="L48" s="4"/>
    </row>
    <row r="49" spans="1:12" x14ac:dyDescent="0.25">
      <c r="A49" s="36">
        <f t="shared" si="0"/>
        <v>2010</v>
      </c>
      <c r="B49" s="3" t="s">
        <v>51</v>
      </c>
      <c r="C49" s="4">
        <v>40451</v>
      </c>
      <c r="D49" s="24">
        <v>3103.5</v>
      </c>
      <c r="E49" s="65">
        <v>1285</v>
      </c>
      <c r="F49" s="65">
        <v>1818.5</v>
      </c>
      <c r="G49" s="24">
        <v>3194.7</v>
      </c>
      <c r="H49" s="5">
        <v>-1</v>
      </c>
      <c r="J49" s="4"/>
      <c r="L49" s="4"/>
    </row>
    <row r="50" spans="1:12" x14ac:dyDescent="0.25">
      <c r="A50" s="36">
        <f t="shared" si="0"/>
        <v>2010</v>
      </c>
      <c r="B50" s="3" t="s">
        <v>52</v>
      </c>
      <c r="C50" s="4">
        <v>40543</v>
      </c>
      <c r="D50" s="24">
        <v>3071.5</v>
      </c>
      <c r="E50" s="65">
        <v>1276.4000000000001</v>
      </c>
      <c r="F50" s="65">
        <v>1795.2</v>
      </c>
      <c r="G50" s="24">
        <v>3184.2</v>
      </c>
      <c r="H50" s="5">
        <v>-1</v>
      </c>
      <c r="J50" s="4"/>
      <c r="L50" s="4"/>
    </row>
    <row r="51" spans="1:12" x14ac:dyDescent="0.25">
      <c r="A51" s="36">
        <f t="shared" si="0"/>
        <v>2011</v>
      </c>
      <c r="B51" s="3" t="s">
        <v>53</v>
      </c>
      <c r="C51" s="4">
        <v>40633</v>
      </c>
      <c r="D51" s="24">
        <v>3012.2</v>
      </c>
      <c r="E51" s="65">
        <v>1241.2</v>
      </c>
      <c r="F51" s="65">
        <v>1771.1</v>
      </c>
      <c r="G51" s="24">
        <v>3153.8</v>
      </c>
      <c r="H51" s="5">
        <v>-1</v>
      </c>
      <c r="J51" s="4"/>
      <c r="L51" s="4"/>
    </row>
    <row r="52" spans="1:12" x14ac:dyDescent="0.25">
      <c r="A52" s="36">
        <f t="shared" si="0"/>
        <v>2011</v>
      </c>
      <c r="B52" s="3" t="s">
        <v>54</v>
      </c>
      <c r="C52" s="4">
        <v>40724</v>
      </c>
      <c r="D52" s="24">
        <v>3009</v>
      </c>
      <c r="E52" s="65">
        <v>1246</v>
      </c>
      <c r="F52" s="65">
        <v>1763</v>
      </c>
      <c r="G52" s="24">
        <v>3183.8</v>
      </c>
      <c r="H52" s="5">
        <v>-1</v>
      </c>
      <c r="J52" s="4"/>
      <c r="L52" s="4"/>
    </row>
    <row r="53" spans="1:12" x14ac:dyDescent="0.25">
      <c r="A53" s="36">
        <f t="shared" si="0"/>
        <v>2011</v>
      </c>
      <c r="B53" s="3" t="s">
        <v>55</v>
      </c>
      <c r="C53" s="4">
        <v>40816</v>
      </c>
      <c r="D53" s="24">
        <v>2990</v>
      </c>
      <c r="E53" s="65">
        <v>1233.3</v>
      </c>
      <c r="F53" s="65">
        <v>1756.8</v>
      </c>
      <c r="G53" s="24">
        <v>3176.8</v>
      </c>
      <c r="H53" s="5">
        <v>-1</v>
      </c>
      <c r="J53" s="4"/>
      <c r="L53" s="4"/>
    </row>
    <row r="54" spans="1:12" x14ac:dyDescent="0.25">
      <c r="A54" s="36">
        <f t="shared" si="0"/>
        <v>2011</v>
      </c>
      <c r="B54" s="3" t="s">
        <v>56</v>
      </c>
      <c r="C54" s="4">
        <v>40908</v>
      </c>
      <c r="D54" s="24">
        <v>2978.3</v>
      </c>
      <c r="E54" s="65">
        <v>1225.2</v>
      </c>
      <c r="F54" s="65">
        <v>1753.1</v>
      </c>
      <c r="G54" s="24">
        <v>3160.4</v>
      </c>
      <c r="H54" s="5">
        <v>-1</v>
      </c>
      <c r="J54" s="4"/>
      <c r="L54" s="4"/>
    </row>
    <row r="55" spans="1:12" x14ac:dyDescent="0.25">
      <c r="A55" s="36">
        <f t="shared" si="0"/>
        <v>2012</v>
      </c>
      <c r="B55" s="3" t="s">
        <v>57</v>
      </c>
      <c r="C55" s="4">
        <v>40999</v>
      </c>
      <c r="D55" s="24">
        <v>2957.8</v>
      </c>
      <c r="E55" s="65">
        <v>1216</v>
      </c>
      <c r="F55" s="65">
        <v>1741.7</v>
      </c>
      <c r="G55" s="24">
        <v>3166.2</v>
      </c>
      <c r="H55" s="5">
        <v>-1</v>
      </c>
      <c r="J55" s="4"/>
      <c r="L55" s="4"/>
    </row>
    <row r="56" spans="1:12" x14ac:dyDescent="0.25">
      <c r="A56" s="36">
        <f t="shared" si="0"/>
        <v>2012</v>
      </c>
      <c r="B56" s="3" t="s">
        <v>58</v>
      </c>
      <c r="C56" s="4">
        <v>41090</v>
      </c>
      <c r="D56" s="24">
        <v>2954.9</v>
      </c>
      <c r="E56" s="65">
        <v>1213.0999999999999</v>
      </c>
      <c r="F56" s="65">
        <v>1741.7</v>
      </c>
      <c r="G56" s="24">
        <v>3163.3</v>
      </c>
      <c r="H56" s="5">
        <v>-1</v>
      </c>
      <c r="J56" s="4"/>
      <c r="L56" s="4"/>
    </row>
    <row r="57" spans="1:12" x14ac:dyDescent="0.25">
      <c r="A57" s="36">
        <f t="shared" si="0"/>
        <v>2012</v>
      </c>
      <c r="B57" s="3" t="s">
        <v>59</v>
      </c>
      <c r="C57" s="4">
        <v>41182</v>
      </c>
      <c r="D57" s="24">
        <v>2974.4</v>
      </c>
      <c r="E57" s="65">
        <v>1235.4000000000001</v>
      </c>
      <c r="F57" s="65">
        <v>1739.2</v>
      </c>
      <c r="G57" s="24">
        <v>3190.5</v>
      </c>
      <c r="H57" s="5">
        <v>-1</v>
      </c>
      <c r="J57" s="4"/>
      <c r="L57" s="4"/>
    </row>
    <row r="58" spans="1:12" x14ac:dyDescent="0.25">
      <c r="A58" s="36">
        <f t="shared" si="0"/>
        <v>2012</v>
      </c>
      <c r="B58" s="3" t="s">
        <v>60</v>
      </c>
      <c r="C58" s="4">
        <v>41274</v>
      </c>
      <c r="D58" s="24">
        <v>2928.7</v>
      </c>
      <c r="E58" s="65">
        <v>1193</v>
      </c>
      <c r="F58" s="65">
        <v>1735.5</v>
      </c>
      <c r="G58" s="24">
        <v>3156.6</v>
      </c>
      <c r="H58" s="5">
        <v>-1</v>
      </c>
      <c r="J58" s="4"/>
      <c r="L58" s="4"/>
    </row>
    <row r="59" spans="1:12" x14ac:dyDescent="0.25">
      <c r="A59" s="36">
        <f t="shared" si="0"/>
        <v>2013</v>
      </c>
      <c r="B59" s="3" t="s">
        <v>61</v>
      </c>
      <c r="C59" s="4">
        <v>41364</v>
      </c>
      <c r="D59" s="24">
        <v>2899.8</v>
      </c>
      <c r="E59" s="65">
        <v>1162.5</v>
      </c>
      <c r="F59" s="65">
        <v>1736.8</v>
      </c>
      <c r="G59" s="24">
        <v>3135.9</v>
      </c>
      <c r="H59" s="5">
        <v>-1</v>
      </c>
      <c r="J59" s="4"/>
      <c r="L59" s="4"/>
    </row>
    <row r="60" spans="1:12" x14ac:dyDescent="0.25">
      <c r="A60" s="36">
        <f t="shared" si="0"/>
        <v>2013</v>
      </c>
      <c r="B60" s="3" t="s">
        <v>62</v>
      </c>
      <c r="C60" s="4">
        <v>41455</v>
      </c>
      <c r="D60" s="24">
        <v>2901.2</v>
      </c>
      <c r="E60" s="65">
        <v>1152.2</v>
      </c>
      <c r="F60" s="65">
        <v>1748.3</v>
      </c>
      <c r="G60" s="24">
        <v>3142.4</v>
      </c>
      <c r="H60" s="5">
        <v>-1</v>
      </c>
      <c r="J60" s="4"/>
      <c r="L60" s="4"/>
    </row>
    <row r="61" spans="1:12" x14ac:dyDescent="0.25">
      <c r="A61" s="36">
        <f t="shared" si="0"/>
        <v>2013</v>
      </c>
      <c r="B61" s="3" t="s">
        <v>63</v>
      </c>
      <c r="C61" s="4">
        <v>41547</v>
      </c>
      <c r="D61" s="24">
        <v>2902.4</v>
      </c>
      <c r="E61" s="65">
        <v>1148.7</v>
      </c>
      <c r="F61" s="65">
        <v>1753</v>
      </c>
      <c r="G61" s="24">
        <v>3154.7</v>
      </c>
      <c r="H61" s="5">
        <v>-1</v>
      </c>
      <c r="J61" s="4"/>
      <c r="L61" s="4"/>
    </row>
    <row r="62" spans="1:12" x14ac:dyDescent="0.25">
      <c r="A62" s="36">
        <f t="shared" si="0"/>
        <v>2013</v>
      </c>
      <c r="B62" s="3" t="s">
        <v>64</v>
      </c>
      <c r="C62" s="4">
        <v>41639</v>
      </c>
      <c r="D62" s="24">
        <v>2874.5</v>
      </c>
      <c r="E62" s="65">
        <v>1117.8</v>
      </c>
      <c r="F62" s="65">
        <v>1755.7</v>
      </c>
      <c r="G62" s="24">
        <v>3142.7</v>
      </c>
      <c r="H62" s="5">
        <v>-1</v>
      </c>
      <c r="J62" s="4"/>
      <c r="L62" s="4"/>
    </row>
    <row r="63" spans="1:12" x14ac:dyDescent="0.25">
      <c r="A63" s="36">
        <f t="shared" si="0"/>
        <v>2014</v>
      </c>
      <c r="B63" t="s">
        <v>65</v>
      </c>
      <c r="C63" s="3">
        <v>41729</v>
      </c>
      <c r="D63" s="24">
        <v>2868.5</v>
      </c>
      <c r="E63" s="65">
        <v>1117.4000000000001</v>
      </c>
      <c r="F63" s="65">
        <v>1750.2</v>
      </c>
      <c r="G63" s="24">
        <v>3139.1</v>
      </c>
      <c r="H63" s="5">
        <v>-1</v>
      </c>
      <c r="J63" s="4"/>
      <c r="L63" s="4"/>
    </row>
    <row r="64" spans="1:12" x14ac:dyDescent="0.25">
      <c r="A64" s="36">
        <f t="shared" si="0"/>
        <v>2014</v>
      </c>
      <c r="B64" t="s">
        <v>66</v>
      </c>
      <c r="C64" s="3">
        <v>41820</v>
      </c>
      <c r="D64" s="24">
        <v>2880</v>
      </c>
      <c r="E64" s="65">
        <v>1115.3</v>
      </c>
      <c r="F64" s="65">
        <v>1763.7</v>
      </c>
      <c r="G64" s="24">
        <v>3161.5</v>
      </c>
      <c r="H64" s="5">
        <v>-1</v>
      </c>
      <c r="J64" s="4"/>
      <c r="L64" s="4"/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zoomScale="55" zoomScaleNormal="55" workbookViewId="0">
      <selection activeCell="P7" sqref="P7:P20"/>
    </sheetView>
  </sheetViews>
  <sheetFormatPr defaultRowHeight="15" x14ac:dyDescent="0.25"/>
  <cols>
    <col min="1" max="2" width="9.140625" style="36"/>
    <col min="4" max="4" width="9.42578125" bestFit="1" customWidth="1"/>
    <col min="7" max="8" width="9.140625" style="20"/>
    <col min="9" max="10" width="9.140625" style="47"/>
    <col min="11" max="11" width="9.140625" style="80"/>
    <col min="12" max="12" width="10.5703125" bestFit="1" customWidth="1"/>
  </cols>
  <sheetData>
    <row r="1" spans="1:19" x14ac:dyDescent="0.25">
      <c r="A1" s="36" t="s">
        <v>366</v>
      </c>
      <c r="B1" s="36" t="s">
        <v>359</v>
      </c>
      <c r="C1" t="s">
        <v>9</v>
      </c>
      <c r="E1" s="6" t="s">
        <v>113</v>
      </c>
      <c r="F1" s="6"/>
      <c r="G1" s="19"/>
      <c r="H1" s="19"/>
      <c r="I1" s="45" t="s">
        <v>396</v>
      </c>
      <c r="J1" s="45" t="s">
        <v>397</v>
      </c>
      <c r="K1" s="78"/>
      <c r="L1" s="6"/>
      <c r="M1" s="6"/>
      <c r="N1" s="6"/>
      <c r="O1" s="6"/>
      <c r="P1" s="6"/>
      <c r="Q1" s="6" t="s">
        <v>112</v>
      </c>
      <c r="R1" s="6"/>
      <c r="S1" s="6"/>
    </row>
    <row r="2" spans="1:19" x14ac:dyDescent="0.25">
      <c r="E2" s="6" t="s">
        <v>80</v>
      </c>
      <c r="F2" s="6" t="s">
        <v>81</v>
      </c>
      <c r="G2" s="19"/>
      <c r="H2" s="19"/>
      <c r="I2" s="49"/>
      <c r="J2" s="49"/>
      <c r="K2" s="78"/>
      <c r="L2" s="6"/>
      <c r="M2" s="6"/>
      <c r="N2" s="6"/>
      <c r="O2" s="6"/>
      <c r="P2" s="6"/>
      <c r="Q2" s="6" t="s">
        <v>110</v>
      </c>
      <c r="R2" s="6" t="s">
        <v>111</v>
      </c>
      <c r="S2" s="19" t="s">
        <v>315</v>
      </c>
    </row>
    <row r="3" spans="1:19" x14ac:dyDescent="0.25">
      <c r="C3" s="2" t="s">
        <v>115</v>
      </c>
      <c r="D3" s="2" t="s">
        <v>8</v>
      </c>
      <c r="E3" s="1" t="s">
        <v>83</v>
      </c>
      <c r="F3" s="1" t="s">
        <v>84</v>
      </c>
      <c r="G3" s="23"/>
      <c r="H3" s="23"/>
      <c r="I3" s="46"/>
      <c r="J3" s="46"/>
      <c r="K3" s="79" t="s">
        <v>114</v>
      </c>
      <c r="O3" s="2" t="s">
        <v>116</v>
      </c>
      <c r="P3" s="16" t="s">
        <v>8</v>
      </c>
      <c r="Q3" s="17" t="s">
        <v>296</v>
      </c>
      <c r="R3" s="17" t="s">
        <v>313</v>
      </c>
      <c r="S3" s="20"/>
    </row>
    <row r="4" spans="1:19" x14ac:dyDescent="0.25">
      <c r="C4" t="s">
        <v>69</v>
      </c>
      <c r="E4" t="s">
        <v>118</v>
      </c>
      <c r="F4" t="s">
        <v>119</v>
      </c>
      <c r="K4" s="80" t="s">
        <v>121</v>
      </c>
      <c r="O4" t="s">
        <v>69</v>
      </c>
      <c r="Q4" t="s">
        <v>299</v>
      </c>
      <c r="R4" t="s">
        <v>314</v>
      </c>
      <c r="S4" s="20"/>
    </row>
    <row r="5" spans="1:19" x14ac:dyDescent="0.25">
      <c r="C5" t="s">
        <v>68</v>
      </c>
      <c r="E5" t="s">
        <v>71</v>
      </c>
      <c r="F5" t="s">
        <v>71</v>
      </c>
      <c r="K5" s="80" t="s">
        <v>77</v>
      </c>
      <c r="O5" t="s">
        <v>68</v>
      </c>
      <c r="Q5" t="s">
        <v>71</v>
      </c>
      <c r="R5" t="s">
        <v>71</v>
      </c>
      <c r="S5" s="20"/>
    </row>
    <row r="6" spans="1:19" x14ac:dyDescent="0.25">
      <c r="C6" t="s">
        <v>67</v>
      </c>
      <c r="E6" t="s">
        <v>73</v>
      </c>
      <c r="F6" t="s">
        <v>73</v>
      </c>
      <c r="K6" s="80" t="s">
        <v>120</v>
      </c>
      <c r="O6" t="s">
        <v>67</v>
      </c>
      <c r="Q6" t="s">
        <v>298</v>
      </c>
      <c r="R6" t="s">
        <v>298</v>
      </c>
      <c r="S6" s="20"/>
    </row>
    <row r="7" spans="1:1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212.2</v>
      </c>
      <c r="F7" s="4">
        <v>189</v>
      </c>
      <c r="G7" s="24">
        <f t="shared" ref="G7:G18" si="0">E7/$S$7</f>
        <v>280.18585075702953</v>
      </c>
      <c r="H7" s="24">
        <f t="shared" ref="H7:H18" si="1">F7/$S$7</f>
        <v>249.55290194664744</v>
      </c>
      <c r="I7" s="48">
        <f>SUM(G7:H7)</f>
        <v>529.73875270367694</v>
      </c>
      <c r="J7" s="48">
        <f>SUM(E7:F7)</f>
        <v>401.2</v>
      </c>
      <c r="K7" s="81">
        <v>-1</v>
      </c>
      <c r="O7" t="s">
        <v>297</v>
      </c>
      <c r="P7" s="18">
        <v>36891</v>
      </c>
      <c r="Q7" s="4">
        <v>1109.5999999999999</v>
      </c>
      <c r="R7" s="4">
        <v>1465.1</v>
      </c>
      <c r="S7" s="20">
        <f>Q7/R7</f>
        <v>0.75735444679544062</v>
      </c>
    </row>
    <row r="8" spans="1:19" x14ac:dyDescent="0.25">
      <c r="A8" s="36">
        <f t="shared" ref="A8:A71" si="2">YEAR(C8)</f>
        <v>2000</v>
      </c>
      <c r="B8" s="36" t="str">
        <f t="shared" ref="B8:B71" si="3">"Q"&amp;ROUNDUP(MONTH(C8)/3, 0)&amp;"-"&amp;YEAR(C8)</f>
        <v>Q1-2000</v>
      </c>
      <c r="C8" t="s">
        <v>122</v>
      </c>
      <c r="D8" s="3">
        <v>36585</v>
      </c>
      <c r="E8" s="4">
        <v>212.9</v>
      </c>
      <c r="F8" s="4">
        <v>189.9</v>
      </c>
      <c r="G8" s="24">
        <f t="shared" si="0"/>
        <v>281.11012076423935</v>
      </c>
      <c r="H8" s="24">
        <f t="shared" si="1"/>
        <v>250.74124909877432</v>
      </c>
      <c r="I8" s="48">
        <f t="shared" ref="I8:I71" si="4">SUM(G8:H8)</f>
        <v>531.8513698630137</v>
      </c>
      <c r="J8" s="48">
        <f t="shared" ref="J8:J71" si="5">SUM(E8:F8)</f>
        <v>402.8</v>
      </c>
      <c r="K8" s="81">
        <v>-1</v>
      </c>
      <c r="O8" t="s">
        <v>300</v>
      </c>
      <c r="P8" s="18">
        <v>37256</v>
      </c>
      <c r="Q8" s="4">
        <v>1209.4000000000001</v>
      </c>
      <c r="R8" s="4">
        <v>1542.7</v>
      </c>
      <c r="S8" s="20">
        <f t="shared" ref="S8:S20" si="6">Q8/R8</f>
        <v>0.78395021715174695</v>
      </c>
    </row>
    <row r="9" spans="1:19" x14ac:dyDescent="0.25">
      <c r="A9" s="36">
        <f t="shared" si="2"/>
        <v>2000</v>
      </c>
      <c r="B9" s="36" t="str">
        <f t="shared" si="3"/>
        <v>Q1-2000</v>
      </c>
      <c r="C9" t="s">
        <v>123</v>
      </c>
      <c r="D9" s="3">
        <v>36616</v>
      </c>
      <c r="E9" s="4">
        <v>213.8</v>
      </c>
      <c r="F9" s="4">
        <v>191.7</v>
      </c>
      <c r="G9" s="24">
        <f t="shared" si="0"/>
        <v>282.29846791636623</v>
      </c>
      <c r="H9" s="24">
        <f t="shared" si="1"/>
        <v>253.11794340302808</v>
      </c>
      <c r="I9" s="48">
        <f t="shared" si="4"/>
        <v>535.41641131939434</v>
      </c>
      <c r="J9" s="48">
        <f t="shared" si="5"/>
        <v>405.5</v>
      </c>
      <c r="K9" s="81">
        <v>-1</v>
      </c>
      <c r="O9" t="s">
        <v>301</v>
      </c>
      <c r="P9" s="18">
        <v>37621</v>
      </c>
      <c r="Q9" s="4">
        <v>1317.1</v>
      </c>
      <c r="R9" s="4">
        <v>1634.6</v>
      </c>
      <c r="S9" s="20">
        <f t="shared" si="6"/>
        <v>0.80576287776826139</v>
      </c>
    </row>
    <row r="10" spans="1:19" x14ac:dyDescent="0.25">
      <c r="A10" s="36">
        <f t="shared" si="2"/>
        <v>2000</v>
      </c>
      <c r="B10" s="36" t="str">
        <f t="shared" si="3"/>
        <v>Q2-2000</v>
      </c>
      <c r="C10" t="s">
        <v>124</v>
      </c>
      <c r="D10" s="3">
        <v>36646</v>
      </c>
      <c r="E10" s="4">
        <v>214.8</v>
      </c>
      <c r="F10" s="4">
        <v>195.8</v>
      </c>
      <c r="G10" s="24">
        <f t="shared" si="0"/>
        <v>283.61885364095167</v>
      </c>
      <c r="H10" s="24">
        <f t="shared" si="1"/>
        <v>258.5315248738284</v>
      </c>
      <c r="I10" s="48">
        <f t="shared" si="4"/>
        <v>542.15037851478007</v>
      </c>
      <c r="J10" s="48">
        <f t="shared" si="5"/>
        <v>410.6</v>
      </c>
      <c r="K10" s="81">
        <v>-1</v>
      </c>
      <c r="O10" t="s">
        <v>302</v>
      </c>
      <c r="P10" s="18">
        <v>37986</v>
      </c>
      <c r="Q10" s="4">
        <v>1411.3</v>
      </c>
      <c r="R10" s="4">
        <v>1691.3</v>
      </c>
      <c r="S10" s="20">
        <f t="shared" si="6"/>
        <v>0.83444687518476912</v>
      </c>
    </row>
    <row r="11" spans="1:19" x14ac:dyDescent="0.25">
      <c r="A11" s="36">
        <f t="shared" si="2"/>
        <v>2000</v>
      </c>
      <c r="B11" s="36" t="str">
        <f t="shared" si="3"/>
        <v>Q2-2000</v>
      </c>
      <c r="C11" t="s">
        <v>125</v>
      </c>
      <c r="D11" s="3">
        <v>36677</v>
      </c>
      <c r="E11" s="4">
        <v>216.1</v>
      </c>
      <c r="F11" s="4">
        <v>198.3</v>
      </c>
      <c r="G11" s="24">
        <f t="shared" si="0"/>
        <v>285.33535508291277</v>
      </c>
      <c r="H11" s="24">
        <f t="shared" si="1"/>
        <v>261.83248918529199</v>
      </c>
      <c r="I11" s="48">
        <f t="shared" si="4"/>
        <v>547.16784426820482</v>
      </c>
      <c r="J11" s="48">
        <f t="shared" si="5"/>
        <v>414.4</v>
      </c>
      <c r="K11" s="81">
        <v>-1</v>
      </c>
      <c r="O11" t="s">
        <v>303</v>
      </c>
      <c r="P11" s="18">
        <v>38352</v>
      </c>
      <c r="Q11" s="4">
        <v>1516.2</v>
      </c>
      <c r="R11" s="4">
        <v>1755.4</v>
      </c>
      <c r="S11" s="20">
        <f t="shared" si="6"/>
        <v>0.86373476130796401</v>
      </c>
    </row>
    <row r="12" spans="1:19" x14ac:dyDescent="0.25">
      <c r="A12" s="36">
        <f t="shared" si="2"/>
        <v>2000</v>
      </c>
      <c r="B12" s="36" t="str">
        <f t="shared" si="3"/>
        <v>Q2-2000</v>
      </c>
      <c r="C12" t="s">
        <v>126</v>
      </c>
      <c r="D12" s="3">
        <v>36707</v>
      </c>
      <c r="E12" s="4">
        <v>217.4</v>
      </c>
      <c r="F12" s="4">
        <v>200.7</v>
      </c>
      <c r="G12" s="24">
        <f t="shared" si="0"/>
        <v>287.05185652487381</v>
      </c>
      <c r="H12" s="24">
        <f t="shared" si="1"/>
        <v>265.00141492429702</v>
      </c>
      <c r="I12" s="48">
        <f t="shared" si="4"/>
        <v>552.05327144917078</v>
      </c>
      <c r="J12" s="48">
        <f t="shared" si="5"/>
        <v>418.1</v>
      </c>
      <c r="K12" s="81">
        <v>-1</v>
      </c>
      <c r="O12" t="s">
        <v>304</v>
      </c>
      <c r="P12" s="18">
        <v>38717</v>
      </c>
      <c r="Q12" s="4">
        <v>1614</v>
      </c>
      <c r="R12" s="4">
        <v>1812.5</v>
      </c>
      <c r="S12" s="20">
        <f t="shared" si="6"/>
        <v>0.89048275862068971</v>
      </c>
    </row>
    <row r="13" spans="1:19" x14ac:dyDescent="0.25">
      <c r="A13" s="36">
        <f t="shared" si="2"/>
        <v>2000</v>
      </c>
      <c r="B13" s="36" t="str">
        <f t="shared" si="3"/>
        <v>Q3-2000</v>
      </c>
      <c r="C13" t="s">
        <v>127</v>
      </c>
      <c r="D13" s="3">
        <v>36738</v>
      </c>
      <c r="E13" s="4">
        <v>219</v>
      </c>
      <c r="F13" s="4">
        <v>203.7</v>
      </c>
      <c r="G13" s="24">
        <f t="shared" si="0"/>
        <v>289.16447368421052</v>
      </c>
      <c r="H13" s="24">
        <f t="shared" si="1"/>
        <v>268.96257209805333</v>
      </c>
      <c r="I13" s="48">
        <f t="shared" si="4"/>
        <v>558.12704578226385</v>
      </c>
      <c r="J13" s="48">
        <f t="shared" si="5"/>
        <v>422.7</v>
      </c>
      <c r="K13" s="81">
        <v>-1</v>
      </c>
      <c r="O13" t="s">
        <v>305</v>
      </c>
      <c r="P13" s="18">
        <v>39082</v>
      </c>
      <c r="Q13" s="4">
        <v>1717.3</v>
      </c>
      <c r="R13" s="4">
        <v>1869.4</v>
      </c>
      <c r="S13" s="20">
        <f t="shared" si="6"/>
        <v>0.91863699582753822</v>
      </c>
    </row>
    <row r="14" spans="1:19" x14ac:dyDescent="0.25">
      <c r="A14" s="36">
        <f t="shared" si="2"/>
        <v>2000</v>
      </c>
      <c r="B14" s="36" t="str">
        <f t="shared" si="3"/>
        <v>Q3-2000</v>
      </c>
      <c r="C14" t="s">
        <v>128</v>
      </c>
      <c r="D14" s="3">
        <v>36769</v>
      </c>
      <c r="E14" s="4">
        <v>220.6</v>
      </c>
      <c r="F14" s="4">
        <v>205.1</v>
      </c>
      <c r="G14" s="24">
        <f t="shared" si="0"/>
        <v>291.27709084354723</v>
      </c>
      <c r="H14" s="24">
        <f t="shared" si="1"/>
        <v>270.81111211247293</v>
      </c>
      <c r="I14" s="48">
        <f t="shared" si="4"/>
        <v>562.08820295602015</v>
      </c>
      <c r="J14" s="48">
        <f t="shared" si="5"/>
        <v>425.7</v>
      </c>
      <c r="K14" s="81">
        <v>-1</v>
      </c>
      <c r="O14" t="s">
        <v>306</v>
      </c>
      <c r="P14" s="18">
        <v>39447</v>
      </c>
      <c r="Q14" s="4">
        <v>1826.8</v>
      </c>
      <c r="R14" s="4">
        <v>1925.6</v>
      </c>
      <c r="S14" s="20">
        <f t="shared" si="6"/>
        <v>0.9486913169921064</v>
      </c>
    </row>
    <row r="15" spans="1:19" x14ac:dyDescent="0.25">
      <c r="A15" s="36">
        <f t="shared" si="2"/>
        <v>2000</v>
      </c>
      <c r="B15" s="36" t="str">
        <f t="shared" si="3"/>
        <v>Q3-2000</v>
      </c>
      <c r="C15" t="s">
        <v>129</v>
      </c>
      <c r="D15" s="3">
        <v>36799</v>
      </c>
      <c r="E15" s="4">
        <v>222.5</v>
      </c>
      <c r="F15" s="4">
        <v>205.5</v>
      </c>
      <c r="G15" s="24">
        <f t="shared" si="0"/>
        <v>293.78582372025954</v>
      </c>
      <c r="H15" s="24">
        <f t="shared" si="1"/>
        <v>271.33926640230715</v>
      </c>
      <c r="I15" s="48">
        <f t="shared" si="4"/>
        <v>565.12509012256669</v>
      </c>
      <c r="J15" s="48">
        <f t="shared" si="5"/>
        <v>428</v>
      </c>
      <c r="K15" s="81">
        <v>-1</v>
      </c>
      <c r="O15" t="s">
        <v>307</v>
      </c>
      <c r="P15" s="18">
        <v>39813</v>
      </c>
      <c r="Q15" s="4">
        <v>1914.2</v>
      </c>
      <c r="R15" s="4">
        <v>1966.9</v>
      </c>
      <c r="S15" s="20">
        <f t="shared" si="6"/>
        <v>0.97320656871218669</v>
      </c>
    </row>
    <row r="16" spans="1:19" x14ac:dyDescent="0.25">
      <c r="A16" s="36">
        <f t="shared" si="2"/>
        <v>2000</v>
      </c>
      <c r="B16" s="36" t="str">
        <f t="shared" si="3"/>
        <v>Q4-2000</v>
      </c>
      <c r="C16" t="s">
        <v>130</v>
      </c>
      <c r="D16" s="3">
        <v>36830</v>
      </c>
      <c r="E16" s="4">
        <v>224.5</v>
      </c>
      <c r="F16" s="4">
        <v>203.6</v>
      </c>
      <c r="G16" s="24">
        <f t="shared" si="0"/>
        <v>296.42659516943041</v>
      </c>
      <c r="H16" s="24">
        <f t="shared" si="1"/>
        <v>268.83053352559477</v>
      </c>
      <c r="I16" s="48">
        <f t="shared" si="4"/>
        <v>565.25712869502513</v>
      </c>
      <c r="J16" s="48">
        <f t="shared" si="5"/>
        <v>428.1</v>
      </c>
      <c r="K16" s="81">
        <v>-1</v>
      </c>
      <c r="O16" t="s">
        <v>308</v>
      </c>
      <c r="P16" s="18">
        <v>40178</v>
      </c>
      <c r="Q16" s="4">
        <v>2000.9</v>
      </c>
      <c r="R16" s="4">
        <v>2000.9</v>
      </c>
      <c r="S16" s="20">
        <f t="shared" si="6"/>
        <v>1</v>
      </c>
    </row>
    <row r="17" spans="1:19" x14ac:dyDescent="0.25">
      <c r="A17" s="36">
        <f t="shared" si="2"/>
        <v>2000</v>
      </c>
      <c r="B17" s="36" t="str">
        <f t="shared" si="3"/>
        <v>Q4-2000</v>
      </c>
      <c r="C17" t="s">
        <v>131</v>
      </c>
      <c r="D17" s="3">
        <v>36860</v>
      </c>
      <c r="E17" s="4">
        <v>226.7</v>
      </c>
      <c r="F17" s="4">
        <v>204.3</v>
      </c>
      <c r="G17" s="24">
        <f t="shared" si="0"/>
        <v>299.33144376351834</v>
      </c>
      <c r="H17" s="24">
        <f t="shared" si="1"/>
        <v>269.7548035328046</v>
      </c>
      <c r="I17" s="48">
        <f t="shared" si="4"/>
        <v>569.08624729632288</v>
      </c>
      <c r="J17" s="48">
        <f t="shared" si="5"/>
        <v>431</v>
      </c>
      <c r="K17" s="81">
        <v>-1</v>
      </c>
      <c r="O17" t="s">
        <v>309</v>
      </c>
      <c r="P17" s="18">
        <v>40543</v>
      </c>
      <c r="Q17" s="4">
        <v>2080.4</v>
      </c>
      <c r="R17" s="4">
        <v>2027.5</v>
      </c>
      <c r="S17" s="20">
        <f t="shared" si="6"/>
        <v>1.0260912453760789</v>
      </c>
    </row>
    <row r="18" spans="1:19" x14ac:dyDescent="0.25">
      <c r="A18" s="36">
        <f t="shared" si="2"/>
        <v>2000</v>
      </c>
      <c r="B18" s="36" t="str">
        <f t="shared" si="3"/>
        <v>Q4-2000</v>
      </c>
      <c r="C18" t="s">
        <v>132</v>
      </c>
      <c r="D18" s="3">
        <v>36891</v>
      </c>
      <c r="E18" s="4">
        <v>229</v>
      </c>
      <c r="F18" s="4">
        <v>206.5</v>
      </c>
      <c r="G18" s="24">
        <f t="shared" si="0"/>
        <v>302.36833093006487</v>
      </c>
      <c r="H18" s="24">
        <f t="shared" si="1"/>
        <v>272.65965212689258</v>
      </c>
      <c r="I18" s="48">
        <f t="shared" si="4"/>
        <v>575.02798305695751</v>
      </c>
      <c r="J18" s="48">
        <f t="shared" si="5"/>
        <v>435.5</v>
      </c>
      <c r="K18" s="81">
        <v>-1</v>
      </c>
      <c r="O18" t="s">
        <v>310</v>
      </c>
      <c r="P18" s="18">
        <v>40908</v>
      </c>
      <c r="Q18" s="4">
        <v>2176.9</v>
      </c>
      <c r="R18" s="4">
        <v>2078.5</v>
      </c>
      <c r="S18" s="20">
        <f t="shared" si="6"/>
        <v>1.0473418330526822</v>
      </c>
    </row>
    <row r="19" spans="1:19" x14ac:dyDescent="0.25">
      <c r="A19" s="36">
        <f t="shared" si="2"/>
        <v>2001</v>
      </c>
      <c r="B19" s="36" t="str">
        <f t="shared" si="3"/>
        <v>Q1-2001</v>
      </c>
      <c r="C19" t="s">
        <v>133</v>
      </c>
      <c r="D19" s="3">
        <v>36922</v>
      </c>
      <c r="E19" s="4">
        <v>231.5</v>
      </c>
      <c r="F19" s="4">
        <v>210.8</v>
      </c>
      <c r="G19" s="24">
        <f t="shared" ref="G19:G30" si="7">E19/$S$8</f>
        <v>295.29936332065489</v>
      </c>
      <c r="H19" s="24">
        <f t="shared" ref="H19:H30" si="8">F19/$S$8</f>
        <v>268.89462543409957</v>
      </c>
      <c r="I19" s="48">
        <f t="shared" si="4"/>
        <v>564.1939887547544</v>
      </c>
      <c r="J19" s="48">
        <f t="shared" si="5"/>
        <v>442.3</v>
      </c>
      <c r="K19" s="81">
        <v>-1</v>
      </c>
      <c r="O19" t="s">
        <v>311</v>
      </c>
      <c r="P19" s="18">
        <v>41274</v>
      </c>
      <c r="Q19" s="4">
        <v>2285.6999999999998</v>
      </c>
      <c r="R19" s="4">
        <v>2139.4</v>
      </c>
      <c r="S19" s="20">
        <f t="shared" si="6"/>
        <v>1.0683836589698046</v>
      </c>
    </row>
    <row r="20" spans="1:19" x14ac:dyDescent="0.25">
      <c r="A20" s="36">
        <f t="shared" si="2"/>
        <v>2001</v>
      </c>
      <c r="B20" s="36" t="str">
        <f t="shared" si="3"/>
        <v>Q1-2001</v>
      </c>
      <c r="C20" t="s">
        <v>134</v>
      </c>
      <c r="D20" s="3">
        <v>36950</v>
      </c>
      <c r="E20" s="4">
        <v>233.9</v>
      </c>
      <c r="F20" s="4">
        <v>214.6</v>
      </c>
      <c r="G20" s="24">
        <f t="shared" si="7"/>
        <v>298.36078220605259</v>
      </c>
      <c r="H20" s="24">
        <f t="shared" si="8"/>
        <v>273.74187200264595</v>
      </c>
      <c r="I20" s="48">
        <f t="shared" si="4"/>
        <v>572.1026542086986</v>
      </c>
      <c r="J20" s="48">
        <f t="shared" si="5"/>
        <v>448.5</v>
      </c>
      <c r="K20" s="81">
        <v>-1</v>
      </c>
      <c r="O20" t="s">
        <v>312</v>
      </c>
      <c r="P20" s="18">
        <v>41639</v>
      </c>
      <c r="Q20" s="4">
        <v>2372.1</v>
      </c>
      <c r="R20" s="4">
        <v>2192.6</v>
      </c>
      <c r="S20" s="20">
        <f t="shared" si="6"/>
        <v>1.0818662774787924</v>
      </c>
    </row>
    <row r="21" spans="1:19" x14ac:dyDescent="0.25">
      <c r="A21" s="36">
        <f t="shared" si="2"/>
        <v>2001</v>
      </c>
      <c r="B21" s="36" t="str">
        <f t="shared" si="3"/>
        <v>Q1-2001</v>
      </c>
      <c r="C21" t="s">
        <v>135</v>
      </c>
      <c r="D21" s="3">
        <v>36981</v>
      </c>
      <c r="E21" s="4">
        <v>236.2</v>
      </c>
      <c r="F21" s="4">
        <v>219.5</v>
      </c>
      <c r="G21" s="24">
        <f t="shared" si="7"/>
        <v>301.29464197122536</v>
      </c>
      <c r="H21" s="24">
        <f t="shared" si="8"/>
        <v>279.99226889366628</v>
      </c>
      <c r="I21" s="48">
        <f t="shared" si="4"/>
        <v>581.28691086489164</v>
      </c>
      <c r="J21" s="48">
        <f t="shared" si="5"/>
        <v>455.7</v>
      </c>
      <c r="K21" s="81">
        <v>1</v>
      </c>
    </row>
    <row r="22" spans="1:19" x14ac:dyDescent="0.25">
      <c r="A22" s="36">
        <f t="shared" si="2"/>
        <v>2001</v>
      </c>
      <c r="B22" s="36" t="str">
        <f t="shared" si="3"/>
        <v>Q2-2001</v>
      </c>
      <c r="C22" t="s">
        <v>136</v>
      </c>
      <c r="D22" s="3">
        <v>37011</v>
      </c>
      <c r="E22" s="4">
        <v>238.3</v>
      </c>
      <c r="F22" s="4">
        <v>229</v>
      </c>
      <c r="G22" s="24">
        <f t="shared" si="7"/>
        <v>303.97338349594844</v>
      </c>
      <c r="H22" s="24">
        <f t="shared" si="8"/>
        <v>292.11038531503226</v>
      </c>
      <c r="I22" s="48">
        <f t="shared" si="4"/>
        <v>596.0837688109807</v>
      </c>
      <c r="J22" s="48">
        <f t="shared" si="5"/>
        <v>467.3</v>
      </c>
      <c r="K22" s="81">
        <v>1</v>
      </c>
    </row>
    <row r="23" spans="1:19" x14ac:dyDescent="0.25">
      <c r="A23" s="36">
        <f t="shared" si="2"/>
        <v>2001</v>
      </c>
      <c r="B23" s="36" t="str">
        <f t="shared" si="3"/>
        <v>Q2-2001</v>
      </c>
      <c r="C23" t="s">
        <v>137</v>
      </c>
      <c r="D23" s="3">
        <v>37042</v>
      </c>
      <c r="E23" s="4">
        <v>240.4</v>
      </c>
      <c r="F23" s="4">
        <v>231.6</v>
      </c>
      <c r="G23" s="24">
        <f t="shared" si="7"/>
        <v>306.65212502067141</v>
      </c>
      <c r="H23" s="24">
        <f t="shared" si="8"/>
        <v>295.42692244087976</v>
      </c>
      <c r="I23" s="48">
        <f t="shared" si="4"/>
        <v>602.07904746155123</v>
      </c>
      <c r="J23" s="48">
        <f t="shared" si="5"/>
        <v>472</v>
      </c>
      <c r="K23" s="81">
        <v>1</v>
      </c>
    </row>
    <row r="24" spans="1:19" x14ac:dyDescent="0.25">
      <c r="A24" s="36">
        <f t="shared" si="2"/>
        <v>2001</v>
      </c>
      <c r="B24" s="36" t="str">
        <f t="shared" si="3"/>
        <v>Q2-2001</v>
      </c>
      <c r="C24" t="s">
        <v>138</v>
      </c>
      <c r="D24" s="3">
        <v>37072</v>
      </c>
      <c r="E24" s="4">
        <v>242.3</v>
      </c>
      <c r="F24" s="4">
        <v>229.7</v>
      </c>
      <c r="G24" s="24">
        <f t="shared" si="7"/>
        <v>309.07574830494463</v>
      </c>
      <c r="H24" s="24">
        <f t="shared" si="8"/>
        <v>293.00329915660654</v>
      </c>
      <c r="I24" s="48">
        <f t="shared" si="4"/>
        <v>602.07904746155123</v>
      </c>
      <c r="J24" s="48">
        <f t="shared" si="5"/>
        <v>472</v>
      </c>
      <c r="K24" s="81">
        <v>1</v>
      </c>
    </row>
    <row r="25" spans="1:19" x14ac:dyDescent="0.25">
      <c r="A25" s="36">
        <f t="shared" si="2"/>
        <v>2001</v>
      </c>
      <c r="B25" s="36" t="str">
        <f t="shared" si="3"/>
        <v>Q3-2001</v>
      </c>
      <c r="C25" t="s">
        <v>139</v>
      </c>
      <c r="D25" s="3">
        <v>37103</v>
      </c>
      <c r="E25" s="4">
        <v>244.2</v>
      </c>
      <c r="F25" s="4">
        <v>215.3</v>
      </c>
      <c r="G25" s="24">
        <f t="shared" si="7"/>
        <v>311.49937158921779</v>
      </c>
      <c r="H25" s="24">
        <f t="shared" si="8"/>
        <v>274.63478584422029</v>
      </c>
      <c r="I25" s="48">
        <f t="shared" si="4"/>
        <v>586.13415743343808</v>
      </c>
      <c r="J25" s="48">
        <f t="shared" si="5"/>
        <v>459.5</v>
      </c>
      <c r="K25" s="81">
        <v>1</v>
      </c>
    </row>
    <row r="26" spans="1:19" x14ac:dyDescent="0.25">
      <c r="A26" s="36">
        <f t="shared" si="2"/>
        <v>2001</v>
      </c>
      <c r="B26" s="36" t="str">
        <f t="shared" si="3"/>
        <v>Q3-2001</v>
      </c>
      <c r="C26" t="s">
        <v>140</v>
      </c>
      <c r="D26" s="3">
        <v>37134</v>
      </c>
      <c r="E26" s="4">
        <v>245.9</v>
      </c>
      <c r="F26" s="4">
        <v>216.3</v>
      </c>
      <c r="G26" s="24">
        <f t="shared" si="7"/>
        <v>313.6678766330412</v>
      </c>
      <c r="H26" s="24">
        <f t="shared" si="8"/>
        <v>275.91037704646931</v>
      </c>
      <c r="I26" s="48">
        <f t="shared" si="4"/>
        <v>589.57825367951045</v>
      </c>
      <c r="J26" s="48">
        <f t="shared" si="5"/>
        <v>462.20000000000005</v>
      </c>
      <c r="K26" s="81">
        <v>1</v>
      </c>
    </row>
    <row r="27" spans="1:19" x14ac:dyDescent="0.25">
      <c r="A27" s="36">
        <f t="shared" si="2"/>
        <v>2001</v>
      </c>
      <c r="B27" s="36" t="str">
        <f t="shared" si="3"/>
        <v>Q3-2001</v>
      </c>
      <c r="C27" t="s">
        <v>141</v>
      </c>
      <c r="D27" s="3">
        <v>37164</v>
      </c>
      <c r="E27" s="4">
        <v>247.5</v>
      </c>
      <c r="F27" s="4">
        <v>220.6</v>
      </c>
      <c r="G27" s="24">
        <f t="shared" si="7"/>
        <v>315.70882255663963</v>
      </c>
      <c r="H27" s="24">
        <f t="shared" si="8"/>
        <v>281.39541921614023</v>
      </c>
      <c r="I27" s="48">
        <f t="shared" si="4"/>
        <v>597.10424177277991</v>
      </c>
      <c r="J27" s="48">
        <f t="shared" si="5"/>
        <v>468.1</v>
      </c>
      <c r="K27" s="81">
        <v>1</v>
      </c>
    </row>
    <row r="28" spans="1:19" x14ac:dyDescent="0.25">
      <c r="A28" s="36">
        <f t="shared" si="2"/>
        <v>2001</v>
      </c>
      <c r="B28" s="36" t="str">
        <f t="shared" si="3"/>
        <v>Q4-2001</v>
      </c>
      <c r="C28" t="s">
        <v>142</v>
      </c>
      <c r="D28" s="3">
        <v>37195</v>
      </c>
      <c r="E28" s="4">
        <v>249</v>
      </c>
      <c r="F28" s="4">
        <v>241.3</v>
      </c>
      <c r="G28" s="24">
        <f t="shared" si="7"/>
        <v>317.62220936001324</v>
      </c>
      <c r="H28" s="24">
        <f t="shared" si="8"/>
        <v>307.80015710269555</v>
      </c>
      <c r="I28" s="48">
        <f t="shared" si="4"/>
        <v>625.42236646270885</v>
      </c>
      <c r="J28" s="48">
        <f t="shared" si="5"/>
        <v>490.3</v>
      </c>
      <c r="K28" s="81">
        <v>1</v>
      </c>
    </row>
    <row r="29" spans="1:19" x14ac:dyDescent="0.25">
      <c r="A29" s="36">
        <f t="shared" si="2"/>
        <v>2001</v>
      </c>
      <c r="B29" s="36" t="str">
        <f t="shared" si="3"/>
        <v>Q4-2001</v>
      </c>
      <c r="C29" t="s">
        <v>143</v>
      </c>
      <c r="D29" s="3">
        <v>37225</v>
      </c>
      <c r="E29" s="4">
        <v>250.3</v>
      </c>
      <c r="F29" s="4">
        <v>248.2</v>
      </c>
      <c r="G29" s="24">
        <f t="shared" si="7"/>
        <v>319.280477922937</v>
      </c>
      <c r="H29" s="24">
        <f t="shared" si="8"/>
        <v>316.60173639821397</v>
      </c>
      <c r="I29" s="48">
        <f t="shared" si="4"/>
        <v>635.88221432115097</v>
      </c>
      <c r="J29" s="48">
        <f t="shared" si="5"/>
        <v>498.5</v>
      </c>
      <c r="K29" s="81">
        <v>1</v>
      </c>
    </row>
    <row r="30" spans="1:19" x14ac:dyDescent="0.25">
      <c r="A30" s="36">
        <f t="shared" si="2"/>
        <v>2001</v>
      </c>
      <c r="B30" s="36" t="str">
        <f t="shared" si="3"/>
        <v>Q4-2001</v>
      </c>
      <c r="C30" t="s">
        <v>144</v>
      </c>
      <c r="D30" s="3">
        <v>37256</v>
      </c>
      <c r="E30" s="4">
        <v>251.5</v>
      </c>
      <c r="F30" s="4">
        <v>250.1</v>
      </c>
      <c r="G30" s="24">
        <f t="shared" si="7"/>
        <v>320.81118736563587</v>
      </c>
      <c r="H30" s="24">
        <f t="shared" si="8"/>
        <v>319.02535968248719</v>
      </c>
      <c r="I30" s="48">
        <f t="shared" si="4"/>
        <v>639.83654704812307</v>
      </c>
      <c r="J30" s="48">
        <f t="shared" si="5"/>
        <v>501.6</v>
      </c>
      <c r="K30" s="81">
        <v>-1</v>
      </c>
    </row>
    <row r="31" spans="1:19" x14ac:dyDescent="0.25">
      <c r="A31" s="36">
        <f t="shared" si="2"/>
        <v>2002</v>
      </c>
      <c r="B31" s="36" t="str">
        <f t="shared" si="3"/>
        <v>Q1-2002</v>
      </c>
      <c r="C31" t="s">
        <v>145</v>
      </c>
      <c r="D31" s="3">
        <v>37287</v>
      </c>
      <c r="E31" s="4">
        <v>252.7</v>
      </c>
      <c r="F31" s="4">
        <v>247.2</v>
      </c>
      <c r="G31" s="24">
        <f t="shared" ref="G31:G42" si="9">E31/$S$9</f>
        <v>313.61583782552577</v>
      </c>
      <c r="H31" s="24">
        <f t="shared" ref="H31:H42" si="10">F31/$S$9</f>
        <v>306.79000835168171</v>
      </c>
      <c r="I31" s="48">
        <f t="shared" si="4"/>
        <v>620.40584617720742</v>
      </c>
      <c r="J31" s="48">
        <f t="shared" si="5"/>
        <v>499.9</v>
      </c>
      <c r="K31" s="81">
        <v>-1</v>
      </c>
    </row>
    <row r="32" spans="1:19" x14ac:dyDescent="0.25">
      <c r="A32" s="36">
        <f t="shared" si="2"/>
        <v>2002</v>
      </c>
      <c r="B32" s="36" t="str">
        <f t="shared" si="3"/>
        <v>Q1-2002</v>
      </c>
      <c r="C32" t="s">
        <v>146</v>
      </c>
      <c r="D32" s="3">
        <v>37315</v>
      </c>
      <c r="E32" s="4">
        <v>253.8</v>
      </c>
      <c r="F32" s="4">
        <v>244.3</v>
      </c>
      <c r="G32" s="24">
        <f t="shared" si="9"/>
        <v>314.98100372029461</v>
      </c>
      <c r="H32" s="24">
        <f t="shared" si="10"/>
        <v>303.19093462910939</v>
      </c>
      <c r="I32" s="48">
        <f t="shared" si="4"/>
        <v>618.17193834940394</v>
      </c>
      <c r="J32" s="48">
        <f t="shared" si="5"/>
        <v>498.1</v>
      </c>
      <c r="K32" s="81">
        <v>-1</v>
      </c>
    </row>
    <row r="33" spans="1:11" x14ac:dyDescent="0.25">
      <c r="A33" s="36">
        <f t="shared" si="2"/>
        <v>2002</v>
      </c>
      <c r="B33" s="36" t="str">
        <f t="shared" si="3"/>
        <v>Q1-2002</v>
      </c>
      <c r="C33" t="s">
        <v>147</v>
      </c>
      <c r="D33" s="3">
        <v>37346</v>
      </c>
      <c r="E33" s="4">
        <v>255</v>
      </c>
      <c r="F33" s="4">
        <v>243.1</v>
      </c>
      <c r="G33" s="24">
        <f t="shared" si="9"/>
        <v>316.47027560549691</v>
      </c>
      <c r="H33" s="24">
        <f t="shared" si="10"/>
        <v>301.70166274390704</v>
      </c>
      <c r="I33" s="48">
        <f t="shared" si="4"/>
        <v>618.17193834940394</v>
      </c>
      <c r="J33" s="48">
        <f t="shared" si="5"/>
        <v>498.1</v>
      </c>
      <c r="K33" s="81">
        <v>-1</v>
      </c>
    </row>
    <row r="34" spans="1:11" x14ac:dyDescent="0.25">
      <c r="A34" s="36">
        <f t="shared" si="2"/>
        <v>2002</v>
      </c>
      <c r="B34" s="36" t="str">
        <f t="shared" si="3"/>
        <v>Q2-2002</v>
      </c>
      <c r="C34" t="s">
        <v>148</v>
      </c>
      <c r="D34" s="3">
        <v>37376</v>
      </c>
      <c r="E34" s="4">
        <v>256.10000000000002</v>
      </c>
      <c r="F34" s="4">
        <v>242.8</v>
      </c>
      <c r="G34" s="24">
        <f t="shared" si="9"/>
        <v>317.83544150026574</v>
      </c>
      <c r="H34" s="24">
        <f t="shared" si="10"/>
        <v>301.32934477260648</v>
      </c>
      <c r="I34" s="48">
        <f t="shared" si="4"/>
        <v>619.16478627287222</v>
      </c>
      <c r="J34" s="48">
        <f t="shared" si="5"/>
        <v>498.90000000000003</v>
      </c>
      <c r="K34" s="81">
        <v>-1</v>
      </c>
    </row>
    <row r="35" spans="1:11" x14ac:dyDescent="0.25">
      <c r="A35" s="36">
        <f t="shared" si="2"/>
        <v>2002</v>
      </c>
      <c r="B35" s="36" t="str">
        <f t="shared" si="3"/>
        <v>Q2-2002</v>
      </c>
      <c r="C35" t="s">
        <v>149</v>
      </c>
      <c r="D35" s="3">
        <v>37407</v>
      </c>
      <c r="E35" s="4">
        <v>257.3</v>
      </c>
      <c r="F35" s="4">
        <v>243.6</v>
      </c>
      <c r="G35" s="24">
        <f t="shared" si="9"/>
        <v>319.32471338546804</v>
      </c>
      <c r="H35" s="24">
        <f t="shared" si="10"/>
        <v>302.32219269607469</v>
      </c>
      <c r="I35" s="48">
        <f t="shared" si="4"/>
        <v>621.64690608154274</v>
      </c>
      <c r="J35" s="48">
        <f t="shared" si="5"/>
        <v>500.9</v>
      </c>
      <c r="K35" s="81">
        <v>-1</v>
      </c>
    </row>
    <row r="36" spans="1:11" x14ac:dyDescent="0.25">
      <c r="A36" s="36">
        <f t="shared" si="2"/>
        <v>2002</v>
      </c>
      <c r="B36" s="36" t="str">
        <f t="shared" si="3"/>
        <v>Q2-2002</v>
      </c>
      <c r="C36" t="s">
        <v>150</v>
      </c>
      <c r="D36" s="3">
        <v>37437</v>
      </c>
      <c r="E36" s="4">
        <v>258.5</v>
      </c>
      <c r="F36" s="4">
        <v>245.1</v>
      </c>
      <c r="G36" s="24">
        <f t="shared" si="9"/>
        <v>320.8139852706704</v>
      </c>
      <c r="H36" s="24">
        <f t="shared" si="10"/>
        <v>304.18378255257761</v>
      </c>
      <c r="I36" s="48">
        <f t="shared" si="4"/>
        <v>624.99776782324807</v>
      </c>
      <c r="J36" s="48">
        <f t="shared" si="5"/>
        <v>503.6</v>
      </c>
      <c r="K36" s="81">
        <v>-1</v>
      </c>
    </row>
    <row r="37" spans="1:11" x14ac:dyDescent="0.25">
      <c r="A37" s="36">
        <f t="shared" si="2"/>
        <v>2002</v>
      </c>
      <c r="B37" s="36" t="str">
        <f t="shared" si="3"/>
        <v>Q3-2002</v>
      </c>
      <c r="C37" t="s">
        <v>151</v>
      </c>
      <c r="D37" s="3">
        <v>37468</v>
      </c>
      <c r="E37" s="4">
        <v>259.7</v>
      </c>
      <c r="F37" s="4">
        <v>247.9</v>
      </c>
      <c r="G37" s="24">
        <f t="shared" si="9"/>
        <v>322.3032571558727</v>
      </c>
      <c r="H37" s="24">
        <f t="shared" si="10"/>
        <v>307.6587502847164</v>
      </c>
      <c r="I37" s="48">
        <f t="shared" si="4"/>
        <v>629.9620074405891</v>
      </c>
      <c r="J37" s="48">
        <f t="shared" si="5"/>
        <v>507.6</v>
      </c>
      <c r="K37" s="81">
        <v>-1</v>
      </c>
    </row>
    <row r="38" spans="1:11" x14ac:dyDescent="0.25">
      <c r="A38" s="36">
        <f t="shared" si="2"/>
        <v>2002</v>
      </c>
      <c r="B38" s="36" t="str">
        <f t="shared" si="3"/>
        <v>Q3-2002</v>
      </c>
      <c r="C38" t="s">
        <v>152</v>
      </c>
      <c r="D38" s="3">
        <v>37499</v>
      </c>
      <c r="E38" s="4">
        <v>260.89999999999998</v>
      </c>
      <c r="F38" s="4">
        <v>251.2</v>
      </c>
      <c r="G38" s="24">
        <f t="shared" si="9"/>
        <v>323.79252904107506</v>
      </c>
      <c r="H38" s="24">
        <f t="shared" si="10"/>
        <v>311.7542479690228</v>
      </c>
      <c r="I38" s="48">
        <f t="shared" si="4"/>
        <v>635.54677701009791</v>
      </c>
      <c r="J38" s="48">
        <f t="shared" si="5"/>
        <v>512.09999999999991</v>
      </c>
      <c r="K38" s="81">
        <v>-1</v>
      </c>
    </row>
    <row r="39" spans="1:11" x14ac:dyDescent="0.25">
      <c r="A39" s="36">
        <f t="shared" si="2"/>
        <v>2002</v>
      </c>
      <c r="B39" s="36" t="str">
        <f t="shared" si="3"/>
        <v>Q3-2002</v>
      </c>
      <c r="C39" t="s">
        <v>153</v>
      </c>
      <c r="D39" s="3">
        <v>37529</v>
      </c>
      <c r="E39" s="4">
        <v>262.2</v>
      </c>
      <c r="F39" s="4">
        <v>254.1</v>
      </c>
      <c r="G39" s="24">
        <f t="shared" si="9"/>
        <v>325.40590691671093</v>
      </c>
      <c r="H39" s="24">
        <f t="shared" si="10"/>
        <v>315.35332169159517</v>
      </c>
      <c r="I39" s="48">
        <f t="shared" si="4"/>
        <v>640.7592286083061</v>
      </c>
      <c r="J39" s="48">
        <f t="shared" si="5"/>
        <v>516.29999999999995</v>
      </c>
      <c r="K39" s="81">
        <v>-1</v>
      </c>
    </row>
    <row r="40" spans="1:11" x14ac:dyDescent="0.25">
      <c r="A40" s="36">
        <f t="shared" si="2"/>
        <v>2002</v>
      </c>
      <c r="B40" s="36" t="str">
        <f t="shared" si="3"/>
        <v>Q4-2002</v>
      </c>
      <c r="C40" t="s">
        <v>154</v>
      </c>
      <c r="D40" s="3">
        <v>37560</v>
      </c>
      <c r="E40" s="4">
        <v>263.39999999999998</v>
      </c>
      <c r="F40" s="4">
        <v>258.39999999999998</v>
      </c>
      <c r="G40" s="24">
        <f t="shared" si="9"/>
        <v>326.89517880191323</v>
      </c>
      <c r="H40" s="24">
        <f t="shared" si="10"/>
        <v>320.68987928023682</v>
      </c>
      <c r="I40" s="48">
        <f t="shared" si="4"/>
        <v>647.58505808215</v>
      </c>
      <c r="J40" s="48">
        <f t="shared" si="5"/>
        <v>521.79999999999995</v>
      </c>
      <c r="K40" s="81">
        <v>-1</v>
      </c>
    </row>
    <row r="41" spans="1:11" x14ac:dyDescent="0.25">
      <c r="A41" s="36">
        <f t="shared" si="2"/>
        <v>2002</v>
      </c>
      <c r="B41" s="36" t="str">
        <f t="shared" si="3"/>
        <v>Q4-2002</v>
      </c>
      <c r="C41" t="s">
        <v>155</v>
      </c>
      <c r="D41" s="3">
        <v>37590</v>
      </c>
      <c r="E41" s="4">
        <v>264.7</v>
      </c>
      <c r="F41" s="4">
        <v>260.7</v>
      </c>
      <c r="G41" s="24">
        <f t="shared" si="9"/>
        <v>328.50855667754911</v>
      </c>
      <c r="H41" s="24">
        <f t="shared" si="10"/>
        <v>323.54431706020802</v>
      </c>
      <c r="I41" s="48">
        <f t="shared" si="4"/>
        <v>652.05287373775718</v>
      </c>
      <c r="J41" s="48">
        <f t="shared" si="5"/>
        <v>525.4</v>
      </c>
      <c r="K41" s="81">
        <v>-1</v>
      </c>
    </row>
    <row r="42" spans="1:11" x14ac:dyDescent="0.25">
      <c r="A42" s="36">
        <f t="shared" si="2"/>
        <v>2002</v>
      </c>
      <c r="B42" s="36" t="str">
        <f t="shared" si="3"/>
        <v>Q4-2002</v>
      </c>
      <c r="C42" t="s">
        <v>156</v>
      </c>
      <c r="D42" s="3">
        <v>37621</v>
      </c>
      <c r="E42" s="4">
        <v>266</v>
      </c>
      <c r="F42" s="4">
        <v>261.7</v>
      </c>
      <c r="G42" s="24">
        <f t="shared" si="9"/>
        <v>330.12193455318499</v>
      </c>
      <c r="H42" s="24">
        <f t="shared" si="10"/>
        <v>324.78537696454327</v>
      </c>
      <c r="I42" s="48">
        <f t="shared" si="4"/>
        <v>654.9073115177282</v>
      </c>
      <c r="J42" s="48">
        <f t="shared" si="5"/>
        <v>527.70000000000005</v>
      </c>
      <c r="K42" s="81">
        <v>-1</v>
      </c>
    </row>
    <row r="43" spans="1:11" x14ac:dyDescent="0.25">
      <c r="A43" s="36">
        <f t="shared" si="2"/>
        <v>2003</v>
      </c>
      <c r="B43" s="36" t="str">
        <f t="shared" si="3"/>
        <v>Q1-2003</v>
      </c>
      <c r="C43" t="s">
        <v>157</v>
      </c>
      <c r="D43" s="3">
        <v>37652</v>
      </c>
      <c r="E43" s="4">
        <v>267.2</v>
      </c>
      <c r="F43" s="4">
        <v>261.8</v>
      </c>
      <c r="G43" s="24">
        <f t="shared" ref="G43:G54" si="11">E43/$S$10</f>
        <v>320.21211648834407</v>
      </c>
      <c r="H43" s="24">
        <f t="shared" ref="H43:H54" si="12">F43/$S$10</f>
        <v>313.74076383476228</v>
      </c>
      <c r="I43" s="48">
        <f t="shared" si="4"/>
        <v>633.95288032310634</v>
      </c>
      <c r="J43" s="48">
        <f t="shared" si="5"/>
        <v>529</v>
      </c>
      <c r="K43" s="81">
        <v>-1</v>
      </c>
    </row>
    <row r="44" spans="1:11" x14ac:dyDescent="0.25">
      <c r="A44" s="36">
        <f t="shared" si="2"/>
        <v>2003</v>
      </c>
      <c r="B44" s="36" t="str">
        <f t="shared" si="3"/>
        <v>Q1-2003</v>
      </c>
      <c r="C44" t="s">
        <v>158</v>
      </c>
      <c r="D44" s="3">
        <v>37680</v>
      </c>
      <c r="E44" s="4">
        <v>268.60000000000002</v>
      </c>
      <c r="F44" s="4">
        <v>260.60000000000002</v>
      </c>
      <c r="G44" s="24">
        <f t="shared" si="11"/>
        <v>321.88987458371719</v>
      </c>
      <c r="H44" s="24">
        <f t="shared" si="12"/>
        <v>312.30268546729968</v>
      </c>
      <c r="I44" s="48">
        <f t="shared" si="4"/>
        <v>634.19256005101693</v>
      </c>
      <c r="J44" s="48">
        <f t="shared" si="5"/>
        <v>529.20000000000005</v>
      </c>
      <c r="K44" s="81">
        <v>-1</v>
      </c>
    </row>
    <row r="45" spans="1:11" x14ac:dyDescent="0.25">
      <c r="A45" s="36">
        <f t="shared" si="2"/>
        <v>2003</v>
      </c>
      <c r="B45" s="36" t="str">
        <f t="shared" si="3"/>
        <v>Q1-2003</v>
      </c>
      <c r="C45" t="s">
        <v>159</v>
      </c>
      <c r="D45" s="3">
        <v>37711</v>
      </c>
      <c r="E45" s="4">
        <v>270.10000000000002</v>
      </c>
      <c r="F45" s="4">
        <v>259.60000000000002</v>
      </c>
      <c r="G45" s="24">
        <f t="shared" si="11"/>
        <v>323.68747254304543</v>
      </c>
      <c r="H45" s="24">
        <f t="shared" si="12"/>
        <v>311.1042868277475</v>
      </c>
      <c r="I45" s="48">
        <f t="shared" si="4"/>
        <v>634.79175937079299</v>
      </c>
      <c r="J45" s="48">
        <f t="shared" si="5"/>
        <v>529.70000000000005</v>
      </c>
      <c r="K45" s="81">
        <v>-1</v>
      </c>
    </row>
    <row r="46" spans="1:11" x14ac:dyDescent="0.25">
      <c r="A46" s="36">
        <f t="shared" si="2"/>
        <v>2003</v>
      </c>
      <c r="B46" s="36" t="str">
        <f t="shared" si="3"/>
        <v>Q2-2003</v>
      </c>
      <c r="C46" t="s">
        <v>160</v>
      </c>
      <c r="D46" s="3">
        <v>37741</v>
      </c>
      <c r="E46" s="4">
        <v>271.7</v>
      </c>
      <c r="F46" s="4">
        <v>258.39999999999998</v>
      </c>
      <c r="G46" s="24">
        <f t="shared" si="11"/>
        <v>325.60491036632891</v>
      </c>
      <c r="H46" s="24">
        <f t="shared" si="12"/>
        <v>309.66620846028479</v>
      </c>
      <c r="I46" s="48">
        <f t="shared" si="4"/>
        <v>635.2711188266137</v>
      </c>
      <c r="J46" s="48">
        <f t="shared" si="5"/>
        <v>530.09999999999991</v>
      </c>
      <c r="K46" s="81">
        <v>-1</v>
      </c>
    </row>
    <row r="47" spans="1:11" x14ac:dyDescent="0.25">
      <c r="A47" s="36">
        <f t="shared" si="2"/>
        <v>2003</v>
      </c>
      <c r="B47" s="36" t="str">
        <f t="shared" si="3"/>
        <v>Q2-2003</v>
      </c>
      <c r="C47" t="s">
        <v>161</v>
      </c>
      <c r="D47" s="3">
        <v>37772</v>
      </c>
      <c r="E47" s="4">
        <v>273.39999999999998</v>
      </c>
      <c r="F47" s="4">
        <v>258.8</v>
      </c>
      <c r="G47" s="24">
        <f t="shared" si="11"/>
        <v>327.64218805356762</v>
      </c>
      <c r="H47" s="24">
        <f t="shared" si="12"/>
        <v>310.14556791610573</v>
      </c>
      <c r="I47" s="48">
        <f t="shared" si="4"/>
        <v>637.7877559696733</v>
      </c>
      <c r="J47" s="48">
        <f t="shared" si="5"/>
        <v>532.20000000000005</v>
      </c>
      <c r="K47" s="81">
        <v>-1</v>
      </c>
    </row>
    <row r="48" spans="1:11" x14ac:dyDescent="0.25">
      <c r="A48" s="36">
        <f t="shared" si="2"/>
        <v>2003</v>
      </c>
      <c r="B48" s="36" t="str">
        <f t="shared" si="3"/>
        <v>Q2-2003</v>
      </c>
      <c r="C48" t="s">
        <v>162</v>
      </c>
      <c r="D48" s="3">
        <v>37802</v>
      </c>
      <c r="E48" s="4">
        <v>275.2</v>
      </c>
      <c r="F48" s="4">
        <v>263.10000000000002</v>
      </c>
      <c r="G48" s="24">
        <f t="shared" si="11"/>
        <v>329.79930560476157</v>
      </c>
      <c r="H48" s="24">
        <f t="shared" si="12"/>
        <v>315.29868206618016</v>
      </c>
      <c r="I48" s="48">
        <f t="shared" si="4"/>
        <v>645.09798767094173</v>
      </c>
      <c r="J48" s="48">
        <f t="shared" si="5"/>
        <v>538.29999999999995</v>
      </c>
      <c r="K48" s="81">
        <v>-1</v>
      </c>
    </row>
    <row r="49" spans="1:11" x14ac:dyDescent="0.25">
      <c r="A49" s="36">
        <f t="shared" si="2"/>
        <v>2003</v>
      </c>
      <c r="B49" s="36" t="str">
        <f t="shared" si="3"/>
        <v>Q3-2003</v>
      </c>
      <c r="C49" t="s">
        <v>163</v>
      </c>
      <c r="D49" s="3">
        <v>37833</v>
      </c>
      <c r="E49" s="4">
        <v>277.10000000000002</v>
      </c>
      <c r="F49" s="4">
        <v>270.7</v>
      </c>
      <c r="G49" s="24">
        <f t="shared" si="11"/>
        <v>332.07626301991075</v>
      </c>
      <c r="H49" s="24">
        <f t="shared" si="12"/>
        <v>324.40651172677673</v>
      </c>
      <c r="I49" s="48">
        <f t="shared" si="4"/>
        <v>656.48277474668748</v>
      </c>
      <c r="J49" s="48">
        <f t="shared" si="5"/>
        <v>547.79999999999995</v>
      </c>
      <c r="K49" s="81">
        <v>-1</v>
      </c>
    </row>
    <row r="50" spans="1:11" x14ac:dyDescent="0.25">
      <c r="A50" s="36">
        <f t="shared" si="2"/>
        <v>2003</v>
      </c>
      <c r="B50" s="36" t="str">
        <f t="shared" si="3"/>
        <v>Q3-2003</v>
      </c>
      <c r="C50" t="s">
        <v>164</v>
      </c>
      <c r="D50" s="3">
        <v>37864</v>
      </c>
      <c r="E50" s="4">
        <v>279.10000000000002</v>
      </c>
      <c r="F50" s="4">
        <v>272.7</v>
      </c>
      <c r="G50" s="24">
        <f t="shared" si="11"/>
        <v>334.47306029901512</v>
      </c>
      <c r="H50" s="24">
        <f t="shared" si="12"/>
        <v>326.80330900588109</v>
      </c>
      <c r="I50" s="48">
        <f t="shared" si="4"/>
        <v>661.27636930489621</v>
      </c>
      <c r="J50" s="48">
        <f t="shared" si="5"/>
        <v>551.79999999999995</v>
      </c>
      <c r="K50" s="81">
        <v>-1</v>
      </c>
    </row>
    <row r="51" spans="1:11" x14ac:dyDescent="0.25">
      <c r="A51" s="36">
        <f t="shared" si="2"/>
        <v>2003</v>
      </c>
      <c r="B51" s="36" t="str">
        <f t="shared" si="3"/>
        <v>Q3-2003</v>
      </c>
      <c r="C51" t="s">
        <v>165</v>
      </c>
      <c r="D51" s="3">
        <v>37894</v>
      </c>
      <c r="E51" s="4">
        <v>281.2</v>
      </c>
      <c r="F51" s="4">
        <v>271.60000000000002</v>
      </c>
      <c r="G51" s="24">
        <f t="shared" si="11"/>
        <v>336.98969744207466</v>
      </c>
      <c r="H51" s="24">
        <f t="shared" si="12"/>
        <v>325.48507050237373</v>
      </c>
      <c r="I51" s="48">
        <f t="shared" si="4"/>
        <v>662.47476794444833</v>
      </c>
      <c r="J51" s="48">
        <f t="shared" si="5"/>
        <v>552.79999999999995</v>
      </c>
      <c r="K51" s="81">
        <v>-1</v>
      </c>
    </row>
    <row r="52" spans="1:11" x14ac:dyDescent="0.25">
      <c r="A52" s="36">
        <f t="shared" si="2"/>
        <v>2003</v>
      </c>
      <c r="B52" s="36" t="str">
        <f t="shared" si="3"/>
        <v>Q4-2003</v>
      </c>
      <c r="C52" t="s">
        <v>166</v>
      </c>
      <c r="D52" s="3">
        <v>37925</v>
      </c>
      <c r="E52" s="4">
        <v>283.39999999999998</v>
      </c>
      <c r="F52" s="4">
        <v>264.8</v>
      </c>
      <c r="G52" s="24">
        <f t="shared" si="11"/>
        <v>339.62617444908943</v>
      </c>
      <c r="H52" s="24">
        <f t="shared" si="12"/>
        <v>317.33595975341882</v>
      </c>
      <c r="I52" s="48">
        <f t="shared" si="4"/>
        <v>656.9621342025082</v>
      </c>
      <c r="J52" s="48">
        <f t="shared" si="5"/>
        <v>548.20000000000005</v>
      </c>
      <c r="K52" s="81">
        <v>-1</v>
      </c>
    </row>
    <row r="53" spans="1:11" x14ac:dyDescent="0.25">
      <c r="A53" s="36">
        <f t="shared" si="2"/>
        <v>2003</v>
      </c>
      <c r="B53" s="36" t="str">
        <f t="shared" si="3"/>
        <v>Q4-2003</v>
      </c>
      <c r="C53" t="s">
        <v>167</v>
      </c>
      <c r="D53" s="3">
        <v>37955</v>
      </c>
      <c r="E53" s="4">
        <v>285.7</v>
      </c>
      <c r="F53" s="4">
        <v>264</v>
      </c>
      <c r="G53" s="24">
        <f t="shared" si="11"/>
        <v>342.3824913200595</v>
      </c>
      <c r="H53" s="24">
        <f t="shared" si="12"/>
        <v>316.37724084177711</v>
      </c>
      <c r="I53" s="48">
        <f t="shared" si="4"/>
        <v>658.75973216183661</v>
      </c>
      <c r="J53" s="48">
        <f t="shared" si="5"/>
        <v>549.70000000000005</v>
      </c>
      <c r="K53" s="81">
        <v>-1</v>
      </c>
    </row>
    <row r="54" spans="1:11" x14ac:dyDescent="0.25">
      <c r="A54" s="36">
        <f t="shared" si="2"/>
        <v>2003</v>
      </c>
      <c r="B54" s="36" t="str">
        <f t="shared" si="3"/>
        <v>Q4-2003</v>
      </c>
      <c r="C54" t="s">
        <v>168</v>
      </c>
      <c r="D54" s="3">
        <v>37986</v>
      </c>
      <c r="E54" s="4">
        <v>288.10000000000002</v>
      </c>
      <c r="F54" s="4">
        <v>268.3</v>
      </c>
      <c r="G54" s="24">
        <f t="shared" si="11"/>
        <v>345.2586480549848</v>
      </c>
      <c r="H54" s="24">
        <f t="shared" si="12"/>
        <v>321.53035499185148</v>
      </c>
      <c r="I54" s="48">
        <f t="shared" si="4"/>
        <v>666.78900304683634</v>
      </c>
      <c r="J54" s="48">
        <f t="shared" si="5"/>
        <v>556.40000000000009</v>
      </c>
      <c r="K54" s="81">
        <v>-1</v>
      </c>
    </row>
    <row r="55" spans="1:11" x14ac:dyDescent="0.25">
      <c r="A55" s="36">
        <f t="shared" si="2"/>
        <v>2004</v>
      </c>
      <c r="B55" s="36" t="str">
        <f t="shared" si="3"/>
        <v>Q1-2004</v>
      </c>
      <c r="C55" t="s">
        <v>169</v>
      </c>
      <c r="D55" s="3">
        <v>38017</v>
      </c>
      <c r="E55" s="4">
        <v>290.60000000000002</v>
      </c>
      <c r="F55" s="4">
        <v>277.2</v>
      </c>
      <c r="G55" s="24">
        <f t="shared" ref="G55:G66" si="13">E55/$S$11</f>
        <v>336.44587785252605</v>
      </c>
      <c r="H55" s="24">
        <f t="shared" ref="H55:H66" si="14">F55/$S$11</f>
        <v>320.93185595567866</v>
      </c>
      <c r="I55" s="48">
        <f t="shared" si="4"/>
        <v>657.37773380820477</v>
      </c>
      <c r="J55" s="48">
        <f t="shared" si="5"/>
        <v>567.79999999999995</v>
      </c>
      <c r="K55" s="81">
        <v>-1</v>
      </c>
    </row>
    <row r="56" spans="1:11" x14ac:dyDescent="0.25">
      <c r="A56" s="36">
        <f t="shared" si="2"/>
        <v>2004</v>
      </c>
      <c r="B56" s="36" t="str">
        <f t="shared" si="3"/>
        <v>Q1-2004</v>
      </c>
      <c r="C56" t="s">
        <v>170</v>
      </c>
      <c r="D56" s="3">
        <v>38046</v>
      </c>
      <c r="E56" s="4">
        <v>293.10000000000002</v>
      </c>
      <c r="F56" s="4">
        <v>283.89999999999998</v>
      </c>
      <c r="G56" s="24">
        <f t="shared" si="13"/>
        <v>339.3402849228334</v>
      </c>
      <c r="H56" s="24">
        <f t="shared" si="14"/>
        <v>328.68886690410233</v>
      </c>
      <c r="I56" s="48">
        <f t="shared" si="4"/>
        <v>668.02915182693573</v>
      </c>
      <c r="J56" s="48">
        <f t="shared" si="5"/>
        <v>577</v>
      </c>
      <c r="K56" s="81">
        <v>-1</v>
      </c>
    </row>
    <row r="57" spans="1:11" x14ac:dyDescent="0.25">
      <c r="A57" s="36">
        <f t="shared" si="2"/>
        <v>2004</v>
      </c>
      <c r="B57" s="36" t="str">
        <f t="shared" si="3"/>
        <v>Q1-2004</v>
      </c>
      <c r="C57" t="s">
        <v>171</v>
      </c>
      <c r="D57" s="3">
        <v>38077</v>
      </c>
      <c r="E57" s="4">
        <v>295.5</v>
      </c>
      <c r="F57" s="4">
        <v>289.2</v>
      </c>
      <c r="G57" s="24">
        <f t="shared" si="13"/>
        <v>342.11891571032845</v>
      </c>
      <c r="H57" s="24">
        <f t="shared" si="14"/>
        <v>334.82500989315395</v>
      </c>
      <c r="I57" s="48">
        <f t="shared" si="4"/>
        <v>676.9439256034824</v>
      </c>
      <c r="J57" s="48">
        <f t="shared" si="5"/>
        <v>584.70000000000005</v>
      </c>
      <c r="K57" s="81">
        <v>-1</v>
      </c>
    </row>
    <row r="58" spans="1:11" x14ac:dyDescent="0.25">
      <c r="A58" s="36">
        <f t="shared" si="2"/>
        <v>2004</v>
      </c>
      <c r="B58" s="36" t="str">
        <f t="shared" si="3"/>
        <v>Q2-2004</v>
      </c>
      <c r="C58" t="s">
        <v>172</v>
      </c>
      <c r="D58" s="3">
        <v>38107</v>
      </c>
      <c r="E58" s="4">
        <v>298</v>
      </c>
      <c r="F58" s="4">
        <v>293</v>
      </c>
      <c r="G58" s="24">
        <f t="shared" si="13"/>
        <v>345.0133227806358</v>
      </c>
      <c r="H58" s="24">
        <f t="shared" si="14"/>
        <v>339.2245086400211</v>
      </c>
      <c r="I58" s="48">
        <f t="shared" si="4"/>
        <v>684.2378314206569</v>
      </c>
      <c r="J58" s="48">
        <f t="shared" si="5"/>
        <v>591</v>
      </c>
      <c r="K58" s="81">
        <v>-1</v>
      </c>
    </row>
    <row r="59" spans="1:11" x14ac:dyDescent="0.25">
      <c r="A59" s="36">
        <f t="shared" si="2"/>
        <v>2004</v>
      </c>
      <c r="B59" s="36" t="str">
        <f t="shared" si="3"/>
        <v>Q2-2004</v>
      </c>
      <c r="C59" t="s">
        <v>173</v>
      </c>
      <c r="D59" s="3">
        <v>38138</v>
      </c>
      <c r="E59" s="4">
        <v>300.39999999999998</v>
      </c>
      <c r="F59" s="4">
        <v>293.89999999999998</v>
      </c>
      <c r="G59" s="24">
        <f t="shared" si="13"/>
        <v>347.79195356813085</v>
      </c>
      <c r="H59" s="24">
        <f t="shared" si="14"/>
        <v>340.26649518533173</v>
      </c>
      <c r="I59" s="48">
        <f t="shared" si="4"/>
        <v>688.05844875346259</v>
      </c>
      <c r="J59" s="48">
        <f t="shared" si="5"/>
        <v>594.29999999999995</v>
      </c>
      <c r="K59" s="81">
        <v>-1</v>
      </c>
    </row>
    <row r="60" spans="1:11" x14ac:dyDescent="0.25">
      <c r="A60" s="36">
        <f t="shared" si="2"/>
        <v>2004</v>
      </c>
      <c r="B60" s="36" t="str">
        <f t="shared" si="3"/>
        <v>Q2-2004</v>
      </c>
      <c r="C60" t="s">
        <v>174</v>
      </c>
      <c r="D60" s="3">
        <v>38168</v>
      </c>
      <c r="E60" s="4">
        <v>303</v>
      </c>
      <c r="F60" s="4">
        <v>292.3</v>
      </c>
      <c r="G60" s="24">
        <f t="shared" si="13"/>
        <v>350.80213692125051</v>
      </c>
      <c r="H60" s="24">
        <f t="shared" si="14"/>
        <v>338.41407466033507</v>
      </c>
      <c r="I60" s="48">
        <f t="shared" si="4"/>
        <v>689.21621158158564</v>
      </c>
      <c r="J60" s="48">
        <f t="shared" si="5"/>
        <v>595.29999999999995</v>
      </c>
      <c r="K60" s="81">
        <v>-1</v>
      </c>
    </row>
    <row r="61" spans="1:11" x14ac:dyDescent="0.25">
      <c r="A61" s="36">
        <f t="shared" si="2"/>
        <v>2004</v>
      </c>
      <c r="B61" s="36" t="str">
        <f t="shared" si="3"/>
        <v>Q3-2004</v>
      </c>
      <c r="C61" t="s">
        <v>175</v>
      </c>
      <c r="D61" s="3">
        <v>38199</v>
      </c>
      <c r="E61" s="4">
        <v>305.8</v>
      </c>
      <c r="F61" s="4">
        <v>289</v>
      </c>
      <c r="G61" s="24">
        <f t="shared" si="13"/>
        <v>354.04387283999472</v>
      </c>
      <c r="H61" s="24">
        <f t="shared" si="14"/>
        <v>334.59345732752934</v>
      </c>
      <c r="I61" s="48">
        <f t="shared" si="4"/>
        <v>688.63733016752406</v>
      </c>
      <c r="J61" s="48">
        <f t="shared" si="5"/>
        <v>594.79999999999995</v>
      </c>
      <c r="K61" s="81">
        <v>-1</v>
      </c>
    </row>
    <row r="62" spans="1:11" x14ac:dyDescent="0.25">
      <c r="A62" s="36">
        <f t="shared" si="2"/>
        <v>2004</v>
      </c>
      <c r="B62" s="36" t="str">
        <f t="shared" si="3"/>
        <v>Q3-2004</v>
      </c>
      <c r="C62" t="s">
        <v>176</v>
      </c>
      <c r="D62" s="3">
        <v>38230</v>
      </c>
      <c r="E62" s="4">
        <v>308.5</v>
      </c>
      <c r="F62" s="4">
        <v>287.7</v>
      </c>
      <c r="G62" s="24">
        <f t="shared" si="13"/>
        <v>357.16983247592668</v>
      </c>
      <c r="H62" s="24">
        <f t="shared" si="14"/>
        <v>333.08836565096954</v>
      </c>
      <c r="I62" s="48">
        <f t="shared" si="4"/>
        <v>690.25819812689622</v>
      </c>
      <c r="J62" s="48">
        <f t="shared" si="5"/>
        <v>596.20000000000005</v>
      </c>
      <c r="K62" s="81">
        <v>-1</v>
      </c>
    </row>
    <row r="63" spans="1:11" x14ac:dyDescent="0.25">
      <c r="A63" s="36">
        <f t="shared" si="2"/>
        <v>2004</v>
      </c>
      <c r="B63" s="36" t="str">
        <f t="shared" si="3"/>
        <v>Q3-2004</v>
      </c>
      <c r="C63" t="s">
        <v>177</v>
      </c>
      <c r="D63" s="3">
        <v>38260</v>
      </c>
      <c r="E63" s="4">
        <v>311.5</v>
      </c>
      <c r="F63" s="4">
        <v>288.10000000000002</v>
      </c>
      <c r="G63" s="24">
        <f t="shared" si="13"/>
        <v>360.64312096029545</v>
      </c>
      <c r="H63" s="24">
        <f t="shared" si="14"/>
        <v>333.5514707822187</v>
      </c>
      <c r="I63" s="48">
        <f t="shared" si="4"/>
        <v>694.19459174251415</v>
      </c>
      <c r="J63" s="48">
        <f t="shared" si="5"/>
        <v>599.6</v>
      </c>
      <c r="K63" s="81">
        <v>-1</v>
      </c>
    </row>
    <row r="64" spans="1:11" x14ac:dyDescent="0.25">
      <c r="A64" s="36">
        <f t="shared" si="2"/>
        <v>2004</v>
      </c>
      <c r="B64" s="36" t="str">
        <f t="shared" si="3"/>
        <v>Q4-2004</v>
      </c>
      <c r="C64" t="s">
        <v>178</v>
      </c>
      <c r="D64" s="3">
        <v>38291</v>
      </c>
      <c r="E64" s="4">
        <v>313.3</v>
      </c>
      <c r="F64" s="4">
        <v>291.8</v>
      </c>
      <c r="G64" s="24">
        <f t="shared" si="13"/>
        <v>362.72709405091678</v>
      </c>
      <c r="H64" s="24">
        <f t="shared" si="14"/>
        <v>337.8351932462736</v>
      </c>
      <c r="I64" s="48">
        <f t="shared" si="4"/>
        <v>700.56228729719032</v>
      </c>
      <c r="J64" s="48">
        <f t="shared" si="5"/>
        <v>605.1</v>
      </c>
      <c r="K64" s="81">
        <v>-1</v>
      </c>
    </row>
    <row r="65" spans="1:11" x14ac:dyDescent="0.25">
      <c r="A65" s="36">
        <f t="shared" si="2"/>
        <v>2004</v>
      </c>
      <c r="B65" s="36" t="str">
        <f t="shared" si="3"/>
        <v>Q4-2004</v>
      </c>
      <c r="C65" t="s">
        <v>179</v>
      </c>
      <c r="D65" s="3">
        <v>38321</v>
      </c>
      <c r="E65" s="4">
        <v>315.3</v>
      </c>
      <c r="F65" s="4">
        <v>295.39999999999998</v>
      </c>
      <c r="G65" s="24">
        <f t="shared" si="13"/>
        <v>365.04261970716266</v>
      </c>
      <c r="H65" s="24">
        <f t="shared" si="14"/>
        <v>342.00313942751615</v>
      </c>
      <c r="I65" s="48">
        <f t="shared" si="4"/>
        <v>707.04575913467875</v>
      </c>
      <c r="J65" s="48">
        <f t="shared" si="5"/>
        <v>610.70000000000005</v>
      </c>
      <c r="K65" s="81">
        <v>-1</v>
      </c>
    </row>
    <row r="66" spans="1:11" x14ac:dyDescent="0.25">
      <c r="A66" s="36">
        <f t="shared" si="2"/>
        <v>2004</v>
      </c>
      <c r="B66" s="36" t="str">
        <f t="shared" si="3"/>
        <v>Q4-2004</v>
      </c>
      <c r="C66" t="s">
        <v>180</v>
      </c>
      <c r="D66" s="3">
        <v>38352</v>
      </c>
      <c r="E66" s="4">
        <v>317.8</v>
      </c>
      <c r="F66" s="4">
        <v>296.3</v>
      </c>
      <c r="G66" s="24">
        <f t="shared" si="13"/>
        <v>367.93702677747001</v>
      </c>
      <c r="H66" s="24">
        <f t="shared" si="14"/>
        <v>343.04512597282684</v>
      </c>
      <c r="I66" s="48">
        <f t="shared" si="4"/>
        <v>710.98215275029679</v>
      </c>
      <c r="J66" s="48">
        <f t="shared" si="5"/>
        <v>614.1</v>
      </c>
      <c r="K66" s="81">
        <v>-1</v>
      </c>
    </row>
    <row r="67" spans="1:11" x14ac:dyDescent="0.25">
      <c r="A67" s="36">
        <f t="shared" si="2"/>
        <v>2005</v>
      </c>
      <c r="B67" s="36" t="str">
        <f t="shared" si="3"/>
        <v>Q1-2005</v>
      </c>
      <c r="C67" t="s">
        <v>181</v>
      </c>
      <c r="D67" s="3">
        <v>38383</v>
      </c>
      <c r="E67" s="4">
        <v>320.8</v>
      </c>
      <c r="F67" s="4">
        <v>298.5</v>
      </c>
      <c r="G67" s="24">
        <f t="shared" ref="G67:G78" si="15">E67/$S$12</f>
        <v>360.25402726146217</v>
      </c>
      <c r="H67" s="24">
        <f t="shared" ref="H67:H78" si="16">F67/$S$12</f>
        <v>335.2114312267658</v>
      </c>
      <c r="I67" s="48">
        <f t="shared" si="4"/>
        <v>695.46545848822802</v>
      </c>
      <c r="J67" s="48">
        <f t="shared" si="5"/>
        <v>619.29999999999995</v>
      </c>
      <c r="K67" s="81">
        <v>-1</v>
      </c>
    </row>
    <row r="68" spans="1:11" x14ac:dyDescent="0.25">
      <c r="A68" s="36">
        <f t="shared" si="2"/>
        <v>2005</v>
      </c>
      <c r="B68" s="36" t="str">
        <f t="shared" si="3"/>
        <v>Q1-2005</v>
      </c>
      <c r="C68" t="s">
        <v>182</v>
      </c>
      <c r="D68" s="3">
        <v>38411</v>
      </c>
      <c r="E68" s="4">
        <v>323.3</v>
      </c>
      <c r="F68" s="4">
        <v>300.5</v>
      </c>
      <c r="G68" s="24">
        <f t="shared" si="15"/>
        <v>363.06149318463446</v>
      </c>
      <c r="H68" s="24">
        <f t="shared" si="16"/>
        <v>337.45740396530357</v>
      </c>
      <c r="I68" s="48">
        <f t="shared" si="4"/>
        <v>700.51889714993808</v>
      </c>
      <c r="J68" s="48">
        <f t="shared" si="5"/>
        <v>623.79999999999995</v>
      </c>
      <c r="K68" s="81">
        <v>-1</v>
      </c>
    </row>
    <row r="69" spans="1:11" x14ac:dyDescent="0.25">
      <c r="A69" s="36">
        <f t="shared" si="2"/>
        <v>2005</v>
      </c>
      <c r="B69" s="36" t="str">
        <f t="shared" si="3"/>
        <v>Q1-2005</v>
      </c>
      <c r="C69" t="s">
        <v>183</v>
      </c>
      <c r="D69" s="3">
        <v>38442</v>
      </c>
      <c r="E69" s="4">
        <v>325.60000000000002</v>
      </c>
      <c r="F69" s="4">
        <v>305.10000000000002</v>
      </c>
      <c r="G69" s="24">
        <f t="shared" si="15"/>
        <v>365.64436183395293</v>
      </c>
      <c r="H69" s="24">
        <f t="shared" si="16"/>
        <v>342.62314126394051</v>
      </c>
      <c r="I69" s="48">
        <f t="shared" si="4"/>
        <v>708.2675030978935</v>
      </c>
      <c r="J69" s="48">
        <f t="shared" si="5"/>
        <v>630.70000000000005</v>
      </c>
      <c r="K69" s="81">
        <v>-1</v>
      </c>
    </row>
    <row r="70" spans="1:11" x14ac:dyDescent="0.25">
      <c r="A70" s="36">
        <f t="shared" si="2"/>
        <v>2005</v>
      </c>
      <c r="B70" s="36" t="str">
        <f t="shared" si="3"/>
        <v>Q2-2005</v>
      </c>
      <c r="C70" t="s">
        <v>184</v>
      </c>
      <c r="D70" s="3">
        <v>38472</v>
      </c>
      <c r="E70" s="4">
        <v>327.2</v>
      </c>
      <c r="F70" s="4">
        <v>311.89999999999998</v>
      </c>
      <c r="G70" s="24">
        <f t="shared" si="15"/>
        <v>367.44114002478312</v>
      </c>
      <c r="H70" s="24">
        <f t="shared" si="16"/>
        <v>350.25944857496899</v>
      </c>
      <c r="I70" s="48">
        <f t="shared" si="4"/>
        <v>717.70058859975211</v>
      </c>
      <c r="J70" s="48">
        <f t="shared" si="5"/>
        <v>639.09999999999991</v>
      </c>
      <c r="K70" s="81">
        <v>-1</v>
      </c>
    </row>
    <row r="71" spans="1:11" x14ac:dyDescent="0.25">
      <c r="A71" s="36">
        <f t="shared" si="2"/>
        <v>2005</v>
      </c>
      <c r="B71" s="36" t="str">
        <f t="shared" si="3"/>
        <v>Q2-2005</v>
      </c>
      <c r="C71" t="s">
        <v>185</v>
      </c>
      <c r="D71" s="3">
        <v>38503</v>
      </c>
      <c r="E71" s="4">
        <v>329.2</v>
      </c>
      <c r="F71" s="4">
        <v>311.5</v>
      </c>
      <c r="G71" s="24">
        <f t="shared" si="15"/>
        <v>369.6871127633209</v>
      </c>
      <c r="H71" s="24">
        <f t="shared" si="16"/>
        <v>349.81025402726146</v>
      </c>
      <c r="I71" s="48">
        <f t="shared" si="4"/>
        <v>719.49736679058242</v>
      </c>
      <c r="J71" s="48">
        <f t="shared" si="5"/>
        <v>640.70000000000005</v>
      </c>
      <c r="K71" s="81">
        <v>-1</v>
      </c>
    </row>
    <row r="72" spans="1:11" x14ac:dyDescent="0.25">
      <c r="A72" s="36">
        <f t="shared" ref="A72:A135" si="17">YEAR(C72)</f>
        <v>2005</v>
      </c>
      <c r="B72" s="36" t="str">
        <f t="shared" ref="B72:B135" si="18">"Q"&amp;ROUNDUP(MONTH(C72)/3, 0)&amp;"-"&amp;YEAR(C72)</f>
        <v>Q2-2005</v>
      </c>
      <c r="C72" t="s">
        <v>186</v>
      </c>
      <c r="D72" s="3">
        <v>38533</v>
      </c>
      <c r="E72" s="4">
        <v>331.3</v>
      </c>
      <c r="F72" s="4">
        <v>309</v>
      </c>
      <c r="G72" s="24">
        <f t="shared" si="15"/>
        <v>372.04538413878561</v>
      </c>
      <c r="H72" s="24">
        <f t="shared" si="16"/>
        <v>347.00278810408918</v>
      </c>
      <c r="I72" s="48">
        <f t="shared" ref="I72:I135" si="19">SUM(G72:H72)</f>
        <v>719.04817224287478</v>
      </c>
      <c r="J72" s="48">
        <f t="shared" ref="J72:J135" si="20">SUM(E72:F72)</f>
        <v>640.29999999999995</v>
      </c>
      <c r="K72" s="81">
        <v>-1</v>
      </c>
    </row>
    <row r="73" spans="1:11" x14ac:dyDescent="0.25">
      <c r="A73" s="36">
        <f t="shared" si="17"/>
        <v>2005</v>
      </c>
      <c r="B73" s="36" t="str">
        <f t="shared" si="18"/>
        <v>Q3-2005</v>
      </c>
      <c r="C73" t="s">
        <v>187</v>
      </c>
      <c r="D73" s="3">
        <v>38564</v>
      </c>
      <c r="E73" s="4">
        <v>333.2</v>
      </c>
      <c r="F73" s="4">
        <v>302.10000000000002</v>
      </c>
      <c r="G73" s="24">
        <f t="shared" si="15"/>
        <v>374.1790582403965</v>
      </c>
      <c r="H73" s="24">
        <f t="shared" si="16"/>
        <v>339.25418215613382</v>
      </c>
      <c r="I73" s="48">
        <f t="shared" si="19"/>
        <v>713.43324039653032</v>
      </c>
      <c r="J73" s="48">
        <f t="shared" si="20"/>
        <v>635.29999999999995</v>
      </c>
      <c r="K73" s="81">
        <v>-1</v>
      </c>
    </row>
    <row r="74" spans="1:11" x14ac:dyDescent="0.25">
      <c r="A74" s="36">
        <f t="shared" si="17"/>
        <v>2005</v>
      </c>
      <c r="B74" s="36" t="str">
        <f t="shared" si="18"/>
        <v>Q3-2005</v>
      </c>
      <c r="C74" t="s">
        <v>188</v>
      </c>
      <c r="D74" s="3">
        <v>38595</v>
      </c>
      <c r="E74" s="4">
        <v>335.2</v>
      </c>
      <c r="F74" s="4">
        <v>299.10000000000002</v>
      </c>
      <c r="G74" s="24">
        <f t="shared" si="15"/>
        <v>376.42503097893427</v>
      </c>
      <c r="H74" s="24">
        <f t="shared" si="16"/>
        <v>335.88522304832713</v>
      </c>
      <c r="I74" s="48">
        <f t="shared" si="19"/>
        <v>712.31025402726141</v>
      </c>
      <c r="J74" s="48">
        <f t="shared" si="20"/>
        <v>634.29999999999995</v>
      </c>
      <c r="K74" s="81">
        <v>-1</v>
      </c>
    </row>
    <row r="75" spans="1:11" x14ac:dyDescent="0.25">
      <c r="A75" s="36">
        <f t="shared" si="17"/>
        <v>2005</v>
      </c>
      <c r="B75" s="36" t="str">
        <f t="shared" si="18"/>
        <v>Q3-2005</v>
      </c>
      <c r="C75" t="s">
        <v>189</v>
      </c>
      <c r="D75" s="3">
        <v>38625</v>
      </c>
      <c r="E75" s="4">
        <v>337.2</v>
      </c>
      <c r="F75" s="4">
        <v>299.2</v>
      </c>
      <c r="G75" s="24">
        <f t="shared" si="15"/>
        <v>378.6710037174721</v>
      </c>
      <c r="H75" s="24">
        <f t="shared" si="16"/>
        <v>335.99752168525401</v>
      </c>
      <c r="I75" s="48">
        <f t="shared" si="19"/>
        <v>714.66852540272612</v>
      </c>
      <c r="J75" s="48">
        <f t="shared" si="20"/>
        <v>636.4</v>
      </c>
      <c r="K75" s="81">
        <v>-1</v>
      </c>
    </row>
    <row r="76" spans="1:11" x14ac:dyDescent="0.25">
      <c r="A76" s="36">
        <f t="shared" si="17"/>
        <v>2005</v>
      </c>
      <c r="B76" s="36" t="str">
        <f t="shared" si="18"/>
        <v>Q4-2005</v>
      </c>
      <c r="C76" t="s">
        <v>190</v>
      </c>
      <c r="D76" s="3">
        <v>38656</v>
      </c>
      <c r="E76" s="4">
        <v>339.1</v>
      </c>
      <c r="F76" s="4">
        <v>306.7</v>
      </c>
      <c r="G76" s="24">
        <f t="shared" si="15"/>
        <v>380.80467781908305</v>
      </c>
      <c r="H76" s="24">
        <f t="shared" si="16"/>
        <v>344.41991945477071</v>
      </c>
      <c r="I76" s="48">
        <f t="shared" si="19"/>
        <v>725.22459727385376</v>
      </c>
      <c r="J76" s="48">
        <f t="shared" si="20"/>
        <v>645.79999999999995</v>
      </c>
      <c r="K76" s="81">
        <v>-1</v>
      </c>
    </row>
    <row r="77" spans="1:11" x14ac:dyDescent="0.25">
      <c r="A77" s="36">
        <f t="shared" si="17"/>
        <v>2005</v>
      </c>
      <c r="B77" s="36" t="str">
        <f t="shared" si="18"/>
        <v>Q4-2005</v>
      </c>
      <c r="C77" t="s">
        <v>191</v>
      </c>
      <c r="D77" s="3">
        <v>38686</v>
      </c>
      <c r="E77" s="4">
        <v>341</v>
      </c>
      <c r="F77" s="4">
        <v>306.7</v>
      </c>
      <c r="G77" s="24">
        <f t="shared" si="15"/>
        <v>382.93835192069389</v>
      </c>
      <c r="H77" s="24">
        <f t="shared" si="16"/>
        <v>344.41991945477071</v>
      </c>
      <c r="I77" s="48">
        <f t="shared" si="19"/>
        <v>727.3582713754646</v>
      </c>
      <c r="J77" s="48">
        <f t="shared" si="20"/>
        <v>647.70000000000005</v>
      </c>
      <c r="K77" s="81">
        <v>-1</v>
      </c>
    </row>
    <row r="78" spans="1:11" x14ac:dyDescent="0.25">
      <c r="A78" s="36">
        <f t="shared" si="17"/>
        <v>2005</v>
      </c>
      <c r="B78" s="36" t="str">
        <f t="shared" si="18"/>
        <v>Q4-2005</v>
      </c>
      <c r="C78" t="s">
        <v>192</v>
      </c>
      <c r="D78" s="3">
        <v>38717</v>
      </c>
      <c r="E78" s="4">
        <v>343</v>
      </c>
      <c r="F78" s="4">
        <v>302.8</v>
      </c>
      <c r="G78" s="24">
        <f t="shared" si="15"/>
        <v>385.18432465923172</v>
      </c>
      <c r="H78" s="24">
        <f t="shared" si="16"/>
        <v>340.04027261462204</v>
      </c>
      <c r="I78" s="48">
        <f t="shared" si="19"/>
        <v>725.22459727385376</v>
      </c>
      <c r="J78" s="48">
        <f t="shared" si="20"/>
        <v>645.79999999999995</v>
      </c>
      <c r="K78" s="81">
        <v>-1</v>
      </c>
    </row>
    <row r="79" spans="1:11" x14ac:dyDescent="0.25">
      <c r="A79" s="36">
        <f t="shared" si="17"/>
        <v>2006</v>
      </c>
      <c r="B79" s="36" t="str">
        <f t="shared" si="18"/>
        <v>Q1-2006</v>
      </c>
      <c r="C79" t="s">
        <v>193</v>
      </c>
      <c r="D79" s="3">
        <v>38748</v>
      </c>
      <c r="E79" s="4">
        <v>387.5</v>
      </c>
      <c r="F79" s="4">
        <v>294.89999999999998</v>
      </c>
      <c r="G79" s="24">
        <f t="shared" ref="G79:G90" si="21">E79/$S$13</f>
        <v>421.82059046177142</v>
      </c>
      <c r="H79" s="24">
        <f t="shared" ref="H79:H90" si="22">F79/$S$13</f>
        <v>321.01907645722935</v>
      </c>
      <c r="I79" s="48">
        <f t="shared" si="19"/>
        <v>742.83966691900082</v>
      </c>
      <c r="J79" s="48">
        <f t="shared" si="20"/>
        <v>682.4</v>
      </c>
      <c r="K79" s="81">
        <v>-1</v>
      </c>
    </row>
    <row r="80" spans="1:11" x14ac:dyDescent="0.25">
      <c r="A80" s="36">
        <f t="shared" si="17"/>
        <v>2006</v>
      </c>
      <c r="B80" s="36" t="str">
        <f t="shared" si="18"/>
        <v>Q1-2006</v>
      </c>
      <c r="C80" t="s">
        <v>194</v>
      </c>
      <c r="D80" s="3">
        <v>38776</v>
      </c>
      <c r="E80" s="4">
        <v>389.7</v>
      </c>
      <c r="F80" s="4">
        <v>289.60000000000002</v>
      </c>
      <c r="G80" s="24">
        <f t="shared" si="21"/>
        <v>424.21544284632853</v>
      </c>
      <c r="H80" s="24">
        <f t="shared" si="22"/>
        <v>315.24965934897807</v>
      </c>
      <c r="I80" s="48">
        <f t="shared" si="19"/>
        <v>739.4651021953066</v>
      </c>
      <c r="J80" s="48">
        <f t="shared" si="20"/>
        <v>679.3</v>
      </c>
      <c r="K80" s="81">
        <v>-1</v>
      </c>
    </row>
    <row r="81" spans="1:11" x14ac:dyDescent="0.25">
      <c r="A81" s="36">
        <f t="shared" si="17"/>
        <v>2006</v>
      </c>
      <c r="B81" s="36" t="str">
        <f t="shared" si="18"/>
        <v>Q1-2006</v>
      </c>
      <c r="C81" t="s">
        <v>195</v>
      </c>
      <c r="D81" s="3">
        <v>38807</v>
      </c>
      <c r="E81" s="4">
        <v>391.4</v>
      </c>
      <c r="F81" s="4">
        <v>289.5</v>
      </c>
      <c r="G81" s="24">
        <f t="shared" si="21"/>
        <v>426.06601059803177</v>
      </c>
      <c r="H81" s="24">
        <f t="shared" si="22"/>
        <v>315.14080242240726</v>
      </c>
      <c r="I81" s="48">
        <f t="shared" si="19"/>
        <v>741.20681302043909</v>
      </c>
      <c r="J81" s="48">
        <f t="shared" si="20"/>
        <v>680.9</v>
      </c>
      <c r="K81" s="81">
        <v>-1</v>
      </c>
    </row>
    <row r="82" spans="1:11" x14ac:dyDescent="0.25">
      <c r="A82" s="36">
        <f t="shared" si="17"/>
        <v>2006</v>
      </c>
      <c r="B82" s="36" t="str">
        <f t="shared" si="18"/>
        <v>Q2-2006</v>
      </c>
      <c r="C82" t="s">
        <v>196</v>
      </c>
      <c r="D82" s="3">
        <v>38837</v>
      </c>
      <c r="E82" s="4">
        <v>393.5</v>
      </c>
      <c r="F82" s="4">
        <v>289.7</v>
      </c>
      <c r="G82" s="24">
        <f t="shared" si="21"/>
        <v>428.35200605601818</v>
      </c>
      <c r="H82" s="24">
        <f t="shared" si="22"/>
        <v>315.35851627554882</v>
      </c>
      <c r="I82" s="48">
        <f t="shared" si="19"/>
        <v>743.71052233156706</v>
      </c>
      <c r="J82" s="48">
        <f t="shared" si="20"/>
        <v>683.2</v>
      </c>
      <c r="K82" s="81">
        <v>-1</v>
      </c>
    </row>
    <row r="83" spans="1:11" x14ac:dyDescent="0.25">
      <c r="A83" s="36">
        <f t="shared" si="17"/>
        <v>2006</v>
      </c>
      <c r="B83" s="36" t="str">
        <f t="shared" si="18"/>
        <v>Q2-2006</v>
      </c>
      <c r="C83" t="s">
        <v>197</v>
      </c>
      <c r="D83" s="3">
        <v>38868</v>
      </c>
      <c r="E83" s="4">
        <v>395.5</v>
      </c>
      <c r="F83" s="4">
        <v>294.7</v>
      </c>
      <c r="G83" s="24">
        <f t="shared" si="21"/>
        <v>430.52914458743379</v>
      </c>
      <c r="H83" s="24">
        <f t="shared" si="22"/>
        <v>320.80136260408779</v>
      </c>
      <c r="I83" s="48">
        <f t="shared" si="19"/>
        <v>751.33050719152152</v>
      </c>
      <c r="J83" s="48">
        <f t="shared" si="20"/>
        <v>690.2</v>
      </c>
      <c r="K83" s="81">
        <v>-1</v>
      </c>
    </row>
    <row r="84" spans="1:11" x14ac:dyDescent="0.25">
      <c r="A84" s="36">
        <f t="shared" si="17"/>
        <v>2006</v>
      </c>
      <c r="B84" s="36" t="str">
        <f t="shared" si="18"/>
        <v>Q2-2006</v>
      </c>
      <c r="C84" t="s">
        <v>198</v>
      </c>
      <c r="D84" s="3">
        <v>38898</v>
      </c>
      <c r="E84" s="4">
        <v>397.7</v>
      </c>
      <c r="F84" s="4">
        <v>300.3</v>
      </c>
      <c r="G84" s="24">
        <f t="shared" si="21"/>
        <v>432.9239969719909</v>
      </c>
      <c r="H84" s="24">
        <f t="shared" si="22"/>
        <v>326.89735049205149</v>
      </c>
      <c r="I84" s="48">
        <f t="shared" si="19"/>
        <v>759.82134746404245</v>
      </c>
      <c r="J84" s="48">
        <f t="shared" si="20"/>
        <v>698</v>
      </c>
      <c r="K84" s="81">
        <v>-1</v>
      </c>
    </row>
    <row r="85" spans="1:11" x14ac:dyDescent="0.25">
      <c r="A85" s="36">
        <f t="shared" si="17"/>
        <v>2006</v>
      </c>
      <c r="B85" s="36" t="str">
        <f t="shared" si="18"/>
        <v>Q3-2006</v>
      </c>
      <c r="C85" t="s">
        <v>199</v>
      </c>
      <c r="D85" s="3">
        <v>38929</v>
      </c>
      <c r="E85" s="4">
        <v>399.9</v>
      </c>
      <c r="F85" s="4">
        <v>308.5</v>
      </c>
      <c r="G85" s="24">
        <f t="shared" si="21"/>
        <v>435.31884935654807</v>
      </c>
      <c r="H85" s="24">
        <f t="shared" si="22"/>
        <v>335.82361847085542</v>
      </c>
      <c r="I85" s="48">
        <f t="shared" si="19"/>
        <v>771.14246782740349</v>
      </c>
      <c r="J85" s="48">
        <f t="shared" si="20"/>
        <v>708.4</v>
      </c>
      <c r="K85" s="81">
        <v>-1</v>
      </c>
    </row>
    <row r="86" spans="1:11" x14ac:dyDescent="0.25">
      <c r="A86" s="36">
        <f t="shared" si="17"/>
        <v>2006</v>
      </c>
      <c r="B86" s="36" t="str">
        <f t="shared" si="18"/>
        <v>Q3-2006</v>
      </c>
      <c r="C86" t="s">
        <v>200</v>
      </c>
      <c r="D86" s="3">
        <v>38960</v>
      </c>
      <c r="E86" s="4">
        <v>402.2</v>
      </c>
      <c r="F86" s="4">
        <v>311.3</v>
      </c>
      <c r="G86" s="24">
        <f t="shared" si="21"/>
        <v>437.82255866767599</v>
      </c>
      <c r="H86" s="24">
        <f t="shared" si="22"/>
        <v>338.87161241483727</v>
      </c>
      <c r="I86" s="48">
        <f t="shared" si="19"/>
        <v>776.69417108251332</v>
      </c>
      <c r="J86" s="48">
        <f t="shared" si="20"/>
        <v>713.5</v>
      </c>
      <c r="K86" s="81">
        <v>-1</v>
      </c>
    </row>
    <row r="87" spans="1:11" x14ac:dyDescent="0.25">
      <c r="A87" s="36">
        <f t="shared" si="17"/>
        <v>2006</v>
      </c>
      <c r="B87" s="36" t="str">
        <f t="shared" si="18"/>
        <v>Q3-2006</v>
      </c>
      <c r="C87" t="s">
        <v>201</v>
      </c>
      <c r="D87" s="3">
        <v>38990</v>
      </c>
      <c r="E87" s="4">
        <v>404.5</v>
      </c>
      <c r="F87" s="4">
        <v>306.5</v>
      </c>
      <c r="G87" s="24">
        <f t="shared" si="21"/>
        <v>440.32626797880397</v>
      </c>
      <c r="H87" s="24">
        <f t="shared" si="22"/>
        <v>333.64647993943981</v>
      </c>
      <c r="I87" s="48">
        <f t="shared" si="19"/>
        <v>773.97274791824384</v>
      </c>
      <c r="J87" s="48">
        <f t="shared" si="20"/>
        <v>711</v>
      </c>
      <c r="K87" s="81">
        <v>-1</v>
      </c>
    </row>
    <row r="88" spans="1:11" x14ac:dyDescent="0.25">
      <c r="A88" s="36">
        <f t="shared" si="17"/>
        <v>2006</v>
      </c>
      <c r="B88" s="36" t="str">
        <f t="shared" si="18"/>
        <v>Q4-2006</v>
      </c>
      <c r="C88" t="s">
        <v>202</v>
      </c>
      <c r="D88" s="3">
        <v>39021</v>
      </c>
      <c r="E88" s="4">
        <v>406.9</v>
      </c>
      <c r="F88" s="4">
        <v>297.39999999999998</v>
      </c>
      <c r="G88" s="24">
        <f t="shared" si="21"/>
        <v>442.93883421650264</v>
      </c>
      <c r="H88" s="24">
        <f t="shared" si="22"/>
        <v>323.74049962149883</v>
      </c>
      <c r="I88" s="48">
        <f t="shared" si="19"/>
        <v>766.67933383800141</v>
      </c>
      <c r="J88" s="48">
        <f t="shared" si="20"/>
        <v>704.3</v>
      </c>
      <c r="K88" s="81">
        <v>-1</v>
      </c>
    </row>
    <row r="89" spans="1:11" x14ac:dyDescent="0.25">
      <c r="A89" s="36">
        <f t="shared" si="17"/>
        <v>2006</v>
      </c>
      <c r="B89" s="36" t="str">
        <f t="shared" si="18"/>
        <v>Q4-2006</v>
      </c>
      <c r="C89" t="s">
        <v>203</v>
      </c>
      <c r="D89" s="3">
        <v>39051</v>
      </c>
      <c r="E89" s="4">
        <v>409.4</v>
      </c>
      <c r="F89" s="4">
        <v>298.5</v>
      </c>
      <c r="G89" s="24">
        <f t="shared" si="21"/>
        <v>445.66025738077212</v>
      </c>
      <c r="H89" s="24">
        <f t="shared" si="22"/>
        <v>324.93792581377744</v>
      </c>
      <c r="I89" s="48">
        <f t="shared" si="19"/>
        <v>770.59818319454962</v>
      </c>
      <c r="J89" s="48">
        <f t="shared" si="20"/>
        <v>707.9</v>
      </c>
      <c r="K89" s="81">
        <v>-1</v>
      </c>
    </row>
    <row r="90" spans="1:11" x14ac:dyDescent="0.25">
      <c r="A90" s="36">
        <f t="shared" si="17"/>
        <v>2006</v>
      </c>
      <c r="B90" s="36" t="str">
        <f t="shared" si="18"/>
        <v>Q4-2006</v>
      </c>
      <c r="C90" t="s">
        <v>204</v>
      </c>
      <c r="D90" s="3">
        <v>39082</v>
      </c>
      <c r="E90" s="4">
        <v>411.9</v>
      </c>
      <c r="F90" s="4">
        <v>308.3</v>
      </c>
      <c r="G90" s="24">
        <f t="shared" si="21"/>
        <v>448.3816805450416</v>
      </c>
      <c r="H90" s="24">
        <f t="shared" si="22"/>
        <v>335.60590461771386</v>
      </c>
      <c r="I90" s="48">
        <f t="shared" si="19"/>
        <v>783.98758516275552</v>
      </c>
      <c r="J90" s="48">
        <f t="shared" si="20"/>
        <v>720.2</v>
      </c>
      <c r="K90" s="81">
        <v>-1</v>
      </c>
    </row>
    <row r="91" spans="1:11" x14ac:dyDescent="0.25">
      <c r="A91" s="36">
        <f t="shared" si="17"/>
        <v>2007</v>
      </c>
      <c r="B91" s="36" t="str">
        <f t="shared" si="18"/>
        <v>Q1-2007</v>
      </c>
      <c r="C91" t="s">
        <v>205</v>
      </c>
      <c r="D91" s="3">
        <v>39113</v>
      </c>
      <c r="E91" s="4">
        <v>414.4</v>
      </c>
      <c r="F91" s="4">
        <v>328.7</v>
      </c>
      <c r="G91" s="24">
        <f t="shared" ref="G91:G102" si="23">E91/$S$14</f>
        <v>436.81226187869493</v>
      </c>
      <c r="H91" s="24">
        <f t="shared" ref="H91:H102" si="24">F91/$S$14</f>
        <v>346.47729362820229</v>
      </c>
      <c r="I91" s="48">
        <f t="shared" si="19"/>
        <v>783.28955550689716</v>
      </c>
      <c r="J91" s="48">
        <f t="shared" si="20"/>
        <v>743.09999999999991</v>
      </c>
      <c r="K91" s="81">
        <v>-1</v>
      </c>
    </row>
    <row r="92" spans="1:11" x14ac:dyDescent="0.25">
      <c r="A92" s="36">
        <f t="shared" si="17"/>
        <v>2007</v>
      </c>
      <c r="B92" s="36" t="str">
        <f t="shared" si="18"/>
        <v>Q1-2007</v>
      </c>
      <c r="C92" t="s">
        <v>206</v>
      </c>
      <c r="D92" s="3">
        <v>39141</v>
      </c>
      <c r="E92" s="4">
        <v>417</v>
      </c>
      <c r="F92" s="4">
        <v>335.1</v>
      </c>
      <c r="G92" s="24">
        <f t="shared" si="23"/>
        <v>439.55287935187209</v>
      </c>
      <c r="H92" s="24">
        <f t="shared" si="24"/>
        <v>353.22342894679224</v>
      </c>
      <c r="I92" s="48">
        <f t="shared" si="19"/>
        <v>792.77630829866439</v>
      </c>
      <c r="J92" s="48">
        <f t="shared" si="20"/>
        <v>752.1</v>
      </c>
      <c r="K92" s="81">
        <v>-1</v>
      </c>
    </row>
    <row r="93" spans="1:11" x14ac:dyDescent="0.25">
      <c r="A93" s="36">
        <f t="shared" si="17"/>
        <v>2007</v>
      </c>
      <c r="B93" s="36" t="str">
        <f t="shared" si="18"/>
        <v>Q1-2007</v>
      </c>
      <c r="C93" t="s">
        <v>207</v>
      </c>
      <c r="D93" s="3">
        <v>39172</v>
      </c>
      <c r="E93" s="4">
        <v>419.6</v>
      </c>
      <c r="F93" s="4">
        <v>334.8</v>
      </c>
      <c r="G93" s="24">
        <f t="shared" si="23"/>
        <v>442.29349682504926</v>
      </c>
      <c r="H93" s="24">
        <f t="shared" si="24"/>
        <v>352.90720385373328</v>
      </c>
      <c r="I93" s="48">
        <f t="shared" si="19"/>
        <v>795.2007006787826</v>
      </c>
      <c r="J93" s="48">
        <f t="shared" si="20"/>
        <v>754.40000000000009</v>
      </c>
      <c r="K93" s="81">
        <v>-1</v>
      </c>
    </row>
    <row r="94" spans="1:11" x14ac:dyDescent="0.25">
      <c r="A94" s="36">
        <f t="shared" si="17"/>
        <v>2007</v>
      </c>
      <c r="B94" s="36" t="str">
        <f t="shared" si="18"/>
        <v>Q2-2007</v>
      </c>
      <c r="C94" t="s">
        <v>208</v>
      </c>
      <c r="D94" s="3">
        <v>39202</v>
      </c>
      <c r="E94" s="4">
        <v>422.2</v>
      </c>
      <c r="F94" s="4">
        <v>318.89999999999998</v>
      </c>
      <c r="G94" s="24">
        <f t="shared" si="23"/>
        <v>445.03411429822637</v>
      </c>
      <c r="H94" s="24">
        <f t="shared" si="24"/>
        <v>336.14727392161154</v>
      </c>
      <c r="I94" s="48">
        <f t="shared" si="19"/>
        <v>781.18138821983791</v>
      </c>
      <c r="J94" s="48">
        <f t="shared" si="20"/>
        <v>741.09999999999991</v>
      </c>
      <c r="K94" s="81">
        <v>-1</v>
      </c>
    </row>
    <row r="95" spans="1:11" x14ac:dyDescent="0.25">
      <c r="A95" s="36">
        <f t="shared" si="17"/>
        <v>2007</v>
      </c>
      <c r="B95" s="36" t="str">
        <f t="shared" si="18"/>
        <v>Q2-2007</v>
      </c>
      <c r="C95" t="s">
        <v>209</v>
      </c>
      <c r="D95" s="3">
        <v>39233</v>
      </c>
      <c r="E95" s="4">
        <v>424.9</v>
      </c>
      <c r="F95" s="4">
        <v>312.89999999999998</v>
      </c>
      <c r="G95" s="24">
        <f t="shared" si="23"/>
        <v>447.88014013575645</v>
      </c>
      <c r="H95" s="24">
        <f t="shared" si="24"/>
        <v>329.82277206043352</v>
      </c>
      <c r="I95" s="48">
        <f t="shared" si="19"/>
        <v>777.70291219619003</v>
      </c>
      <c r="J95" s="48">
        <f t="shared" si="20"/>
        <v>737.8</v>
      </c>
      <c r="K95" s="81">
        <v>-1</v>
      </c>
    </row>
    <row r="96" spans="1:11" x14ac:dyDescent="0.25">
      <c r="A96" s="36">
        <f t="shared" si="17"/>
        <v>2007</v>
      </c>
      <c r="B96" s="36" t="str">
        <f t="shared" si="18"/>
        <v>Q2-2007</v>
      </c>
      <c r="C96" t="s">
        <v>210</v>
      </c>
      <c r="D96" s="3">
        <v>39263</v>
      </c>
      <c r="E96" s="4">
        <v>427.5</v>
      </c>
      <c r="F96" s="4">
        <v>310.5</v>
      </c>
      <c r="G96" s="24">
        <f t="shared" si="23"/>
        <v>450.62075760893362</v>
      </c>
      <c r="H96" s="24">
        <f t="shared" si="24"/>
        <v>327.29297131596235</v>
      </c>
      <c r="I96" s="48">
        <f t="shared" si="19"/>
        <v>777.91372892489596</v>
      </c>
      <c r="J96" s="48">
        <f t="shared" si="20"/>
        <v>738</v>
      </c>
      <c r="K96" s="81">
        <v>-1</v>
      </c>
    </row>
    <row r="97" spans="1:11" x14ac:dyDescent="0.25">
      <c r="A97" s="36">
        <f t="shared" si="17"/>
        <v>2007</v>
      </c>
      <c r="B97" s="36" t="str">
        <f t="shared" si="18"/>
        <v>Q3-2007</v>
      </c>
      <c r="C97" t="s">
        <v>211</v>
      </c>
      <c r="D97" s="3">
        <v>39294</v>
      </c>
      <c r="E97" s="4">
        <v>430.2</v>
      </c>
      <c r="F97" s="4">
        <v>316</v>
      </c>
      <c r="G97" s="24">
        <f t="shared" si="23"/>
        <v>453.46678344646375</v>
      </c>
      <c r="H97" s="24">
        <f t="shared" si="24"/>
        <v>333.09043135537553</v>
      </c>
      <c r="I97" s="48">
        <f t="shared" si="19"/>
        <v>786.55721480183934</v>
      </c>
      <c r="J97" s="48">
        <f t="shared" si="20"/>
        <v>746.2</v>
      </c>
      <c r="K97" s="81">
        <v>-1</v>
      </c>
    </row>
    <row r="98" spans="1:11" x14ac:dyDescent="0.25">
      <c r="A98" s="36">
        <f t="shared" si="17"/>
        <v>2007</v>
      </c>
      <c r="B98" s="36" t="str">
        <f t="shared" si="18"/>
        <v>Q3-2007</v>
      </c>
      <c r="C98" t="s">
        <v>212</v>
      </c>
      <c r="D98" s="3">
        <v>39325</v>
      </c>
      <c r="E98" s="4">
        <v>433</v>
      </c>
      <c r="F98" s="4">
        <v>319.39999999999998</v>
      </c>
      <c r="G98" s="24">
        <f t="shared" si="23"/>
        <v>456.4182176483468</v>
      </c>
      <c r="H98" s="24">
        <f t="shared" si="24"/>
        <v>336.67431574337638</v>
      </c>
      <c r="I98" s="48">
        <f t="shared" si="19"/>
        <v>793.09253339172324</v>
      </c>
      <c r="J98" s="48">
        <f t="shared" si="20"/>
        <v>752.4</v>
      </c>
      <c r="K98" s="81">
        <v>-1</v>
      </c>
    </row>
    <row r="99" spans="1:11" x14ac:dyDescent="0.25">
      <c r="A99" s="36">
        <f t="shared" si="17"/>
        <v>2007</v>
      </c>
      <c r="B99" s="36" t="str">
        <f t="shared" si="18"/>
        <v>Q3-2007</v>
      </c>
      <c r="C99" t="s">
        <v>213</v>
      </c>
      <c r="D99" s="3">
        <v>39355</v>
      </c>
      <c r="E99" s="4">
        <v>435.7</v>
      </c>
      <c r="F99" s="4">
        <v>324</v>
      </c>
      <c r="G99" s="24">
        <f t="shared" si="23"/>
        <v>459.26424348587693</v>
      </c>
      <c r="H99" s="24">
        <f t="shared" si="24"/>
        <v>341.52310050361285</v>
      </c>
      <c r="I99" s="48">
        <f t="shared" si="19"/>
        <v>800.78734398948973</v>
      </c>
      <c r="J99" s="48">
        <f t="shared" si="20"/>
        <v>759.7</v>
      </c>
      <c r="K99" s="81">
        <v>-1</v>
      </c>
    </row>
    <row r="100" spans="1:11" x14ac:dyDescent="0.25">
      <c r="A100" s="36">
        <f t="shared" si="17"/>
        <v>2007</v>
      </c>
      <c r="B100" s="36" t="str">
        <f t="shared" si="18"/>
        <v>Q4-2007</v>
      </c>
      <c r="C100" t="s">
        <v>214</v>
      </c>
      <c r="D100" s="3">
        <v>39386</v>
      </c>
      <c r="E100" s="4">
        <v>438.5</v>
      </c>
      <c r="F100" s="4">
        <v>328.2</v>
      </c>
      <c r="G100" s="24">
        <f t="shared" si="23"/>
        <v>462.21567768775998</v>
      </c>
      <c r="H100" s="24">
        <f t="shared" si="24"/>
        <v>345.95025180643745</v>
      </c>
      <c r="I100" s="48">
        <f t="shared" si="19"/>
        <v>808.16592949419737</v>
      </c>
      <c r="J100" s="48">
        <f t="shared" si="20"/>
        <v>766.7</v>
      </c>
      <c r="K100" s="81">
        <v>-1</v>
      </c>
    </row>
    <row r="101" spans="1:11" x14ac:dyDescent="0.25">
      <c r="A101" s="36">
        <f t="shared" si="17"/>
        <v>2007</v>
      </c>
      <c r="B101" s="36" t="str">
        <f t="shared" si="18"/>
        <v>Q4-2007</v>
      </c>
      <c r="C101" t="s">
        <v>215</v>
      </c>
      <c r="D101" s="3">
        <v>39416</v>
      </c>
      <c r="E101" s="4">
        <v>441.3</v>
      </c>
      <c r="F101" s="4">
        <v>330.5</v>
      </c>
      <c r="G101" s="24">
        <f t="shared" si="23"/>
        <v>465.16711188964308</v>
      </c>
      <c r="H101" s="24">
        <f t="shared" si="24"/>
        <v>348.37464418655571</v>
      </c>
      <c r="I101" s="48">
        <f t="shared" si="19"/>
        <v>813.54175607619879</v>
      </c>
      <c r="J101" s="48">
        <f t="shared" si="20"/>
        <v>771.8</v>
      </c>
      <c r="K101" s="81">
        <v>-1</v>
      </c>
    </row>
    <row r="102" spans="1:11" x14ac:dyDescent="0.25">
      <c r="A102" s="36">
        <f t="shared" si="17"/>
        <v>2007</v>
      </c>
      <c r="B102" s="36" t="str">
        <f t="shared" si="18"/>
        <v>Q4-2007</v>
      </c>
      <c r="C102" t="s">
        <v>216</v>
      </c>
      <c r="D102" s="3">
        <v>39447</v>
      </c>
      <c r="E102" s="4">
        <v>444.1</v>
      </c>
      <c r="F102" s="4">
        <v>331.1</v>
      </c>
      <c r="G102" s="24">
        <f t="shared" si="23"/>
        <v>468.11854609152618</v>
      </c>
      <c r="H102" s="24">
        <f t="shared" si="24"/>
        <v>349.00709437267352</v>
      </c>
      <c r="I102" s="48">
        <f t="shared" si="19"/>
        <v>817.12564046419971</v>
      </c>
      <c r="J102" s="48">
        <f t="shared" si="20"/>
        <v>775.2</v>
      </c>
      <c r="K102" s="81">
        <v>1</v>
      </c>
    </row>
    <row r="103" spans="1:11" x14ac:dyDescent="0.25">
      <c r="A103" s="36">
        <f t="shared" si="17"/>
        <v>2008</v>
      </c>
      <c r="B103" s="36" t="str">
        <f t="shared" si="18"/>
        <v>Q1-2008</v>
      </c>
      <c r="C103" t="s">
        <v>217</v>
      </c>
      <c r="D103" s="3">
        <v>39478</v>
      </c>
      <c r="E103" s="4">
        <v>447</v>
      </c>
      <c r="F103" s="4">
        <v>330.4</v>
      </c>
      <c r="G103" s="24">
        <f t="shared" ref="G103:G114" si="25">E103/$S$15</f>
        <v>459.30639431616339</v>
      </c>
      <c r="H103" s="24">
        <f t="shared" ref="H103:H114" si="26">F103/$S$15</f>
        <v>339.496269982238</v>
      </c>
      <c r="I103" s="48">
        <f t="shared" si="19"/>
        <v>798.8026642984014</v>
      </c>
      <c r="J103" s="48">
        <f t="shared" si="20"/>
        <v>777.4</v>
      </c>
      <c r="K103" s="81">
        <v>1</v>
      </c>
    </row>
    <row r="104" spans="1:11" x14ac:dyDescent="0.25">
      <c r="A104" s="36">
        <f t="shared" si="17"/>
        <v>2008</v>
      </c>
      <c r="B104" s="36" t="str">
        <f t="shared" si="18"/>
        <v>Q1-2008</v>
      </c>
      <c r="C104" t="s">
        <v>218</v>
      </c>
      <c r="D104" s="3">
        <v>39507</v>
      </c>
      <c r="E104" s="4">
        <v>449.8</v>
      </c>
      <c r="F104" s="4">
        <v>331.2</v>
      </c>
      <c r="G104" s="24">
        <f t="shared" si="25"/>
        <v>462.18348134991118</v>
      </c>
      <c r="H104" s="24">
        <f t="shared" si="26"/>
        <v>340.31829484902306</v>
      </c>
      <c r="I104" s="48">
        <f t="shared" si="19"/>
        <v>802.50177619893429</v>
      </c>
      <c r="J104" s="48">
        <f t="shared" si="20"/>
        <v>781</v>
      </c>
      <c r="K104" s="81">
        <v>1</v>
      </c>
    </row>
    <row r="105" spans="1:11" x14ac:dyDescent="0.25">
      <c r="A105" s="36">
        <f t="shared" si="17"/>
        <v>2008</v>
      </c>
      <c r="B105" s="36" t="str">
        <f t="shared" si="18"/>
        <v>Q1-2008</v>
      </c>
      <c r="C105" t="s">
        <v>219</v>
      </c>
      <c r="D105" s="3">
        <v>39538</v>
      </c>
      <c r="E105" s="4">
        <v>452.7</v>
      </c>
      <c r="F105" s="4">
        <v>334.3</v>
      </c>
      <c r="G105" s="24">
        <f t="shared" si="25"/>
        <v>465.16332149200707</v>
      </c>
      <c r="H105" s="24">
        <f t="shared" si="26"/>
        <v>343.50364120781529</v>
      </c>
      <c r="I105" s="48">
        <f t="shared" si="19"/>
        <v>808.66696269982231</v>
      </c>
      <c r="J105" s="48">
        <f t="shared" si="20"/>
        <v>787</v>
      </c>
      <c r="K105" s="81">
        <v>1</v>
      </c>
    </row>
    <row r="106" spans="1:11" x14ac:dyDescent="0.25">
      <c r="A106" s="36">
        <f t="shared" si="17"/>
        <v>2008</v>
      </c>
      <c r="B106" s="36" t="str">
        <f t="shared" si="18"/>
        <v>Q2-2008</v>
      </c>
      <c r="C106" t="s">
        <v>220</v>
      </c>
      <c r="D106" s="3">
        <v>39568</v>
      </c>
      <c r="E106" s="4">
        <v>455.6</v>
      </c>
      <c r="F106" s="4">
        <v>335.9</v>
      </c>
      <c r="G106" s="24">
        <f t="shared" si="25"/>
        <v>468.14316163410302</v>
      </c>
      <c r="H106" s="24">
        <f t="shared" si="26"/>
        <v>345.14769094138541</v>
      </c>
      <c r="I106" s="48">
        <f t="shared" si="19"/>
        <v>813.29085257548843</v>
      </c>
      <c r="J106" s="48">
        <f t="shared" si="20"/>
        <v>791.5</v>
      </c>
      <c r="K106" s="81">
        <v>1</v>
      </c>
    </row>
    <row r="107" spans="1:11" x14ac:dyDescent="0.25">
      <c r="A107" s="36">
        <f t="shared" si="17"/>
        <v>2008</v>
      </c>
      <c r="B107" s="36" t="str">
        <f t="shared" si="18"/>
        <v>Q2-2008</v>
      </c>
      <c r="C107" t="s">
        <v>221</v>
      </c>
      <c r="D107" s="3">
        <v>39599</v>
      </c>
      <c r="E107" s="4">
        <v>458.5</v>
      </c>
      <c r="F107" s="4">
        <v>339.5</v>
      </c>
      <c r="G107" s="24">
        <f t="shared" si="25"/>
        <v>471.12300177619892</v>
      </c>
      <c r="H107" s="24">
        <f t="shared" si="26"/>
        <v>348.8468028419183</v>
      </c>
      <c r="I107" s="48">
        <f t="shared" si="19"/>
        <v>819.96980461811722</v>
      </c>
      <c r="J107" s="48">
        <f t="shared" si="20"/>
        <v>798</v>
      </c>
      <c r="K107" s="81">
        <v>1</v>
      </c>
    </row>
    <row r="108" spans="1:11" x14ac:dyDescent="0.25">
      <c r="A108" s="36">
        <f t="shared" si="17"/>
        <v>2008</v>
      </c>
      <c r="B108" s="36" t="str">
        <f t="shared" si="18"/>
        <v>Q2-2008</v>
      </c>
      <c r="C108" t="s">
        <v>222</v>
      </c>
      <c r="D108" s="3">
        <v>39629</v>
      </c>
      <c r="E108" s="4">
        <v>461.4</v>
      </c>
      <c r="F108" s="4">
        <v>340.3</v>
      </c>
      <c r="G108" s="24">
        <f t="shared" si="25"/>
        <v>474.10284191829481</v>
      </c>
      <c r="H108" s="24">
        <f t="shared" si="26"/>
        <v>349.66882770870336</v>
      </c>
      <c r="I108" s="48">
        <f t="shared" si="19"/>
        <v>823.77166962699812</v>
      </c>
      <c r="J108" s="48">
        <f t="shared" si="20"/>
        <v>801.7</v>
      </c>
      <c r="K108" s="81">
        <v>1</v>
      </c>
    </row>
    <row r="109" spans="1:11" x14ac:dyDescent="0.25">
      <c r="A109" s="36">
        <f t="shared" si="17"/>
        <v>2008</v>
      </c>
      <c r="B109" s="36" t="str">
        <f t="shared" si="18"/>
        <v>Q3-2008</v>
      </c>
      <c r="C109" t="s">
        <v>223</v>
      </c>
      <c r="D109" s="3">
        <v>39660</v>
      </c>
      <c r="E109" s="4">
        <v>464.3</v>
      </c>
      <c r="F109" s="4">
        <v>341.8</v>
      </c>
      <c r="G109" s="24">
        <f t="shared" si="25"/>
        <v>477.08268206039077</v>
      </c>
      <c r="H109" s="24">
        <f t="shared" si="26"/>
        <v>351.21012433392542</v>
      </c>
      <c r="I109" s="48">
        <f t="shared" si="19"/>
        <v>828.29280639431613</v>
      </c>
      <c r="J109" s="48">
        <f t="shared" si="20"/>
        <v>806.1</v>
      </c>
      <c r="K109" s="81">
        <v>1</v>
      </c>
    </row>
    <row r="110" spans="1:11" x14ac:dyDescent="0.25">
      <c r="A110" s="36">
        <f t="shared" si="17"/>
        <v>2008</v>
      </c>
      <c r="B110" s="36" t="str">
        <f t="shared" si="18"/>
        <v>Q3-2008</v>
      </c>
      <c r="C110" t="s">
        <v>224</v>
      </c>
      <c r="D110" s="3">
        <v>39691</v>
      </c>
      <c r="E110" s="4">
        <v>467.3</v>
      </c>
      <c r="F110" s="4">
        <v>340.9</v>
      </c>
      <c r="G110" s="24">
        <f t="shared" si="25"/>
        <v>480.16527531083483</v>
      </c>
      <c r="H110" s="24">
        <f t="shared" si="26"/>
        <v>350.28534635879214</v>
      </c>
      <c r="I110" s="48">
        <f t="shared" si="19"/>
        <v>830.45062166962703</v>
      </c>
      <c r="J110" s="48">
        <f t="shared" si="20"/>
        <v>808.2</v>
      </c>
      <c r="K110" s="81">
        <v>1</v>
      </c>
    </row>
    <row r="111" spans="1:11" x14ac:dyDescent="0.25">
      <c r="A111" s="36">
        <f t="shared" si="17"/>
        <v>2008</v>
      </c>
      <c r="B111" s="36" t="str">
        <f t="shared" si="18"/>
        <v>Q3-2008</v>
      </c>
      <c r="C111" t="s">
        <v>225</v>
      </c>
      <c r="D111" s="3">
        <v>39721</v>
      </c>
      <c r="E111" s="4">
        <v>470.2</v>
      </c>
      <c r="F111" s="4">
        <v>340.1</v>
      </c>
      <c r="G111" s="24">
        <f t="shared" si="25"/>
        <v>483.14511545293072</v>
      </c>
      <c r="H111" s="24">
        <f t="shared" si="26"/>
        <v>349.46332149200714</v>
      </c>
      <c r="I111" s="48">
        <f t="shared" si="19"/>
        <v>832.60843694493792</v>
      </c>
      <c r="J111" s="48">
        <f t="shared" si="20"/>
        <v>810.3</v>
      </c>
      <c r="K111" s="81">
        <v>1</v>
      </c>
    </row>
    <row r="112" spans="1:11" x14ac:dyDescent="0.25">
      <c r="A112" s="36">
        <f t="shared" si="17"/>
        <v>2008</v>
      </c>
      <c r="B112" s="36" t="str">
        <f t="shared" si="18"/>
        <v>Q4-2008</v>
      </c>
      <c r="C112" t="s">
        <v>226</v>
      </c>
      <c r="D112" s="3">
        <v>39752</v>
      </c>
      <c r="E112" s="4">
        <v>473.2</v>
      </c>
      <c r="F112" s="4">
        <v>339.4</v>
      </c>
      <c r="G112" s="24">
        <f t="shared" si="25"/>
        <v>486.22770870337479</v>
      </c>
      <c r="H112" s="24">
        <f t="shared" si="26"/>
        <v>348.74404973357014</v>
      </c>
      <c r="I112" s="48">
        <f t="shared" si="19"/>
        <v>834.97175843694492</v>
      </c>
      <c r="J112" s="48">
        <f t="shared" si="20"/>
        <v>812.59999999999991</v>
      </c>
      <c r="K112" s="81">
        <v>1</v>
      </c>
    </row>
    <row r="113" spans="1:11" x14ac:dyDescent="0.25">
      <c r="A113" s="36">
        <f t="shared" si="17"/>
        <v>2008</v>
      </c>
      <c r="B113" s="36" t="str">
        <f t="shared" si="18"/>
        <v>Q4-2008</v>
      </c>
      <c r="C113" t="s">
        <v>227</v>
      </c>
      <c r="D113" s="3">
        <v>39782</v>
      </c>
      <c r="E113" s="4">
        <v>476.1</v>
      </c>
      <c r="F113" s="4">
        <v>340.5</v>
      </c>
      <c r="G113" s="24">
        <f t="shared" si="25"/>
        <v>489.20754884547074</v>
      </c>
      <c r="H113" s="24">
        <f t="shared" si="26"/>
        <v>349.87433392539964</v>
      </c>
      <c r="I113" s="48">
        <f t="shared" si="19"/>
        <v>839.08188277087038</v>
      </c>
      <c r="J113" s="48">
        <f t="shared" si="20"/>
        <v>816.6</v>
      </c>
      <c r="K113" s="81">
        <v>1</v>
      </c>
    </row>
    <row r="114" spans="1:11" x14ac:dyDescent="0.25">
      <c r="A114" s="36">
        <f t="shared" si="17"/>
        <v>2008</v>
      </c>
      <c r="B114" s="36" t="str">
        <f t="shared" si="18"/>
        <v>Q4-2008</v>
      </c>
      <c r="C114" t="s">
        <v>228</v>
      </c>
      <c r="D114" s="3">
        <v>39813</v>
      </c>
      <c r="E114" s="4">
        <v>479.1</v>
      </c>
      <c r="F114" s="4">
        <v>345.5</v>
      </c>
      <c r="G114" s="24">
        <f t="shared" si="25"/>
        <v>492.29014209591475</v>
      </c>
      <c r="H114" s="24">
        <f t="shared" si="26"/>
        <v>355.01198934280637</v>
      </c>
      <c r="I114" s="48">
        <f t="shared" si="19"/>
        <v>847.30213143872106</v>
      </c>
      <c r="J114" s="48">
        <f t="shared" si="20"/>
        <v>824.6</v>
      </c>
      <c r="K114" s="81">
        <v>1</v>
      </c>
    </row>
    <row r="115" spans="1:11" x14ac:dyDescent="0.25">
      <c r="A115" s="36">
        <f t="shared" si="17"/>
        <v>2009</v>
      </c>
      <c r="B115" s="36" t="str">
        <f t="shared" si="18"/>
        <v>Q1-2009</v>
      </c>
      <c r="C115" t="s">
        <v>229</v>
      </c>
      <c r="D115" s="3">
        <v>39844</v>
      </c>
      <c r="E115" s="4">
        <v>482.1</v>
      </c>
      <c r="F115" s="4">
        <v>353.1</v>
      </c>
      <c r="G115" s="24">
        <f t="shared" ref="G115:G126" si="27">E115/$S$16</f>
        <v>482.1</v>
      </c>
      <c r="H115" s="24">
        <f t="shared" ref="H115:H126" si="28">F115/$S$16</f>
        <v>353.1</v>
      </c>
      <c r="I115" s="48">
        <f t="shared" si="19"/>
        <v>835.2</v>
      </c>
      <c r="J115" s="48">
        <f t="shared" si="20"/>
        <v>835.2</v>
      </c>
      <c r="K115" s="81">
        <v>1</v>
      </c>
    </row>
    <row r="116" spans="1:11" x14ac:dyDescent="0.25">
      <c r="A116" s="36">
        <f t="shared" si="17"/>
        <v>2009</v>
      </c>
      <c r="B116" s="36" t="str">
        <f t="shared" si="18"/>
        <v>Q1-2009</v>
      </c>
      <c r="C116" t="s">
        <v>230</v>
      </c>
      <c r="D116" s="3">
        <v>39872</v>
      </c>
      <c r="E116" s="4">
        <v>485</v>
      </c>
      <c r="F116" s="4">
        <v>356.8</v>
      </c>
      <c r="G116" s="24">
        <f t="shared" si="27"/>
        <v>485</v>
      </c>
      <c r="H116" s="24">
        <f t="shared" si="28"/>
        <v>356.8</v>
      </c>
      <c r="I116" s="48">
        <f t="shared" si="19"/>
        <v>841.8</v>
      </c>
      <c r="J116" s="48">
        <f t="shared" si="20"/>
        <v>841.8</v>
      </c>
      <c r="K116" s="81">
        <v>1</v>
      </c>
    </row>
    <row r="117" spans="1:11" x14ac:dyDescent="0.25">
      <c r="A117" s="36">
        <f t="shared" si="17"/>
        <v>2009</v>
      </c>
      <c r="B117" s="36" t="str">
        <f t="shared" si="18"/>
        <v>Q1-2009</v>
      </c>
      <c r="C117" t="s">
        <v>231</v>
      </c>
      <c r="D117" s="3">
        <v>39903</v>
      </c>
      <c r="E117" s="4">
        <v>487.6</v>
      </c>
      <c r="F117" s="4">
        <v>363.1</v>
      </c>
      <c r="G117" s="24">
        <f t="shared" si="27"/>
        <v>487.6</v>
      </c>
      <c r="H117" s="24">
        <f t="shared" si="28"/>
        <v>363.1</v>
      </c>
      <c r="I117" s="48">
        <f t="shared" si="19"/>
        <v>850.7</v>
      </c>
      <c r="J117" s="48">
        <f t="shared" si="20"/>
        <v>850.7</v>
      </c>
      <c r="K117" s="81">
        <v>1</v>
      </c>
    </row>
    <row r="118" spans="1:11" x14ac:dyDescent="0.25">
      <c r="A118" s="36">
        <f t="shared" si="17"/>
        <v>2009</v>
      </c>
      <c r="B118" s="36" t="str">
        <f t="shared" si="18"/>
        <v>Q2-2009</v>
      </c>
      <c r="C118" t="s">
        <v>232</v>
      </c>
      <c r="D118" s="3">
        <v>39933</v>
      </c>
      <c r="E118" s="4">
        <v>490.1</v>
      </c>
      <c r="F118" s="4">
        <v>365.4</v>
      </c>
      <c r="G118" s="24">
        <f t="shared" si="27"/>
        <v>490.1</v>
      </c>
      <c r="H118" s="24">
        <f t="shared" si="28"/>
        <v>365.4</v>
      </c>
      <c r="I118" s="48">
        <f t="shared" si="19"/>
        <v>855.5</v>
      </c>
      <c r="J118" s="48">
        <f t="shared" si="20"/>
        <v>855.5</v>
      </c>
      <c r="K118" s="81">
        <v>1</v>
      </c>
    </row>
    <row r="119" spans="1:11" x14ac:dyDescent="0.25">
      <c r="A119" s="36">
        <f t="shared" si="17"/>
        <v>2009</v>
      </c>
      <c r="B119" s="36" t="str">
        <f t="shared" si="18"/>
        <v>Q2-2009</v>
      </c>
      <c r="C119" t="s">
        <v>233</v>
      </c>
      <c r="D119" s="3">
        <v>39964</v>
      </c>
      <c r="E119" s="4">
        <v>492.4</v>
      </c>
      <c r="F119" s="4">
        <v>368.2</v>
      </c>
      <c r="G119" s="24">
        <f t="shared" si="27"/>
        <v>492.4</v>
      </c>
      <c r="H119" s="24">
        <f t="shared" si="28"/>
        <v>368.2</v>
      </c>
      <c r="I119" s="48">
        <f t="shared" si="19"/>
        <v>860.59999999999991</v>
      </c>
      <c r="J119" s="48">
        <f t="shared" si="20"/>
        <v>860.59999999999991</v>
      </c>
      <c r="K119" s="81">
        <v>1</v>
      </c>
    </row>
    <row r="120" spans="1:11" x14ac:dyDescent="0.25">
      <c r="A120" s="36">
        <f t="shared" si="17"/>
        <v>2009</v>
      </c>
      <c r="B120" s="36" t="str">
        <f t="shared" si="18"/>
        <v>Q2-2009</v>
      </c>
      <c r="C120" t="s">
        <v>234</v>
      </c>
      <c r="D120" s="3">
        <v>39994</v>
      </c>
      <c r="E120" s="4">
        <v>494.6</v>
      </c>
      <c r="F120" s="4">
        <v>372</v>
      </c>
      <c r="G120" s="24">
        <f t="shared" si="27"/>
        <v>494.6</v>
      </c>
      <c r="H120" s="24">
        <f t="shared" si="28"/>
        <v>372</v>
      </c>
      <c r="I120" s="48">
        <f t="shared" si="19"/>
        <v>866.6</v>
      </c>
      <c r="J120" s="48">
        <f t="shared" si="20"/>
        <v>866.6</v>
      </c>
      <c r="K120" s="81">
        <v>1</v>
      </c>
    </row>
    <row r="121" spans="1:11" x14ac:dyDescent="0.25">
      <c r="A121" s="36">
        <f t="shared" si="17"/>
        <v>2009</v>
      </c>
      <c r="B121" s="36" t="str">
        <f t="shared" si="18"/>
        <v>Q3-2009</v>
      </c>
      <c r="C121" t="s">
        <v>235</v>
      </c>
      <c r="D121" s="3">
        <v>40025</v>
      </c>
      <c r="E121" s="4">
        <v>496.6</v>
      </c>
      <c r="F121" s="4">
        <v>378</v>
      </c>
      <c r="G121" s="24">
        <f t="shared" si="27"/>
        <v>496.6</v>
      </c>
      <c r="H121" s="24">
        <f t="shared" si="28"/>
        <v>378</v>
      </c>
      <c r="I121" s="48">
        <f t="shared" si="19"/>
        <v>874.6</v>
      </c>
      <c r="J121" s="48">
        <f t="shared" si="20"/>
        <v>874.6</v>
      </c>
      <c r="K121" s="81">
        <v>-1</v>
      </c>
    </row>
    <row r="122" spans="1:11" x14ac:dyDescent="0.25">
      <c r="A122" s="36">
        <f t="shared" si="17"/>
        <v>2009</v>
      </c>
      <c r="B122" s="36" t="str">
        <f t="shared" si="18"/>
        <v>Q3-2009</v>
      </c>
      <c r="C122" t="s">
        <v>236</v>
      </c>
      <c r="D122" s="3">
        <v>40056</v>
      </c>
      <c r="E122" s="4">
        <v>498.4</v>
      </c>
      <c r="F122" s="4">
        <v>379.4</v>
      </c>
      <c r="G122" s="24">
        <f t="shared" si="27"/>
        <v>498.4</v>
      </c>
      <c r="H122" s="24">
        <f t="shared" si="28"/>
        <v>379.4</v>
      </c>
      <c r="I122" s="48">
        <f t="shared" si="19"/>
        <v>877.8</v>
      </c>
      <c r="J122" s="48">
        <f t="shared" si="20"/>
        <v>877.8</v>
      </c>
      <c r="K122" s="81">
        <v>-1</v>
      </c>
    </row>
    <row r="123" spans="1:11" x14ac:dyDescent="0.25">
      <c r="A123" s="36">
        <f t="shared" si="17"/>
        <v>2009</v>
      </c>
      <c r="B123" s="36" t="str">
        <f t="shared" si="18"/>
        <v>Q3-2009</v>
      </c>
      <c r="C123" t="s">
        <v>237</v>
      </c>
      <c r="D123" s="3">
        <v>40086</v>
      </c>
      <c r="E123" s="4">
        <v>500.1</v>
      </c>
      <c r="F123" s="4">
        <v>377</v>
      </c>
      <c r="G123" s="24">
        <f t="shared" si="27"/>
        <v>500.1</v>
      </c>
      <c r="H123" s="24">
        <f t="shared" si="28"/>
        <v>377</v>
      </c>
      <c r="I123" s="48">
        <f t="shared" si="19"/>
        <v>877.1</v>
      </c>
      <c r="J123" s="48">
        <f t="shared" si="20"/>
        <v>877.1</v>
      </c>
      <c r="K123" s="81">
        <v>-1</v>
      </c>
    </row>
    <row r="124" spans="1:11" x14ac:dyDescent="0.25">
      <c r="A124" s="36">
        <f t="shared" si="17"/>
        <v>2009</v>
      </c>
      <c r="B124" s="36" t="str">
        <f t="shared" si="18"/>
        <v>Q4-2009</v>
      </c>
      <c r="C124" t="s">
        <v>238</v>
      </c>
      <c r="D124" s="3">
        <v>40117</v>
      </c>
      <c r="E124" s="4">
        <v>501.5</v>
      </c>
      <c r="F124" s="4">
        <v>372.6</v>
      </c>
      <c r="G124" s="24">
        <f t="shared" si="27"/>
        <v>501.5</v>
      </c>
      <c r="H124" s="24">
        <f t="shared" si="28"/>
        <v>372.6</v>
      </c>
      <c r="I124" s="48">
        <f t="shared" si="19"/>
        <v>874.1</v>
      </c>
      <c r="J124" s="48">
        <f t="shared" si="20"/>
        <v>874.1</v>
      </c>
      <c r="K124" s="81">
        <v>-1</v>
      </c>
    </row>
    <row r="125" spans="1:11" x14ac:dyDescent="0.25">
      <c r="A125" s="36">
        <f t="shared" si="17"/>
        <v>2009</v>
      </c>
      <c r="B125" s="36" t="str">
        <f t="shared" si="18"/>
        <v>Q4-2009</v>
      </c>
      <c r="C125" t="s">
        <v>239</v>
      </c>
      <c r="D125" s="3">
        <v>40147</v>
      </c>
      <c r="E125" s="4">
        <v>502.8</v>
      </c>
      <c r="F125" s="4">
        <v>371.8</v>
      </c>
      <c r="G125" s="24">
        <f t="shared" si="27"/>
        <v>502.8</v>
      </c>
      <c r="H125" s="24">
        <f t="shared" si="28"/>
        <v>371.8</v>
      </c>
      <c r="I125" s="48">
        <f t="shared" si="19"/>
        <v>874.6</v>
      </c>
      <c r="J125" s="48">
        <f t="shared" si="20"/>
        <v>874.6</v>
      </c>
      <c r="K125" s="81">
        <v>-1</v>
      </c>
    </row>
    <row r="126" spans="1:11" x14ac:dyDescent="0.25">
      <c r="A126" s="36">
        <f t="shared" si="17"/>
        <v>2009</v>
      </c>
      <c r="B126" s="36" t="str">
        <f t="shared" si="18"/>
        <v>Q4-2009</v>
      </c>
      <c r="C126" t="s">
        <v>240</v>
      </c>
      <c r="D126" s="3">
        <v>40178</v>
      </c>
      <c r="E126" s="4">
        <v>504</v>
      </c>
      <c r="F126" s="4">
        <v>373.5</v>
      </c>
      <c r="G126" s="24">
        <f t="shared" si="27"/>
        <v>504</v>
      </c>
      <c r="H126" s="24">
        <f t="shared" si="28"/>
        <v>373.5</v>
      </c>
      <c r="I126" s="48">
        <f t="shared" si="19"/>
        <v>877.5</v>
      </c>
      <c r="J126" s="48">
        <f t="shared" si="20"/>
        <v>877.5</v>
      </c>
      <c r="K126" s="81">
        <v>-1</v>
      </c>
    </row>
    <row r="127" spans="1:11" x14ac:dyDescent="0.25">
      <c r="A127" s="36">
        <f t="shared" si="17"/>
        <v>2010</v>
      </c>
      <c r="B127" s="36" t="str">
        <f t="shared" si="18"/>
        <v>Q1-2010</v>
      </c>
      <c r="C127" t="s">
        <v>241</v>
      </c>
      <c r="D127" s="3">
        <v>40209</v>
      </c>
      <c r="E127" s="4">
        <v>503.3</v>
      </c>
      <c r="F127" s="4">
        <v>379.6</v>
      </c>
      <c r="G127" s="24">
        <f t="shared" ref="G127:G138" si="29">E127/$S$17</f>
        <v>490.50218707940786</v>
      </c>
      <c r="H127" s="24">
        <f t="shared" ref="H127:H138" si="30">F127/$S$17</f>
        <v>369.94760622957125</v>
      </c>
      <c r="I127" s="48">
        <f t="shared" si="19"/>
        <v>860.44979330897911</v>
      </c>
      <c r="J127" s="48">
        <f t="shared" si="20"/>
        <v>882.90000000000009</v>
      </c>
      <c r="K127" s="81">
        <v>-1</v>
      </c>
    </row>
    <row r="128" spans="1:11" x14ac:dyDescent="0.25">
      <c r="A128" s="36">
        <f t="shared" si="17"/>
        <v>2010</v>
      </c>
      <c r="B128" s="36" t="str">
        <f t="shared" si="18"/>
        <v>Q1-2010</v>
      </c>
      <c r="C128" t="s">
        <v>242</v>
      </c>
      <c r="D128" s="3">
        <v>40237</v>
      </c>
      <c r="E128" s="4">
        <v>505.1</v>
      </c>
      <c r="F128" s="4">
        <v>382.4</v>
      </c>
      <c r="G128" s="24">
        <f t="shared" si="29"/>
        <v>492.25641703518556</v>
      </c>
      <c r="H128" s="24">
        <f t="shared" si="30"/>
        <v>372.67640838300326</v>
      </c>
      <c r="I128" s="48">
        <f t="shared" si="19"/>
        <v>864.93282541818883</v>
      </c>
      <c r="J128" s="48">
        <f t="shared" si="20"/>
        <v>887.5</v>
      </c>
      <c r="K128" s="81">
        <v>-1</v>
      </c>
    </row>
    <row r="129" spans="1:11" x14ac:dyDescent="0.25">
      <c r="A129" s="36">
        <f t="shared" si="17"/>
        <v>2010</v>
      </c>
      <c r="B129" s="36" t="str">
        <f t="shared" si="18"/>
        <v>Q1-2010</v>
      </c>
      <c r="C129" t="s">
        <v>243</v>
      </c>
      <c r="D129" s="3">
        <v>40268</v>
      </c>
      <c r="E129" s="4">
        <v>506.9</v>
      </c>
      <c r="F129" s="4">
        <v>383.1</v>
      </c>
      <c r="G129" s="24">
        <f t="shared" si="29"/>
        <v>494.01064699096327</v>
      </c>
      <c r="H129" s="24">
        <f t="shared" si="30"/>
        <v>373.35860892136134</v>
      </c>
      <c r="I129" s="48">
        <f t="shared" si="19"/>
        <v>867.36925591232466</v>
      </c>
      <c r="J129" s="48">
        <f t="shared" si="20"/>
        <v>890</v>
      </c>
      <c r="K129" s="81">
        <v>-1</v>
      </c>
    </row>
    <row r="130" spans="1:11" x14ac:dyDescent="0.25">
      <c r="A130" s="36">
        <f t="shared" si="17"/>
        <v>2010</v>
      </c>
      <c r="B130" s="36" t="str">
        <f t="shared" si="18"/>
        <v>Q2-2010</v>
      </c>
      <c r="C130" t="s">
        <v>244</v>
      </c>
      <c r="D130" s="3">
        <v>40298</v>
      </c>
      <c r="E130" s="4">
        <v>508.8</v>
      </c>
      <c r="F130" s="4">
        <v>382.8</v>
      </c>
      <c r="G130" s="24">
        <f t="shared" si="29"/>
        <v>495.86233416650646</v>
      </c>
      <c r="H130" s="24">
        <f t="shared" si="30"/>
        <v>373.06623726206499</v>
      </c>
      <c r="I130" s="48">
        <f t="shared" si="19"/>
        <v>868.92857142857144</v>
      </c>
      <c r="J130" s="48">
        <f t="shared" si="20"/>
        <v>891.6</v>
      </c>
      <c r="K130" s="81">
        <v>-1</v>
      </c>
    </row>
    <row r="131" spans="1:11" x14ac:dyDescent="0.25">
      <c r="A131" s="36">
        <f t="shared" si="17"/>
        <v>2010</v>
      </c>
      <c r="B131" s="36" t="str">
        <f t="shared" si="18"/>
        <v>Q2-2010</v>
      </c>
      <c r="C131" t="s">
        <v>245</v>
      </c>
      <c r="D131" s="3">
        <v>40329</v>
      </c>
      <c r="E131" s="4">
        <v>510.7</v>
      </c>
      <c r="F131" s="4">
        <v>383.7</v>
      </c>
      <c r="G131" s="24">
        <f t="shared" si="29"/>
        <v>497.71402134204959</v>
      </c>
      <c r="H131" s="24">
        <f t="shared" si="30"/>
        <v>373.94335223995387</v>
      </c>
      <c r="I131" s="48">
        <f t="shared" si="19"/>
        <v>871.6573735820034</v>
      </c>
      <c r="J131" s="48">
        <f t="shared" si="20"/>
        <v>894.4</v>
      </c>
      <c r="K131" s="81">
        <v>-1</v>
      </c>
    </row>
    <row r="132" spans="1:11" x14ac:dyDescent="0.25">
      <c r="A132" s="36">
        <f t="shared" si="17"/>
        <v>2010</v>
      </c>
      <c r="B132" s="36" t="str">
        <f t="shared" si="18"/>
        <v>Q2-2010</v>
      </c>
      <c r="C132" t="s">
        <v>246</v>
      </c>
      <c r="D132" s="3">
        <v>40359</v>
      </c>
      <c r="E132" s="4">
        <v>512.6</v>
      </c>
      <c r="F132" s="4">
        <v>389.4</v>
      </c>
      <c r="G132" s="24">
        <f t="shared" si="29"/>
        <v>499.56570851759284</v>
      </c>
      <c r="H132" s="24">
        <f t="shared" si="30"/>
        <v>379.49841376658333</v>
      </c>
      <c r="I132" s="48">
        <f t="shared" si="19"/>
        <v>879.06412228417616</v>
      </c>
      <c r="J132" s="48">
        <f t="shared" si="20"/>
        <v>902</v>
      </c>
      <c r="K132" s="81">
        <v>-1</v>
      </c>
    </row>
    <row r="133" spans="1:11" x14ac:dyDescent="0.25">
      <c r="A133" s="36">
        <f t="shared" si="17"/>
        <v>2010</v>
      </c>
      <c r="B133" s="36" t="str">
        <f t="shared" si="18"/>
        <v>Q3-2010</v>
      </c>
      <c r="C133" t="s">
        <v>247</v>
      </c>
      <c r="D133" s="3">
        <v>40390</v>
      </c>
      <c r="E133" s="4">
        <v>514.6</v>
      </c>
      <c r="F133" s="4">
        <v>399.9</v>
      </c>
      <c r="G133" s="24">
        <f t="shared" si="29"/>
        <v>501.5148529129014</v>
      </c>
      <c r="H133" s="24">
        <f t="shared" si="30"/>
        <v>389.73142184195348</v>
      </c>
      <c r="I133" s="48">
        <f t="shared" si="19"/>
        <v>891.24627475485488</v>
      </c>
      <c r="J133" s="48">
        <f t="shared" si="20"/>
        <v>914.5</v>
      </c>
      <c r="K133" s="81">
        <v>-1</v>
      </c>
    </row>
    <row r="134" spans="1:11" x14ac:dyDescent="0.25">
      <c r="A134" s="36">
        <f t="shared" si="17"/>
        <v>2010</v>
      </c>
      <c r="B134" s="36" t="str">
        <f t="shared" si="18"/>
        <v>Q3-2010</v>
      </c>
      <c r="C134" t="s">
        <v>248</v>
      </c>
      <c r="D134" s="3">
        <v>40421</v>
      </c>
      <c r="E134" s="4">
        <v>516.6</v>
      </c>
      <c r="F134" s="4">
        <v>406.3</v>
      </c>
      <c r="G134" s="24">
        <f t="shared" si="29"/>
        <v>503.46399730821003</v>
      </c>
      <c r="H134" s="24">
        <f t="shared" si="30"/>
        <v>395.96868390694101</v>
      </c>
      <c r="I134" s="48">
        <f t="shared" si="19"/>
        <v>899.43268121515098</v>
      </c>
      <c r="J134" s="48">
        <f t="shared" si="20"/>
        <v>922.90000000000009</v>
      </c>
      <c r="K134" s="81">
        <v>-1</v>
      </c>
    </row>
    <row r="135" spans="1:11" x14ac:dyDescent="0.25">
      <c r="A135" s="36">
        <f t="shared" si="17"/>
        <v>2010</v>
      </c>
      <c r="B135" s="36" t="str">
        <f t="shared" si="18"/>
        <v>Q3-2010</v>
      </c>
      <c r="C135" t="s">
        <v>249</v>
      </c>
      <c r="D135" s="3">
        <v>40451</v>
      </c>
      <c r="E135" s="4">
        <v>518.6</v>
      </c>
      <c r="F135" s="4">
        <v>410.2</v>
      </c>
      <c r="G135" s="24">
        <f t="shared" si="29"/>
        <v>505.41314170351859</v>
      </c>
      <c r="H135" s="24">
        <f t="shared" si="30"/>
        <v>399.76951547779271</v>
      </c>
      <c r="I135" s="48">
        <f t="shared" si="19"/>
        <v>905.18265718131124</v>
      </c>
      <c r="J135" s="48">
        <f t="shared" si="20"/>
        <v>928.8</v>
      </c>
      <c r="K135" s="81">
        <v>-1</v>
      </c>
    </row>
    <row r="136" spans="1:11" x14ac:dyDescent="0.25">
      <c r="A136" s="36">
        <f t="shared" ref="A136:A181" si="31">YEAR(C136)</f>
        <v>2010</v>
      </c>
      <c r="B136" s="36" t="str">
        <f t="shared" ref="B136:B181" si="32">"Q"&amp;ROUNDUP(MONTH(C136)/3, 0)&amp;"-"&amp;YEAR(C136)</f>
        <v>Q4-2010</v>
      </c>
      <c r="C136" t="s">
        <v>250</v>
      </c>
      <c r="D136" s="3">
        <v>40482</v>
      </c>
      <c r="E136" s="4">
        <v>520.70000000000005</v>
      </c>
      <c r="F136" s="4">
        <v>412</v>
      </c>
      <c r="G136" s="24">
        <f t="shared" si="29"/>
        <v>507.45974331859264</v>
      </c>
      <c r="H136" s="24">
        <f t="shared" si="30"/>
        <v>401.52374543357047</v>
      </c>
      <c r="I136" s="48">
        <f t="shared" ref="I136:I174" si="33">SUM(G136:H136)</f>
        <v>908.98348875216311</v>
      </c>
      <c r="J136" s="48">
        <f t="shared" ref="J136:J174" si="34">SUM(E136:F136)</f>
        <v>932.7</v>
      </c>
      <c r="K136" s="81">
        <v>-1</v>
      </c>
    </row>
    <row r="137" spans="1:11" x14ac:dyDescent="0.25">
      <c r="A137" s="36">
        <f t="shared" si="31"/>
        <v>2010</v>
      </c>
      <c r="B137" s="36" t="str">
        <f t="shared" si="32"/>
        <v>Q4-2010</v>
      </c>
      <c r="C137" t="s">
        <v>251</v>
      </c>
      <c r="D137" s="3">
        <v>40512</v>
      </c>
      <c r="E137" s="4">
        <v>522.79999999999995</v>
      </c>
      <c r="F137" s="4">
        <v>413.7</v>
      </c>
      <c r="G137" s="24">
        <f t="shared" si="29"/>
        <v>509.50634493366658</v>
      </c>
      <c r="H137" s="24">
        <f t="shared" si="30"/>
        <v>403.1805181695828</v>
      </c>
      <c r="I137" s="48">
        <f t="shared" si="33"/>
        <v>912.68686310324938</v>
      </c>
      <c r="J137" s="48">
        <f t="shared" si="34"/>
        <v>936.5</v>
      </c>
      <c r="K137" s="81">
        <v>-1</v>
      </c>
    </row>
    <row r="138" spans="1:11" x14ac:dyDescent="0.25">
      <c r="A138" s="36">
        <f t="shared" si="31"/>
        <v>2010</v>
      </c>
      <c r="B138" s="36" t="str">
        <f t="shared" si="32"/>
        <v>Q4-2010</v>
      </c>
      <c r="C138" t="s">
        <v>252</v>
      </c>
      <c r="D138" s="3">
        <v>40543</v>
      </c>
      <c r="E138" s="4">
        <v>525</v>
      </c>
      <c r="F138" s="4">
        <v>416.6</v>
      </c>
      <c r="G138" s="24">
        <f t="shared" si="29"/>
        <v>511.65040376850607</v>
      </c>
      <c r="H138" s="24">
        <f t="shared" si="30"/>
        <v>406.0067775427803</v>
      </c>
      <c r="I138" s="48">
        <f t="shared" si="33"/>
        <v>917.65718131128642</v>
      </c>
      <c r="J138" s="48">
        <f t="shared" si="34"/>
        <v>941.6</v>
      </c>
      <c r="K138" s="81">
        <v>-1</v>
      </c>
    </row>
    <row r="139" spans="1:11" x14ac:dyDescent="0.25">
      <c r="A139" s="36">
        <f t="shared" si="31"/>
        <v>2011</v>
      </c>
      <c r="B139" s="36" t="str">
        <f t="shared" si="32"/>
        <v>Q1-2011</v>
      </c>
      <c r="C139" t="s">
        <v>253</v>
      </c>
      <c r="D139" s="3">
        <v>40574</v>
      </c>
      <c r="E139" s="4">
        <v>526.79999999999995</v>
      </c>
      <c r="F139" s="4">
        <v>418.1</v>
      </c>
      <c r="G139" s="24">
        <f t="shared" ref="G139:G150" si="35">E139/$S$18</f>
        <v>502.9876429785474</v>
      </c>
      <c r="H139" s="24">
        <f t="shared" ref="H139:H150" si="36">F139/$S$18</f>
        <v>399.20108870412054</v>
      </c>
      <c r="I139" s="48">
        <f t="shared" si="33"/>
        <v>902.18873168266794</v>
      </c>
      <c r="J139" s="48">
        <f t="shared" si="34"/>
        <v>944.9</v>
      </c>
      <c r="K139" s="81">
        <v>-1</v>
      </c>
    </row>
    <row r="140" spans="1:11" x14ac:dyDescent="0.25">
      <c r="A140" s="36">
        <f t="shared" si="31"/>
        <v>2011</v>
      </c>
      <c r="B140" s="36" t="str">
        <f t="shared" si="32"/>
        <v>Q1-2011</v>
      </c>
      <c r="C140" t="s">
        <v>254</v>
      </c>
      <c r="D140" s="3">
        <v>40602</v>
      </c>
      <c r="E140" s="4">
        <v>528.70000000000005</v>
      </c>
      <c r="F140" s="4">
        <v>419.2</v>
      </c>
      <c r="G140" s="24">
        <f t="shared" si="35"/>
        <v>504.80175938260834</v>
      </c>
      <c r="H140" s="24">
        <f t="shared" si="36"/>
        <v>400.251366622261</v>
      </c>
      <c r="I140" s="48">
        <f t="shared" si="33"/>
        <v>905.05312600486934</v>
      </c>
      <c r="J140" s="48">
        <f t="shared" si="34"/>
        <v>947.90000000000009</v>
      </c>
      <c r="K140" s="81">
        <v>-1</v>
      </c>
    </row>
    <row r="141" spans="1:11" x14ac:dyDescent="0.25">
      <c r="A141" s="36">
        <f t="shared" si="31"/>
        <v>2011</v>
      </c>
      <c r="B141" s="36" t="str">
        <f t="shared" si="32"/>
        <v>Q1-2011</v>
      </c>
      <c r="C141" t="s">
        <v>255</v>
      </c>
      <c r="D141" s="3">
        <v>40633</v>
      </c>
      <c r="E141" s="4">
        <v>530.4</v>
      </c>
      <c r="F141" s="4">
        <v>419.2</v>
      </c>
      <c r="G141" s="24">
        <f t="shared" si="35"/>
        <v>506.42491616518902</v>
      </c>
      <c r="H141" s="24">
        <f t="shared" si="36"/>
        <v>400.251366622261</v>
      </c>
      <c r="I141" s="48">
        <f t="shared" si="33"/>
        <v>906.67628278744996</v>
      </c>
      <c r="J141" s="48">
        <f t="shared" si="34"/>
        <v>949.59999999999991</v>
      </c>
      <c r="K141" s="81">
        <v>-1</v>
      </c>
    </row>
    <row r="142" spans="1:11" x14ac:dyDescent="0.25">
      <c r="A142" s="36">
        <f t="shared" si="31"/>
        <v>2011</v>
      </c>
      <c r="B142" s="36" t="str">
        <f t="shared" si="32"/>
        <v>Q2-2011</v>
      </c>
      <c r="C142" t="s">
        <v>256</v>
      </c>
      <c r="D142" s="3">
        <v>40663</v>
      </c>
      <c r="E142" s="4">
        <v>532.20000000000005</v>
      </c>
      <c r="F142" s="4">
        <v>412.8</v>
      </c>
      <c r="G142" s="24">
        <f t="shared" si="35"/>
        <v>508.14355275850983</v>
      </c>
      <c r="H142" s="24">
        <f t="shared" si="36"/>
        <v>394.14065873489824</v>
      </c>
      <c r="I142" s="48">
        <f t="shared" si="33"/>
        <v>902.28421149340807</v>
      </c>
      <c r="J142" s="48">
        <f t="shared" si="34"/>
        <v>945</v>
      </c>
      <c r="K142" s="81">
        <v>-1</v>
      </c>
    </row>
    <row r="143" spans="1:11" x14ac:dyDescent="0.25">
      <c r="A143" s="36">
        <f t="shared" si="31"/>
        <v>2011</v>
      </c>
      <c r="B143" s="36" t="str">
        <f t="shared" si="32"/>
        <v>Q2-2011</v>
      </c>
      <c r="C143" t="s">
        <v>257</v>
      </c>
      <c r="D143" s="3">
        <v>40694</v>
      </c>
      <c r="E143" s="4">
        <v>533.79999999999995</v>
      </c>
      <c r="F143" s="4">
        <v>409.3</v>
      </c>
      <c r="G143" s="24">
        <f t="shared" si="35"/>
        <v>509.67122973035043</v>
      </c>
      <c r="H143" s="24">
        <f t="shared" si="36"/>
        <v>390.79886535899675</v>
      </c>
      <c r="I143" s="48">
        <f t="shared" si="33"/>
        <v>900.47009508934718</v>
      </c>
      <c r="J143" s="48">
        <f t="shared" si="34"/>
        <v>943.09999999999991</v>
      </c>
      <c r="K143" s="81">
        <v>-1</v>
      </c>
    </row>
    <row r="144" spans="1:11" x14ac:dyDescent="0.25">
      <c r="A144" s="36">
        <f t="shared" si="31"/>
        <v>2011</v>
      </c>
      <c r="B144" s="36" t="str">
        <f t="shared" si="32"/>
        <v>Q2-2011</v>
      </c>
      <c r="C144" t="s">
        <v>258</v>
      </c>
      <c r="D144" s="3">
        <v>40724</v>
      </c>
      <c r="E144" s="4">
        <v>535.5</v>
      </c>
      <c r="F144" s="4">
        <v>404.3</v>
      </c>
      <c r="G144" s="24">
        <f t="shared" si="35"/>
        <v>511.29438651293123</v>
      </c>
      <c r="H144" s="24">
        <f t="shared" si="36"/>
        <v>386.02487482199456</v>
      </c>
      <c r="I144" s="48">
        <f t="shared" si="33"/>
        <v>897.31926133492584</v>
      </c>
      <c r="J144" s="48">
        <f t="shared" si="34"/>
        <v>939.8</v>
      </c>
      <c r="K144" s="81">
        <v>-1</v>
      </c>
    </row>
    <row r="145" spans="1:11" x14ac:dyDescent="0.25">
      <c r="A145" s="36">
        <f t="shared" si="31"/>
        <v>2011</v>
      </c>
      <c r="B145" s="36" t="str">
        <f t="shared" si="32"/>
        <v>Q3-2011</v>
      </c>
      <c r="C145" t="s">
        <v>259</v>
      </c>
      <c r="D145" s="3">
        <v>40755</v>
      </c>
      <c r="E145" s="4">
        <v>537.1</v>
      </c>
      <c r="F145" s="4">
        <v>399.8</v>
      </c>
      <c r="G145" s="24">
        <f t="shared" si="35"/>
        <v>512.82206348477189</v>
      </c>
      <c r="H145" s="24">
        <f t="shared" si="36"/>
        <v>381.72828333869262</v>
      </c>
      <c r="I145" s="48">
        <f t="shared" si="33"/>
        <v>894.55034682346445</v>
      </c>
      <c r="J145" s="48">
        <f t="shared" si="34"/>
        <v>936.90000000000009</v>
      </c>
      <c r="K145" s="81">
        <v>-1</v>
      </c>
    </row>
    <row r="146" spans="1:11" x14ac:dyDescent="0.25">
      <c r="A146" s="36">
        <f t="shared" si="31"/>
        <v>2011</v>
      </c>
      <c r="B146" s="36" t="str">
        <f t="shared" si="32"/>
        <v>Q3-2011</v>
      </c>
      <c r="C146" t="s">
        <v>260</v>
      </c>
      <c r="D146" s="3">
        <v>40786</v>
      </c>
      <c r="E146" s="4">
        <v>538.6</v>
      </c>
      <c r="F146" s="4">
        <v>395</v>
      </c>
      <c r="G146" s="24">
        <f t="shared" si="35"/>
        <v>514.25426064587259</v>
      </c>
      <c r="H146" s="24">
        <f t="shared" si="36"/>
        <v>377.14525242317058</v>
      </c>
      <c r="I146" s="48">
        <f t="shared" si="33"/>
        <v>891.39951306904322</v>
      </c>
      <c r="J146" s="48">
        <f t="shared" si="34"/>
        <v>933.6</v>
      </c>
      <c r="K146" s="81">
        <v>-1</v>
      </c>
    </row>
    <row r="147" spans="1:11" x14ac:dyDescent="0.25">
      <c r="A147" s="36">
        <f t="shared" si="31"/>
        <v>2011</v>
      </c>
      <c r="B147" s="36" t="str">
        <f t="shared" si="32"/>
        <v>Q3-2011</v>
      </c>
      <c r="C147" t="s">
        <v>261</v>
      </c>
      <c r="D147" s="3">
        <v>40816</v>
      </c>
      <c r="E147" s="4">
        <v>540.1</v>
      </c>
      <c r="F147" s="4">
        <v>393.9</v>
      </c>
      <c r="G147" s="24">
        <f t="shared" si="35"/>
        <v>515.68645780697318</v>
      </c>
      <c r="H147" s="24">
        <f t="shared" si="36"/>
        <v>376.09497450503005</v>
      </c>
      <c r="I147" s="48">
        <f t="shared" si="33"/>
        <v>891.78143231200329</v>
      </c>
      <c r="J147" s="48">
        <f t="shared" si="34"/>
        <v>934</v>
      </c>
      <c r="K147" s="81">
        <v>-1</v>
      </c>
    </row>
    <row r="148" spans="1:11" x14ac:dyDescent="0.25">
      <c r="A148" s="36">
        <f t="shared" si="31"/>
        <v>2011</v>
      </c>
      <c r="B148" s="36" t="str">
        <f t="shared" si="32"/>
        <v>Q4-2011</v>
      </c>
      <c r="C148" t="s">
        <v>262</v>
      </c>
      <c r="D148" s="3">
        <v>40847</v>
      </c>
      <c r="E148" s="4">
        <v>541.6</v>
      </c>
      <c r="F148" s="4">
        <v>396.8</v>
      </c>
      <c r="G148" s="24">
        <f t="shared" si="35"/>
        <v>517.11865496807388</v>
      </c>
      <c r="H148" s="24">
        <f t="shared" si="36"/>
        <v>378.86388901649133</v>
      </c>
      <c r="I148" s="48">
        <f t="shared" si="33"/>
        <v>895.98254398456515</v>
      </c>
      <c r="J148" s="48">
        <f t="shared" si="34"/>
        <v>938.40000000000009</v>
      </c>
      <c r="K148" s="81">
        <v>-1</v>
      </c>
    </row>
    <row r="149" spans="1:11" x14ac:dyDescent="0.25">
      <c r="A149" s="36">
        <f t="shared" si="31"/>
        <v>2011</v>
      </c>
      <c r="B149" s="36" t="str">
        <f t="shared" si="32"/>
        <v>Q4-2011</v>
      </c>
      <c r="C149" t="s">
        <v>263</v>
      </c>
      <c r="D149" s="3">
        <v>40877</v>
      </c>
      <c r="E149" s="4">
        <v>543</v>
      </c>
      <c r="F149" s="4">
        <v>399.5</v>
      </c>
      <c r="G149" s="24">
        <f t="shared" si="35"/>
        <v>518.45537231843446</v>
      </c>
      <c r="H149" s="24">
        <f t="shared" si="36"/>
        <v>381.44184390647251</v>
      </c>
      <c r="I149" s="48">
        <f t="shared" si="33"/>
        <v>899.89721622490697</v>
      </c>
      <c r="J149" s="48">
        <f t="shared" si="34"/>
        <v>942.5</v>
      </c>
      <c r="K149" s="81">
        <v>-1</v>
      </c>
    </row>
    <row r="150" spans="1:11" x14ac:dyDescent="0.25">
      <c r="A150" s="36">
        <f t="shared" si="31"/>
        <v>2011</v>
      </c>
      <c r="B150" s="36" t="str">
        <f t="shared" si="32"/>
        <v>Q4-2011</v>
      </c>
      <c r="C150" t="s">
        <v>264</v>
      </c>
      <c r="D150" s="3">
        <v>40908</v>
      </c>
      <c r="E150" s="4">
        <v>544.29999999999995</v>
      </c>
      <c r="F150" s="4">
        <v>400.2</v>
      </c>
      <c r="G150" s="24">
        <f t="shared" si="35"/>
        <v>519.69660985805501</v>
      </c>
      <c r="H150" s="24">
        <f t="shared" si="36"/>
        <v>382.1102025816528</v>
      </c>
      <c r="I150" s="48">
        <f t="shared" si="33"/>
        <v>901.80681243970776</v>
      </c>
      <c r="J150" s="48">
        <f t="shared" si="34"/>
        <v>944.5</v>
      </c>
      <c r="K150" s="81">
        <v>-1</v>
      </c>
    </row>
    <row r="151" spans="1:11" x14ac:dyDescent="0.25">
      <c r="A151" s="36">
        <f t="shared" si="31"/>
        <v>2012</v>
      </c>
      <c r="B151" s="36" t="str">
        <f t="shared" si="32"/>
        <v>Q1-2012</v>
      </c>
      <c r="C151" t="s">
        <v>265</v>
      </c>
      <c r="D151" s="3">
        <v>40939</v>
      </c>
      <c r="E151" s="4">
        <v>545.70000000000005</v>
      </c>
      <c r="F151" s="4">
        <v>396.7</v>
      </c>
      <c r="G151" s="24">
        <f t="shared" ref="G151:G162" si="37">E151/$S$19</f>
        <v>510.77157107231926</v>
      </c>
      <c r="H151" s="24">
        <f t="shared" ref="H151:H162" si="38">F151/$S$19</f>
        <v>371.30856192851206</v>
      </c>
      <c r="I151" s="48">
        <f t="shared" si="33"/>
        <v>882.08013300083132</v>
      </c>
      <c r="J151" s="48">
        <f t="shared" si="34"/>
        <v>942.40000000000009</v>
      </c>
      <c r="K151" s="81">
        <v>-1</v>
      </c>
    </row>
    <row r="152" spans="1:11" x14ac:dyDescent="0.25">
      <c r="A152" s="36">
        <f t="shared" si="31"/>
        <v>2012</v>
      </c>
      <c r="B152" s="36" t="str">
        <f t="shared" si="32"/>
        <v>Q1-2012</v>
      </c>
      <c r="C152" t="s">
        <v>266</v>
      </c>
      <c r="D152" s="3">
        <v>40968</v>
      </c>
      <c r="E152" s="4">
        <v>547.1</v>
      </c>
      <c r="F152" s="4">
        <v>399.1</v>
      </c>
      <c r="G152" s="24">
        <f t="shared" si="37"/>
        <v>512.08196176226102</v>
      </c>
      <c r="H152" s="24">
        <f t="shared" si="38"/>
        <v>373.55494596841231</v>
      </c>
      <c r="I152" s="48">
        <f t="shared" si="33"/>
        <v>885.63690773067333</v>
      </c>
      <c r="J152" s="48">
        <f t="shared" si="34"/>
        <v>946.2</v>
      </c>
      <c r="K152" s="81">
        <v>-1</v>
      </c>
    </row>
    <row r="153" spans="1:11" x14ac:dyDescent="0.25">
      <c r="A153" s="36">
        <f t="shared" si="31"/>
        <v>2012</v>
      </c>
      <c r="B153" s="36" t="str">
        <f t="shared" si="32"/>
        <v>Q1-2012</v>
      </c>
      <c r="C153" t="s">
        <v>267</v>
      </c>
      <c r="D153" s="3">
        <v>40999</v>
      </c>
      <c r="E153" s="4">
        <v>548.6</v>
      </c>
      <c r="F153" s="4">
        <v>406.9</v>
      </c>
      <c r="G153" s="24">
        <f t="shared" si="37"/>
        <v>513.4859517871987</v>
      </c>
      <c r="H153" s="24">
        <f t="shared" si="38"/>
        <v>380.85569409808812</v>
      </c>
      <c r="I153" s="48">
        <f t="shared" si="33"/>
        <v>894.34164588528688</v>
      </c>
      <c r="J153" s="48">
        <f t="shared" si="34"/>
        <v>955.5</v>
      </c>
      <c r="K153" s="81">
        <v>-1</v>
      </c>
    </row>
    <row r="154" spans="1:11" x14ac:dyDescent="0.25">
      <c r="A154" s="36">
        <f t="shared" si="31"/>
        <v>2012</v>
      </c>
      <c r="B154" s="36" t="str">
        <f t="shared" si="32"/>
        <v>Q2-2012</v>
      </c>
      <c r="C154" t="s">
        <v>268</v>
      </c>
      <c r="D154" s="3">
        <v>41029</v>
      </c>
      <c r="E154" s="4">
        <v>550.20000000000005</v>
      </c>
      <c r="F154" s="4">
        <v>416.3</v>
      </c>
      <c r="G154" s="24">
        <f t="shared" si="37"/>
        <v>514.9835411471322</v>
      </c>
      <c r="H154" s="24">
        <f t="shared" si="38"/>
        <v>389.65403158769743</v>
      </c>
      <c r="I154" s="48">
        <f t="shared" si="33"/>
        <v>904.63757273482963</v>
      </c>
      <c r="J154" s="48">
        <f t="shared" si="34"/>
        <v>966.5</v>
      </c>
      <c r="K154" s="81">
        <v>-1</v>
      </c>
    </row>
    <row r="155" spans="1:11" x14ac:dyDescent="0.25">
      <c r="A155" s="36">
        <f t="shared" si="31"/>
        <v>2012</v>
      </c>
      <c r="B155" s="36" t="str">
        <f t="shared" si="32"/>
        <v>Q2-2012</v>
      </c>
      <c r="C155" t="s">
        <v>269</v>
      </c>
      <c r="D155" s="3">
        <v>41060</v>
      </c>
      <c r="E155" s="4">
        <v>551.9</v>
      </c>
      <c r="F155" s="4">
        <v>423.8</v>
      </c>
      <c r="G155" s="24">
        <f t="shared" si="37"/>
        <v>516.57472984206152</v>
      </c>
      <c r="H155" s="24">
        <f t="shared" si="38"/>
        <v>396.67398171238574</v>
      </c>
      <c r="I155" s="48">
        <f t="shared" si="33"/>
        <v>913.24871155444725</v>
      </c>
      <c r="J155" s="48">
        <f t="shared" si="34"/>
        <v>975.7</v>
      </c>
      <c r="K155" s="81">
        <v>-1</v>
      </c>
    </row>
    <row r="156" spans="1:11" x14ac:dyDescent="0.25">
      <c r="A156" s="36">
        <f t="shared" si="31"/>
        <v>2012</v>
      </c>
      <c r="B156" s="36" t="str">
        <f t="shared" si="32"/>
        <v>Q2-2012</v>
      </c>
      <c r="C156" t="s">
        <v>270</v>
      </c>
      <c r="D156" s="3">
        <v>41090</v>
      </c>
      <c r="E156" s="4">
        <v>553.70000000000005</v>
      </c>
      <c r="F156" s="4">
        <v>423.9</v>
      </c>
      <c r="G156" s="24">
        <f t="shared" si="37"/>
        <v>518.25951787198676</v>
      </c>
      <c r="H156" s="24">
        <f t="shared" si="38"/>
        <v>396.76758104738155</v>
      </c>
      <c r="I156" s="48">
        <f t="shared" si="33"/>
        <v>915.02709891936831</v>
      </c>
      <c r="J156" s="48">
        <f t="shared" si="34"/>
        <v>977.6</v>
      </c>
      <c r="K156" s="81">
        <v>-1</v>
      </c>
    </row>
    <row r="157" spans="1:11" x14ac:dyDescent="0.25">
      <c r="A157" s="36">
        <f t="shared" si="31"/>
        <v>2012</v>
      </c>
      <c r="B157" s="36" t="str">
        <f t="shared" si="32"/>
        <v>Q3-2012</v>
      </c>
      <c r="C157" t="s">
        <v>271</v>
      </c>
      <c r="D157" s="3">
        <v>41121</v>
      </c>
      <c r="E157" s="4">
        <v>555.6</v>
      </c>
      <c r="F157" s="4">
        <v>420.4</v>
      </c>
      <c r="G157" s="24">
        <f t="shared" si="37"/>
        <v>520.03790523690782</v>
      </c>
      <c r="H157" s="24">
        <f t="shared" si="38"/>
        <v>393.491604322527</v>
      </c>
      <c r="I157" s="48">
        <f t="shared" si="33"/>
        <v>913.52950955943481</v>
      </c>
      <c r="J157" s="48">
        <f t="shared" si="34"/>
        <v>976</v>
      </c>
      <c r="K157" s="81">
        <v>-1</v>
      </c>
    </row>
    <row r="158" spans="1:11" x14ac:dyDescent="0.25">
      <c r="A158" s="36">
        <f t="shared" si="31"/>
        <v>2012</v>
      </c>
      <c r="B158" s="36" t="str">
        <f t="shared" si="32"/>
        <v>Q3-2012</v>
      </c>
      <c r="C158" t="s">
        <v>272</v>
      </c>
      <c r="D158" s="3">
        <v>41152</v>
      </c>
      <c r="E158" s="4">
        <v>557.6</v>
      </c>
      <c r="F158" s="4">
        <v>420.2</v>
      </c>
      <c r="G158" s="24">
        <f t="shared" si="37"/>
        <v>521.90989193682469</v>
      </c>
      <c r="H158" s="24">
        <f t="shared" si="38"/>
        <v>393.30440565253531</v>
      </c>
      <c r="I158" s="48">
        <f t="shared" si="33"/>
        <v>915.21429758936006</v>
      </c>
      <c r="J158" s="48">
        <f t="shared" si="34"/>
        <v>977.8</v>
      </c>
      <c r="K158" s="81">
        <v>-1</v>
      </c>
    </row>
    <row r="159" spans="1:11" x14ac:dyDescent="0.25">
      <c r="A159" s="36">
        <f t="shared" si="31"/>
        <v>2012</v>
      </c>
      <c r="B159" s="36" t="str">
        <f t="shared" si="32"/>
        <v>Q3-2012</v>
      </c>
      <c r="C159" t="s">
        <v>273</v>
      </c>
      <c r="D159" s="3">
        <v>41182</v>
      </c>
      <c r="E159" s="4">
        <v>559.70000000000005</v>
      </c>
      <c r="F159" s="4">
        <v>420.8</v>
      </c>
      <c r="G159" s="24">
        <f t="shared" si="37"/>
        <v>523.87547797173738</v>
      </c>
      <c r="H159" s="24">
        <f t="shared" si="38"/>
        <v>393.86600166251043</v>
      </c>
      <c r="I159" s="48">
        <f t="shared" si="33"/>
        <v>917.74147963424775</v>
      </c>
      <c r="J159" s="48">
        <f t="shared" si="34"/>
        <v>980.5</v>
      </c>
      <c r="K159" s="81">
        <v>-1</v>
      </c>
    </row>
    <row r="160" spans="1:11" x14ac:dyDescent="0.25">
      <c r="A160" s="36">
        <f t="shared" si="31"/>
        <v>2012</v>
      </c>
      <c r="B160" s="36" t="str">
        <f t="shared" si="32"/>
        <v>Q4-2012</v>
      </c>
      <c r="C160" t="s">
        <v>274</v>
      </c>
      <c r="D160" s="3">
        <v>41213</v>
      </c>
      <c r="E160" s="4">
        <v>561.9</v>
      </c>
      <c r="F160" s="4">
        <v>424.2</v>
      </c>
      <c r="G160" s="24">
        <f t="shared" si="37"/>
        <v>525.93466334164589</v>
      </c>
      <c r="H160" s="24">
        <f t="shared" si="38"/>
        <v>397.04837905236906</v>
      </c>
      <c r="I160" s="48">
        <f t="shared" si="33"/>
        <v>922.983042394015</v>
      </c>
      <c r="J160" s="48">
        <f t="shared" si="34"/>
        <v>986.09999999999991</v>
      </c>
      <c r="K160" s="81">
        <v>-1</v>
      </c>
    </row>
    <row r="161" spans="1:11" x14ac:dyDescent="0.25">
      <c r="A161" s="36">
        <f t="shared" si="31"/>
        <v>2012</v>
      </c>
      <c r="B161" s="36" t="str">
        <f t="shared" si="32"/>
        <v>Q4-2012</v>
      </c>
      <c r="C161" t="s">
        <v>275</v>
      </c>
      <c r="D161" s="3">
        <v>41243</v>
      </c>
      <c r="E161" s="4">
        <v>564.20000000000005</v>
      </c>
      <c r="F161" s="4">
        <v>426.8</v>
      </c>
      <c r="G161" s="24">
        <f t="shared" si="37"/>
        <v>528.08744804655032</v>
      </c>
      <c r="H161" s="24">
        <f t="shared" si="38"/>
        <v>399.48196176226105</v>
      </c>
      <c r="I161" s="48">
        <f t="shared" si="33"/>
        <v>927.56940980881132</v>
      </c>
      <c r="J161" s="48">
        <f t="shared" si="34"/>
        <v>991</v>
      </c>
      <c r="K161" s="81">
        <v>-1</v>
      </c>
    </row>
    <row r="162" spans="1:11" x14ac:dyDescent="0.25">
      <c r="A162" s="36">
        <f t="shared" si="31"/>
        <v>2012</v>
      </c>
      <c r="B162" s="36" t="str">
        <f t="shared" si="32"/>
        <v>Q4-2012</v>
      </c>
      <c r="C162" t="s">
        <v>276</v>
      </c>
      <c r="D162" s="3">
        <v>41274</v>
      </c>
      <c r="E162" s="4">
        <v>566.6</v>
      </c>
      <c r="F162" s="4">
        <v>427.9</v>
      </c>
      <c r="G162" s="24">
        <f t="shared" si="37"/>
        <v>530.33383208645057</v>
      </c>
      <c r="H162" s="24">
        <f t="shared" si="38"/>
        <v>400.5115544472153</v>
      </c>
      <c r="I162" s="48">
        <f t="shared" si="33"/>
        <v>930.84538653366587</v>
      </c>
      <c r="J162" s="48">
        <f t="shared" si="34"/>
        <v>994.5</v>
      </c>
      <c r="K162" s="81">
        <v>-1</v>
      </c>
    </row>
    <row r="163" spans="1:11" x14ac:dyDescent="0.25">
      <c r="A163" s="36">
        <f t="shared" si="31"/>
        <v>2013</v>
      </c>
      <c r="B163" s="36" t="str">
        <f t="shared" si="32"/>
        <v>Q1-2013</v>
      </c>
      <c r="C163" t="s">
        <v>277</v>
      </c>
      <c r="D163" s="3">
        <v>41305</v>
      </c>
      <c r="E163" s="4">
        <v>569</v>
      </c>
      <c r="F163" s="4">
        <v>425.7</v>
      </c>
      <c r="G163" s="24">
        <f t="shared" ref="G163:G174" si="39">E163/$S$20</f>
        <v>525.94300408920367</v>
      </c>
      <c r="H163" s="24">
        <f t="shared" ref="H163:H174" si="40">F163/$S$20</f>
        <v>393.48670798027058</v>
      </c>
      <c r="I163" s="48">
        <f t="shared" si="33"/>
        <v>919.42971206947425</v>
      </c>
      <c r="J163" s="48">
        <f t="shared" si="34"/>
        <v>994.7</v>
      </c>
      <c r="K163" s="81">
        <v>-1</v>
      </c>
    </row>
    <row r="164" spans="1:11" x14ac:dyDescent="0.25">
      <c r="A164" s="36">
        <f t="shared" si="31"/>
        <v>2013</v>
      </c>
      <c r="B164" s="36" t="str">
        <f t="shared" si="32"/>
        <v>Q1-2013</v>
      </c>
      <c r="C164" t="s">
        <v>278</v>
      </c>
      <c r="D164" s="3">
        <v>41333</v>
      </c>
      <c r="E164" s="4">
        <v>571.4</v>
      </c>
      <c r="F164" s="4">
        <v>427.8</v>
      </c>
      <c r="G164" s="24">
        <f t="shared" si="39"/>
        <v>528.16139285864836</v>
      </c>
      <c r="H164" s="24">
        <f t="shared" si="40"/>
        <v>395.42779815353481</v>
      </c>
      <c r="I164" s="48">
        <f t="shared" si="33"/>
        <v>923.58919101218316</v>
      </c>
      <c r="J164" s="48">
        <f t="shared" si="34"/>
        <v>999.2</v>
      </c>
      <c r="K164" s="81">
        <v>-1</v>
      </c>
    </row>
    <row r="165" spans="1:11" x14ac:dyDescent="0.25">
      <c r="A165" s="36">
        <f t="shared" si="31"/>
        <v>2013</v>
      </c>
      <c r="B165" s="36" t="str">
        <f t="shared" si="32"/>
        <v>Q1-2013</v>
      </c>
      <c r="C165" t="s">
        <v>279</v>
      </c>
      <c r="D165" s="3">
        <v>41364</v>
      </c>
      <c r="E165" s="4">
        <v>573.70000000000005</v>
      </c>
      <c r="F165" s="4">
        <v>431.1</v>
      </c>
      <c r="G165" s="24">
        <f t="shared" si="39"/>
        <v>530.28734876269971</v>
      </c>
      <c r="H165" s="24">
        <f t="shared" si="40"/>
        <v>398.47808271152144</v>
      </c>
      <c r="I165" s="48">
        <f t="shared" si="33"/>
        <v>928.76543147422115</v>
      </c>
      <c r="J165" s="48">
        <f t="shared" si="34"/>
        <v>1004.8000000000001</v>
      </c>
      <c r="K165" s="81">
        <v>-1</v>
      </c>
    </row>
    <row r="166" spans="1:11" x14ac:dyDescent="0.25">
      <c r="A166" s="36">
        <f t="shared" si="31"/>
        <v>2013</v>
      </c>
      <c r="B166" s="36" t="str">
        <f t="shared" si="32"/>
        <v>Q2-2013</v>
      </c>
      <c r="C166" t="s">
        <v>280</v>
      </c>
      <c r="D166" s="3">
        <v>41394</v>
      </c>
      <c r="E166" s="4">
        <v>565.70000000000005</v>
      </c>
      <c r="F166" s="4">
        <v>432.1</v>
      </c>
      <c r="G166" s="24">
        <f t="shared" si="39"/>
        <v>522.89271953121704</v>
      </c>
      <c r="H166" s="24">
        <f t="shared" si="40"/>
        <v>399.40241136545677</v>
      </c>
      <c r="I166" s="48">
        <f t="shared" si="33"/>
        <v>922.29513089667375</v>
      </c>
      <c r="J166" s="48">
        <f t="shared" si="34"/>
        <v>997.80000000000007</v>
      </c>
      <c r="K166" s="81">
        <v>-1</v>
      </c>
    </row>
    <row r="167" spans="1:11" x14ac:dyDescent="0.25">
      <c r="A167" s="36">
        <f t="shared" si="31"/>
        <v>2013</v>
      </c>
      <c r="B167" s="36" t="str">
        <f t="shared" si="32"/>
        <v>Q2-2013</v>
      </c>
      <c r="C167" t="s">
        <v>281</v>
      </c>
      <c r="D167" s="3">
        <v>41425</v>
      </c>
      <c r="E167" s="4">
        <v>567.70000000000005</v>
      </c>
      <c r="F167" s="4">
        <v>438.6</v>
      </c>
      <c r="G167" s="24">
        <f t="shared" si="39"/>
        <v>524.74137683908771</v>
      </c>
      <c r="H167" s="24">
        <f t="shared" si="40"/>
        <v>405.41054761603641</v>
      </c>
      <c r="I167" s="48">
        <f t="shared" si="33"/>
        <v>930.15192445512412</v>
      </c>
      <c r="J167" s="48">
        <f t="shared" si="34"/>
        <v>1006.3000000000001</v>
      </c>
      <c r="K167" s="81">
        <v>-1</v>
      </c>
    </row>
    <row r="168" spans="1:11" x14ac:dyDescent="0.25">
      <c r="A168" s="36">
        <f t="shared" si="31"/>
        <v>2013</v>
      </c>
      <c r="B168" s="36" t="str">
        <f t="shared" si="32"/>
        <v>Q2-2013</v>
      </c>
      <c r="C168" t="s">
        <v>282</v>
      </c>
      <c r="D168" s="3">
        <v>41455</v>
      </c>
      <c r="E168" s="4">
        <v>569.6</v>
      </c>
      <c r="F168" s="4">
        <v>441.7</v>
      </c>
      <c r="G168" s="24">
        <f t="shared" si="39"/>
        <v>526.49760128156481</v>
      </c>
      <c r="H168" s="24">
        <f t="shared" si="40"/>
        <v>408.27596644323592</v>
      </c>
      <c r="I168" s="48">
        <f t="shared" si="33"/>
        <v>934.77356772480073</v>
      </c>
      <c r="J168" s="48">
        <f t="shared" si="34"/>
        <v>1011.3</v>
      </c>
      <c r="K168" s="81">
        <v>-1</v>
      </c>
    </row>
    <row r="169" spans="1:11" x14ac:dyDescent="0.25">
      <c r="A169" s="36">
        <f t="shared" si="31"/>
        <v>2013</v>
      </c>
      <c r="B169" s="36" t="str">
        <f t="shared" si="32"/>
        <v>Q3-2013</v>
      </c>
      <c r="C169" t="s">
        <v>283</v>
      </c>
      <c r="D169" s="3">
        <v>41486</v>
      </c>
      <c r="E169" s="4">
        <v>571.4</v>
      </c>
      <c r="F169" s="4">
        <v>447.9</v>
      </c>
      <c r="G169" s="24">
        <f t="shared" si="39"/>
        <v>528.16139285864836</v>
      </c>
      <c r="H169" s="24">
        <f t="shared" si="40"/>
        <v>414.00680409763498</v>
      </c>
      <c r="I169" s="48">
        <f t="shared" si="33"/>
        <v>942.16819695628328</v>
      </c>
      <c r="J169" s="48">
        <f t="shared" si="34"/>
        <v>1019.3</v>
      </c>
      <c r="K169" s="81">
        <v>-1</v>
      </c>
    </row>
    <row r="170" spans="1:11" x14ac:dyDescent="0.25">
      <c r="A170" s="36">
        <f t="shared" si="31"/>
        <v>2013</v>
      </c>
      <c r="B170" s="36" t="str">
        <f t="shared" si="32"/>
        <v>Q3-2013</v>
      </c>
      <c r="C170" t="s">
        <v>284</v>
      </c>
      <c r="D170" s="3">
        <v>41517</v>
      </c>
      <c r="E170" s="4">
        <v>573.1</v>
      </c>
      <c r="F170" s="4">
        <v>452</v>
      </c>
      <c r="G170" s="24">
        <f t="shared" si="39"/>
        <v>529.73275157033845</v>
      </c>
      <c r="H170" s="24">
        <f t="shared" si="40"/>
        <v>417.79655157876982</v>
      </c>
      <c r="I170" s="48">
        <f t="shared" si="33"/>
        <v>947.52930314910827</v>
      </c>
      <c r="J170" s="48">
        <f t="shared" si="34"/>
        <v>1025.0999999999999</v>
      </c>
      <c r="K170" s="81">
        <v>-1</v>
      </c>
    </row>
    <row r="171" spans="1:11" x14ac:dyDescent="0.25">
      <c r="A171" s="36">
        <f t="shared" si="31"/>
        <v>2013</v>
      </c>
      <c r="B171" s="36" t="str">
        <f t="shared" si="32"/>
        <v>Q3-2013</v>
      </c>
      <c r="C171" t="s">
        <v>285</v>
      </c>
      <c r="D171" s="3">
        <v>41547</v>
      </c>
      <c r="E171" s="4">
        <v>574.6</v>
      </c>
      <c r="F171" s="4">
        <v>450.2</v>
      </c>
      <c r="G171" s="24">
        <f t="shared" si="39"/>
        <v>531.11924455124154</v>
      </c>
      <c r="H171" s="24">
        <f t="shared" si="40"/>
        <v>416.13276000168622</v>
      </c>
      <c r="I171" s="48">
        <f t="shared" si="33"/>
        <v>947.2520045529277</v>
      </c>
      <c r="J171" s="48">
        <f t="shared" si="34"/>
        <v>1024.8</v>
      </c>
      <c r="K171" s="81">
        <v>-1</v>
      </c>
    </row>
    <row r="172" spans="1:11" x14ac:dyDescent="0.25">
      <c r="A172" s="36">
        <f t="shared" si="31"/>
        <v>2013</v>
      </c>
      <c r="B172" s="36" t="str">
        <f t="shared" si="32"/>
        <v>Q4-2013</v>
      </c>
      <c r="C172" t="s">
        <v>286</v>
      </c>
      <c r="D172" s="3">
        <v>41578</v>
      </c>
      <c r="E172" s="4">
        <v>576.1</v>
      </c>
      <c r="F172" s="4">
        <v>449.4</v>
      </c>
      <c r="G172" s="24">
        <f t="shared" si="39"/>
        <v>532.50573753214451</v>
      </c>
      <c r="H172" s="24">
        <f t="shared" si="40"/>
        <v>415.39329707853796</v>
      </c>
      <c r="I172" s="48">
        <f t="shared" si="33"/>
        <v>947.89903461068252</v>
      </c>
      <c r="J172" s="48">
        <f t="shared" si="34"/>
        <v>1025.5</v>
      </c>
      <c r="K172" s="81">
        <v>-1</v>
      </c>
    </row>
    <row r="173" spans="1:11" x14ac:dyDescent="0.25">
      <c r="A173" s="36">
        <f t="shared" si="31"/>
        <v>2013</v>
      </c>
      <c r="B173" s="36" t="str">
        <f t="shared" si="32"/>
        <v>Q4-2013</v>
      </c>
      <c r="C173" t="s">
        <v>287</v>
      </c>
      <c r="D173" s="3">
        <v>41608</v>
      </c>
      <c r="E173" s="4">
        <v>577.4</v>
      </c>
      <c r="F173" s="4">
        <v>449.2</v>
      </c>
      <c r="G173" s="24">
        <f t="shared" si="39"/>
        <v>533.70736478226036</v>
      </c>
      <c r="H173" s="24">
        <f t="shared" si="40"/>
        <v>415.20843134775089</v>
      </c>
      <c r="I173" s="48">
        <f t="shared" si="33"/>
        <v>948.91579613001124</v>
      </c>
      <c r="J173" s="48">
        <f t="shared" si="34"/>
        <v>1026.5999999999999</v>
      </c>
      <c r="K173" s="81">
        <v>-1</v>
      </c>
    </row>
    <row r="174" spans="1:11" x14ac:dyDescent="0.25">
      <c r="A174" s="36">
        <f t="shared" si="31"/>
        <v>2013</v>
      </c>
      <c r="B174" s="36" t="str">
        <f t="shared" si="32"/>
        <v>Q4-2013</v>
      </c>
      <c r="C174" t="s">
        <v>288</v>
      </c>
      <c r="D174" s="3">
        <v>41639</v>
      </c>
      <c r="E174" s="4">
        <v>578.6</v>
      </c>
      <c r="F174" s="4">
        <v>447.5</v>
      </c>
      <c r="G174" s="24">
        <f t="shared" si="39"/>
        <v>534.81655916698287</v>
      </c>
      <c r="H174" s="24">
        <f t="shared" si="40"/>
        <v>413.63707263606085</v>
      </c>
      <c r="I174" s="48">
        <f t="shared" si="33"/>
        <v>948.45363180304366</v>
      </c>
      <c r="J174" s="48">
        <f t="shared" si="34"/>
        <v>1026.0999999999999</v>
      </c>
      <c r="K174" s="81">
        <v>-1</v>
      </c>
    </row>
    <row r="175" spans="1:11" x14ac:dyDescent="0.25">
      <c r="A175" s="36">
        <f t="shared" si="31"/>
        <v>2014</v>
      </c>
      <c r="B175" s="36" t="str">
        <f t="shared" si="32"/>
        <v>Q1-2014</v>
      </c>
      <c r="C175" t="s">
        <v>289</v>
      </c>
      <c r="D175" s="3">
        <v>41670</v>
      </c>
      <c r="E175" s="4">
        <v>581.4</v>
      </c>
      <c r="F175" s="4">
        <v>460.5</v>
      </c>
      <c r="G175" s="24"/>
      <c r="H175" s="24"/>
      <c r="I175" s="48"/>
      <c r="J175" s="48"/>
      <c r="K175" s="81">
        <v>-1</v>
      </c>
    </row>
    <row r="176" spans="1:11" x14ac:dyDescent="0.25">
      <c r="A176" s="36">
        <f t="shared" si="31"/>
        <v>2014</v>
      </c>
      <c r="B176" s="36" t="str">
        <f t="shared" si="32"/>
        <v>Q1-2014</v>
      </c>
      <c r="C176" t="s">
        <v>290</v>
      </c>
      <c r="D176" s="3">
        <v>41698</v>
      </c>
      <c r="E176" s="4">
        <v>583.20000000000005</v>
      </c>
      <c r="F176" s="4">
        <v>468.7</v>
      </c>
      <c r="G176" s="24"/>
      <c r="H176" s="24"/>
      <c r="I176" s="48"/>
      <c r="J176" s="48"/>
      <c r="K176" s="81">
        <v>-1</v>
      </c>
    </row>
    <row r="177" spans="1:11" x14ac:dyDescent="0.25">
      <c r="A177" s="36">
        <f t="shared" si="31"/>
        <v>2014</v>
      </c>
      <c r="B177" s="36" t="str">
        <f t="shared" si="32"/>
        <v>Q1-2014</v>
      </c>
      <c r="C177" t="s">
        <v>291</v>
      </c>
      <c r="D177" s="3">
        <v>41729</v>
      </c>
      <c r="E177" s="4">
        <v>583.29999999999995</v>
      </c>
      <c r="F177" s="4">
        <v>473.6</v>
      </c>
      <c r="G177" s="24"/>
      <c r="H177" s="24"/>
      <c r="I177" s="48"/>
      <c r="J177" s="48"/>
      <c r="K177" s="81">
        <v>-1</v>
      </c>
    </row>
    <row r="178" spans="1:11" x14ac:dyDescent="0.25">
      <c r="A178" s="36">
        <f t="shared" si="31"/>
        <v>2014</v>
      </c>
      <c r="B178" s="36" t="str">
        <f t="shared" si="32"/>
        <v>Q2-2014</v>
      </c>
      <c r="C178" t="s">
        <v>292</v>
      </c>
      <c r="D178" s="3">
        <v>41759</v>
      </c>
      <c r="E178" s="4">
        <v>585.5</v>
      </c>
      <c r="F178" s="4">
        <v>472.8</v>
      </c>
      <c r="G178" s="24"/>
      <c r="H178" s="24"/>
      <c r="I178" s="48"/>
      <c r="J178" s="48"/>
      <c r="K178" s="81">
        <v>-1</v>
      </c>
    </row>
    <row r="179" spans="1:11" x14ac:dyDescent="0.25">
      <c r="A179" s="36">
        <f t="shared" si="31"/>
        <v>2014</v>
      </c>
      <c r="B179" s="36" t="str">
        <f t="shared" si="32"/>
        <v>Q2-2014</v>
      </c>
      <c r="C179" t="s">
        <v>293</v>
      </c>
      <c r="D179" s="3">
        <v>41790</v>
      </c>
      <c r="E179" s="4">
        <v>586.5</v>
      </c>
      <c r="F179" s="4">
        <v>475.9</v>
      </c>
      <c r="G179" s="24"/>
      <c r="H179" s="24"/>
      <c r="I179" s="48"/>
      <c r="J179" s="48"/>
      <c r="K179" s="81">
        <v>-1</v>
      </c>
    </row>
    <row r="180" spans="1:11" x14ac:dyDescent="0.25">
      <c r="A180" s="36">
        <f t="shared" si="31"/>
        <v>2014</v>
      </c>
      <c r="B180" s="36" t="str">
        <f t="shared" si="32"/>
        <v>Q2-2014</v>
      </c>
      <c r="C180" t="s">
        <v>294</v>
      </c>
      <c r="D180" s="3">
        <v>41820</v>
      </c>
      <c r="E180" s="4">
        <v>588.79999999999995</v>
      </c>
      <c r="F180" s="4">
        <v>474</v>
      </c>
      <c r="G180" s="24"/>
      <c r="H180" s="24"/>
      <c r="I180" s="48"/>
      <c r="J180" s="48"/>
      <c r="K180" s="81">
        <v>-1</v>
      </c>
    </row>
    <row r="181" spans="1:11" x14ac:dyDescent="0.25">
      <c r="A181" s="36">
        <f t="shared" si="31"/>
        <v>2014</v>
      </c>
      <c r="B181" s="36" t="str">
        <f t="shared" si="32"/>
        <v>Q3-2014</v>
      </c>
      <c r="C181" t="s">
        <v>295</v>
      </c>
      <c r="D181" s="3">
        <v>41851</v>
      </c>
      <c r="K181" s="81">
        <v>-1</v>
      </c>
    </row>
  </sheetData>
  <hyperlinks>
    <hyperlink ref="E3" r:id="rId1"/>
    <hyperlink ref="F3" r:id="rId2"/>
    <hyperlink ref="Q3" r:id="rId3"/>
    <hyperlink ref="R3" r:id="rId4"/>
    <hyperlink ref="K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B7" zoomScale="70" zoomScaleNormal="70" workbookViewId="0">
      <selection activeCell="V7" sqref="V7"/>
    </sheetView>
  </sheetViews>
  <sheetFormatPr defaultRowHeight="15" x14ac:dyDescent="0.25"/>
  <cols>
    <col min="1" max="2" width="9.140625" style="36"/>
    <col min="4" max="4" width="9.42578125" bestFit="1" customWidth="1"/>
    <col min="10" max="13" width="9.140625" style="20"/>
    <col min="14" max="15" width="9.140625" style="47"/>
  </cols>
  <sheetData>
    <row r="1" spans="1:27" x14ac:dyDescent="0.25">
      <c r="A1" s="36" t="s">
        <v>366</v>
      </c>
      <c r="B1" s="36" t="s">
        <v>359</v>
      </c>
      <c r="J1" s="77" t="s">
        <v>360</v>
      </c>
      <c r="K1" s="77"/>
      <c r="L1" s="77"/>
      <c r="M1" s="77"/>
      <c r="N1" s="45" t="s">
        <v>398</v>
      </c>
      <c r="O1" s="45" t="s">
        <v>399</v>
      </c>
      <c r="X1" s="7" t="s">
        <v>109</v>
      </c>
      <c r="Y1" s="8"/>
      <c r="Z1" s="8"/>
      <c r="AA1" s="9"/>
    </row>
    <row r="2" spans="1:27" s="38" customFormat="1" ht="60" x14ac:dyDescent="0.25">
      <c r="A2" s="36"/>
      <c r="B2" s="37"/>
      <c r="E2" s="38" t="s">
        <v>85</v>
      </c>
      <c r="F2" s="38" t="s">
        <v>86</v>
      </c>
      <c r="G2" s="38" t="s">
        <v>87</v>
      </c>
      <c r="H2" s="38" t="s">
        <v>88</v>
      </c>
      <c r="J2" s="39" t="s">
        <v>85</v>
      </c>
      <c r="K2" s="39" t="s">
        <v>86</v>
      </c>
      <c r="L2" s="39" t="s">
        <v>87</v>
      </c>
      <c r="M2" s="39" t="s">
        <v>88</v>
      </c>
      <c r="N2" s="43"/>
      <c r="O2" s="43"/>
      <c r="U2" s="38" t="s">
        <v>82</v>
      </c>
      <c r="X2" s="40" t="s">
        <v>93</v>
      </c>
      <c r="Y2" s="41"/>
      <c r="Z2" s="41"/>
      <c r="AA2" s="42"/>
    </row>
    <row r="3" spans="1:27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3"/>
      <c r="K3" s="23"/>
      <c r="L3" s="23"/>
      <c r="M3" s="23"/>
      <c r="N3" s="46"/>
      <c r="O3" s="46"/>
      <c r="P3" s="1" t="s">
        <v>114</v>
      </c>
      <c r="S3" s="2" t="s">
        <v>324</v>
      </c>
      <c r="T3" s="2" t="s">
        <v>8</v>
      </c>
      <c r="U3" s="1" t="s">
        <v>344</v>
      </c>
      <c r="X3" s="10" t="s">
        <v>94</v>
      </c>
      <c r="Y3" s="11"/>
      <c r="Z3" s="11"/>
      <c r="AA3" s="12"/>
    </row>
    <row r="4" spans="1:27" x14ac:dyDescent="0.25">
      <c r="C4" t="s">
        <v>69</v>
      </c>
      <c r="E4" t="s">
        <v>316</v>
      </c>
      <c r="F4" t="s">
        <v>318</v>
      </c>
      <c r="G4" t="s">
        <v>319</v>
      </c>
      <c r="H4" t="s">
        <v>321</v>
      </c>
      <c r="P4" t="s">
        <v>121</v>
      </c>
      <c r="S4" t="s">
        <v>69</v>
      </c>
      <c r="U4" t="s">
        <v>323</v>
      </c>
      <c r="X4" s="10" t="s">
        <v>95</v>
      </c>
      <c r="Y4" s="11"/>
      <c r="Z4" s="11"/>
      <c r="AA4" s="12"/>
    </row>
    <row r="5" spans="1:27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P5" t="s">
        <v>77</v>
      </c>
      <c r="S5" t="s">
        <v>68</v>
      </c>
      <c r="U5" t="s">
        <v>71</v>
      </c>
      <c r="X5" s="10" t="s">
        <v>96</v>
      </c>
      <c r="Y5" s="11"/>
      <c r="Z5" s="11"/>
      <c r="AA5" s="12"/>
    </row>
    <row r="6" spans="1:27" x14ac:dyDescent="0.25">
      <c r="C6" t="s">
        <v>67</v>
      </c>
      <c r="E6" t="s">
        <v>73</v>
      </c>
      <c r="F6" t="s">
        <v>317</v>
      </c>
      <c r="G6" t="s">
        <v>73</v>
      </c>
      <c r="H6" t="s">
        <v>320</v>
      </c>
      <c r="P6" t="s">
        <v>120</v>
      </c>
      <c r="S6" t="s">
        <v>67</v>
      </c>
      <c r="U6" t="s">
        <v>70</v>
      </c>
      <c r="X6" s="10" t="s">
        <v>97</v>
      </c>
      <c r="Y6" s="11"/>
      <c r="Z6" s="11"/>
      <c r="AA6" s="12"/>
    </row>
    <row r="7" spans="1:27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4">
        <f>E7/$U7</f>
        <v>474.36006256896536</v>
      </c>
      <c r="K7" s="24">
        <f>F7/$U7</f>
        <v>25.342856103505561</v>
      </c>
      <c r="L7" s="24">
        <f>G7/$U7</f>
        <v>30.31442117644206</v>
      </c>
      <c r="M7" s="24">
        <f>H7/$U7</f>
        <v>206.74435242333485</v>
      </c>
      <c r="N7" s="48">
        <f>SUM(J7:M7)</f>
        <v>736.76169227224773</v>
      </c>
      <c r="O7" s="48">
        <f>SUM(E7:H7)</f>
        <v>607.59999999999991</v>
      </c>
      <c r="P7" s="5">
        <v>-1</v>
      </c>
      <c r="S7" t="s">
        <v>9</v>
      </c>
      <c r="T7" s="3">
        <v>36616</v>
      </c>
      <c r="U7" s="22">
        <v>0.82468999999999992</v>
      </c>
      <c r="X7" s="10" t="s">
        <v>98</v>
      </c>
      <c r="Y7" s="11"/>
      <c r="Z7" s="11"/>
      <c r="AA7" s="12"/>
    </row>
    <row r="8" spans="1:27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4">
        <f>E8/$U7</f>
        <v>475.45138173131727</v>
      </c>
      <c r="K8" s="24">
        <f>F8/$U7</f>
        <v>25.706629157622867</v>
      </c>
      <c r="L8" s="24">
        <f>G8/$U7</f>
        <v>30.435678861147831</v>
      </c>
      <c r="M8" s="24">
        <f>H8/$U7</f>
        <v>208.19944463980406</v>
      </c>
      <c r="N8" s="48">
        <f t="shared" ref="N8:N71" si="2">SUM(J8:M8)</f>
        <v>739.79313438989197</v>
      </c>
      <c r="O8" s="48">
        <f t="shared" ref="O8:O71" si="3">SUM(E8:H8)</f>
        <v>610.1</v>
      </c>
      <c r="P8" s="5">
        <v>-1</v>
      </c>
      <c r="S8" t="s">
        <v>10</v>
      </c>
      <c r="T8" s="3">
        <v>36707</v>
      </c>
      <c r="U8" s="22">
        <v>0.82846999999999993</v>
      </c>
      <c r="X8" s="10" t="s">
        <v>99</v>
      </c>
      <c r="Y8" s="11"/>
      <c r="Z8" s="11"/>
      <c r="AA8" s="12"/>
    </row>
    <row r="9" spans="1:27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4">
        <f>E9/$U7</f>
        <v>477.99779311013839</v>
      </c>
      <c r="K9" s="24">
        <f>F9/$U7</f>
        <v>23.766506202330575</v>
      </c>
      <c r="L9" s="24">
        <f>G9/$U7</f>
        <v>30.556936545853596</v>
      </c>
      <c r="M9" s="24">
        <f>H9/$U7</f>
        <v>208.32070232450985</v>
      </c>
      <c r="N9" s="48">
        <f t="shared" si="2"/>
        <v>740.6419381828324</v>
      </c>
      <c r="O9" s="48">
        <f t="shared" si="3"/>
        <v>610.79999999999995</v>
      </c>
      <c r="P9" s="5">
        <v>-1</v>
      </c>
      <c r="S9" t="s">
        <v>11</v>
      </c>
      <c r="T9" s="3">
        <v>36799</v>
      </c>
      <c r="U9" s="22">
        <v>0.83362999999999998</v>
      </c>
      <c r="X9" s="10" t="s">
        <v>100</v>
      </c>
      <c r="Y9" s="11"/>
      <c r="Z9" s="11"/>
      <c r="AA9" s="12"/>
    </row>
    <row r="10" spans="1:27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4">
        <f>E10/$U8</f>
        <v>476.90320711673331</v>
      </c>
      <c r="K10" s="24">
        <f>F10/$U8</f>
        <v>24.502999505111834</v>
      </c>
      <c r="L10" s="24">
        <f>G10/$U8</f>
        <v>30.055403333856386</v>
      </c>
      <c r="M10" s="24">
        <f>H10/$U8</f>
        <v>209.18077902639808</v>
      </c>
      <c r="N10" s="48">
        <f t="shared" si="2"/>
        <v>740.64238898209965</v>
      </c>
      <c r="O10" s="48">
        <f t="shared" si="3"/>
        <v>613.6</v>
      </c>
      <c r="P10" s="5">
        <v>-1</v>
      </c>
      <c r="S10" t="s">
        <v>12</v>
      </c>
      <c r="T10" s="3">
        <v>36891</v>
      </c>
      <c r="U10" s="22">
        <v>0.83825000000000005</v>
      </c>
      <c r="X10" s="10" t="s">
        <v>101</v>
      </c>
      <c r="Y10" s="11"/>
      <c r="Z10" s="11"/>
      <c r="AA10" s="12"/>
    </row>
    <row r="11" spans="1:27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4">
        <f>E11/$U8</f>
        <v>500.80268446654679</v>
      </c>
      <c r="K11" s="24">
        <f>F11/$U8</f>
        <v>24.623703936171498</v>
      </c>
      <c r="L11" s="24">
        <f>G11/$U8</f>
        <v>30.176107764916054</v>
      </c>
      <c r="M11" s="24">
        <f>H11/$U8</f>
        <v>210.38782333699473</v>
      </c>
      <c r="N11" s="48">
        <f t="shared" si="2"/>
        <v>765.99031950462916</v>
      </c>
      <c r="O11" s="48">
        <f t="shared" si="3"/>
        <v>634.59999999999991</v>
      </c>
      <c r="P11" s="5">
        <v>-1</v>
      </c>
      <c r="S11" t="s">
        <v>13</v>
      </c>
      <c r="T11" s="3">
        <v>36981</v>
      </c>
      <c r="U11" s="22">
        <v>0.84385999999999994</v>
      </c>
      <c r="X11" s="10" t="s">
        <v>102</v>
      </c>
      <c r="Y11" s="11"/>
      <c r="Z11" s="11"/>
      <c r="AA11" s="12"/>
    </row>
    <row r="12" spans="1:27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4">
        <f>E12/$U8</f>
        <v>487.64590148104344</v>
      </c>
      <c r="K12" s="24">
        <f>F12/$U8</f>
        <v>23.175250763455526</v>
      </c>
      <c r="L12" s="24">
        <f>G12/$U8</f>
        <v>30.055403333856386</v>
      </c>
      <c r="M12" s="24">
        <f>H12/$U8</f>
        <v>210.62923219911406</v>
      </c>
      <c r="N12" s="48">
        <f t="shared" si="2"/>
        <v>751.50578777746944</v>
      </c>
      <c r="O12" s="48">
        <f t="shared" si="3"/>
        <v>622.59999999999991</v>
      </c>
      <c r="P12" s="5">
        <v>-1</v>
      </c>
      <c r="S12" t="s">
        <v>14</v>
      </c>
      <c r="T12" s="3">
        <v>37072</v>
      </c>
      <c r="U12" s="22">
        <v>0.8479000000000001</v>
      </c>
      <c r="X12" s="10" t="s">
        <v>103</v>
      </c>
      <c r="Y12" s="11"/>
      <c r="Z12" s="11"/>
      <c r="AA12" s="12"/>
    </row>
    <row r="13" spans="1:27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4">
        <f>E13/$U9</f>
        <v>481.50858294447175</v>
      </c>
      <c r="K13" s="24">
        <f>F13/$U9</f>
        <v>24.951117402204815</v>
      </c>
      <c r="L13" s="24">
        <f>G13/$U9</f>
        <v>29.869366505524031</v>
      </c>
      <c r="M13" s="24">
        <f>H13/$U9</f>
        <v>209.44543742427695</v>
      </c>
      <c r="N13" s="48">
        <f t="shared" si="2"/>
        <v>745.77450427647761</v>
      </c>
      <c r="O13" s="48">
        <f t="shared" si="3"/>
        <v>621.69999999999993</v>
      </c>
      <c r="P13" s="5">
        <v>-1</v>
      </c>
      <c r="S13" t="s">
        <v>15</v>
      </c>
      <c r="T13" s="3">
        <v>37164</v>
      </c>
      <c r="U13" s="22">
        <v>0.84853999999999996</v>
      </c>
      <c r="X13" s="10" t="s">
        <v>104</v>
      </c>
      <c r="Y13" s="11"/>
      <c r="Z13" s="11"/>
      <c r="AA13" s="12"/>
    </row>
    <row r="14" spans="1:27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4">
        <f>E14/$U9</f>
        <v>484.38755802934156</v>
      </c>
      <c r="K14" s="24">
        <f>F14/$U9</f>
        <v>24.471288221393184</v>
      </c>
      <c r="L14" s="24">
        <f>G14/$U9</f>
        <v>30.109281095929852</v>
      </c>
      <c r="M14" s="24">
        <f>H14/$U9</f>
        <v>211.24479685232058</v>
      </c>
      <c r="N14" s="48">
        <f t="shared" si="2"/>
        <v>750.21292419898509</v>
      </c>
      <c r="O14" s="48">
        <f t="shared" si="3"/>
        <v>625.4</v>
      </c>
      <c r="P14" s="5">
        <v>-1</v>
      </c>
      <c r="S14" t="s">
        <v>16</v>
      </c>
      <c r="T14" s="3">
        <v>37256</v>
      </c>
      <c r="U14" s="22">
        <v>0.84909999999999997</v>
      </c>
      <c r="X14" s="10" t="s">
        <v>105</v>
      </c>
      <c r="Y14" s="11"/>
      <c r="Z14" s="11"/>
      <c r="AA14" s="12"/>
    </row>
    <row r="15" spans="1:27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4">
        <f>E15/$U9</f>
        <v>487.50644770461713</v>
      </c>
      <c r="K15" s="24">
        <f>F15/$U9</f>
        <v>24.591245516596093</v>
      </c>
      <c r="L15" s="24">
        <f>G15/$U9</f>
        <v>29.629451915118217</v>
      </c>
      <c r="M15" s="24">
        <f>H15/$U9</f>
        <v>211.36475414752348</v>
      </c>
      <c r="N15" s="48">
        <f t="shared" si="2"/>
        <v>753.09189928385501</v>
      </c>
      <c r="O15" s="48">
        <f t="shared" si="3"/>
        <v>627.79999999999995</v>
      </c>
      <c r="P15" s="5">
        <v>-1</v>
      </c>
      <c r="S15" t="s">
        <v>17</v>
      </c>
      <c r="T15" s="3">
        <v>37346</v>
      </c>
      <c r="U15" s="22">
        <v>0.85063999999999995</v>
      </c>
      <c r="X15" s="10" t="s">
        <v>106</v>
      </c>
      <c r="Y15" s="11"/>
      <c r="Z15" s="11"/>
      <c r="AA15" s="12"/>
    </row>
    <row r="16" spans="1:27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4">
        <f>E16/$U10</f>
        <v>481.47927229346851</v>
      </c>
      <c r="K16" s="24">
        <f>F16/$U10</f>
        <v>26.006561288398448</v>
      </c>
      <c r="L16" s="24">
        <f>G16/$U10</f>
        <v>30.062630480167012</v>
      </c>
      <c r="M16" s="24">
        <f>H16/$U10</f>
        <v>212.94363256784968</v>
      </c>
      <c r="N16" s="48">
        <f t="shared" si="2"/>
        <v>750.49209662988369</v>
      </c>
      <c r="O16" s="48">
        <f t="shared" si="3"/>
        <v>629.1</v>
      </c>
      <c r="P16" s="5">
        <v>-1</v>
      </c>
      <c r="S16" t="s">
        <v>18</v>
      </c>
      <c r="T16" s="3">
        <v>37437</v>
      </c>
      <c r="U16" s="22">
        <v>0.8571899999999999</v>
      </c>
      <c r="X16" s="10" t="s">
        <v>107</v>
      </c>
      <c r="Y16" s="11"/>
      <c r="Z16" s="11"/>
      <c r="AA16" s="12"/>
    </row>
    <row r="17" spans="1:27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4">
        <f>E17/$U10</f>
        <v>477.42320310169993</v>
      </c>
      <c r="K17" s="24">
        <f>F17/$U10</f>
        <v>25.052192066805844</v>
      </c>
      <c r="L17" s="24">
        <f>G17/$U10</f>
        <v>29.466149716671634</v>
      </c>
      <c r="M17" s="24">
        <f>H17/$U10</f>
        <v>211.39278258276167</v>
      </c>
      <c r="N17" s="48">
        <f t="shared" si="2"/>
        <v>743.33432746793915</v>
      </c>
      <c r="O17" s="48">
        <f t="shared" si="3"/>
        <v>623.09999999999991</v>
      </c>
      <c r="P17" s="5">
        <v>-1</v>
      </c>
      <c r="S17" t="s">
        <v>19</v>
      </c>
      <c r="T17" s="3">
        <v>37529</v>
      </c>
      <c r="U17" s="22">
        <v>0.86151</v>
      </c>
      <c r="X17" s="13" t="s">
        <v>108</v>
      </c>
      <c r="Y17" s="14"/>
      <c r="Z17" s="14"/>
      <c r="AA17" s="15"/>
    </row>
    <row r="18" spans="1:27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4">
        <f>E18/$U10</f>
        <v>488.87563376081118</v>
      </c>
      <c r="K18" s="24">
        <f>F18/$U10</f>
        <v>27.080226662690126</v>
      </c>
      <c r="L18" s="24">
        <f>G18/$U10</f>
        <v>30.301222785565162</v>
      </c>
      <c r="M18" s="24">
        <f>H18/$U10</f>
        <v>213.8980017894423</v>
      </c>
      <c r="N18" s="48">
        <f t="shared" si="2"/>
        <v>760.15508499850887</v>
      </c>
      <c r="O18" s="48">
        <f t="shared" si="3"/>
        <v>637.20000000000005</v>
      </c>
      <c r="P18" s="5">
        <v>-1</v>
      </c>
      <c r="S18" t="s">
        <v>20</v>
      </c>
      <c r="T18" s="3">
        <v>37621</v>
      </c>
      <c r="U18" s="22">
        <v>0.86545000000000005</v>
      </c>
    </row>
    <row r="19" spans="1:27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4">
        <f>E19/$U11</f>
        <v>496.76486621003488</v>
      </c>
      <c r="K19" s="24">
        <f>F19/$U11</f>
        <v>32.351337899651604</v>
      </c>
      <c r="L19" s="24">
        <f>G19/$U11</f>
        <v>30.92930106889769</v>
      </c>
      <c r="M19" s="24">
        <f>H19/$U11</f>
        <v>214.72756144384141</v>
      </c>
      <c r="N19" s="48">
        <f t="shared" si="2"/>
        <v>774.77306662242552</v>
      </c>
      <c r="O19" s="48">
        <f t="shared" si="3"/>
        <v>653.79999999999995</v>
      </c>
      <c r="P19" s="5">
        <v>-1</v>
      </c>
      <c r="S19" t="s">
        <v>21</v>
      </c>
      <c r="T19" s="3">
        <v>37711</v>
      </c>
      <c r="U19" s="22">
        <v>0.87156000000000011</v>
      </c>
    </row>
    <row r="20" spans="1:27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4">
        <f>E20/$U11</f>
        <v>498.30540611001828</v>
      </c>
      <c r="K20" s="24">
        <f>F20/$U11</f>
        <v>30.099779584291234</v>
      </c>
      <c r="L20" s="24">
        <f>G20/$U11</f>
        <v>30.92930106889769</v>
      </c>
      <c r="M20" s="24">
        <f>H20/$U11</f>
        <v>215.43857985921838</v>
      </c>
      <c r="N20" s="48">
        <f t="shared" si="2"/>
        <v>774.77306662242552</v>
      </c>
      <c r="O20" s="48">
        <f t="shared" si="3"/>
        <v>653.79999999999995</v>
      </c>
      <c r="P20" s="5">
        <v>-1</v>
      </c>
      <c r="S20" t="s">
        <v>22</v>
      </c>
      <c r="T20" s="3">
        <v>37802</v>
      </c>
      <c r="U20" s="22">
        <v>0.87230999999999992</v>
      </c>
    </row>
    <row r="21" spans="1:27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4">
        <f>E21/$U11</f>
        <v>500.91247363306712</v>
      </c>
      <c r="K21" s="24">
        <f>F21/$U11</f>
        <v>28.085227407389851</v>
      </c>
      <c r="L21" s="24">
        <f>G21/$U11</f>
        <v>30.810797999668193</v>
      </c>
      <c r="M21" s="24">
        <f>H21/$U11</f>
        <v>217.33462896689025</v>
      </c>
      <c r="N21" s="48">
        <f t="shared" si="2"/>
        <v>777.14312800701543</v>
      </c>
      <c r="O21" s="48">
        <f t="shared" si="3"/>
        <v>655.8</v>
      </c>
      <c r="P21" s="5">
        <v>1</v>
      </c>
      <c r="S21" t="s">
        <v>23</v>
      </c>
      <c r="T21" s="3">
        <v>37894</v>
      </c>
      <c r="U21" s="22">
        <v>0.87763999999999998</v>
      </c>
    </row>
    <row r="22" spans="1:27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4">
        <f>E22/$U12</f>
        <v>498.87958485670475</v>
      </c>
      <c r="K22" s="24">
        <f>F22/$U12</f>
        <v>32.197193065219949</v>
      </c>
      <c r="L22" s="24">
        <f>G22/$U12</f>
        <v>31.135747139992919</v>
      </c>
      <c r="M22" s="24">
        <f>H22/$U12</f>
        <v>217.95022997995045</v>
      </c>
      <c r="N22" s="48">
        <f t="shared" si="2"/>
        <v>780.16275504186808</v>
      </c>
      <c r="O22" s="48">
        <f t="shared" si="3"/>
        <v>661.5</v>
      </c>
      <c r="P22" s="5">
        <v>1</v>
      </c>
      <c r="S22" t="s">
        <v>24</v>
      </c>
      <c r="T22" s="3">
        <v>37986</v>
      </c>
      <c r="U22" s="22">
        <v>0.88119000000000003</v>
      </c>
    </row>
    <row r="23" spans="1:27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4">
        <f>E23/$U12</f>
        <v>498.76164642056835</v>
      </c>
      <c r="K23" s="24">
        <f>F23/$U12</f>
        <v>34.320084915674016</v>
      </c>
      <c r="L23" s="24">
        <f>G23/$U12</f>
        <v>31.135747139992919</v>
      </c>
      <c r="M23" s="24">
        <f>H23/$U12</f>
        <v>218.89373746904113</v>
      </c>
      <c r="N23" s="48">
        <f t="shared" si="2"/>
        <v>783.1112159452764</v>
      </c>
      <c r="O23" s="48">
        <f t="shared" si="3"/>
        <v>664</v>
      </c>
      <c r="P23" s="5">
        <v>1</v>
      </c>
      <c r="S23" t="s">
        <v>25</v>
      </c>
      <c r="T23" s="3">
        <v>38077</v>
      </c>
      <c r="U23" s="22">
        <v>0.88790999999999998</v>
      </c>
    </row>
    <row r="24" spans="1:27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4">
        <f>E24/$U12</f>
        <v>497.93607736761402</v>
      </c>
      <c r="K24" s="24">
        <f>F24/$U12</f>
        <v>33.966269607265005</v>
      </c>
      <c r="L24" s="24">
        <f>G24/$U12</f>
        <v>30.899870267720246</v>
      </c>
      <c r="M24" s="24">
        <f>H24/$U12</f>
        <v>223.96509022290363</v>
      </c>
      <c r="N24" s="48">
        <f t="shared" si="2"/>
        <v>786.76730746550288</v>
      </c>
      <c r="O24" s="48">
        <f t="shared" si="3"/>
        <v>667.1</v>
      </c>
      <c r="P24" s="5">
        <v>1</v>
      </c>
      <c r="S24" t="s">
        <v>26</v>
      </c>
      <c r="T24" s="3">
        <v>38168</v>
      </c>
      <c r="U24" s="22">
        <v>0.89415000000000011</v>
      </c>
    </row>
    <row r="25" spans="1:27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4">
        <f>E25/$U13</f>
        <v>509.46331345605398</v>
      </c>
      <c r="K25" s="24">
        <f>F25/$U13</f>
        <v>39.008178754095276</v>
      </c>
      <c r="L25" s="24">
        <f>G25/$U13</f>
        <v>31.347962382445143</v>
      </c>
      <c r="M25" s="24">
        <f>H25/$U13</f>
        <v>223.0890706389799</v>
      </c>
      <c r="N25" s="48">
        <f t="shared" si="2"/>
        <v>802.90852523157434</v>
      </c>
      <c r="O25" s="48">
        <f t="shared" si="3"/>
        <v>681.30000000000007</v>
      </c>
      <c r="P25" s="5">
        <v>1</v>
      </c>
      <c r="S25" t="s">
        <v>27</v>
      </c>
      <c r="T25" s="3">
        <v>38260</v>
      </c>
      <c r="U25" s="22">
        <v>0.89934999999999998</v>
      </c>
    </row>
    <row r="26" spans="1:27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4">
        <f>E26/$U13</f>
        <v>502.74589294553004</v>
      </c>
      <c r="K26" s="24">
        <f>F26/$U13</f>
        <v>36.06194168807599</v>
      </c>
      <c r="L26" s="24">
        <f>G26/$U13</f>
        <v>31.230112899804372</v>
      </c>
      <c r="M26" s="24">
        <f>H26/$U13</f>
        <v>222.85337167369835</v>
      </c>
      <c r="N26" s="48">
        <f t="shared" si="2"/>
        <v>792.89131920710872</v>
      </c>
      <c r="O26" s="48">
        <f t="shared" si="3"/>
        <v>672.80000000000007</v>
      </c>
      <c r="P26" s="5">
        <v>1</v>
      </c>
      <c r="S26" t="s">
        <v>28</v>
      </c>
      <c r="T26" s="3">
        <v>38352</v>
      </c>
      <c r="U26" s="22">
        <v>0.90644999999999998</v>
      </c>
    </row>
    <row r="27" spans="1:27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4">
        <f>E27/$U13</f>
        <v>502.27449501496687</v>
      </c>
      <c r="K27" s="24">
        <f>F27/$U13</f>
        <v>42.072265302755326</v>
      </c>
      <c r="L27" s="24">
        <f>G27/$U13</f>
        <v>30.876564451882057</v>
      </c>
      <c r="M27" s="24">
        <f>H27/$U13</f>
        <v>224.26756546538763</v>
      </c>
      <c r="N27" s="48">
        <f t="shared" si="2"/>
        <v>799.49089023499187</v>
      </c>
      <c r="O27" s="48">
        <f t="shared" si="3"/>
        <v>678.4</v>
      </c>
      <c r="P27" s="5">
        <v>1</v>
      </c>
      <c r="S27" t="s">
        <v>29</v>
      </c>
      <c r="T27" s="3">
        <v>38442</v>
      </c>
      <c r="U27" s="22">
        <v>0.91114000000000006</v>
      </c>
    </row>
    <row r="28" spans="1:27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4">
        <f>E28/$U14</f>
        <v>501.47214697915445</v>
      </c>
      <c r="K28" s="24">
        <f>F28/$U14</f>
        <v>46.166529266281948</v>
      </c>
      <c r="L28" s="24">
        <f>G28/$U14</f>
        <v>33.564951124720295</v>
      </c>
      <c r="M28" s="24">
        <f>H28/$U14</f>
        <v>226.59286303144506</v>
      </c>
      <c r="N28" s="48">
        <f t="shared" si="2"/>
        <v>807.79649040160177</v>
      </c>
      <c r="O28" s="48">
        <f t="shared" si="3"/>
        <v>685.9</v>
      </c>
      <c r="P28" s="5">
        <v>1</v>
      </c>
      <c r="S28" t="s">
        <v>30</v>
      </c>
      <c r="T28" s="3">
        <v>38533</v>
      </c>
      <c r="U28" s="22">
        <v>0.91720000000000002</v>
      </c>
    </row>
    <row r="29" spans="1:27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4">
        <f>E29/$U14</f>
        <v>503.70981038746908</v>
      </c>
      <c r="K29" s="24">
        <f>F29/$U14</f>
        <v>47.344246849605469</v>
      </c>
      <c r="L29" s="24">
        <f>G29/$U14</f>
        <v>31.798374749735014</v>
      </c>
      <c r="M29" s="24">
        <f>H29/$U14</f>
        <v>226.71063478977743</v>
      </c>
      <c r="N29" s="48">
        <f t="shared" si="2"/>
        <v>809.56306677658699</v>
      </c>
      <c r="O29" s="48">
        <f t="shared" si="3"/>
        <v>687.4</v>
      </c>
      <c r="P29" s="5">
        <v>1</v>
      </c>
      <c r="S29" t="s">
        <v>31</v>
      </c>
      <c r="T29" s="3">
        <v>38625</v>
      </c>
      <c r="U29" s="22">
        <v>0.92725999999999997</v>
      </c>
    </row>
    <row r="30" spans="1:27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4">
        <f>E30/$U14</f>
        <v>508.65622423742786</v>
      </c>
      <c r="K30" s="24">
        <f>F30/$U14</f>
        <v>50.170769049581914</v>
      </c>
      <c r="L30" s="24">
        <f>G30/$U14</f>
        <v>32.151690024732069</v>
      </c>
      <c r="M30" s="24">
        <f>H30/$U14</f>
        <v>229.41938523142153</v>
      </c>
      <c r="N30" s="48">
        <f t="shared" si="2"/>
        <v>820.39806854316339</v>
      </c>
      <c r="O30" s="48">
        <f t="shared" si="3"/>
        <v>696.6</v>
      </c>
      <c r="P30" s="5">
        <v>-1</v>
      </c>
      <c r="S30" t="s">
        <v>32</v>
      </c>
      <c r="T30" s="3">
        <v>38717</v>
      </c>
      <c r="U30" s="22">
        <v>0.93452000000000002</v>
      </c>
    </row>
    <row r="31" spans="1:27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4">
        <f>E31/$U15</f>
        <v>520.78435060660206</v>
      </c>
      <c r="K31" s="24">
        <f>F31/$U15</f>
        <v>49.844822721715417</v>
      </c>
      <c r="L31" s="24">
        <f>G31/$U15</f>
        <v>33.856860716636888</v>
      </c>
      <c r="M31" s="24">
        <f>H31/$U15</f>
        <v>237.82093482554313</v>
      </c>
      <c r="N31" s="48">
        <f t="shared" si="2"/>
        <v>842.30696887049749</v>
      </c>
      <c r="O31" s="48">
        <f t="shared" si="3"/>
        <v>716.5</v>
      </c>
      <c r="P31" s="5">
        <v>-1</v>
      </c>
      <c r="S31" t="s">
        <v>33</v>
      </c>
      <c r="T31" s="3">
        <v>38807</v>
      </c>
      <c r="U31" s="22">
        <v>0.93885000000000007</v>
      </c>
    </row>
    <row r="32" spans="1:27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4">
        <f>E32/$U15</f>
        <v>523.84087275463185</v>
      </c>
      <c r="K32" s="24">
        <f>F32/$U15</f>
        <v>48.786795824320514</v>
      </c>
      <c r="L32" s="24">
        <f>G32/$U15</f>
        <v>33.504185084171922</v>
      </c>
      <c r="M32" s="24">
        <f>H32/$U15</f>
        <v>239.11407881124802</v>
      </c>
      <c r="N32" s="48">
        <f t="shared" si="2"/>
        <v>845.24593247437224</v>
      </c>
      <c r="O32" s="48">
        <f t="shared" si="3"/>
        <v>719</v>
      </c>
      <c r="P32" s="5">
        <v>-1</v>
      </c>
      <c r="S32" t="s">
        <v>34</v>
      </c>
      <c r="T32" s="3">
        <v>38898</v>
      </c>
      <c r="U32" s="22">
        <v>0.94608999999999999</v>
      </c>
    </row>
    <row r="33" spans="1:21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4">
        <f>E33/$U15</f>
        <v>517.25759428195249</v>
      </c>
      <c r="K33" s="24">
        <f>F33/$U15</f>
        <v>52.666227781435154</v>
      </c>
      <c r="L33" s="24">
        <f>G33/$U15</f>
        <v>34.091977804946865</v>
      </c>
      <c r="M33" s="24">
        <f>H33/$U15</f>
        <v>239.93698862033293</v>
      </c>
      <c r="N33" s="48">
        <f t="shared" si="2"/>
        <v>843.95278848866747</v>
      </c>
      <c r="O33" s="48">
        <f t="shared" si="3"/>
        <v>717.9</v>
      </c>
      <c r="P33" s="5">
        <v>-1</v>
      </c>
      <c r="S33" t="s">
        <v>35</v>
      </c>
      <c r="T33" s="3">
        <v>38990</v>
      </c>
      <c r="U33" s="22">
        <v>0.95286000000000004</v>
      </c>
    </row>
    <row r="34" spans="1:21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4">
        <f>E34/$U16</f>
        <v>519.60475507180445</v>
      </c>
      <c r="K34" s="24">
        <f>F34/$U16</f>
        <v>69.646169460679673</v>
      </c>
      <c r="L34" s="24">
        <f>G34/$U16</f>
        <v>34.298113603751794</v>
      </c>
      <c r="M34" s="24">
        <f>H34/$U16</f>
        <v>239.62015422485101</v>
      </c>
      <c r="N34" s="48">
        <f t="shared" si="2"/>
        <v>863.16919236108686</v>
      </c>
      <c r="O34" s="48">
        <f t="shared" si="3"/>
        <v>739.9</v>
      </c>
      <c r="P34" s="5">
        <v>-1</v>
      </c>
      <c r="S34" t="s">
        <v>36</v>
      </c>
      <c r="T34" s="3">
        <v>39082</v>
      </c>
      <c r="U34" s="22">
        <v>0.95121999999999995</v>
      </c>
    </row>
    <row r="35" spans="1:21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4">
        <f>E35/$U16</f>
        <v>519.48809482145157</v>
      </c>
      <c r="K35" s="24">
        <f>F35/$U16</f>
        <v>71.162752715267331</v>
      </c>
      <c r="L35" s="24">
        <f>G35/$U16</f>
        <v>33.948132852693107</v>
      </c>
      <c r="M35" s="24">
        <f>H35/$U16</f>
        <v>240.20345547661549</v>
      </c>
      <c r="N35" s="48">
        <f t="shared" si="2"/>
        <v>864.80243586602751</v>
      </c>
      <c r="O35" s="48">
        <f t="shared" si="3"/>
        <v>741.3</v>
      </c>
      <c r="P35" s="5">
        <v>-1</v>
      </c>
      <c r="S35" t="s">
        <v>37</v>
      </c>
      <c r="T35" s="3">
        <v>39172</v>
      </c>
      <c r="U35" s="22">
        <v>0.96007999999999993</v>
      </c>
    </row>
    <row r="36" spans="1:21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4">
        <f>E36/$U16</f>
        <v>520.07139607321608</v>
      </c>
      <c r="K36" s="24">
        <f>F36/$U16</f>
        <v>70.81277196420865</v>
      </c>
      <c r="L36" s="24">
        <f>G36/$U16</f>
        <v>34.298113603751794</v>
      </c>
      <c r="M36" s="24">
        <f>H36/$U16</f>
        <v>240.20345547661549</v>
      </c>
      <c r="N36" s="48">
        <f t="shared" si="2"/>
        <v>865.3857371177919</v>
      </c>
      <c r="O36" s="48">
        <f t="shared" si="3"/>
        <v>741.8</v>
      </c>
      <c r="P36" s="5">
        <v>-1</v>
      </c>
      <c r="S36" t="s">
        <v>38</v>
      </c>
      <c r="T36" s="3">
        <v>39263</v>
      </c>
      <c r="U36" s="22">
        <v>0.96770999999999996</v>
      </c>
    </row>
    <row r="37" spans="1:21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4">
        <f>E37/$U17</f>
        <v>518.15997492774318</v>
      </c>
      <c r="K37" s="24">
        <f>F37/$U17</f>
        <v>67.904028972385689</v>
      </c>
      <c r="L37" s="24">
        <f>G37/$U17</f>
        <v>34.590428433796475</v>
      </c>
      <c r="M37" s="24">
        <f>H37/$U17</f>
        <v>240.62402061496675</v>
      </c>
      <c r="N37" s="48">
        <f t="shared" si="2"/>
        <v>861.2784529488921</v>
      </c>
      <c r="O37" s="48">
        <f t="shared" si="3"/>
        <v>742</v>
      </c>
      <c r="P37" s="5">
        <v>-1</v>
      </c>
      <c r="S37" t="s">
        <v>39</v>
      </c>
      <c r="T37" s="3">
        <v>39355</v>
      </c>
      <c r="U37" s="22">
        <v>0.97319</v>
      </c>
    </row>
    <row r="38" spans="1:21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4">
        <f>E38/$U17</f>
        <v>520.36540492855568</v>
      </c>
      <c r="K38" s="24">
        <f>F38/$U17</f>
        <v>64.189620549964587</v>
      </c>
      <c r="L38" s="24">
        <f>G38/$U17</f>
        <v>34.474353170595812</v>
      </c>
      <c r="M38" s="24">
        <f>H38/$U17</f>
        <v>240.97224640456872</v>
      </c>
      <c r="N38" s="48">
        <f t="shared" si="2"/>
        <v>860.00162505368485</v>
      </c>
      <c r="O38" s="48">
        <f t="shared" si="3"/>
        <v>740.90000000000009</v>
      </c>
      <c r="P38" s="5">
        <v>-1</v>
      </c>
      <c r="S38" t="s">
        <v>40</v>
      </c>
      <c r="T38" s="3">
        <v>39447</v>
      </c>
      <c r="U38" s="22">
        <v>0.98296000000000006</v>
      </c>
    </row>
    <row r="39" spans="1:21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4">
        <f>E39/$U17</f>
        <v>521.75830808696355</v>
      </c>
      <c r="K39" s="24">
        <f>F39/$U17</f>
        <v>66.743276340379097</v>
      </c>
      <c r="L39" s="24">
        <f>G39/$U17</f>
        <v>34.706503696997132</v>
      </c>
      <c r="M39" s="24">
        <f>H39/$U17</f>
        <v>242.59730008937797</v>
      </c>
      <c r="N39" s="48">
        <f t="shared" si="2"/>
        <v>865.80538821371783</v>
      </c>
      <c r="O39" s="48">
        <f t="shared" si="3"/>
        <v>745.9</v>
      </c>
      <c r="P39" s="5">
        <v>-1</v>
      </c>
      <c r="S39" t="s">
        <v>41</v>
      </c>
      <c r="T39" s="3">
        <v>39538</v>
      </c>
      <c r="U39" s="22">
        <v>0.99138999999999999</v>
      </c>
    </row>
    <row r="40" spans="1:21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4">
        <f>E40/$U18</f>
        <v>516.3787624935004</v>
      </c>
      <c r="K40" s="24">
        <f>F40/$U18</f>
        <v>63.55075394303541</v>
      </c>
      <c r="L40" s="24">
        <f>G40/$U18</f>
        <v>35.010688081344966</v>
      </c>
      <c r="M40" s="24">
        <f>H40/$U18</f>
        <v>243.22606736379916</v>
      </c>
      <c r="N40" s="48">
        <f t="shared" si="2"/>
        <v>858.1662718816799</v>
      </c>
      <c r="O40" s="48">
        <f t="shared" si="3"/>
        <v>742.69999999999993</v>
      </c>
      <c r="P40" s="5">
        <v>-1</v>
      </c>
      <c r="S40" t="s">
        <v>42</v>
      </c>
      <c r="T40" s="3">
        <v>39629</v>
      </c>
      <c r="U40" s="22">
        <v>1.00177</v>
      </c>
    </row>
    <row r="41" spans="1:21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4">
        <f>E41/$U18</f>
        <v>520.53844820613551</v>
      </c>
      <c r="K41" s="24">
        <f>F41/$U18</f>
        <v>58.69778727829452</v>
      </c>
      <c r="L41" s="24">
        <f>G41/$U18</f>
        <v>34.895141255993991</v>
      </c>
      <c r="M41" s="24">
        <f>H41/$U18</f>
        <v>243.80380149055404</v>
      </c>
      <c r="N41" s="48">
        <f t="shared" si="2"/>
        <v>857.93517823097807</v>
      </c>
      <c r="O41" s="48">
        <f t="shared" si="3"/>
        <v>742.5</v>
      </c>
      <c r="P41" s="5">
        <v>-1</v>
      </c>
      <c r="S41" t="s">
        <v>43</v>
      </c>
      <c r="T41" s="3">
        <v>39721</v>
      </c>
      <c r="U41" s="22">
        <v>1.01197</v>
      </c>
    </row>
    <row r="42" spans="1:21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4">
        <f>E42/$U18</f>
        <v>527.12461725114099</v>
      </c>
      <c r="K42" s="24">
        <f>F42/$U18</f>
        <v>63.088566641631516</v>
      </c>
      <c r="L42" s="24">
        <f>G42/$U18</f>
        <v>35.126234906695935</v>
      </c>
      <c r="M42" s="24">
        <f>H42/$U18</f>
        <v>244.72817609336184</v>
      </c>
      <c r="N42" s="48">
        <f t="shared" si="2"/>
        <v>870.06759489283024</v>
      </c>
      <c r="O42" s="48">
        <f t="shared" si="3"/>
        <v>753</v>
      </c>
      <c r="P42" s="5">
        <v>-1</v>
      </c>
      <c r="S42" t="s">
        <v>44</v>
      </c>
      <c r="T42" s="3">
        <v>39813</v>
      </c>
      <c r="U42" s="22">
        <v>0.9974599999999999</v>
      </c>
    </row>
    <row r="43" spans="1:21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4">
        <f>E43/$U19</f>
        <v>523.65872688053594</v>
      </c>
      <c r="K43" s="24">
        <f>F43/$U19</f>
        <v>57.024186516131991</v>
      </c>
      <c r="L43" s="24">
        <f>G43/$U19</f>
        <v>35.797879664050662</v>
      </c>
      <c r="M43" s="24">
        <f>H43/$U19</f>
        <v>250.24094726696953</v>
      </c>
      <c r="N43" s="48">
        <f t="shared" si="2"/>
        <v>866.72174032768817</v>
      </c>
      <c r="O43" s="48">
        <f t="shared" si="3"/>
        <v>755.4</v>
      </c>
      <c r="P43" s="5">
        <v>-1</v>
      </c>
      <c r="S43" t="s">
        <v>45</v>
      </c>
      <c r="T43" s="3">
        <v>39903</v>
      </c>
      <c r="U43" s="22">
        <v>0.99182000000000003</v>
      </c>
    </row>
    <row r="44" spans="1:21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4">
        <f>E44/$U19</f>
        <v>525.03556840607644</v>
      </c>
      <c r="K44" s="24">
        <f>F44/$U19</f>
        <v>57.368396897517087</v>
      </c>
      <c r="L44" s="24">
        <f>G44/$U19</f>
        <v>35.683142870255629</v>
      </c>
      <c r="M44" s="24">
        <f>H44/$U19</f>
        <v>251.84726238010001</v>
      </c>
      <c r="N44" s="48">
        <f t="shared" si="2"/>
        <v>869.93437055394918</v>
      </c>
      <c r="O44" s="48">
        <f t="shared" si="3"/>
        <v>758.2</v>
      </c>
      <c r="P44" s="5">
        <v>-1</v>
      </c>
      <c r="S44" t="s">
        <v>46</v>
      </c>
      <c r="T44" s="3">
        <v>39994</v>
      </c>
      <c r="U44" s="22">
        <v>0.99626000000000003</v>
      </c>
    </row>
    <row r="45" spans="1:21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4">
        <f>E45/$U19</f>
        <v>528.24819863233733</v>
      </c>
      <c r="K45" s="24">
        <f>F45/$U19</f>
        <v>62.072605443113488</v>
      </c>
      <c r="L45" s="24">
        <f>G45/$U19</f>
        <v>36.486300426820868</v>
      </c>
      <c r="M45" s="24">
        <f>H45/$U19</f>
        <v>253.56831428702554</v>
      </c>
      <c r="N45" s="48">
        <f t="shared" si="2"/>
        <v>880.37541878929733</v>
      </c>
      <c r="O45" s="48">
        <f t="shared" si="3"/>
        <v>767.3</v>
      </c>
      <c r="P45" s="5">
        <v>-1</v>
      </c>
      <c r="S45" t="s">
        <v>47</v>
      </c>
      <c r="T45" s="3">
        <v>40086</v>
      </c>
      <c r="U45" s="22">
        <v>1.0025299999999999</v>
      </c>
    </row>
    <row r="46" spans="1:21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4">
        <f>E46/$U20</f>
        <v>527.56474189221728</v>
      </c>
      <c r="K46" s="24">
        <f>F46/$U20</f>
        <v>63.050979582946432</v>
      </c>
      <c r="L46" s="24">
        <f>G46/$U20</f>
        <v>36.111015579323869</v>
      </c>
      <c r="M46" s="24">
        <f>H46/$U20</f>
        <v>256.10161525145878</v>
      </c>
      <c r="N46" s="48">
        <f t="shared" si="2"/>
        <v>882.82835230594628</v>
      </c>
      <c r="O46" s="48">
        <f t="shared" si="3"/>
        <v>770.1</v>
      </c>
      <c r="P46" s="5">
        <v>-1</v>
      </c>
      <c r="S46" t="s">
        <v>48</v>
      </c>
      <c r="T46" s="3">
        <v>40178</v>
      </c>
      <c r="U46" s="22">
        <v>1.00936</v>
      </c>
    </row>
    <row r="47" spans="1:21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4">
        <f>E47/$U20</f>
        <v>533.1820109823343</v>
      </c>
      <c r="K47" s="24">
        <f>F47/$U20</f>
        <v>59.726473386754719</v>
      </c>
      <c r="L47" s="24">
        <f>G47/$U20</f>
        <v>36.454930013412664</v>
      </c>
      <c r="M47" s="24">
        <f>H47/$U20</f>
        <v>257.36263484311775</v>
      </c>
      <c r="N47" s="48">
        <f t="shared" si="2"/>
        <v>886.72604922561936</v>
      </c>
      <c r="O47" s="48">
        <f t="shared" si="3"/>
        <v>773.5</v>
      </c>
      <c r="P47" s="5">
        <v>-1</v>
      </c>
      <c r="S47" t="s">
        <v>49</v>
      </c>
      <c r="T47" s="3">
        <v>40268</v>
      </c>
      <c r="U47" s="22">
        <v>1.0127899999999999</v>
      </c>
    </row>
    <row r="48" spans="1:21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4">
        <f>E48/$U20</f>
        <v>531.92099139067534</v>
      </c>
      <c r="K48" s="24">
        <f>F48/$U20</f>
        <v>66.031571345049358</v>
      </c>
      <c r="L48" s="24">
        <f>G48/$U20</f>
        <v>36.684206302805201</v>
      </c>
      <c r="M48" s="24">
        <f>H48/$U20</f>
        <v>259.08220701356174</v>
      </c>
      <c r="N48" s="48">
        <f t="shared" si="2"/>
        <v>893.71897605209165</v>
      </c>
      <c r="O48" s="48">
        <f t="shared" si="3"/>
        <v>779.6</v>
      </c>
      <c r="P48" s="5">
        <v>-1</v>
      </c>
      <c r="S48" t="s">
        <v>50</v>
      </c>
      <c r="T48" s="3">
        <v>40359</v>
      </c>
      <c r="U48" s="22">
        <v>1.01393</v>
      </c>
    </row>
    <row r="49" spans="1:21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4">
        <f>E49/$U21</f>
        <v>527.32327605852061</v>
      </c>
      <c r="K49" s="24">
        <f>F49/$U21</f>
        <v>62.44018048402534</v>
      </c>
      <c r="L49" s="24">
        <f>G49/$U21</f>
        <v>36.575361195934555</v>
      </c>
      <c r="M49" s="24">
        <f>H49/$U21</f>
        <v>258.5342509457181</v>
      </c>
      <c r="N49" s="48">
        <f t="shared" si="2"/>
        <v>884.87306868419853</v>
      </c>
      <c r="O49" s="48">
        <f t="shared" si="3"/>
        <v>776.6</v>
      </c>
      <c r="P49" s="5">
        <v>-1</v>
      </c>
      <c r="S49" t="s">
        <v>51</v>
      </c>
      <c r="T49" s="3">
        <v>40451</v>
      </c>
      <c r="U49" s="22">
        <v>1.0169299999999999</v>
      </c>
    </row>
    <row r="50" spans="1:21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4">
        <f>E50/$U21</f>
        <v>531.08335991978493</v>
      </c>
      <c r="K50" s="24">
        <f>F50/$U21</f>
        <v>60.73105145617793</v>
      </c>
      <c r="L50" s="24">
        <f>G50/$U21</f>
        <v>36.23353539036507</v>
      </c>
      <c r="M50" s="24">
        <f>H50/$U21</f>
        <v>261.04097351989424</v>
      </c>
      <c r="N50" s="48">
        <f t="shared" si="2"/>
        <v>889.08892028622222</v>
      </c>
      <c r="O50" s="48">
        <f t="shared" si="3"/>
        <v>780.3</v>
      </c>
      <c r="P50" s="5">
        <v>-1</v>
      </c>
      <c r="S50" t="s">
        <v>52</v>
      </c>
      <c r="T50" s="3">
        <v>40543</v>
      </c>
      <c r="U50" s="22">
        <v>1.02233</v>
      </c>
    </row>
    <row r="51" spans="1:21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4">
        <f>E51/$U21</f>
        <v>530.39970830864593</v>
      </c>
      <c r="K51" s="24">
        <f>F51/$U21</f>
        <v>63.921425641493101</v>
      </c>
      <c r="L51" s="24">
        <f>G51/$U21</f>
        <v>36.917187001504033</v>
      </c>
      <c r="M51" s="24">
        <f>H51/$U21</f>
        <v>264.34528964039924</v>
      </c>
      <c r="N51" s="48">
        <f t="shared" si="2"/>
        <v>895.58361059204231</v>
      </c>
      <c r="O51" s="48">
        <f t="shared" si="3"/>
        <v>786</v>
      </c>
      <c r="P51" s="5">
        <v>-1</v>
      </c>
      <c r="S51" t="s">
        <v>53</v>
      </c>
      <c r="T51" s="3">
        <v>40633</v>
      </c>
      <c r="U51" s="22">
        <v>1.02999</v>
      </c>
    </row>
    <row r="52" spans="1:21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4">
        <f>E52/$U22</f>
        <v>528.48988299912617</v>
      </c>
      <c r="K52" s="24">
        <f>F52/$U22</f>
        <v>58.784144168680982</v>
      </c>
      <c r="L52" s="24">
        <f>G52/$U22</f>
        <v>36.314529216173582</v>
      </c>
      <c r="M52" s="24">
        <f>H52/$U22</f>
        <v>263.393819721059</v>
      </c>
      <c r="N52" s="48">
        <f t="shared" si="2"/>
        <v>886.98237610503975</v>
      </c>
      <c r="O52" s="48">
        <f t="shared" si="3"/>
        <v>781.6</v>
      </c>
      <c r="P52" s="5">
        <v>-1</v>
      </c>
      <c r="S52" t="s">
        <v>54</v>
      </c>
      <c r="T52" s="3">
        <v>40724</v>
      </c>
      <c r="U52" s="22">
        <v>1.0404100000000001</v>
      </c>
    </row>
    <row r="53" spans="1:21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4">
        <f>E53/$U22</f>
        <v>529.05729751812885</v>
      </c>
      <c r="K53" s="24">
        <f>F53/$U22</f>
        <v>58.557178361079906</v>
      </c>
      <c r="L53" s="24">
        <f>G53/$U22</f>
        <v>36.314529216173582</v>
      </c>
      <c r="M53" s="24">
        <f>H53/$U22</f>
        <v>265.09606327806716</v>
      </c>
      <c r="N53" s="48">
        <f t="shared" si="2"/>
        <v>889.02506837344947</v>
      </c>
      <c r="O53" s="48">
        <f t="shared" si="3"/>
        <v>783.4</v>
      </c>
      <c r="P53" s="5">
        <v>-1</v>
      </c>
      <c r="S53" t="s">
        <v>55</v>
      </c>
      <c r="T53" s="3">
        <v>40816</v>
      </c>
      <c r="U53" s="22">
        <v>1.04593</v>
      </c>
    </row>
    <row r="54" spans="1:21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4">
        <f>E54/$U22</f>
        <v>536.32020336136361</v>
      </c>
      <c r="K54" s="24">
        <f>F54/$U22</f>
        <v>59.124592880082616</v>
      </c>
      <c r="L54" s="24">
        <f>G54/$U22</f>
        <v>36.541495023774672</v>
      </c>
      <c r="M54" s="24">
        <f>H54/$U22</f>
        <v>267.13875554647694</v>
      </c>
      <c r="N54" s="48">
        <f t="shared" si="2"/>
        <v>899.12504681169798</v>
      </c>
      <c r="O54" s="48">
        <f t="shared" si="3"/>
        <v>792.30000000000007</v>
      </c>
      <c r="P54" s="5">
        <v>-1</v>
      </c>
      <c r="S54" t="s">
        <v>56</v>
      </c>
      <c r="T54" s="3">
        <v>40908</v>
      </c>
      <c r="U54" s="22">
        <v>1.0495399999999999</v>
      </c>
    </row>
    <row r="55" spans="1:21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4">
        <f>E55/$U23</f>
        <v>534.06313702965394</v>
      </c>
      <c r="K55" s="24">
        <f>F55/$U23</f>
        <v>52.708044734263609</v>
      </c>
      <c r="L55" s="24">
        <f>G55/$U23</f>
        <v>37.165928979288445</v>
      </c>
      <c r="M55" s="24">
        <f>H55/$U23</f>
        <v>271.64915363043553</v>
      </c>
      <c r="N55" s="48">
        <f t="shared" si="2"/>
        <v>895.58626437364148</v>
      </c>
      <c r="O55" s="48">
        <f t="shared" si="3"/>
        <v>795.2</v>
      </c>
      <c r="P55" s="5">
        <v>-1</v>
      </c>
      <c r="S55" t="s">
        <v>57</v>
      </c>
      <c r="T55" s="3">
        <v>40999</v>
      </c>
      <c r="U55" s="22">
        <v>1.05508</v>
      </c>
    </row>
    <row r="56" spans="1:21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4">
        <f>E56/$U23</f>
        <v>543.07305920645115</v>
      </c>
      <c r="K56" s="24">
        <f>F56/$U23</f>
        <v>49.216699890754697</v>
      </c>
      <c r="L56" s="24">
        <f>G56/$U23</f>
        <v>37.841673142548231</v>
      </c>
      <c r="M56" s="24">
        <f>H56/$U23</f>
        <v>274.01425820184483</v>
      </c>
      <c r="N56" s="48">
        <f t="shared" si="2"/>
        <v>904.14569044159884</v>
      </c>
      <c r="O56" s="48">
        <f t="shared" si="3"/>
        <v>802.8</v>
      </c>
      <c r="P56" s="5">
        <v>-1</v>
      </c>
      <c r="S56" t="s">
        <v>58</v>
      </c>
      <c r="T56" s="3">
        <v>41090</v>
      </c>
      <c r="U56" s="22">
        <v>1.0585800000000001</v>
      </c>
    </row>
    <row r="57" spans="1:21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4">
        <f>E57/$U23</f>
        <v>543.52355531529099</v>
      </c>
      <c r="K57" s="24">
        <f>F57/$U23</f>
        <v>44.711738802356102</v>
      </c>
      <c r="L57" s="24">
        <f>G57/$U23</f>
        <v>38.179545224178128</v>
      </c>
      <c r="M57" s="24">
        <f>H57/$U23</f>
        <v>277.05510693651382</v>
      </c>
      <c r="N57" s="48">
        <f t="shared" si="2"/>
        <v>903.46994627833897</v>
      </c>
      <c r="O57" s="48">
        <f t="shared" si="3"/>
        <v>802.2</v>
      </c>
      <c r="P57" s="5">
        <v>-1</v>
      </c>
      <c r="S57" t="s">
        <v>59</v>
      </c>
      <c r="T57" s="3">
        <v>41182</v>
      </c>
      <c r="U57" s="22">
        <v>1.06202</v>
      </c>
    </row>
    <row r="58" spans="1:21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4">
        <f>E58/$U24</f>
        <v>541.40804115640549</v>
      </c>
      <c r="K58" s="24">
        <f>F58/$U24</f>
        <v>39.47883464743051</v>
      </c>
      <c r="L58" s="24">
        <f>G58/$U24</f>
        <v>37.91310182855225</v>
      </c>
      <c r="M58" s="24">
        <f>H58/$U24</f>
        <v>276.0163283565397</v>
      </c>
      <c r="N58" s="48">
        <f t="shared" si="2"/>
        <v>894.81630598892798</v>
      </c>
      <c r="O58" s="48">
        <f t="shared" si="3"/>
        <v>800.09999999999991</v>
      </c>
      <c r="P58" s="5">
        <v>-1</v>
      </c>
      <c r="S58" t="s">
        <v>60</v>
      </c>
      <c r="T58" s="3">
        <v>41274</v>
      </c>
      <c r="U58" s="22">
        <v>1.06673</v>
      </c>
    </row>
    <row r="59" spans="1:21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4">
        <f>E59/$U24</f>
        <v>542.19090756584455</v>
      </c>
      <c r="K59" s="24">
        <f>F59/$U24</f>
        <v>41.268243583291387</v>
      </c>
      <c r="L59" s="24">
        <f>G59/$U24</f>
        <v>37.465749594587031</v>
      </c>
      <c r="M59" s="24">
        <f>H59/$U24</f>
        <v>277.47022311692666</v>
      </c>
      <c r="N59" s="48">
        <f t="shared" si="2"/>
        <v>898.39512386064962</v>
      </c>
      <c r="O59" s="48">
        <f t="shared" si="3"/>
        <v>803.30000000000007</v>
      </c>
      <c r="P59" s="5">
        <v>-1</v>
      </c>
      <c r="S59" t="s">
        <v>61</v>
      </c>
      <c r="T59" s="3">
        <v>41364</v>
      </c>
      <c r="U59" s="22">
        <v>1.0694900000000001</v>
      </c>
    </row>
    <row r="60" spans="1:21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4">
        <f>E60/$U24</f>
        <v>542.97377397528373</v>
      </c>
      <c r="K60" s="24">
        <f>F60/$U24</f>
        <v>39.590672705921818</v>
      </c>
      <c r="L60" s="24">
        <f>G60/$U24</f>
        <v>37.801263770060942</v>
      </c>
      <c r="M60" s="24">
        <f>H60/$U24</f>
        <v>279.59514622826146</v>
      </c>
      <c r="N60" s="48">
        <f t="shared" si="2"/>
        <v>899.96085667952798</v>
      </c>
      <c r="O60" s="48">
        <f t="shared" si="3"/>
        <v>804.69999999999993</v>
      </c>
      <c r="P60" s="5">
        <v>-1</v>
      </c>
      <c r="S60" t="s">
        <v>62</v>
      </c>
      <c r="T60" s="3">
        <v>41455</v>
      </c>
      <c r="U60" s="22">
        <v>1.0707200000000001</v>
      </c>
    </row>
    <row r="61" spans="1:21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4">
        <f>E61/$U25</f>
        <v>533.16283982876519</v>
      </c>
      <c r="K61" s="24">
        <f>F61/$U25</f>
        <v>37.13793295157614</v>
      </c>
      <c r="L61" s="24">
        <f>G61/$U25</f>
        <v>37.582698615666871</v>
      </c>
      <c r="M61" s="24">
        <f>H61/$U25</f>
        <v>277.97854005670763</v>
      </c>
      <c r="N61" s="48">
        <f t="shared" si="2"/>
        <v>885.86201145271582</v>
      </c>
      <c r="O61" s="48">
        <f t="shared" si="3"/>
        <v>796.69999999999993</v>
      </c>
      <c r="P61" s="5">
        <v>-1</v>
      </c>
      <c r="S61" t="s">
        <v>63</v>
      </c>
      <c r="T61" s="3">
        <v>41547</v>
      </c>
      <c r="U61" s="22">
        <v>1.07517</v>
      </c>
    </row>
    <row r="62" spans="1:21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4">
        <f>E62/$U25</f>
        <v>547.95129815978214</v>
      </c>
      <c r="K62" s="24">
        <f>F62/$U25</f>
        <v>39.695335520097849</v>
      </c>
      <c r="L62" s="24">
        <f>G62/$U25</f>
        <v>38.694612775893695</v>
      </c>
      <c r="M62" s="24">
        <f>H62/$U25</f>
        <v>280.86951687329736</v>
      </c>
      <c r="N62" s="48">
        <f t="shared" si="2"/>
        <v>907.21076332907103</v>
      </c>
      <c r="O62" s="48">
        <f t="shared" si="3"/>
        <v>815.9</v>
      </c>
      <c r="P62" s="5">
        <v>-1</v>
      </c>
      <c r="S62" t="s">
        <v>64</v>
      </c>
      <c r="T62" s="3">
        <v>41639</v>
      </c>
      <c r="U62" s="22">
        <v>1.0778700000000001</v>
      </c>
    </row>
    <row r="63" spans="1:21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4">
        <f>E63/$U25</f>
        <v>540.61266470228497</v>
      </c>
      <c r="K63" s="24">
        <f>F63/$U25</f>
        <v>35.692444543281262</v>
      </c>
      <c r="L63" s="24">
        <f>G63/$U25</f>
        <v>38.138655695780287</v>
      </c>
      <c r="M63" s="24">
        <f>H63/$U25</f>
        <v>285.53955634625009</v>
      </c>
      <c r="N63" s="48">
        <f t="shared" si="2"/>
        <v>899.98332128759648</v>
      </c>
      <c r="O63" s="48">
        <f t="shared" si="3"/>
        <v>809.39999999999986</v>
      </c>
      <c r="P63" s="5">
        <v>-1</v>
      </c>
      <c r="S63" t="s">
        <v>65</v>
      </c>
      <c r="T63" s="3">
        <v>41729</v>
      </c>
      <c r="U63" s="22">
        <v>1.0815300000000001</v>
      </c>
    </row>
    <row r="64" spans="1:21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4">
        <f>E64/$U26</f>
        <v>538.58458822880471</v>
      </c>
      <c r="K64" s="24">
        <f>F64/$U26</f>
        <v>36.73672017209995</v>
      </c>
      <c r="L64" s="24">
        <f>G64/$U26</f>
        <v>37.839924982072922</v>
      </c>
      <c r="M64" s="24">
        <f>H64/$U26</f>
        <v>280.21402173313476</v>
      </c>
      <c r="N64" s="48">
        <f t="shared" si="2"/>
        <v>893.37525511611238</v>
      </c>
      <c r="O64" s="48">
        <f t="shared" si="3"/>
        <v>809.8</v>
      </c>
      <c r="P64" s="5">
        <v>-1</v>
      </c>
      <c r="S64" t="s">
        <v>66</v>
      </c>
      <c r="T64" s="3">
        <v>41820</v>
      </c>
      <c r="U64" s="22">
        <v>1.08775</v>
      </c>
    </row>
    <row r="65" spans="1:16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4">
        <f>E65/$U26</f>
        <v>539.46715207678312</v>
      </c>
      <c r="K65" s="24">
        <f>F65/$U26</f>
        <v>36.847040653097245</v>
      </c>
      <c r="L65" s="24">
        <f>G65/$U26</f>
        <v>38.281206906062117</v>
      </c>
      <c r="M65" s="24">
        <f>H65/$U26</f>
        <v>278.89017596116719</v>
      </c>
      <c r="N65" s="48">
        <f t="shared" si="2"/>
        <v>893.48557559710969</v>
      </c>
      <c r="O65" s="48">
        <f t="shared" si="3"/>
        <v>809.90000000000009</v>
      </c>
      <c r="P65" s="5">
        <v>-1</v>
      </c>
    </row>
    <row r="66" spans="1:16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4">
        <f>E66/$U26</f>
        <v>548.29279055656684</v>
      </c>
      <c r="K66" s="24">
        <f>F66/$U26</f>
        <v>34.640631033151301</v>
      </c>
      <c r="L66" s="24">
        <f>G66/$U26</f>
        <v>38.612168349054002</v>
      </c>
      <c r="M66" s="24">
        <f>H66/$U26</f>
        <v>281.42754702410502</v>
      </c>
      <c r="N66" s="48">
        <f t="shared" si="2"/>
        <v>902.97313696287711</v>
      </c>
      <c r="O66" s="48">
        <f t="shared" si="3"/>
        <v>818.5</v>
      </c>
      <c r="P66" s="5">
        <v>-1</v>
      </c>
    </row>
    <row r="67" spans="1:16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4">
        <f>E67/$U27</f>
        <v>549.97036679324799</v>
      </c>
      <c r="K67" s="24">
        <f>F67/$U27</f>
        <v>39.29143710077485</v>
      </c>
      <c r="L67" s="24">
        <f>G67/$U27</f>
        <v>39.510942335974711</v>
      </c>
      <c r="M67" s="24">
        <f>H67/$U27</f>
        <v>285.4665583774173</v>
      </c>
      <c r="N67" s="48">
        <f t="shared" si="2"/>
        <v>914.23930460741485</v>
      </c>
      <c r="O67" s="48">
        <f t="shared" si="3"/>
        <v>833</v>
      </c>
      <c r="P67" s="5">
        <v>-1</v>
      </c>
    </row>
    <row r="68" spans="1:16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4">
        <f>E68/$U27</f>
        <v>559.95785499484157</v>
      </c>
      <c r="K68" s="24">
        <f>F68/$U27</f>
        <v>35.450095484777307</v>
      </c>
      <c r="L68" s="24">
        <f>G68/$U27</f>
        <v>39.510942335974711</v>
      </c>
      <c r="M68" s="24">
        <f>H68/$U27</f>
        <v>286.78358978861644</v>
      </c>
      <c r="N68" s="48">
        <f t="shared" si="2"/>
        <v>921.70248260420999</v>
      </c>
      <c r="O68" s="48">
        <f t="shared" si="3"/>
        <v>839.8</v>
      </c>
      <c r="P68" s="5">
        <v>-1</v>
      </c>
    </row>
    <row r="69" spans="1:16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4">
        <f>E69/$U27</f>
        <v>557.76280264284298</v>
      </c>
      <c r="K69" s="24">
        <f>F69/$U27</f>
        <v>34.352569308778016</v>
      </c>
      <c r="L69" s="24">
        <f>G69/$U27</f>
        <v>39.949952806374426</v>
      </c>
      <c r="M69" s="24">
        <f>H69/$U27</f>
        <v>286.23482670061679</v>
      </c>
      <c r="N69" s="48">
        <f t="shared" si="2"/>
        <v>918.30015145861216</v>
      </c>
      <c r="O69" s="48">
        <f t="shared" si="3"/>
        <v>836.7</v>
      </c>
      <c r="P69" s="5">
        <v>-1</v>
      </c>
    </row>
    <row r="70" spans="1:16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4">
        <f>E70/$U28</f>
        <v>559.52900130832973</v>
      </c>
      <c r="K70" s="24">
        <f>F70/$U28</f>
        <v>33.907544701264719</v>
      </c>
      <c r="L70" s="24">
        <f>G70/$U28</f>
        <v>39.140863497601394</v>
      </c>
      <c r="M70" s="24">
        <f>H70/$U28</f>
        <v>284.67073702573049</v>
      </c>
      <c r="N70" s="48">
        <f t="shared" si="2"/>
        <v>917.24814653292628</v>
      </c>
      <c r="O70" s="48">
        <f t="shared" si="3"/>
        <v>841.30000000000007</v>
      </c>
      <c r="P70" s="5">
        <v>-1</v>
      </c>
    </row>
    <row r="71" spans="1:16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4">
        <f>E71/$U28</f>
        <v>558.0026166593982</v>
      </c>
      <c r="K71" s="24">
        <f>F71/$U28</f>
        <v>35.324901875272566</v>
      </c>
      <c r="L71" s="24">
        <f>G71/$U28</f>
        <v>39.576973397296115</v>
      </c>
      <c r="M71" s="24">
        <f>H71/$U28</f>
        <v>285.65198430004358</v>
      </c>
      <c r="N71" s="48">
        <f t="shared" si="2"/>
        <v>918.55647623201048</v>
      </c>
      <c r="O71" s="48">
        <f t="shared" si="3"/>
        <v>842.5</v>
      </c>
      <c r="P71" s="5">
        <v>-1</v>
      </c>
    </row>
    <row r="72" spans="1:16" x14ac:dyDescent="0.25">
      <c r="A72" s="36">
        <f t="shared" ref="A72:A135" si="4">YEAR(C72)</f>
        <v>2005</v>
      </c>
      <c r="B72" s="36" t="str">
        <f t="shared" ref="B72:B135" si="5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4">
        <f>E72/$U28</f>
        <v>559.96511120802438</v>
      </c>
      <c r="K72" s="24">
        <f>F72/$U28</f>
        <v>32.490187527256872</v>
      </c>
      <c r="L72" s="24">
        <f>G72/$U28</f>
        <v>39.904055822067164</v>
      </c>
      <c r="M72" s="24">
        <f>H72/$U28</f>
        <v>285.43392935019625</v>
      </c>
      <c r="N72" s="48">
        <f t="shared" ref="N72:N135" si="6">SUM(J72:M72)</f>
        <v>917.79328390754472</v>
      </c>
      <c r="O72" s="48">
        <f t="shared" ref="O72:O135" si="7">SUM(E72:H72)</f>
        <v>841.8</v>
      </c>
      <c r="P72" s="5">
        <v>-1</v>
      </c>
    </row>
    <row r="73" spans="1:16" x14ac:dyDescent="0.25">
      <c r="A73" s="36">
        <f t="shared" si="4"/>
        <v>2005</v>
      </c>
      <c r="B73" s="36" t="str">
        <f t="shared" si="5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4">
        <f>E73/$U29</f>
        <v>553.35073226495274</v>
      </c>
      <c r="K73" s="24">
        <f>F73/$U29</f>
        <v>33.539676034769109</v>
      </c>
      <c r="L73" s="24">
        <f>G73/$U29</f>
        <v>39.147596143476477</v>
      </c>
      <c r="M73" s="24">
        <f>H73/$U29</f>
        <v>282.76858701982184</v>
      </c>
      <c r="N73" s="48">
        <f t="shared" si="6"/>
        <v>908.80659146302014</v>
      </c>
      <c r="O73" s="48">
        <f t="shared" si="7"/>
        <v>842.7</v>
      </c>
      <c r="P73" s="5">
        <v>-1</v>
      </c>
    </row>
    <row r="74" spans="1:16" x14ac:dyDescent="0.25">
      <c r="A74" s="36">
        <f t="shared" si="4"/>
        <v>2005</v>
      </c>
      <c r="B74" s="36" t="str">
        <f t="shared" si="5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4">
        <f>E74/$U29</f>
        <v>555.50762461445549</v>
      </c>
      <c r="K74" s="24">
        <f>F74/$U29</f>
        <v>33.647520652244246</v>
      </c>
      <c r="L74" s="24">
        <f>G74/$U29</f>
        <v>39.578974613377049</v>
      </c>
      <c r="M74" s="24">
        <f>H74/$U29</f>
        <v>309.08267368375647</v>
      </c>
      <c r="N74" s="48">
        <f t="shared" si="6"/>
        <v>937.81679356383324</v>
      </c>
      <c r="O74" s="48">
        <f t="shared" si="7"/>
        <v>869.60000000000014</v>
      </c>
      <c r="P74" s="5">
        <v>-1</v>
      </c>
    </row>
    <row r="75" spans="1:16" x14ac:dyDescent="0.25">
      <c r="A75" s="36">
        <f t="shared" si="4"/>
        <v>2005</v>
      </c>
      <c r="B75" s="36" t="str">
        <f t="shared" si="5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4">
        <f>E75/$U29</f>
        <v>554.32133382222889</v>
      </c>
      <c r="K75" s="24">
        <f>F75/$U29</f>
        <v>32.245540625067399</v>
      </c>
      <c r="L75" s="24">
        <f>G75/$U29</f>
        <v>39.363285378426767</v>
      </c>
      <c r="M75" s="24">
        <f>H75/$U29</f>
        <v>310.91603218083389</v>
      </c>
      <c r="N75" s="48">
        <f t="shared" si="6"/>
        <v>936.84619200655698</v>
      </c>
      <c r="O75" s="48">
        <f t="shared" si="7"/>
        <v>868.7</v>
      </c>
      <c r="P75" s="5">
        <v>-1</v>
      </c>
    </row>
    <row r="76" spans="1:16" x14ac:dyDescent="0.25">
      <c r="A76" s="36">
        <f t="shared" si="4"/>
        <v>2005</v>
      </c>
      <c r="B76" s="36" t="str">
        <f t="shared" si="5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4">
        <f>E76/$U30</f>
        <v>551.51307623164826</v>
      </c>
      <c r="K76" s="24">
        <f>F76/$U30</f>
        <v>37.23836836022771</v>
      </c>
      <c r="L76" s="24">
        <f>G76/$U30</f>
        <v>39.164490861618802</v>
      </c>
      <c r="M76" s="24">
        <f>H76/$U30</f>
        <v>292.12857937764841</v>
      </c>
      <c r="N76" s="48">
        <f t="shared" si="6"/>
        <v>920.04451483114315</v>
      </c>
      <c r="O76" s="48">
        <f t="shared" si="7"/>
        <v>859.8</v>
      </c>
      <c r="P76" s="5">
        <v>-1</v>
      </c>
    </row>
    <row r="77" spans="1:16" x14ac:dyDescent="0.25">
      <c r="A77" s="36">
        <f t="shared" si="4"/>
        <v>2005</v>
      </c>
      <c r="B77" s="36" t="str">
        <f t="shared" si="5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4">
        <f>E77/$U30</f>
        <v>550.44300817531996</v>
      </c>
      <c r="K77" s="24">
        <f>F77/$U30</f>
        <v>33.172109746179856</v>
      </c>
      <c r="L77" s="24">
        <f>G77/$U30</f>
        <v>39.05748405598596</v>
      </c>
      <c r="M77" s="24">
        <f>H77/$U30</f>
        <v>297.79994007618888</v>
      </c>
      <c r="N77" s="48">
        <f t="shared" si="6"/>
        <v>920.47254205367472</v>
      </c>
      <c r="O77" s="48">
        <f t="shared" si="7"/>
        <v>860.2</v>
      </c>
      <c r="P77" s="5">
        <v>-1</v>
      </c>
    </row>
    <row r="78" spans="1:16" x14ac:dyDescent="0.25">
      <c r="A78" s="36">
        <f t="shared" si="4"/>
        <v>2005</v>
      </c>
      <c r="B78" s="36" t="str">
        <f t="shared" si="5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4">
        <f>E78/$U30</f>
        <v>559.3245730428456</v>
      </c>
      <c r="K78" s="24">
        <f>F78/$U30</f>
        <v>32.744082523648508</v>
      </c>
      <c r="L78" s="24">
        <f>G78/$U30</f>
        <v>39.485511278517315</v>
      </c>
      <c r="M78" s="24">
        <f>H78/$U30</f>
        <v>289.66742284809311</v>
      </c>
      <c r="N78" s="48">
        <f t="shared" si="6"/>
        <v>921.22158969310453</v>
      </c>
      <c r="O78" s="48">
        <f t="shared" si="7"/>
        <v>860.90000000000009</v>
      </c>
      <c r="P78" s="5">
        <v>-1</v>
      </c>
    </row>
    <row r="79" spans="1:16" x14ac:dyDescent="0.25">
      <c r="A79" s="36">
        <f t="shared" si="4"/>
        <v>2006</v>
      </c>
      <c r="B79" s="36" t="str">
        <f t="shared" si="5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4">
        <f>E79/$U31</f>
        <v>573.36102678809175</v>
      </c>
      <c r="K79" s="24">
        <f>F79/$U31</f>
        <v>32.912605847579485</v>
      </c>
      <c r="L79" s="24">
        <f>G79/$U31</f>
        <v>41.007615700058579</v>
      </c>
      <c r="M79" s="24">
        <f>H79/$U31</f>
        <v>292.27246098950837</v>
      </c>
      <c r="N79" s="48">
        <f t="shared" si="6"/>
        <v>939.55370932523806</v>
      </c>
      <c r="O79" s="48">
        <f t="shared" si="7"/>
        <v>882.09999999999991</v>
      </c>
      <c r="P79" s="5">
        <v>-1</v>
      </c>
    </row>
    <row r="80" spans="1:16" x14ac:dyDescent="0.25">
      <c r="A80" s="36">
        <f t="shared" si="4"/>
        <v>2006</v>
      </c>
      <c r="B80" s="36" t="str">
        <f t="shared" si="5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4">
        <f>E80/$U31</f>
        <v>569.95260158704798</v>
      </c>
      <c r="K80" s="24">
        <f>F80/$U31</f>
        <v>31.953986259785907</v>
      </c>
      <c r="L80" s="24">
        <f>G80/$U31</f>
        <v>40.901102412525958</v>
      </c>
      <c r="M80" s="24">
        <f>H80/$U31</f>
        <v>292.05943441444316</v>
      </c>
      <c r="N80" s="48">
        <f t="shared" si="6"/>
        <v>934.86712467380289</v>
      </c>
      <c r="O80" s="48">
        <f t="shared" si="7"/>
        <v>877.7</v>
      </c>
      <c r="P80" s="5">
        <v>-1</v>
      </c>
    </row>
    <row r="81" spans="1:16" x14ac:dyDescent="0.25">
      <c r="A81" s="36">
        <f t="shared" si="4"/>
        <v>2006</v>
      </c>
      <c r="B81" s="36" t="str">
        <f t="shared" si="5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4">
        <f>E81/$U31</f>
        <v>575.91734568887466</v>
      </c>
      <c r="K81" s="24">
        <f>F81/$U31</f>
        <v>31.314906534590186</v>
      </c>
      <c r="L81" s="24">
        <f>G81/$U31</f>
        <v>40.688075837460723</v>
      </c>
      <c r="M81" s="24">
        <f>H81/$U31</f>
        <v>294.08318687756298</v>
      </c>
      <c r="N81" s="48">
        <f t="shared" si="6"/>
        <v>942.00351493848848</v>
      </c>
      <c r="O81" s="48">
        <f t="shared" si="7"/>
        <v>884.40000000000009</v>
      </c>
      <c r="P81" s="5">
        <v>-1</v>
      </c>
    </row>
    <row r="82" spans="1:16" x14ac:dyDescent="0.25">
      <c r="A82" s="36">
        <f t="shared" si="4"/>
        <v>2006</v>
      </c>
      <c r="B82" s="36" t="str">
        <f t="shared" si="5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4">
        <f>E82/$U32</f>
        <v>572.98988468327536</v>
      </c>
      <c r="K82" s="24">
        <f>F82/$U32</f>
        <v>32.132249574564788</v>
      </c>
      <c r="L82" s="24">
        <f>G82/$U32</f>
        <v>40.9051992939361</v>
      </c>
      <c r="M82" s="24">
        <f>H82/$U32</f>
        <v>291.19851176949339</v>
      </c>
      <c r="N82" s="48">
        <f t="shared" si="6"/>
        <v>937.22584532126962</v>
      </c>
      <c r="O82" s="48">
        <f t="shared" si="7"/>
        <v>886.7</v>
      </c>
      <c r="P82" s="5">
        <v>-1</v>
      </c>
    </row>
    <row r="83" spans="1:16" x14ac:dyDescent="0.25">
      <c r="A83" s="36">
        <f t="shared" si="4"/>
        <v>2006</v>
      </c>
      <c r="B83" s="36" t="str">
        <f t="shared" si="5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4">
        <f>E83/$U32</f>
        <v>573.83547019839546</v>
      </c>
      <c r="K83" s="24">
        <f>F83/$U32</f>
        <v>31.920853195784755</v>
      </c>
      <c r="L83" s="24">
        <f>G83/$U32</f>
        <v>40.799501104546081</v>
      </c>
      <c r="M83" s="24">
        <f>H83/$U32</f>
        <v>293.5238719360737</v>
      </c>
      <c r="N83" s="48">
        <f t="shared" si="6"/>
        <v>940.07969643479987</v>
      </c>
      <c r="O83" s="48">
        <f t="shared" si="7"/>
        <v>889.40000000000009</v>
      </c>
      <c r="P83" s="5">
        <v>-1</v>
      </c>
    </row>
    <row r="84" spans="1:16" x14ac:dyDescent="0.25">
      <c r="A84" s="36">
        <f t="shared" si="4"/>
        <v>2006</v>
      </c>
      <c r="B84" s="36" t="str">
        <f t="shared" si="5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4">
        <f>E84/$U32</f>
        <v>577.11211406948598</v>
      </c>
      <c r="K84" s="24">
        <f>F84/$U32</f>
        <v>30.652474923104567</v>
      </c>
      <c r="L84" s="24">
        <f>G84/$U32</f>
        <v>41.116595672716123</v>
      </c>
      <c r="M84" s="24">
        <f>H84/$U32</f>
        <v>291.40990814827342</v>
      </c>
      <c r="N84" s="48">
        <f t="shared" si="6"/>
        <v>940.29109281358012</v>
      </c>
      <c r="O84" s="48">
        <f t="shared" si="7"/>
        <v>889.59999999999991</v>
      </c>
      <c r="P84" s="5">
        <v>-1</v>
      </c>
    </row>
    <row r="85" spans="1:16" x14ac:dyDescent="0.25">
      <c r="A85" s="36">
        <f t="shared" si="4"/>
        <v>2006</v>
      </c>
      <c r="B85" s="36" t="str">
        <f t="shared" si="5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4">
        <f>E85/$U33</f>
        <v>571.64746132695257</v>
      </c>
      <c r="K85" s="24">
        <f>F85/$U33</f>
        <v>32.848477215960372</v>
      </c>
      <c r="L85" s="24">
        <f>G85/$U33</f>
        <v>40.509623659299372</v>
      </c>
      <c r="M85" s="24">
        <f>H85/$U33</f>
        <v>289.75925109669839</v>
      </c>
      <c r="N85" s="48">
        <f t="shared" si="6"/>
        <v>934.76481329891067</v>
      </c>
      <c r="O85" s="48">
        <f t="shared" si="7"/>
        <v>890.7</v>
      </c>
      <c r="P85" s="5">
        <v>-1</v>
      </c>
    </row>
    <row r="86" spans="1:16" x14ac:dyDescent="0.25">
      <c r="A86" s="36">
        <f t="shared" si="4"/>
        <v>2006</v>
      </c>
      <c r="B86" s="36" t="str">
        <f t="shared" si="5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4">
        <f>E86/$U33</f>
        <v>571.75240853850505</v>
      </c>
      <c r="K86" s="24">
        <f>F86/$U33</f>
        <v>32.743530004407781</v>
      </c>
      <c r="L86" s="24">
        <f>G86/$U33</f>
        <v>41.349201351720083</v>
      </c>
      <c r="M86" s="24">
        <f>H86/$U33</f>
        <v>291.123564846882</v>
      </c>
      <c r="N86" s="48">
        <f t="shared" si="6"/>
        <v>936.96870474151501</v>
      </c>
      <c r="O86" s="48">
        <f t="shared" si="7"/>
        <v>892.8</v>
      </c>
      <c r="P86" s="5">
        <v>-1</v>
      </c>
    </row>
    <row r="87" spans="1:16" x14ac:dyDescent="0.25">
      <c r="A87" s="36">
        <f t="shared" si="4"/>
        <v>2006</v>
      </c>
      <c r="B87" s="36" t="str">
        <f t="shared" si="5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4">
        <f>E87/$U33</f>
        <v>575.95029700060866</v>
      </c>
      <c r="K87" s="24">
        <f>F87/$U33</f>
        <v>31.484163465776714</v>
      </c>
      <c r="L87" s="24">
        <f>G87/$U33</f>
        <v>41.034359717062316</v>
      </c>
      <c r="M87" s="24">
        <f>H87/$U33</f>
        <v>289.96914551980353</v>
      </c>
      <c r="N87" s="48">
        <f t="shared" si="6"/>
        <v>938.43796570325128</v>
      </c>
      <c r="O87" s="48">
        <f t="shared" si="7"/>
        <v>894.2</v>
      </c>
      <c r="P87" s="5">
        <v>-1</v>
      </c>
    </row>
    <row r="88" spans="1:16" x14ac:dyDescent="0.25">
      <c r="A88" s="36">
        <f t="shared" si="4"/>
        <v>2006</v>
      </c>
      <c r="B88" s="36" t="str">
        <f t="shared" si="5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4">
        <f>E88/$U34</f>
        <v>573.68432118752764</v>
      </c>
      <c r="K88" s="24">
        <f>F88/$U34</f>
        <v>32.905111330712138</v>
      </c>
      <c r="L88" s="24">
        <f>G88/$U34</f>
        <v>41.210235276802429</v>
      </c>
      <c r="M88" s="24">
        <f>H88/$U34</f>
        <v>292.25626038140496</v>
      </c>
      <c r="N88" s="48">
        <f t="shared" si="6"/>
        <v>940.0559281764472</v>
      </c>
      <c r="O88" s="48">
        <f t="shared" si="7"/>
        <v>894.2</v>
      </c>
      <c r="P88" s="5">
        <v>-1</v>
      </c>
    </row>
    <row r="89" spans="1:16" x14ac:dyDescent="0.25">
      <c r="A89" s="36">
        <f t="shared" si="4"/>
        <v>2006</v>
      </c>
      <c r="B89" s="36" t="str">
        <f t="shared" si="5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4">
        <f>E89/$U34</f>
        <v>573.68432118752764</v>
      </c>
      <c r="K89" s="24">
        <f>F89/$U34</f>
        <v>31.538445364899815</v>
      </c>
      <c r="L89" s="24">
        <f>G89/$U34</f>
        <v>41.315363428018756</v>
      </c>
      <c r="M89" s="24">
        <f>H89/$U34</f>
        <v>292.4665166838376</v>
      </c>
      <c r="N89" s="48">
        <f t="shared" si="6"/>
        <v>939.00464666428365</v>
      </c>
      <c r="O89" s="48">
        <f t="shared" si="7"/>
        <v>893.2</v>
      </c>
      <c r="P89" s="5">
        <v>-1</v>
      </c>
    </row>
    <row r="90" spans="1:16" x14ac:dyDescent="0.25">
      <c r="A90" s="36">
        <f t="shared" si="4"/>
        <v>2006</v>
      </c>
      <c r="B90" s="36" t="str">
        <f t="shared" si="5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4">
        <f>E90/$U34</f>
        <v>582.72534219213219</v>
      </c>
      <c r="K90" s="24">
        <f>F90/$U34</f>
        <v>32.379470574630474</v>
      </c>
      <c r="L90" s="24">
        <f>G90/$U34</f>
        <v>41.42049157923509</v>
      </c>
      <c r="M90" s="24">
        <f>H90/$U34</f>
        <v>293.30754189356827</v>
      </c>
      <c r="N90" s="48">
        <f t="shared" si="6"/>
        <v>949.83284623956592</v>
      </c>
      <c r="O90" s="48">
        <f t="shared" si="7"/>
        <v>903.49999999999989</v>
      </c>
      <c r="P90" s="5">
        <v>-1</v>
      </c>
    </row>
    <row r="91" spans="1:16" x14ac:dyDescent="0.25">
      <c r="A91" s="36">
        <f t="shared" si="4"/>
        <v>2007</v>
      </c>
      <c r="B91" s="36" t="str">
        <f t="shared" si="5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4">
        <f>E91/$U35</f>
        <v>588.59678360136661</v>
      </c>
      <c r="K91" s="24">
        <f>F91/$U35</f>
        <v>34.372135655362058</v>
      </c>
      <c r="L91" s="24">
        <f>G91/$U35</f>
        <v>42.392300641613204</v>
      </c>
      <c r="M91" s="24">
        <f>H91/$U35</f>
        <v>295.80868260978252</v>
      </c>
      <c r="N91" s="48">
        <f t="shared" si="6"/>
        <v>961.16990250812444</v>
      </c>
      <c r="O91" s="48">
        <f t="shared" si="7"/>
        <v>922.80000000000007</v>
      </c>
      <c r="P91" s="5">
        <v>-1</v>
      </c>
    </row>
    <row r="92" spans="1:16" x14ac:dyDescent="0.25">
      <c r="A92" s="36">
        <f t="shared" si="4"/>
        <v>2007</v>
      </c>
      <c r="B92" s="36" t="str">
        <f t="shared" si="5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4">
        <f>E92/$U35</f>
        <v>591.20073327222735</v>
      </c>
      <c r="K92" s="24">
        <f>F92/$U35</f>
        <v>34.163819681693191</v>
      </c>
      <c r="L92" s="24">
        <f>G92/$U35</f>
        <v>42.392300641613204</v>
      </c>
      <c r="M92" s="24">
        <f>H92/$U35</f>
        <v>296.12115657028585</v>
      </c>
      <c r="N92" s="48">
        <f t="shared" si="6"/>
        <v>963.87801016581966</v>
      </c>
      <c r="O92" s="48">
        <f t="shared" si="7"/>
        <v>925.40000000000009</v>
      </c>
      <c r="P92" s="5">
        <v>-1</v>
      </c>
    </row>
    <row r="93" spans="1:16" x14ac:dyDescent="0.25">
      <c r="A93" s="36">
        <f t="shared" si="4"/>
        <v>2007</v>
      </c>
      <c r="B93" s="36" t="str">
        <f t="shared" si="5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4">
        <f>E93/$U35</f>
        <v>595.99200066661115</v>
      </c>
      <c r="K93" s="24">
        <f>F93/$U35</f>
        <v>30.51829014248813</v>
      </c>
      <c r="L93" s="24">
        <f>G93/$U35</f>
        <v>41.975668694275477</v>
      </c>
      <c r="M93" s="24">
        <f>H93/$U35</f>
        <v>297.05857845179571</v>
      </c>
      <c r="N93" s="48">
        <f t="shared" si="6"/>
        <v>965.54453795517043</v>
      </c>
      <c r="O93" s="48">
        <f t="shared" si="7"/>
        <v>927</v>
      </c>
      <c r="P93" s="5">
        <v>-1</v>
      </c>
    </row>
    <row r="94" spans="1:16" x14ac:dyDescent="0.25">
      <c r="A94" s="36">
        <f t="shared" si="4"/>
        <v>2007</v>
      </c>
      <c r="B94" s="36" t="str">
        <f t="shared" si="5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4">
        <f>E94/$U36</f>
        <v>589.74279484556325</v>
      </c>
      <c r="K94" s="24">
        <f>F94/$U36</f>
        <v>33.377768133015053</v>
      </c>
      <c r="L94" s="24">
        <f>G94/$U36</f>
        <v>43.81477922104763</v>
      </c>
      <c r="M94" s="24">
        <f>H94/$U36</f>
        <v>295.43974951173385</v>
      </c>
      <c r="N94" s="48">
        <f t="shared" si="6"/>
        <v>962.3750917113598</v>
      </c>
      <c r="O94" s="48">
        <f t="shared" si="7"/>
        <v>931.3</v>
      </c>
      <c r="P94" s="5">
        <v>-1</v>
      </c>
    </row>
    <row r="95" spans="1:16" x14ac:dyDescent="0.25">
      <c r="A95" s="36">
        <f t="shared" si="4"/>
        <v>2007</v>
      </c>
      <c r="B95" s="36" t="str">
        <f t="shared" si="5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4">
        <f>E95/$U36</f>
        <v>597.0797036302198</v>
      </c>
      <c r="K95" s="24">
        <f>F95/$U36</f>
        <v>32.344400698556385</v>
      </c>
      <c r="L95" s="24">
        <f>G95/$U36</f>
        <v>42.988085273480692</v>
      </c>
      <c r="M95" s="24">
        <f>H95/$U36</f>
        <v>295.95643322896319</v>
      </c>
      <c r="N95" s="48">
        <f t="shared" si="6"/>
        <v>968.36862283122002</v>
      </c>
      <c r="O95" s="48">
        <f t="shared" si="7"/>
        <v>937.09999999999991</v>
      </c>
      <c r="P95" s="5">
        <v>-1</v>
      </c>
    </row>
    <row r="96" spans="1:16" x14ac:dyDescent="0.25">
      <c r="A96" s="36">
        <f t="shared" si="4"/>
        <v>2007</v>
      </c>
      <c r="B96" s="36" t="str">
        <f t="shared" si="5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4">
        <f>E96/$U36</f>
        <v>595.73632596542359</v>
      </c>
      <c r="K96" s="24">
        <f>F96/$U36</f>
        <v>30.174329086193179</v>
      </c>
      <c r="L96" s="24">
        <f>G96/$U36</f>
        <v>42.678075043143089</v>
      </c>
      <c r="M96" s="24">
        <f>H96/$U36</f>
        <v>297.29981089375951</v>
      </c>
      <c r="N96" s="48">
        <f t="shared" si="6"/>
        <v>965.88854098851937</v>
      </c>
      <c r="O96" s="48">
        <f t="shared" si="7"/>
        <v>934.7</v>
      </c>
      <c r="P96" s="5">
        <v>-1</v>
      </c>
    </row>
    <row r="97" spans="1:16" x14ac:dyDescent="0.25">
      <c r="A97" s="36">
        <f t="shared" si="4"/>
        <v>2007</v>
      </c>
      <c r="B97" s="36" t="str">
        <f t="shared" si="5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4">
        <f>E97/$U37</f>
        <v>589.60737368859111</v>
      </c>
      <c r="K97" s="24">
        <f>F97/$U37</f>
        <v>35.142161345677621</v>
      </c>
      <c r="L97" s="24">
        <f>G97/$U37</f>
        <v>43.157040249077774</v>
      </c>
      <c r="M97" s="24">
        <f>H97/$U37</f>
        <v>296.85878399901355</v>
      </c>
      <c r="N97" s="48">
        <f t="shared" si="6"/>
        <v>964.76535928236012</v>
      </c>
      <c r="O97" s="48">
        <f t="shared" si="7"/>
        <v>938.9</v>
      </c>
      <c r="P97" s="5">
        <v>-1</v>
      </c>
    </row>
    <row r="98" spans="1:16" x14ac:dyDescent="0.25">
      <c r="A98" s="36">
        <f t="shared" si="4"/>
        <v>2007</v>
      </c>
      <c r="B98" s="36" t="str">
        <f t="shared" si="5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4">
        <f>E98/$U37</f>
        <v>593.40930342481943</v>
      </c>
      <c r="K98" s="24">
        <f>F98/$U37</f>
        <v>31.956760755864735</v>
      </c>
      <c r="L98" s="24">
        <f>G98/$U37</f>
        <v>43.259795106813677</v>
      </c>
      <c r="M98" s="24">
        <f>H98/$U37</f>
        <v>296.85878399901355</v>
      </c>
      <c r="N98" s="48">
        <f t="shared" si="6"/>
        <v>965.48464328651141</v>
      </c>
      <c r="O98" s="48">
        <f t="shared" si="7"/>
        <v>939.6</v>
      </c>
      <c r="P98" s="5">
        <v>-1</v>
      </c>
    </row>
    <row r="99" spans="1:16" x14ac:dyDescent="0.25">
      <c r="A99" s="36">
        <f t="shared" si="4"/>
        <v>2007</v>
      </c>
      <c r="B99" s="36" t="str">
        <f t="shared" si="5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4">
        <f>E99/$U37</f>
        <v>599.47184003123743</v>
      </c>
      <c r="K99" s="24">
        <f>F99/$U37</f>
        <v>35.24491620341351</v>
      </c>
      <c r="L99" s="24">
        <f>G99/$U37</f>
        <v>42.746020818134177</v>
      </c>
      <c r="M99" s="24">
        <f>H99/$U37</f>
        <v>297.88633257637252</v>
      </c>
      <c r="N99" s="48">
        <f t="shared" si="6"/>
        <v>975.34910962915762</v>
      </c>
      <c r="O99" s="48">
        <f t="shared" si="7"/>
        <v>949.19999999999993</v>
      </c>
      <c r="P99" s="5">
        <v>-1</v>
      </c>
    </row>
    <row r="100" spans="1:16" x14ac:dyDescent="0.25">
      <c r="A100" s="36">
        <f t="shared" si="4"/>
        <v>2007</v>
      </c>
      <c r="B100" s="36" t="str">
        <f t="shared" si="5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4">
        <f>E100/$U38</f>
        <v>586.39212175470004</v>
      </c>
      <c r="K100" s="24">
        <f>F100/$U38</f>
        <v>35.708472369170664</v>
      </c>
      <c r="L100" s="24">
        <f>G100/$U38</f>
        <v>43.440221372181981</v>
      </c>
      <c r="M100" s="24">
        <f>H100/$U38</f>
        <v>298.48620493204197</v>
      </c>
      <c r="N100" s="48">
        <f t="shared" si="6"/>
        <v>964.0270204280946</v>
      </c>
      <c r="O100" s="48">
        <f t="shared" si="7"/>
        <v>947.6</v>
      </c>
      <c r="P100" s="5">
        <v>-1</v>
      </c>
    </row>
    <row r="101" spans="1:16" x14ac:dyDescent="0.25">
      <c r="A101" s="36">
        <f t="shared" si="4"/>
        <v>2007</v>
      </c>
      <c r="B101" s="36" t="str">
        <f t="shared" si="5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4">
        <f>E101/$U38</f>
        <v>587.71465776837306</v>
      </c>
      <c r="K101" s="24">
        <f>F101/$U38</f>
        <v>33.775535118417842</v>
      </c>
      <c r="L101" s="24">
        <f>G101/$U38</f>
        <v>42.931553674615451</v>
      </c>
      <c r="M101" s="24">
        <f>H101/$U38</f>
        <v>299.70700740620168</v>
      </c>
      <c r="N101" s="48">
        <f t="shared" si="6"/>
        <v>964.12875396760796</v>
      </c>
      <c r="O101" s="48">
        <f t="shared" si="7"/>
        <v>947.70000000000016</v>
      </c>
      <c r="P101" s="5">
        <v>-1</v>
      </c>
    </row>
    <row r="102" spans="1:16" x14ac:dyDescent="0.25">
      <c r="A102" s="36">
        <f t="shared" si="4"/>
        <v>2007</v>
      </c>
      <c r="B102" s="36" t="str">
        <f t="shared" si="5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4">
        <f>E102/$U38</f>
        <v>599.41401481240337</v>
      </c>
      <c r="K102" s="24">
        <f>F102/$U38</f>
        <v>37.641409619923493</v>
      </c>
      <c r="L102" s="24">
        <f>G102/$U38</f>
        <v>43.440221372181981</v>
      </c>
      <c r="M102" s="24">
        <f>H102/$U38</f>
        <v>302.25034589403435</v>
      </c>
      <c r="N102" s="48">
        <f t="shared" si="6"/>
        <v>982.74599169854321</v>
      </c>
      <c r="O102" s="48">
        <f t="shared" si="7"/>
        <v>966.00000000000011</v>
      </c>
      <c r="P102" s="5">
        <v>1</v>
      </c>
    </row>
    <row r="103" spans="1:16" x14ac:dyDescent="0.25">
      <c r="A103" s="36">
        <f t="shared" si="4"/>
        <v>2008</v>
      </c>
      <c r="B103" s="36" t="str">
        <f t="shared" si="5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4">
        <f>E103/$U39</f>
        <v>599.15875689688221</v>
      </c>
      <c r="K103" s="24">
        <f>F103/$U39</f>
        <v>36.716125843512643</v>
      </c>
      <c r="L103" s="24">
        <f>G103/$U39</f>
        <v>44.48299861810186</v>
      </c>
      <c r="M103" s="24">
        <f>H103/$U39</f>
        <v>303.5132490745317</v>
      </c>
      <c r="N103" s="48">
        <f t="shared" si="6"/>
        <v>983.87113043302838</v>
      </c>
      <c r="O103" s="48">
        <f t="shared" si="7"/>
        <v>975.4</v>
      </c>
      <c r="P103" s="5">
        <v>1</v>
      </c>
    </row>
    <row r="104" spans="1:16" x14ac:dyDescent="0.25">
      <c r="A104" s="36">
        <f t="shared" si="4"/>
        <v>2008</v>
      </c>
      <c r="B104" s="36" t="str">
        <f t="shared" si="5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4">
        <f>E104/$U39</f>
        <v>599.66309928484247</v>
      </c>
      <c r="K104" s="24">
        <f>F104/$U39</f>
        <v>36.211783455552307</v>
      </c>
      <c r="L104" s="24">
        <f>G104/$U39</f>
        <v>44.886472528470129</v>
      </c>
      <c r="M104" s="24">
        <f>H104/$U39</f>
        <v>304.8245392832286</v>
      </c>
      <c r="N104" s="48">
        <f t="shared" si="6"/>
        <v>985.58589455209358</v>
      </c>
      <c r="O104" s="48">
        <f t="shared" si="7"/>
        <v>977.09999999999991</v>
      </c>
      <c r="P104" s="5">
        <v>1</v>
      </c>
    </row>
    <row r="105" spans="1:16" x14ac:dyDescent="0.25">
      <c r="A105" s="36">
        <f t="shared" si="4"/>
        <v>2008</v>
      </c>
      <c r="B105" s="36" t="str">
        <f t="shared" si="5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4">
        <f>E105/$U39</f>
        <v>608.74126226812859</v>
      </c>
      <c r="K105" s="24">
        <f>F105/$U39</f>
        <v>38.229153007393656</v>
      </c>
      <c r="L105" s="24">
        <f>G105/$U39</f>
        <v>44.281261662917721</v>
      </c>
      <c r="M105" s="24">
        <f>H105/$U39</f>
        <v>306.74104035747791</v>
      </c>
      <c r="N105" s="48">
        <f t="shared" si="6"/>
        <v>997.99271729591783</v>
      </c>
      <c r="O105" s="48">
        <f t="shared" si="7"/>
        <v>989.4</v>
      </c>
      <c r="P105" s="5">
        <v>1</v>
      </c>
    </row>
    <row r="106" spans="1:16" x14ac:dyDescent="0.25">
      <c r="A106" s="36">
        <f t="shared" si="4"/>
        <v>2008</v>
      </c>
      <c r="B106" s="36" t="str">
        <f t="shared" si="5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4">
        <f>E106/$U40</f>
        <v>598.54058316779299</v>
      </c>
      <c r="K106" s="24">
        <f>F106/$U40</f>
        <v>38.232328778062822</v>
      </c>
      <c r="L106" s="24">
        <f>G106/$U40</f>
        <v>44.42137416772313</v>
      </c>
      <c r="M106" s="24">
        <f>H106/$U40</f>
        <v>314.04414186889204</v>
      </c>
      <c r="N106" s="48">
        <f t="shared" si="6"/>
        <v>995.23842798247097</v>
      </c>
      <c r="O106" s="48">
        <f t="shared" si="7"/>
        <v>997</v>
      </c>
      <c r="P106" s="5">
        <v>1</v>
      </c>
    </row>
    <row r="107" spans="1:16" x14ac:dyDescent="0.25">
      <c r="A107" s="36">
        <f t="shared" si="4"/>
        <v>2008</v>
      </c>
      <c r="B107" s="36" t="str">
        <f t="shared" si="5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4">
        <f>E107/$U40</f>
        <v>603.63157211735233</v>
      </c>
      <c r="K107" s="24">
        <f>F107/$U40</f>
        <v>36.036215897860785</v>
      </c>
      <c r="L107" s="24">
        <f>G107/$U40</f>
        <v>44.221727542250214</v>
      </c>
      <c r="M107" s="24">
        <f>H107/$U40</f>
        <v>487.53705940485338</v>
      </c>
      <c r="N107" s="48">
        <f t="shared" si="6"/>
        <v>1171.4265749623166</v>
      </c>
      <c r="O107" s="48">
        <f t="shared" si="7"/>
        <v>1173.5</v>
      </c>
      <c r="P107" s="5">
        <v>1</v>
      </c>
    </row>
    <row r="108" spans="1:16" x14ac:dyDescent="0.25">
      <c r="A108" s="36">
        <f t="shared" si="4"/>
        <v>2008</v>
      </c>
      <c r="B108" s="36" t="str">
        <f t="shared" si="5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4">
        <f>E108/$U40</f>
        <v>603.23227886640643</v>
      </c>
      <c r="K108" s="24">
        <f>F108/$U40</f>
        <v>39.030915279954478</v>
      </c>
      <c r="L108" s="24">
        <f>G108/$U40</f>
        <v>45.219960669614778</v>
      </c>
      <c r="M108" s="24">
        <f>H108/$U40</f>
        <v>460.08564840232782</v>
      </c>
      <c r="N108" s="48">
        <f t="shared" si="6"/>
        <v>1147.5688032183034</v>
      </c>
      <c r="O108" s="48">
        <f t="shared" si="7"/>
        <v>1149.5999999999999</v>
      </c>
      <c r="P108" s="5">
        <v>1</v>
      </c>
    </row>
    <row r="109" spans="1:16" x14ac:dyDescent="0.25">
      <c r="A109" s="36">
        <f t="shared" si="4"/>
        <v>2008</v>
      </c>
      <c r="B109" s="36" t="str">
        <f t="shared" si="5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4">
        <f>E109/$U41</f>
        <v>601.50004446772141</v>
      </c>
      <c r="K109" s="24">
        <f>F109/$U41</f>
        <v>44.566538533751</v>
      </c>
      <c r="L109" s="24">
        <f>G109/$U41</f>
        <v>45.258258644030946</v>
      </c>
      <c r="M109" s="24">
        <f>H109/$U41</f>
        <v>314.13974722570822</v>
      </c>
      <c r="N109" s="48">
        <f t="shared" si="6"/>
        <v>1005.4645888712115</v>
      </c>
      <c r="O109" s="48">
        <f t="shared" si="7"/>
        <v>1017.5</v>
      </c>
      <c r="P109" s="5">
        <v>1</v>
      </c>
    </row>
    <row r="110" spans="1:16" x14ac:dyDescent="0.25">
      <c r="A110" s="36">
        <f t="shared" si="4"/>
        <v>2008</v>
      </c>
      <c r="B110" s="36" t="str">
        <f t="shared" si="5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4">
        <f>E110/$U41</f>
        <v>601.20359299188704</v>
      </c>
      <c r="K110" s="24">
        <f>F110/$U41</f>
        <v>60.476101070189827</v>
      </c>
      <c r="L110" s="24">
        <f>G110/$U41</f>
        <v>44.368904216528158</v>
      </c>
      <c r="M110" s="24">
        <f>H110/$U41</f>
        <v>316.41254187377092</v>
      </c>
      <c r="N110" s="48">
        <f t="shared" si="6"/>
        <v>1022.4611401523758</v>
      </c>
      <c r="O110" s="48">
        <f t="shared" si="7"/>
        <v>1034.7</v>
      </c>
      <c r="P110" s="5">
        <v>1</v>
      </c>
    </row>
    <row r="111" spans="1:16" x14ac:dyDescent="0.25">
      <c r="A111" s="36">
        <f t="shared" si="4"/>
        <v>2008</v>
      </c>
      <c r="B111" s="36" t="str">
        <f t="shared" si="5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4">
        <f>E111/$U41</f>
        <v>602.29058173661269</v>
      </c>
      <c r="K111" s="24">
        <f>F111/$U41</f>
        <v>67.590936490212158</v>
      </c>
      <c r="L111" s="24">
        <f>G111/$U41</f>
        <v>45.06062432680811</v>
      </c>
      <c r="M111" s="24">
        <f>H111/$U41</f>
        <v>324.02146308685036</v>
      </c>
      <c r="N111" s="48">
        <f t="shared" si="6"/>
        <v>1038.9636056404834</v>
      </c>
      <c r="O111" s="48">
        <f t="shared" si="7"/>
        <v>1051.4000000000001</v>
      </c>
      <c r="P111" s="5">
        <v>1</v>
      </c>
    </row>
    <row r="112" spans="1:16" x14ac:dyDescent="0.25">
      <c r="A112" s="36">
        <f t="shared" si="4"/>
        <v>2008</v>
      </c>
      <c r="B112" s="36" t="str">
        <f t="shared" si="5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4">
        <f>E112/$U42</f>
        <v>610.85156296994364</v>
      </c>
      <c r="K112" s="24">
        <f>F112/$U42</f>
        <v>62.358390311390941</v>
      </c>
      <c r="L112" s="24">
        <f>G112/$U42</f>
        <v>45.916628235718726</v>
      </c>
      <c r="M112" s="24">
        <f>H112/$U42</f>
        <v>334.04848314719391</v>
      </c>
      <c r="N112" s="48">
        <f t="shared" si="6"/>
        <v>1053.1750646642472</v>
      </c>
      <c r="O112" s="48">
        <f t="shared" si="7"/>
        <v>1050.5</v>
      </c>
      <c r="P112" s="5">
        <v>1</v>
      </c>
    </row>
    <row r="113" spans="1:16" x14ac:dyDescent="0.25">
      <c r="A113" s="36">
        <f t="shared" si="4"/>
        <v>2008</v>
      </c>
      <c r="B113" s="36" t="str">
        <f t="shared" si="5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4">
        <f>E113/$U42</f>
        <v>612.85665590600127</v>
      </c>
      <c r="K113" s="24">
        <f>F113/$U42</f>
        <v>67.872395885549309</v>
      </c>
      <c r="L113" s="24">
        <f>G113/$U42</f>
        <v>45.615864295310089</v>
      </c>
      <c r="M113" s="24">
        <f>H113/$U42</f>
        <v>331.54211697712191</v>
      </c>
      <c r="N113" s="48">
        <f t="shared" si="6"/>
        <v>1057.8870330639825</v>
      </c>
      <c r="O113" s="48">
        <f t="shared" si="7"/>
        <v>1055.2</v>
      </c>
      <c r="P113" s="5">
        <v>1</v>
      </c>
    </row>
    <row r="114" spans="1:16" x14ac:dyDescent="0.25">
      <c r="A114" s="36">
        <f t="shared" si="4"/>
        <v>2008</v>
      </c>
      <c r="B114" s="36" t="str">
        <f t="shared" si="5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4">
        <f>E114/$U42</f>
        <v>620.27549976941441</v>
      </c>
      <c r="K114" s="24">
        <f>F114/$U42</f>
        <v>85.717723016461818</v>
      </c>
      <c r="L114" s="24">
        <f>G114/$U42</f>
        <v>46.217392176127369</v>
      </c>
      <c r="M114" s="24">
        <f>H114/$U42</f>
        <v>332.24389950474205</v>
      </c>
      <c r="N114" s="48">
        <f t="shared" si="6"/>
        <v>1084.4545144667456</v>
      </c>
      <c r="O114" s="48">
        <f t="shared" si="7"/>
        <v>1081.7</v>
      </c>
      <c r="P114" s="5">
        <v>1</v>
      </c>
    </row>
    <row r="115" spans="1:16" x14ac:dyDescent="0.25">
      <c r="A115" s="36">
        <f t="shared" si="4"/>
        <v>2009</v>
      </c>
      <c r="B115" s="36" t="str">
        <f t="shared" si="5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4">
        <f>E115/$U43</f>
        <v>653.44518158536835</v>
      </c>
      <c r="K115" s="24">
        <f>F115/$U43</f>
        <v>90.843096529612225</v>
      </c>
      <c r="L115" s="24">
        <f>G115/$U43</f>
        <v>50.109898973604082</v>
      </c>
      <c r="M115" s="24">
        <f>H115/$U43</f>
        <v>348.95444737956484</v>
      </c>
      <c r="N115" s="48">
        <f t="shared" si="6"/>
        <v>1143.3526244681495</v>
      </c>
      <c r="O115" s="48">
        <f t="shared" si="7"/>
        <v>1134</v>
      </c>
      <c r="P115" s="5">
        <v>1</v>
      </c>
    </row>
    <row r="116" spans="1:16" x14ac:dyDescent="0.25">
      <c r="A116" s="36">
        <f t="shared" si="4"/>
        <v>2009</v>
      </c>
      <c r="B116" s="36" t="str">
        <f t="shared" si="5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4">
        <f>E116/$U43</f>
        <v>657.27652194954726</v>
      </c>
      <c r="K116" s="24">
        <f>F116/$U43</f>
        <v>99.211550482950543</v>
      </c>
      <c r="L116" s="24">
        <f>G116/$U43</f>
        <v>49.504950495049506</v>
      </c>
      <c r="M116" s="24">
        <f>H116/$U43</f>
        <v>351.17259180093163</v>
      </c>
      <c r="N116" s="48">
        <f t="shared" si="6"/>
        <v>1157.1656147284789</v>
      </c>
      <c r="O116" s="48">
        <f t="shared" si="7"/>
        <v>1147.7</v>
      </c>
      <c r="P116" s="5">
        <v>1</v>
      </c>
    </row>
    <row r="117" spans="1:16" x14ac:dyDescent="0.25">
      <c r="A117" s="36">
        <f t="shared" si="4"/>
        <v>2009</v>
      </c>
      <c r="B117" s="36" t="str">
        <f t="shared" si="5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4">
        <f>E117/$U43</f>
        <v>661.00703756730047</v>
      </c>
      <c r="K117" s="24">
        <f>F117/$U43</f>
        <v>113.32701498255732</v>
      </c>
      <c r="L117" s="24">
        <f>G117/$U43</f>
        <v>50.714847452158651</v>
      </c>
      <c r="M117" s="24">
        <f>H117/$U43</f>
        <v>359.03692202214114</v>
      </c>
      <c r="N117" s="48">
        <f t="shared" si="6"/>
        <v>1184.0858220241576</v>
      </c>
      <c r="O117" s="48">
        <f t="shared" si="7"/>
        <v>1174.4000000000001</v>
      </c>
      <c r="P117" s="5">
        <v>1</v>
      </c>
    </row>
    <row r="118" spans="1:16" x14ac:dyDescent="0.25">
      <c r="A118" s="36">
        <f t="shared" si="4"/>
        <v>2009</v>
      </c>
      <c r="B118" s="36" t="str">
        <f t="shared" si="5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4">
        <f>E118/$U44</f>
        <v>664.38479914881657</v>
      </c>
      <c r="K118" s="24">
        <f>F118/$U44</f>
        <v>117.94109971292634</v>
      </c>
      <c r="L118" s="24">
        <f>G118/$U44</f>
        <v>50.388452813522576</v>
      </c>
      <c r="M118" s="24">
        <f>H118/$U44</f>
        <v>374.19950615301224</v>
      </c>
      <c r="N118" s="48">
        <f t="shared" si="6"/>
        <v>1206.9138578282777</v>
      </c>
      <c r="O118" s="48">
        <f t="shared" si="7"/>
        <v>1202.4000000000001</v>
      </c>
      <c r="P118" s="5">
        <v>1</v>
      </c>
    </row>
    <row r="119" spans="1:16" x14ac:dyDescent="0.25">
      <c r="A119" s="36">
        <f t="shared" si="4"/>
        <v>2009</v>
      </c>
      <c r="B119" s="36" t="str">
        <f t="shared" si="5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4">
        <f>E119/$U44</f>
        <v>659.86790596832145</v>
      </c>
      <c r="K119" s="24">
        <f>F119/$U44</f>
        <v>129.58464657820247</v>
      </c>
      <c r="L119" s="24">
        <f>G119/$U44</f>
        <v>50.288077409511573</v>
      </c>
      <c r="M119" s="24">
        <f>H119/$U44</f>
        <v>531.48776423825109</v>
      </c>
      <c r="N119" s="48">
        <f t="shared" si="6"/>
        <v>1371.2283941942865</v>
      </c>
      <c r="O119" s="48">
        <f t="shared" si="7"/>
        <v>1366.1</v>
      </c>
      <c r="P119" s="5">
        <v>1</v>
      </c>
    </row>
    <row r="120" spans="1:16" x14ac:dyDescent="0.25">
      <c r="A120" s="36">
        <f t="shared" si="4"/>
        <v>2009</v>
      </c>
      <c r="B120" s="36" t="str">
        <f t="shared" si="5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4">
        <f>E120/$U44</f>
        <v>670.50769879348763</v>
      </c>
      <c r="K120" s="24">
        <f>F120/$U44</f>
        <v>140.72631642342358</v>
      </c>
      <c r="L120" s="24">
        <f>G120/$U44</f>
        <v>51.291831449621583</v>
      </c>
      <c r="M120" s="24">
        <f>H120/$U44</f>
        <v>386.74643165438738</v>
      </c>
      <c r="N120" s="48">
        <f t="shared" si="6"/>
        <v>1249.2722783209201</v>
      </c>
      <c r="O120" s="48">
        <f t="shared" si="7"/>
        <v>1244.6000000000001</v>
      </c>
      <c r="P120" s="5">
        <v>1</v>
      </c>
    </row>
    <row r="121" spans="1:16" x14ac:dyDescent="0.25">
      <c r="A121" s="36">
        <f t="shared" si="4"/>
        <v>2009</v>
      </c>
      <c r="B121" s="36" t="str">
        <f t="shared" si="5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4">
        <f>E121/$U45</f>
        <v>663.42154349495786</v>
      </c>
      <c r="K121" s="24">
        <f>F121/$U45</f>
        <v>139.34745094909877</v>
      </c>
      <c r="L121" s="24">
        <f>G121/$U45</f>
        <v>51.170538537500128</v>
      </c>
      <c r="M121" s="24">
        <f>H121/$U45</f>
        <v>380.33774550387523</v>
      </c>
      <c r="N121" s="48">
        <f t="shared" si="6"/>
        <v>1234.2772784854319</v>
      </c>
      <c r="O121" s="48">
        <f t="shared" si="7"/>
        <v>1237.3999999999999</v>
      </c>
      <c r="P121" s="5">
        <v>-1</v>
      </c>
    </row>
    <row r="122" spans="1:16" x14ac:dyDescent="0.25">
      <c r="A122" s="36">
        <f t="shared" si="4"/>
        <v>2009</v>
      </c>
      <c r="B122" s="36" t="str">
        <f t="shared" si="5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4">
        <f>E122/$U45</f>
        <v>660.32936670224342</v>
      </c>
      <c r="K122" s="24">
        <f>F122/$U45</f>
        <v>148.62398132724209</v>
      </c>
      <c r="L122" s="24">
        <f>G122/$U45</f>
        <v>51.868772006822745</v>
      </c>
      <c r="M122" s="24">
        <f>H122/$U45</f>
        <v>381.33522188862185</v>
      </c>
      <c r="N122" s="48">
        <f t="shared" si="6"/>
        <v>1242.1573419249301</v>
      </c>
      <c r="O122" s="48">
        <f t="shared" si="7"/>
        <v>1245.3</v>
      </c>
      <c r="P122" s="5">
        <v>-1</v>
      </c>
    </row>
    <row r="123" spans="1:16" x14ac:dyDescent="0.25">
      <c r="A123" s="36">
        <f t="shared" si="4"/>
        <v>2009</v>
      </c>
      <c r="B123" s="36" t="str">
        <f t="shared" si="5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4">
        <f>E123/$U45</f>
        <v>674.99226955801828</v>
      </c>
      <c r="K123" s="24">
        <f>F123/$U45</f>
        <v>148.92322424266607</v>
      </c>
      <c r="L123" s="24">
        <f>G123/$U45</f>
        <v>52.567005476145361</v>
      </c>
      <c r="M123" s="24">
        <f>H123/$U45</f>
        <v>404.37692637626805</v>
      </c>
      <c r="N123" s="48">
        <f t="shared" si="6"/>
        <v>1280.8594256530978</v>
      </c>
      <c r="O123" s="48">
        <f t="shared" si="7"/>
        <v>1284.0999999999999</v>
      </c>
      <c r="P123" s="5">
        <v>-1</v>
      </c>
    </row>
    <row r="124" spans="1:16" x14ac:dyDescent="0.25">
      <c r="A124" s="36">
        <f t="shared" si="4"/>
        <v>2009</v>
      </c>
      <c r="B124" s="36" t="str">
        <f t="shared" si="5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4">
        <f>E124/$U46</f>
        <v>666.75913450106998</v>
      </c>
      <c r="K124" s="24">
        <f>F124/$U46</f>
        <v>139.89062376159148</v>
      </c>
      <c r="L124" s="24">
        <f>G124/$U46</f>
        <v>52.607592930173574</v>
      </c>
      <c r="M124" s="24">
        <f>H124/$U46</f>
        <v>384.30292462550523</v>
      </c>
      <c r="N124" s="48">
        <f t="shared" si="6"/>
        <v>1243.5602758183402</v>
      </c>
      <c r="O124" s="48">
        <f t="shared" si="7"/>
        <v>1255.2</v>
      </c>
      <c r="P124" s="5">
        <v>-1</v>
      </c>
    </row>
    <row r="125" spans="1:16" x14ac:dyDescent="0.25">
      <c r="A125" s="36">
        <f t="shared" si="4"/>
        <v>2009</v>
      </c>
      <c r="B125" s="36" t="str">
        <f t="shared" si="5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4">
        <f>E125/$U46</f>
        <v>665.27304430530239</v>
      </c>
      <c r="K125" s="24">
        <f>F125/$U46</f>
        <v>149.99603709281129</v>
      </c>
      <c r="L125" s="24">
        <f>G125/$U46</f>
        <v>53.796465086787663</v>
      </c>
      <c r="M125" s="24">
        <f>H125/$U46</f>
        <v>388.86026789252594</v>
      </c>
      <c r="N125" s="48">
        <f t="shared" si="6"/>
        <v>1257.9258143774273</v>
      </c>
      <c r="O125" s="48">
        <f t="shared" si="7"/>
        <v>1269.6999999999998</v>
      </c>
      <c r="P125" s="5">
        <v>-1</v>
      </c>
    </row>
    <row r="126" spans="1:16" x14ac:dyDescent="0.25">
      <c r="A126" s="36">
        <f t="shared" si="4"/>
        <v>2009</v>
      </c>
      <c r="B126" s="36" t="str">
        <f t="shared" si="5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4">
        <f>E126/$U46</f>
        <v>676.17103907426485</v>
      </c>
      <c r="K126" s="24">
        <f>F126/$U46</f>
        <v>154.85059839898551</v>
      </c>
      <c r="L126" s="24">
        <f>G126/$U46</f>
        <v>53.895537766505505</v>
      </c>
      <c r="M126" s="24">
        <f>H126/$U46</f>
        <v>394.1111199175715</v>
      </c>
      <c r="N126" s="48">
        <f t="shared" si="6"/>
        <v>1279.0282951573274</v>
      </c>
      <c r="O126" s="48">
        <f t="shared" si="7"/>
        <v>1291</v>
      </c>
      <c r="P126" s="5">
        <v>-1</v>
      </c>
    </row>
    <row r="127" spans="1:16" x14ac:dyDescent="0.25">
      <c r="A127" s="36">
        <f t="shared" si="4"/>
        <v>2010</v>
      </c>
      <c r="B127" s="36" t="str">
        <f t="shared" si="5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4">
        <f>E127/$U47</f>
        <v>667.66062066173652</v>
      </c>
      <c r="K127" s="24">
        <f>F127/$U47</f>
        <v>159.4605002024112</v>
      </c>
      <c r="L127" s="24">
        <f>G127/$U47</f>
        <v>54.206696353636993</v>
      </c>
      <c r="M127" s="24">
        <f>H127/$U47</f>
        <v>422.89122127983103</v>
      </c>
      <c r="N127" s="48">
        <f t="shared" si="6"/>
        <v>1304.2190384976157</v>
      </c>
      <c r="O127" s="48">
        <f t="shared" si="7"/>
        <v>1320.9</v>
      </c>
      <c r="P127" s="5">
        <v>-1</v>
      </c>
    </row>
    <row r="128" spans="1:16" x14ac:dyDescent="0.25">
      <c r="A128" s="36">
        <f t="shared" si="4"/>
        <v>2010</v>
      </c>
      <c r="B128" s="36" t="str">
        <f t="shared" si="5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4">
        <f>E128/$U47</f>
        <v>670.03031230561135</v>
      </c>
      <c r="K128" s="24">
        <f>F128/$U47</f>
        <v>156.99207140670822</v>
      </c>
      <c r="L128" s="24">
        <f>G128/$U47</f>
        <v>55.983965086543122</v>
      </c>
      <c r="M128" s="24">
        <f>H128/$U47</f>
        <v>424.56975286090903</v>
      </c>
      <c r="N128" s="48">
        <f t="shared" si="6"/>
        <v>1307.5761016597717</v>
      </c>
      <c r="O128" s="48">
        <f t="shared" si="7"/>
        <v>1324.3000000000002</v>
      </c>
      <c r="P128" s="5">
        <v>-1</v>
      </c>
    </row>
    <row r="129" spans="1:16" x14ac:dyDescent="0.25">
      <c r="A129" s="36">
        <f t="shared" si="4"/>
        <v>2010</v>
      </c>
      <c r="B129" s="36" t="str">
        <f t="shared" si="5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4">
        <f>E129/$U47</f>
        <v>673.091164012283</v>
      </c>
      <c r="K129" s="24">
        <f>F129/$U47</f>
        <v>156.99207140670822</v>
      </c>
      <c r="L129" s="24">
        <f>G129/$U47</f>
        <v>55.391542175574415</v>
      </c>
      <c r="M129" s="24">
        <f>H129/$U47</f>
        <v>430.29650766693993</v>
      </c>
      <c r="N129" s="48">
        <f t="shared" si="6"/>
        <v>1315.7712852615055</v>
      </c>
      <c r="O129" s="48">
        <f t="shared" si="7"/>
        <v>1332.6000000000001</v>
      </c>
      <c r="P129" s="5">
        <v>-1</v>
      </c>
    </row>
    <row r="130" spans="1:16" x14ac:dyDescent="0.25">
      <c r="A130" s="36">
        <f t="shared" si="4"/>
        <v>2010</v>
      </c>
      <c r="B130" s="36" t="str">
        <f t="shared" si="5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4">
        <f>E130/$U48</f>
        <v>679.33683784876666</v>
      </c>
      <c r="K130" s="24">
        <f>F130/$U48</f>
        <v>143.20515222944383</v>
      </c>
      <c r="L130" s="24">
        <f>G130/$U48</f>
        <v>55.625141775073232</v>
      </c>
      <c r="M130" s="24">
        <f>H130/$U48</f>
        <v>428.43194303354272</v>
      </c>
      <c r="N130" s="48">
        <f t="shared" si="6"/>
        <v>1306.5990748868264</v>
      </c>
      <c r="O130" s="48">
        <f t="shared" si="7"/>
        <v>1324.8</v>
      </c>
      <c r="P130" s="5">
        <v>-1</v>
      </c>
    </row>
    <row r="131" spans="1:16" x14ac:dyDescent="0.25">
      <c r="A131" s="36">
        <f t="shared" si="4"/>
        <v>2010</v>
      </c>
      <c r="B131" s="36" t="str">
        <f t="shared" si="5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4">
        <f>E131/$U48</f>
        <v>680.42172536565636</v>
      </c>
      <c r="K131" s="24">
        <f>F131/$U48</f>
        <v>139.65461126507748</v>
      </c>
      <c r="L131" s="24">
        <f>G131/$U48</f>
        <v>56.710029291962954</v>
      </c>
      <c r="M131" s="24">
        <f>H131/$U48</f>
        <v>429.61545668833156</v>
      </c>
      <c r="N131" s="48">
        <f t="shared" si="6"/>
        <v>1306.4018226110284</v>
      </c>
      <c r="O131" s="48">
        <f t="shared" si="7"/>
        <v>1324.6</v>
      </c>
      <c r="P131" s="5">
        <v>-1</v>
      </c>
    </row>
    <row r="132" spans="1:16" x14ac:dyDescent="0.25">
      <c r="A132" s="36">
        <f t="shared" si="4"/>
        <v>2010</v>
      </c>
      <c r="B132" s="36" t="str">
        <f t="shared" si="5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4">
        <f>E132/$U48</f>
        <v>679.53409012456484</v>
      </c>
      <c r="K132" s="24">
        <f>F132/$U48</f>
        <v>132.84940775004191</v>
      </c>
      <c r="L132" s="24">
        <f>G132/$U48</f>
        <v>56.808655429862021</v>
      </c>
      <c r="M132" s="24">
        <f>H132/$U48</f>
        <v>432.27836241160634</v>
      </c>
      <c r="N132" s="48">
        <f t="shared" si="6"/>
        <v>1301.4705157160752</v>
      </c>
      <c r="O132" s="48">
        <f t="shared" si="7"/>
        <v>1319.6000000000001</v>
      </c>
      <c r="P132" s="5">
        <v>-1</v>
      </c>
    </row>
    <row r="133" spans="1:16" x14ac:dyDescent="0.25">
      <c r="A133" s="36">
        <f t="shared" si="4"/>
        <v>2010</v>
      </c>
      <c r="B133" s="36" t="str">
        <f t="shared" si="5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4">
        <f>E133/$U49</f>
        <v>681.8561749579618</v>
      </c>
      <c r="K133" s="24">
        <f>F133/$U49</f>
        <v>117.51054644862479</v>
      </c>
      <c r="L133" s="24">
        <f>G133/$U49</f>
        <v>57.231077851966219</v>
      </c>
      <c r="M133" s="24">
        <f>H133/$U49</f>
        <v>429.82309500162262</v>
      </c>
      <c r="N133" s="48">
        <f t="shared" si="6"/>
        <v>1286.4208942601754</v>
      </c>
      <c r="O133" s="48">
        <f t="shared" si="7"/>
        <v>1308.2</v>
      </c>
      <c r="P133" s="5">
        <v>-1</v>
      </c>
    </row>
    <row r="134" spans="1:16" x14ac:dyDescent="0.25">
      <c r="A134" s="36">
        <f t="shared" si="4"/>
        <v>2010</v>
      </c>
      <c r="B134" s="36" t="str">
        <f t="shared" si="5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4">
        <f>E134/$U49</f>
        <v>679.20112495452008</v>
      </c>
      <c r="K134" s="24">
        <f>F134/$U49</f>
        <v>140.71765018241177</v>
      </c>
      <c r="L134" s="24">
        <f>G134/$U49</f>
        <v>58.01775933446747</v>
      </c>
      <c r="M134" s="24">
        <f>H134/$U49</f>
        <v>435.13319500850605</v>
      </c>
      <c r="N134" s="48">
        <f t="shared" si="6"/>
        <v>1313.0697294799052</v>
      </c>
      <c r="O134" s="48">
        <f t="shared" si="7"/>
        <v>1335.3000000000002</v>
      </c>
      <c r="P134" s="5">
        <v>-1</v>
      </c>
    </row>
    <row r="135" spans="1:16" x14ac:dyDescent="0.25">
      <c r="A135" s="36">
        <f t="shared" si="4"/>
        <v>2010</v>
      </c>
      <c r="B135" s="36" t="str">
        <f t="shared" si="5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4">
        <f>E135/$U49</f>
        <v>685.10123607327955</v>
      </c>
      <c r="K135" s="24">
        <f>F135/$U49</f>
        <v>127.24572979457781</v>
      </c>
      <c r="L135" s="24">
        <f>G135/$U49</f>
        <v>58.509435261030752</v>
      </c>
      <c r="M135" s="24">
        <f>H135/$U49</f>
        <v>432.87148574631493</v>
      </c>
      <c r="N135" s="48">
        <f t="shared" si="6"/>
        <v>1303.727886875203</v>
      </c>
      <c r="O135" s="48">
        <f t="shared" si="7"/>
        <v>1325.8</v>
      </c>
      <c r="P135" s="5">
        <v>-1</v>
      </c>
    </row>
    <row r="136" spans="1:16" x14ac:dyDescent="0.25">
      <c r="A136" s="36">
        <f t="shared" ref="A136:A181" si="8">YEAR(C136)</f>
        <v>2010</v>
      </c>
      <c r="B136" s="36" t="str">
        <f t="shared" ref="B136:B181" si="9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4">
        <f>E136/$U50</f>
        <v>681.18904854596849</v>
      </c>
      <c r="K136" s="24">
        <f>F136/$U50</f>
        <v>123.34569072608649</v>
      </c>
      <c r="L136" s="24">
        <f>G136/$U50</f>
        <v>58.004753846605304</v>
      </c>
      <c r="M136" s="24">
        <f>H136/$U50</f>
        <v>429.11779953635323</v>
      </c>
      <c r="N136" s="48">
        <f t="shared" ref="N136:N181" si="10">SUM(J136:M136)</f>
        <v>1291.6572926550134</v>
      </c>
      <c r="O136" s="48">
        <f t="shared" ref="O136:O181" si="11">SUM(E136:H136)</f>
        <v>1320.5</v>
      </c>
      <c r="P136" s="5">
        <v>-1</v>
      </c>
    </row>
    <row r="137" spans="1:16" x14ac:dyDescent="0.25">
      <c r="A137" s="36">
        <f t="shared" si="8"/>
        <v>2010</v>
      </c>
      <c r="B137" s="36" t="str">
        <f t="shared" si="9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4">
        <f>E137/$U50</f>
        <v>680.30870658202343</v>
      </c>
      <c r="K137" s="24">
        <f>F137/$U50</f>
        <v>123.54132227362985</v>
      </c>
      <c r="L137" s="24">
        <f>G137/$U50</f>
        <v>58.982911584322089</v>
      </c>
      <c r="M137" s="24">
        <f>H137/$U50</f>
        <v>430.68285191670009</v>
      </c>
      <c r="N137" s="48">
        <f t="shared" si="10"/>
        <v>1293.5157923566753</v>
      </c>
      <c r="O137" s="48">
        <f t="shared" si="11"/>
        <v>1322.3999999999999</v>
      </c>
      <c r="P137" s="5">
        <v>-1</v>
      </c>
    </row>
    <row r="138" spans="1:16" x14ac:dyDescent="0.25">
      <c r="A138" s="36">
        <f t="shared" si="8"/>
        <v>2010</v>
      </c>
      <c r="B138" s="36" t="str">
        <f t="shared" si="9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4">
        <f>E138/$U50</f>
        <v>689.69902086410457</v>
      </c>
      <c r="K138" s="24">
        <f>F138/$U50</f>
        <v>118.25927048995922</v>
      </c>
      <c r="L138" s="24">
        <f>G138/$U50</f>
        <v>58.787280036778732</v>
      </c>
      <c r="M138" s="24">
        <f>H138/$U50</f>
        <v>427.45493138223469</v>
      </c>
      <c r="N138" s="48">
        <f t="shared" si="10"/>
        <v>1294.2005027730772</v>
      </c>
      <c r="O138" s="48">
        <f t="shared" si="11"/>
        <v>1323.1</v>
      </c>
      <c r="P138" s="5">
        <v>-1</v>
      </c>
    </row>
    <row r="139" spans="1:16" x14ac:dyDescent="0.25">
      <c r="A139" s="36">
        <f t="shared" si="8"/>
        <v>2011</v>
      </c>
      <c r="B139" s="36" t="str">
        <f t="shared" si="9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4">
        <f>E139/$U51</f>
        <v>682.43381003699062</v>
      </c>
      <c r="K139" s="24">
        <f>F139/$U51</f>
        <v>117.37978038621735</v>
      </c>
      <c r="L139" s="24">
        <f>G139/$U51</f>
        <v>59.320964281206621</v>
      </c>
      <c r="M139" s="24">
        <f>H139/$U51</f>
        <v>419.51863610326319</v>
      </c>
      <c r="N139" s="48">
        <f t="shared" si="10"/>
        <v>1278.6531908076779</v>
      </c>
      <c r="O139" s="48">
        <f t="shared" si="11"/>
        <v>1317</v>
      </c>
      <c r="P139" s="5">
        <v>-1</v>
      </c>
    </row>
    <row r="140" spans="1:16" x14ac:dyDescent="0.25">
      <c r="A140" s="36">
        <f t="shared" si="8"/>
        <v>2011</v>
      </c>
      <c r="B140" s="36" t="str">
        <f t="shared" si="9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4">
        <f>E140/$U51</f>
        <v>681.17166186079476</v>
      </c>
      <c r="K140" s="24">
        <f>F140/$U51</f>
        <v>113.49624753638386</v>
      </c>
      <c r="L140" s="24">
        <f>G140/$U51</f>
        <v>59.612229244944125</v>
      </c>
      <c r="M140" s="24">
        <f>H140/$U51</f>
        <v>419.80990106700062</v>
      </c>
      <c r="N140" s="48">
        <f t="shared" si="10"/>
        <v>1274.0900397091234</v>
      </c>
      <c r="O140" s="48">
        <f t="shared" si="11"/>
        <v>1312.3</v>
      </c>
      <c r="P140" s="5">
        <v>-1</v>
      </c>
    </row>
    <row r="141" spans="1:16" x14ac:dyDescent="0.25">
      <c r="A141" s="36">
        <f t="shared" si="8"/>
        <v>2011</v>
      </c>
      <c r="B141" s="36" t="str">
        <f t="shared" si="9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4">
        <f>E141/$U51</f>
        <v>684.37557646190737</v>
      </c>
      <c r="K141" s="24">
        <f>F141/$U51</f>
        <v>111.84574607520462</v>
      </c>
      <c r="L141" s="24">
        <f>G141/$U51</f>
        <v>60.486024136156658</v>
      </c>
      <c r="M141" s="24">
        <f>H141/$U51</f>
        <v>419.51863610326319</v>
      </c>
      <c r="N141" s="48">
        <f t="shared" si="10"/>
        <v>1276.2259827765317</v>
      </c>
      <c r="O141" s="48">
        <f t="shared" si="11"/>
        <v>1314.5</v>
      </c>
      <c r="P141" s="5">
        <v>-1</v>
      </c>
    </row>
    <row r="142" spans="1:16" x14ac:dyDescent="0.25">
      <c r="A142" s="36">
        <f t="shared" si="8"/>
        <v>2011</v>
      </c>
      <c r="B142" s="36" t="str">
        <f t="shared" si="9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4">
        <f>E142/$U52</f>
        <v>685.11452215953318</v>
      </c>
      <c r="K142" s="24">
        <f>F142/$U52</f>
        <v>104.76639017310482</v>
      </c>
      <c r="L142" s="24">
        <f>G142/$U52</f>
        <v>60.26470333810709</v>
      </c>
      <c r="M142" s="24">
        <f>H142/$U52</f>
        <v>414.2597629780567</v>
      </c>
      <c r="N142" s="48">
        <f t="shared" si="10"/>
        <v>1264.4053786488018</v>
      </c>
      <c r="O142" s="48">
        <f t="shared" si="11"/>
        <v>1315.5</v>
      </c>
      <c r="P142" s="5">
        <v>-1</v>
      </c>
    </row>
    <row r="143" spans="1:16" x14ac:dyDescent="0.25">
      <c r="A143" s="36">
        <f t="shared" si="8"/>
        <v>2011</v>
      </c>
      <c r="B143" s="36" t="str">
        <f t="shared" si="9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4">
        <f>E143/$U52</f>
        <v>683.96113070808622</v>
      </c>
      <c r="K143" s="24">
        <f>F143/$U52</f>
        <v>107.8421007102969</v>
      </c>
      <c r="L143" s="24">
        <f>G143/$U52</f>
        <v>58.919079978085556</v>
      </c>
      <c r="M143" s="24">
        <f>H143/$U52</f>
        <v>416.85489374381251</v>
      </c>
      <c r="N143" s="48">
        <f t="shared" si="10"/>
        <v>1267.5772051402812</v>
      </c>
      <c r="O143" s="48">
        <f t="shared" si="11"/>
        <v>1318.8</v>
      </c>
      <c r="P143" s="5">
        <v>-1</v>
      </c>
    </row>
    <row r="144" spans="1:16" x14ac:dyDescent="0.25">
      <c r="A144" s="36">
        <f t="shared" si="8"/>
        <v>2011</v>
      </c>
      <c r="B144" s="36" t="str">
        <f t="shared" si="9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4">
        <f>E144/$U52</f>
        <v>684.05724666237347</v>
      </c>
      <c r="K144" s="24">
        <f>F144/$U52</f>
        <v>102.17125940734901</v>
      </c>
      <c r="L144" s="24">
        <f>G144/$U52</f>
        <v>60.745283109543351</v>
      </c>
      <c r="M144" s="24">
        <f>H144/$U52</f>
        <v>414.45199488663121</v>
      </c>
      <c r="N144" s="48">
        <f t="shared" si="10"/>
        <v>1261.425784065897</v>
      </c>
      <c r="O144" s="48">
        <f t="shared" si="11"/>
        <v>1312.4</v>
      </c>
      <c r="P144" s="5">
        <v>-1</v>
      </c>
    </row>
    <row r="145" spans="1:16" x14ac:dyDescent="0.25">
      <c r="A145" s="36">
        <f t="shared" si="8"/>
        <v>2011</v>
      </c>
      <c r="B145" s="36" t="str">
        <f t="shared" si="9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4">
        <f>E145/$U53</f>
        <v>683.41093572227578</v>
      </c>
      <c r="K145" s="24">
        <f>F145/$U53</f>
        <v>98.476953524614459</v>
      </c>
      <c r="L145" s="24">
        <f>G145/$U53</f>
        <v>60.807128584130872</v>
      </c>
      <c r="M145" s="24">
        <f>H145/$U53</f>
        <v>412.26468310498791</v>
      </c>
      <c r="N145" s="48">
        <f t="shared" si="10"/>
        <v>1254.9597009360091</v>
      </c>
      <c r="O145" s="48">
        <f t="shared" si="11"/>
        <v>1312.6</v>
      </c>
      <c r="P145" s="5">
        <v>-1</v>
      </c>
    </row>
    <row r="146" spans="1:16" x14ac:dyDescent="0.25">
      <c r="A146" s="36">
        <f t="shared" si="8"/>
        <v>2011</v>
      </c>
      <c r="B146" s="36" t="str">
        <f t="shared" si="9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4">
        <f>E146/$U53</f>
        <v>684.27141395695696</v>
      </c>
      <c r="K146" s="24">
        <f>F146/$U53</f>
        <v>100.67595345768837</v>
      </c>
      <c r="L146" s="24">
        <f>G146/$U53</f>
        <v>61.858824204296653</v>
      </c>
      <c r="M146" s="24">
        <f>H146/$U53</f>
        <v>413.69881349612302</v>
      </c>
      <c r="N146" s="48">
        <f t="shared" si="10"/>
        <v>1260.5050051150649</v>
      </c>
      <c r="O146" s="48">
        <f t="shared" si="11"/>
        <v>1318.4</v>
      </c>
      <c r="P146" s="5">
        <v>-1</v>
      </c>
    </row>
    <row r="147" spans="1:16" x14ac:dyDescent="0.25">
      <c r="A147" s="36">
        <f t="shared" si="8"/>
        <v>2011</v>
      </c>
      <c r="B147" s="36" t="str">
        <f t="shared" si="9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4">
        <f>E147/$U53</f>
        <v>685.9923704263191</v>
      </c>
      <c r="K147" s="24">
        <f>F147/$U53</f>
        <v>94.461388429435999</v>
      </c>
      <c r="L147" s="24">
        <f>G147/$U53</f>
        <v>62.528085053493065</v>
      </c>
      <c r="M147" s="24">
        <f>H147/$U53</f>
        <v>414.08124826709246</v>
      </c>
      <c r="N147" s="48">
        <f t="shared" si="10"/>
        <v>1257.0630921763407</v>
      </c>
      <c r="O147" s="48">
        <f t="shared" si="11"/>
        <v>1314.8</v>
      </c>
      <c r="P147" s="5">
        <v>-1</v>
      </c>
    </row>
    <row r="148" spans="1:16" x14ac:dyDescent="0.25">
      <c r="A148" s="36">
        <f t="shared" si="8"/>
        <v>2011</v>
      </c>
      <c r="B148" s="36" t="str">
        <f t="shared" si="9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4">
        <f>E148/$U54</f>
        <v>684.10922880500038</v>
      </c>
      <c r="K148" s="24">
        <f>F148/$U54</f>
        <v>97.471273129180403</v>
      </c>
      <c r="L148" s="24">
        <f>G148/$U54</f>
        <v>61.455494788192929</v>
      </c>
      <c r="M148" s="24">
        <f>H148/$U54</f>
        <v>411.99001467309489</v>
      </c>
      <c r="N148" s="48">
        <f t="shared" si="10"/>
        <v>1255.0260113954687</v>
      </c>
      <c r="O148" s="48">
        <f t="shared" si="11"/>
        <v>1317.1999999999998</v>
      </c>
      <c r="P148" s="5">
        <v>-1</v>
      </c>
    </row>
    <row r="149" spans="1:16" x14ac:dyDescent="0.25">
      <c r="A149" s="36">
        <f t="shared" si="8"/>
        <v>2011</v>
      </c>
      <c r="B149" s="36" t="str">
        <f t="shared" si="9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4">
        <f>E149/$U54</f>
        <v>684.87146750004763</v>
      </c>
      <c r="K149" s="24">
        <f>F149/$U54</f>
        <v>95.279836880919262</v>
      </c>
      <c r="L149" s="24">
        <f>G149/$U54</f>
        <v>61.264935114431083</v>
      </c>
      <c r="M149" s="24">
        <f>H149/$U54</f>
        <v>412.4664138574995</v>
      </c>
      <c r="N149" s="48">
        <f t="shared" si="10"/>
        <v>1253.8826533528975</v>
      </c>
      <c r="O149" s="48">
        <f t="shared" si="11"/>
        <v>1316</v>
      </c>
      <c r="P149" s="5">
        <v>-1</v>
      </c>
    </row>
    <row r="150" spans="1:16" x14ac:dyDescent="0.25">
      <c r="A150" s="36">
        <f t="shared" si="8"/>
        <v>2011</v>
      </c>
      <c r="B150" s="36" t="str">
        <f t="shared" si="9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4">
        <f>E150/$U54</f>
        <v>694.30417135125879</v>
      </c>
      <c r="K150" s="24">
        <f>F150/$U54</f>
        <v>91.468643405682499</v>
      </c>
      <c r="L150" s="24">
        <f>G150/$U54</f>
        <v>61.646054461954769</v>
      </c>
      <c r="M150" s="24">
        <f>H150/$U54</f>
        <v>412.4664138574995</v>
      </c>
      <c r="N150" s="48">
        <f t="shared" si="10"/>
        <v>1259.8852830763956</v>
      </c>
      <c r="O150" s="48">
        <f t="shared" si="11"/>
        <v>1322.3000000000002</v>
      </c>
      <c r="P150" s="5">
        <v>-1</v>
      </c>
    </row>
    <row r="151" spans="1:16" x14ac:dyDescent="0.25">
      <c r="A151" s="36">
        <f t="shared" si="8"/>
        <v>2012</v>
      </c>
      <c r="B151" s="36" t="str">
        <f t="shared" si="9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4">
        <f>E151/$U55</f>
        <v>710.08833453387422</v>
      </c>
      <c r="K151" s="24">
        <f>F151/$U55</f>
        <v>95.348220040186519</v>
      </c>
      <c r="L151" s="24">
        <f>G151/$U55</f>
        <v>62.838836865450958</v>
      </c>
      <c r="M151" s="24">
        <f>H151/$U55</f>
        <v>395.60981157826893</v>
      </c>
      <c r="N151" s="48">
        <f t="shared" si="10"/>
        <v>1263.8852030177807</v>
      </c>
      <c r="O151" s="48">
        <f t="shared" si="11"/>
        <v>1333.5</v>
      </c>
      <c r="P151" s="5">
        <v>-1</v>
      </c>
    </row>
    <row r="152" spans="1:16" x14ac:dyDescent="0.25">
      <c r="A152" s="36">
        <f t="shared" si="8"/>
        <v>2012</v>
      </c>
      <c r="B152" s="36" t="str">
        <f t="shared" si="9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4">
        <f>E152/$U55</f>
        <v>712.83694127459535</v>
      </c>
      <c r="K152" s="24">
        <f>F152/$U55</f>
        <v>91.083140614929661</v>
      </c>
      <c r="L152" s="24">
        <f>G152/$U55</f>
        <v>63.502293664935358</v>
      </c>
      <c r="M152" s="24">
        <f>H152/$U55</f>
        <v>395.89415020661937</v>
      </c>
      <c r="N152" s="48">
        <f t="shared" si="10"/>
        <v>1263.3165257610797</v>
      </c>
      <c r="O152" s="48">
        <f t="shared" si="11"/>
        <v>1332.9</v>
      </c>
      <c r="P152" s="5">
        <v>-1</v>
      </c>
    </row>
    <row r="153" spans="1:16" x14ac:dyDescent="0.25">
      <c r="A153" s="36">
        <f t="shared" si="8"/>
        <v>2012</v>
      </c>
      <c r="B153" s="36" t="str">
        <f t="shared" si="9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4">
        <f>E153/$U55</f>
        <v>718.61849338438799</v>
      </c>
      <c r="K153" s="24">
        <f>F153/$U55</f>
        <v>86.249383932971909</v>
      </c>
      <c r="L153" s="24">
        <f>G153/$U55</f>
        <v>65.113545892254621</v>
      </c>
      <c r="M153" s="24">
        <f>H153/$U55</f>
        <v>395.98892974940287</v>
      </c>
      <c r="N153" s="48">
        <f t="shared" si="10"/>
        <v>1265.9703529590174</v>
      </c>
      <c r="O153" s="48">
        <f t="shared" si="11"/>
        <v>1335.7</v>
      </c>
      <c r="P153" s="5">
        <v>-1</v>
      </c>
    </row>
    <row r="154" spans="1:16" x14ac:dyDescent="0.25">
      <c r="A154" s="36">
        <f t="shared" si="8"/>
        <v>2012</v>
      </c>
      <c r="B154" s="36" t="str">
        <f t="shared" si="9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4">
        <f>E154/$U56</f>
        <v>714.82552098093674</v>
      </c>
      <c r="K154" s="24">
        <f>F154/$U56</f>
        <v>86.814411759149053</v>
      </c>
      <c r="L154" s="24">
        <f>G154/$U56</f>
        <v>64.992726104781866</v>
      </c>
      <c r="M154" s="24">
        <f>H154/$U56</f>
        <v>394.30180052523184</v>
      </c>
      <c r="N154" s="48">
        <f t="shared" si="10"/>
        <v>1260.9344593700994</v>
      </c>
      <c r="O154" s="48">
        <f t="shared" si="11"/>
        <v>1334.8</v>
      </c>
      <c r="P154" s="5">
        <v>-1</v>
      </c>
    </row>
    <row r="155" spans="1:16" x14ac:dyDescent="0.25">
      <c r="A155" s="36">
        <f t="shared" si="8"/>
        <v>2012</v>
      </c>
      <c r="B155" s="36" t="str">
        <f t="shared" si="9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4">
        <f>E155/$U56</f>
        <v>714.91998715260058</v>
      </c>
      <c r="K155" s="24">
        <f>F155/$U56</f>
        <v>79.91838122768236</v>
      </c>
      <c r="L155" s="24">
        <f>G155/$U56</f>
        <v>65.465056963101503</v>
      </c>
      <c r="M155" s="24">
        <f>H155/$U56</f>
        <v>394.9630637268794</v>
      </c>
      <c r="N155" s="48">
        <f t="shared" si="10"/>
        <v>1255.2664890702638</v>
      </c>
      <c r="O155" s="48">
        <f t="shared" si="11"/>
        <v>1328.8</v>
      </c>
      <c r="P155" s="5">
        <v>-1</v>
      </c>
    </row>
    <row r="156" spans="1:16" x14ac:dyDescent="0.25">
      <c r="A156" s="36">
        <f t="shared" si="8"/>
        <v>2012</v>
      </c>
      <c r="B156" s="36" t="str">
        <f t="shared" si="9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4">
        <f>E156/$U56</f>
        <v>722.28834854238698</v>
      </c>
      <c r="K156" s="24">
        <f>F156/$U56</f>
        <v>76.895463734436703</v>
      </c>
      <c r="L156" s="24">
        <f>G156/$U56</f>
        <v>65.087192276445805</v>
      </c>
      <c r="M156" s="24">
        <f>H156/$U56</f>
        <v>394.9630637268794</v>
      </c>
      <c r="N156" s="48">
        <f t="shared" si="10"/>
        <v>1259.2340682801489</v>
      </c>
      <c r="O156" s="48">
        <f t="shared" si="11"/>
        <v>1333</v>
      </c>
      <c r="P156" s="5">
        <v>-1</v>
      </c>
    </row>
    <row r="157" spans="1:16" x14ac:dyDescent="0.25">
      <c r="A157" s="36">
        <f t="shared" si="8"/>
        <v>2012</v>
      </c>
      <c r="B157" s="36" t="str">
        <f t="shared" si="9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4">
        <f>E157/$U57</f>
        <v>717.59477222651174</v>
      </c>
      <c r="K157" s="24">
        <f>F157/$U57</f>
        <v>77.68215287847687</v>
      </c>
      <c r="L157" s="24">
        <f>G157/$U57</f>
        <v>66.759571382836484</v>
      </c>
      <c r="M157" s="24">
        <f>H157/$U57</f>
        <v>395.37861810512044</v>
      </c>
      <c r="N157" s="48">
        <f t="shared" si="10"/>
        <v>1257.4151145929454</v>
      </c>
      <c r="O157" s="48">
        <f t="shared" si="11"/>
        <v>1335.4</v>
      </c>
      <c r="P157" s="5">
        <v>-1</v>
      </c>
    </row>
    <row r="158" spans="1:16" x14ac:dyDescent="0.25">
      <c r="A158" s="36">
        <f t="shared" si="8"/>
        <v>2012</v>
      </c>
      <c r="B158" s="36" t="str">
        <f t="shared" si="9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4">
        <f>E158/$U57</f>
        <v>715.2407675938307</v>
      </c>
      <c r="K158" s="24">
        <f>F158/$U57</f>
        <v>71.090939906969737</v>
      </c>
      <c r="L158" s="24">
        <f>G158/$U57</f>
        <v>67.701173235908939</v>
      </c>
      <c r="M158" s="24">
        <f>H158/$U57</f>
        <v>395.09613754919872</v>
      </c>
      <c r="N158" s="48">
        <f t="shared" si="10"/>
        <v>1249.1290182859082</v>
      </c>
      <c r="O158" s="48">
        <f t="shared" si="11"/>
        <v>1326.6</v>
      </c>
      <c r="P158" s="5">
        <v>-1</v>
      </c>
    </row>
    <row r="159" spans="1:16" x14ac:dyDescent="0.25">
      <c r="A159" s="36">
        <f t="shared" si="8"/>
        <v>2012</v>
      </c>
      <c r="B159" s="36" t="str">
        <f t="shared" si="9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4">
        <f>E159/$U57</f>
        <v>728.51735372215217</v>
      </c>
      <c r="K159" s="24">
        <f>F159/$U57</f>
        <v>71.844221389427688</v>
      </c>
      <c r="L159" s="24">
        <f>G159/$U57</f>
        <v>66.759571382836484</v>
      </c>
      <c r="M159" s="24">
        <f>H159/$U57</f>
        <v>396.0377394022712</v>
      </c>
      <c r="N159" s="48">
        <f t="shared" si="10"/>
        <v>1263.1588858966875</v>
      </c>
      <c r="O159" s="48">
        <f t="shared" si="11"/>
        <v>1341.5</v>
      </c>
      <c r="P159" s="5">
        <v>-1</v>
      </c>
    </row>
    <row r="160" spans="1:16" x14ac:dyDescent="0.25">
      <c r="A160" s="36">
        <f t="shared" si="8"/>
        <v>2012</v>
      </c>
      <c r="B160" s="36" t="str">
        <f t="shared" si="9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4">
        <f>E160/$U58</f>
        <v>715.45751970976733</v>
      </c>
      <c r="K160" s="24">
        <f>F160/$U58</f>
        <v>70.12083657532834</v>
      </c>
      <c r="L160" s="24">
        <f>G160/$U58</f>
        <v>67.777225727222444</v>
      </c>
      <c r="M160" s="24">
        <f>H160/$U58</f>
        <v>396.53895549951721</v>
      </c>
      <c r="N160" s="48">
        <f t="shared" si="10"/>
        <v>1249.8945375118353</v>
      </c>
      <c r="O160" s="48">
        <f t="shared" si="11"/>
        <v>1333.3</v>
      </c>
      <c r="P160" s="5">
        <v>-1</v>
      </c>
    </row>
    <row r="161" spans="1:16" x14ac:dyDescent="0.25">
      <c r="A161" s="36">
        <f t="shared" si="8"/>
        <v>2012</v>
      </c>
      <c r="B161" s="36" t="str">
        <f t="shared" si="9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4">
        <f>E161/$U58</f>
        <v>719.95725253813055</v>
      </c>
      <c r="K161" s="24">
        <f>F161/$U58</f>
        <v>68.339692330767875</v>
      </c>
      <c r="L161" s="24">
        <f>G161/$U58</f>
        <v>68.152203462919388</v>
      </c>
      <c r="M161" s="24">
        <f>H161/$U58</f>
        <v>394.94530012280524</v>
      </c>
      <c r="N161" s="48">
        <f t="shared" si="10"/>
        <v>1251.394448454623</v>
      </c>
      <c r="O161" s="48">
        <f t="shared" si="11"/>
        <v>1334.9</v>
      </c>
      <c r="P161" s="5">
        <v>-1</v>
      </c>
    </row>
    <row r="162" spans="1:16" x14ac:dyDescent="0.25">
      <c r="A162" s="36">
        <f t="shared" si="8"/>
        <v>2012</v>
      </c>
      <c r="B162" s="36" t="str">
        <f t="shared" si="9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4">
        <f>E162/$U58</f>
        <v>732.70649555182661</v>
      </c>
      <c r="K162" s="24">
        <f>F162/$U58</f>
        <v>70.777047612797986</v>
      </c>
      <c r="L162" s="24">
        <f>G162/$U58</f>
        <v>68.995903368237506</v>
      </c>
      <c r="M162" s="24">
        <f>H162/$U58</f>
        <v>394.2890890853356</v>
      </c>
      <c r="N162" s="48">
        <f t="shared" si="10"/>
        <v>1266.7685356181978</v>
      </c>
      <c r="O162" s="48">
        <f t="shared" si="11"/>
        <v>1351.3000000000002</v>
      </c>
      <c r="P162" s="5">
        <v>-1</v>
      </c>
    </row>
    <row r="163" spans="1:16" x14ac:dyDescent="0.25">
      <c r="A163" s="36">
        <f t="shared" si="8"/>
        <v>2013</v>
      </c>
      <c r="B163" s="36" t="str">
        <f t="shared" si="9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4">
        <f>E163/$U59</f>
        <v>733.90120524736085</v>
      </c>
      <c r="K163" s="24">
        <f>F163/$U59</f>
        <v>66.947797548364164</v>
      </c>
      <c r="L163" s="24">
        <f>G163/$U59</f>
        <v>70.31388792789086</v>
      </c>
      <c r="M163" s="24">
        <f>H163/$U59</f>
        <v>391.86902168323218</v>
      </c>
      <c r="N163" s="48">
        <f t="shared" si="10"/>
        <v>1263.0319124068481</v>
      </c>
      <c r="O163" s="48">
        <f t="shared" si="11"/>
        <v>1350.8000000000002</v>
      </c>
      <c r="P163" s="5">
        <v>-1</v>
      </c>
    </row>
    <row r="164" spans="1:16" x14ac:dyDescent="0.25">
      <c r="A164" s="36">
        <f t="shared" si="8"/>
        <v>2013</v>
      </c>
      <c r="B164" s="36" t="str">
        <f t="shared" si="9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4">
        <f>E164/$U59</f>
        <v>737.73480817959955</v>
      </c>
      <c r="K164" s="24">
        <f>F164/$U59</f>
        <v>63.768712189922297</v>
      </c>
      <c r="L164" s="24">
        <f>G164/$U59</f>
        <v>71.996933117654208</v>
      </c>
      <c r="M164" s="24">
        <f>H164/$U59</f>
        <v>391.21450410943532</v>
      </c>
      <c r="N164" s="48">
        <f t="shared" si="10"/>
        <v>1264.7149575966114</v>
      </c>
      <c r="O164" s="48">
        <f t="shared" si="11"/>
        <v>1352.6</v>
      </c>
      <c r="P164" s="5">
        <v>-1</v>
      </c>
    </row>
    <row r="165" spans="1:16" x14ac:dyDescent="0.25">
      <c r="A165" s="36">
        <f t="shared" si="8"/>
        <v>2013</v>
      </c>
      <c r="B165" s="36" t="str">
        <f t="shared" si="9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4">
        <f>E165/$U59</f>
        <v>743.71896885431363</v>
      </c>
      <c r="K165" s="24">
        <f>F165/$U59</f>
        <v>62.553179552870994</v>
      </c>
      <c r="L165" s="24">
        <f>G165/$U59</f>
        <v>70.594395459518083</v>
      </c>
      <c r="M165" s="24">
        <f>H165/$U59</f>
        <v>391.49501164106255</v>
      </c>
      <c r="N165" s="48">
        <f t="shared" si="10"/>
        <v>1268.3615555077654</v>
      </c>
      <c r="O165" s="48">
        <f t="shared" si="11"/>
        <v>1356.5</v>
      </c>
      <c r="P165" s="5">
        <v>-1</v>
      </c>
    </row>
    <row r="166" spans="1:16" x14ac:dyDescent="0.25">
      <c r="A166" s="36">
        <f t="shared" si="8"/>
        <v>2013</v>
      </c>
      <c r="B166" s="36" t="str">
        <f t="shared" si="9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4">
        <f>E166/$U60</f>
        <v>733.89868499701129</v>
      </c>
      <c r="K166" s="24">
        <f>F166/$U60</f>
        <v>64.816198445905556</v>
      </c>
      <c r="L166" s="24">
        <f>G166/$U60</f>
        <v>71.914225941422586</v>
      </c>
      <c r="M166" s="24">
        <f>H166/$U60</f>
        <v>391.13867304243871</v>
      </c>
      <c r="N166" s="48">
        <f t="shared" si="10"/>
        <v>1261.7677824267782</v>
      </c>
      <c r="O166" s="48">
        <f t="shared" si="11"/>
        <v>1351</v>
      </c>
      <c r="P166" s="5">
        <v>-1</v>
      </c>
    </row>
    <row r="167" spans="1:16" x14ac:dyDescent="0.25">
      <c r="A167" s="36">
        <f t="shared" si="8"/>
        <v>2013</v>
      </c>
      <c r="B167" s="36" t="str">
        <f t="shared" si="9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4">
        <f>E167/$U60</f>
        <v>744.82591153616249</v>
      </c>
      <c r="K167" s="24">
        <f>F167/$U60</f>
        <v>57.904961147638964</v>
      </c>
      <c r="L167" s="24">
        <f>G167/$U60</f>
        <v>73.595337716676624</v>
      </c>
      <c r="M167" s="24">
        <f>H167/$U60</f>
        <v>391.23206814106391</v>
      </c>
      <c r="N167" s="48">
        <f t="shared" si="10"/>
        <v>1267.5582785415418</v>
      </c>
      <c r="O167" s="48">
        <f t="shared" si="11"/>
        <v>1357.1999999999998</v>
      </c>
      <c r="P167" s="5">
        <v>-1</v>
      </c>
    </row>
    <row r="168" spans="1:16" x14ac:dyDescent="0.25">
      <c r="A168" s="36">
        <f t="shared" si="8"/>
        <v>2013</v>
      </c>
      <c r="B168" s="36" t="str">
        <f t="shared" si="9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4">
        <f>E168/$U60</f>
        <v>748.65511057979666</v>
      </c>
      <c r="K168" s="24">
        <f>F168/$U60</f>
        <v>57.998356246264194</v>
      </c>
      <c r="L168" s="24">
        <f>G168/$U60</f>
        <v>74.529288702928866</v>
      </c>
      <c r="M168" s="24">
        <f>H168/$U60</f>
        <v>391.5122534369396</v>
      </c>
      <c r="N168" s="48">
        <f t="shared" si="10"/>
        <v>1272.6950089659292</v>
      </c>
      <c r="O168" s="48">
        <f t="shared" si="11"/>
        <v>1362.7</v>
      </c>
      <c r="P168" s="5">
        <v>-1</v>
      </c>
    </row>
    <row r="169" spans="1:16" x14ac:dyDescent="0.25">
      <c r="A169" s="36">
        <f t="shared" si="8"/>
        <v>2013</v>
      </c>
      <c r="B169" s="36" t="str">
        <f t="shared" si="9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4">
        <f>E169/$U61</f>
        <v>743.32431150422735</v>
      </c>
      <c r="K169" s="24">
        <f>F169/$U61</f>
        <v>57.572290893533115</v>
      </c>
      <c r="L169" s="24">
        <f>G169/$U61</f>
        <v>73.569761061041504</v>
      </c>
      <c r="M169" s="24">
        <f>H169/$U61</f>
        <v>389.51979686933231</v>
      </c>
      <c r="N169" s="48">
        <f t="shared" si="10"/>
        <v>1263.9861603281342</v>
      </c>
      <c r="O169" s="48">
        <f t="shared" si="11"/>
        <v>1359</v>
      </c>
      <c r="P169" s="5">
        <v>-1</v>
      </c>
    </row>
    <row r="170" spans="1:16" x14ac:dyDescent="0.25">
      <c r="A170" s="36">
        <f t="shared" si="8"/>
        <v>2013</v>
      </c>
      <c r="B170" s="36" t="str">
        <f t="shared" si="9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4">
        <f>E170/$U61</f>
        <v>747.69571323604634</v>
      </c>
      <c r="K170" s="24">
        <f>F170/$U61</f>
        <v>51.526735306974714</v>
      </c>
      <c r="L170" s="24">
        <f>G170/$U61</f>
        <v>74.220820893440106</v>
      </c>
      <c r="M170" s="24">
        <f>H170/$U61</f>
        <v>389.51979686933231</v>
      </c>
      <c r="N170" s="48">
        <f t="shared" si="10"/>
        <v>1262.9630663057935</v>
      </c>
      <c r="O170" s="48">
        <f t="shared" si="11"/>
        <v>1357.8999999999999</v>
      </c>
      <c r="P170" s="5">
        <v>-1</v>
      </c>
    </row>
    <row r="171" spans="1:16" x14ac:dyDescent="0.25">
      <c r="A171" s="36">
        <f t="shared" si="8"/>
        <v>2013</v>
      </c>
      <c r="B171" s="36" t="str">
        <f t="shared" si="9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4">
        <f>E171/$U61</f>
        <v>748.06774742598839</v>
      </c>
      <c r="K171" s="24">
        <f>F171/$U61</f>
        <v>56.363179776221436</v>
      </c>
      <c r="L171" s="24">
        <f>G171/$U61</f>
        <v>75.615949105722819</v>
      </c>
      <c r="M171" s="24">
        <f>H171/$U61</f>
        <v>390.54289089167293</v>
      </c>
      <c r="N171" s="48">
        <f t="shared" si="10"/>
        <v>1270.5897671996056</v>
      </c>
      <c r="O171" s="48">
        <f t="shared" si="11"/>
        <v>1366.1</v>
      </c>
      <c r="P171" s="5">
        <v>-1</v>
      </c>
    </row>
    <row r="172" spans="1:16" x14ac:dyDescent="0.25">
      <c r="A172" s="36">
        <f t="shared" si="8"/>
        <v>2013</v>
      </c>
      <c r="B172" s="36" t="str">
        <f t="shared" si="9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4">
        <f>E172/$U62</f>
        <v>745.45167784612238</v>
      </c>
      <c r="K172" s="24">
        <f>F172/$U62</f>
        <v>50.748234944844924</v>
      </c>
      <c r="L172" s="24">
        <f>G172/$U62</f>
        <v>75.890413500700447</v>
      </c>
      <c r="M172" s="24">
        <f>H172/$U62</f>
        <v>390.12125766558114</v>
      </c>
      <c r="N172" s="48">
        <f t="shared" si="10"/>
        <v>1262.2115839572489</v>
      </c>
      <c r="O172" s="48">
        <f t="shared" si="11"/>
        <v>1360.5</v>
      </c>
      <c r="P172" s="5">
        <v>-1</v>
      </c>
    </row>
    <row r="173" spans="1:16" x14ac:dyDescent="0.25">
      <c r="A173" s="36">
        <f t="shared" si="8"/>
        <v>2013</v>
      </c>
      <c r="B173" s="36" t="str">
        <f t="shared" si="9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4">
        <f>E173/$U62</f>
        <v>751.29653854360902</v>
      </c>
      <c r="K173" s="24">
        <f>F173/$U62</f>
        <v>49.727703711950419</v>
      </c>
      <c r="L173" s="24">
        <f>G173/$U62</f>
        <v>75.612086800820123</v>
      </c>
      <c r="M173" s="24">
        <f>H173/$U62</f>
        <v>385.85358160074958</v>
      </c>
      <c r="N173" s="48">
        <f t="shared" si="10"/>
        <v>1262.489910657129</v>
      </c>
      <c r="O173" s="48">
        <f t="shared" si="11"/>
        <v>1360.8</v>
      </c>
      <c r="P173" s="5">
        <v>-1</v>
      </c>
    </row>
    <row r="174" spans="1:16" x14ac:dyDescent="0.25">
      <c r="A174" s="36">
        <f t="shared" si="8"/>
        <v>2013</v>
      </c>
      <c r="B174" s="36" t="str">
        <f t="shared" si="9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4">
        <f>E174/$U62</f>
        <v>754.72923450879966</v>
      </c>
      <c r="K174" s="24">
        <f>F174/$U62</f>
        <v>55.572564409437121</v>
      </c>
      <c r="L174" s="24">
        <f>G174/$U62</f>
        <v>75.519311234193367</v>
      </c>
      <c r="M174" s="24">
        <f>H174/$U62</f>
        <v>384.83305036785509</v>
      </c>
      <c r="N174" s="48">
        <f t="shared" si="10"/>
        <v>1270.6541605202851</v>
      </c>
      <c r="O174" s="48">
        <f t="shared" si="11"/>
        <v>1369.6</v>
      </c>
      <c r="P174" s="5">
        <v>-1</v>
      </c>
    </row>
    <row r="175" spans="1:16" x14ac:dyDescent="0.25">
      <c r="A175" s="36">
        <f t="shared" si="8"/>
        <v>2014</v>
      </c>
      <c r="B175" s="36" t="str">
        <f t="shared" si="9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4">
        <f>E175/$U63</f>
        <v>759.20224126931282</v>
      </c>
      <c r="K175" s="24">
        <f>F175/$U63</f>
        <v>40.683106340092273</v>
      </c>
      <c r="L175" s="24">
        <f>G175/$U63</f>
        <v>75.171285123852314</v>
      </c>
      <c r="M175" s="24">
        <f>H175/$U63</f>
        <v>392.03720654998006</v>
      </c>
      <c r="N175" s="48">
        <f t="shared" si="10"/>
        <v>1267.0938392832375</v>
      </c>
      <c r="O175" s="48">
        <f t="shared" si="11"/>
        <v>1370.4</v>
      </c>
      <c r="P175" s="5">
        <v>-1</v>
      </c>
    </row>
    <row r="176" spans="1:16" x14ac:dyDescent="0.25">
      <c r="A176" s="36">
        <f t="shared" si="8"/>
        <v>2014</v>
      </c>
      <c r="B176" s="36" t="str">
        <f t="shared" si="9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4">
        <f>E176/$U63</f>
        <v>760.03439571717831</v>
      </c>
      <c r="K176" s="24">
        <f>F176/$U63</f>
        <v>37.539411759266962</v>
      </c>
      <c r="L176" s="24">
        <f>G176/$U63</f>
        <v>79.054672547224754</v>
      </c>
      <c r="M176" s="24">
        <f>H176/$U63</f>
        <v>395.92059397335254</v>
      </c>
      <c r="N176" s="48">
        <f t="shared" si="10"/>
        <v>1272.5490739970226</v>
      </c>
      <c r="O176" s="48">
        <f t="shared" si="11"/>
        <v>1376.3</v>
      </c>
      <c r="P176" s="5">
        <v>-1</v>
      </c>
    </row>
    <row r="177" spans="1:16" x14ac:dyDescent="0.25">
      <c r="A177" s="36">
        <f t="shared" si="8"/>
        <v>2014</v>
      </c>
      <c r="B177" s="36" t="str">
        <f t="shared" si="9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4">
        <f>E177/$U63</f>
        <v>767.61624735328655</v>
      </c>
      <c r="K177" s="24">
        <f>F177/$U63</f>
        <v>36.522334100764652</v>
      </c>
      <c r="L177" s="24">
        <f>G177/$U63</f>
        <v>77.020517230220136</v>
      </c>
      <c r="M177" s="24">
        <f>H177/$U63</f>
        <v>400.45121263395373</v>
      </c>
      <c r="N177" s="48">
        <f t="shared" si="10"/>
        <v>1281.6103113182251</v>
      </c>
      <c r="O177" s="48">
        <f t="shared" si="11"/>
        <v>1386.1</v>
      </c>
      <c r="P177" s="5">
        <v>-1</v>
      </c>
    </row>
    <row r="178" spans="1:16" x14ac:dyDescent="0.25">
      <c r="A178" s="36">
        <f t="shared" si="8"/>
        <v>2014</v>
      </c>
      <c r="B178" s="36" t="str">
        <f t="shared" si="9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4">
        <f>E178/$U64</f>
        <v>764.33003907147781</v>
      </c>
      <c r="K178" s="24">
        <f>F178/$U64</f>
        <v>34.750632038611812</v>
      </c>
      <c r="L178" s="24">
        <f>G178/$U64</f>
        <v>76.855895196506552</v>
      </c>
      <c r="M178" s="24">
        <f>H178/$U64</f>
        <v>402.66605378074007</v>
      </c>
      <c r="N178" s="48">
        <f t="shared" si="10"/>
        <v>1278.6026200873362</v>
      </c>
      <c r="O178" s="48">
        <f t="shared" si="11"/>
        <v>1390.8</v>
      </c>
      <c r="P178" s="5">
        <v>-1</v>
      </c>
    </row>
    <row r="179" spans="1:16" x14ac:dyDescent="0.25">
      <c r="A179" s="36">
        <f t="shared" si="8"/>
        <v>2014</v>
      </c>
      <c r="B179" s="36" t="str">
        <f t="shared" si="9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4">
        <f>E179/$U64</f>
        <v>765.52516662836138</v>
      </c>
      <c r="K179" s="24">
        <f>F179/$U64</f>
        <v>34.1990347046656</v>
      </c>
      <c r="L179" s="24">
        <f>G179/$U64</f>
        <v>76.48816364054241</v>
      </c>
      <c r="M179" s="24">
        <f>H179/$U64</f>
        <v>412.50287290278095</v>
      </c>
      <c r="N179" s="48">
        <f t="shared" si="10"/>
        <v>1288.7152378763503</v>
      </c>
      <c r="O179" s="48">
        <f t="shared" si="11"/>
        <v>1401.8000000000002</v>
      </c>
      <c r="P179" s="5">
        <v>-1</v>
      </c>
    </row>
    <row r="180" spans="1:16" x14ac:dyDescent="0.25">
      <c r="A180" s="36">
        <f t="shared" si="8"/>
        <v>2014</v>
      </c>
      <c r="B180" s="36" t="str">
        <f t="shared" si="9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4">
        <f>E180/$U64</f>
        <v>767.6396230751551</v>
      </c>
      <c r="K180" s="24">
        <f>F180/$U64</f>
        <v>33.831303148701444</v>
      </c>
      <c r="L180" s="24">
        <f>G180/$U64</f>
        <v>76.580096529533435</v>
      </c>
      <c r="M180" s="24">
        <f>H180/$U64</f>
        <v>414.24959779361069</v>
      </c>
      <c r="N180" s="48">
        <f t="shared" si="10"/>
        <v>1292.3006205470006</v>
      </c>
      <c r="O180" s="48">
        <f t="shared" si="11"/>
        <v>1405.6999999999998</v>
      </c>
      <c r="P180" s="5">
        <v>-1</v>
      </c>
    </row>
    <row r="181" spans="1:16" x14ac:dyDescent="0.25">
      <c r="A181" s="36">
        <f t="shared" si="8"/>
        <v>2014</v>
      </c>
      <c r="B181" s="36" t="str">
        <f t="shared" si="9"/>
        <v>Q3-2014</v>
      </c>
      <c r="C181" t="s">
        <v>295</v>
      </c>
      <c r="D181" s="3">
        <v>41851</v>
      </c>
      <c r="J181" s="24" t="e">
        <f>E181/$U65</f>
        <v>#DIV/0!</v>
      </c>
      <c r="K181" s="24" t="e">
        <f>#REF!/$U65</f>
        <v>#REF!</v>
      </c>
      <c r="L181" s="24" t="e">
        <f>#REF!/$U65</f>
        <v>#REF!</v>
      </c>
      <c r="M181" s="24" t="e">
        <f>#REF!/$U65</f>
        <v>#REF!</v>
      </c>
      <c r="N181" s="48" t="e">
        <f t="shared" si="10"/>
        <v>#DIV/0!</v>
      </c>
      <c r="O181" s="48">
        <f t="shared" si="11"/>
        <v>0</v>
      </c>
      <c r="P181" s="5">
        <v>-1</v>
      </c>
    </row>
    <row r="182" spans="1:16" x14ac:dyDescent="0.25">
      <c r="J182" s="24"/>
    </row>
    <row r="183" spans="1:16" x14ac:dyDescent="0.25">
      <c r="J183" s="24"/>
    </row>
    <row r="184" spans="1:16" x14ac:dyDescent="0.25">
      <c r="J184" s="24"/>
    </row>
    <row r="185" spans="1:16" x14ac:dyDescent="0.25">
      <c r="J185" s="24"/>
    </row>
    <row r="186" spans="1:16" x14ac:dyDescent="0.25">
      <c r="J186" s="24"/>
    </row>
    <row r="187" spans="1:16" x14ac:dyDescent="0.25">
      <c r="J187" s="24"/>
    </row>
    <row r="188" spans="1:16" x14ac:dyDescent="0.25">
      <c r="J188" s="24"/>
    </row>
    <row r="189" spans="1:16" x14ac:dyDescent="0.25">
      <c r="J189" s="24"/>
    </row>
    <row r="190" spans="1:16" x14ac:dyDescent="0.25">
      <c r="J190" s="24"/>
    </row>
    <row r="191" spans="1:16" x14ac:dyDescent="0.25">
      <c r="J191" s="24"/>
    </row>
    <row r="192" spans="1:16" x14ac:dyDescent="0.25">
      <c r="J192" s="24"/>
    </row>
    <row r="193" spans="10:10" x14ac:dyDescent="0.25">
      <c r="J193" s="24"/>
    </row>
    <row r="194" spans="10:10" x14ac:dyDescent="0.25">
      <c r="J194" s="24"/>
    </row>
    <row r="195" spans="10:10" x14ac:dyDescent="0.25">
      <c r="J195" s="24"/>
    </row>
    <row r="196" spans="10:10" x14ac:dyDescent="0.25">
      <c r="J196" s="24"/>
    </row>
    <row r="197" spans="10:10" x14ac:dyDescent="0.25">
      <c r="J197" s="24"/>
    </row>
    <row r="198" spans="10:10" x14ac:dyDescent="0.25">
      <c r="J198" s="24"/>
    </row>
    <row r="199" spans="10:10" x14ac:dyDescent="0.25">
      <c r="J199" s="24"/>
    </row>
    <row r="200" spans="10:10" x14ac:dyDescent="0.25">
      <c r="J200" s="24"/>
    </row>
    <row r="201" spans="10:10" x14ac:dyDescent="0.25">
      <c r="J201" s="24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P3" r:id="rId5"/>
    <hyperlink ref="U3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topLeftCell="S1" zoomScale="85" zoomScaleNormal="85" workbookViewId="0">
      <selection activeCell="AF7" sqref="AF7"/>
    </sheetView>
  </sheetViews>
  <sheetFormatPr defaultRowHeight="15" x14ac:dyDescent="0.25"/>
  <cols>
    <col min="1" max="2" width="9.140625" style="36"/>
    <col min="3" max="3" width="9.140625" customWidth="1"/>
    <col min="4" max="4" width="9.42578125" customWidth="1"/>
    <col min="5" max="12" width="9.140625" customWidth="1"/>
    <col min="13" max="19" width="9.140625" style="20" customWidth="1"/>
    <col min="20" max="21" width="9.140625" style="53" customWidth="1"/>
    <col min="22" max="22" width="9.140625" style="70"/>
    <col min="23" max="23" width="10.85546875" style="70" bestFit="1" customWidth="1"/>
    <col min="24" max="25" width="9.140625" style="70"/>
    <col min="37" max="37" width="9.140625" style="20"/>
    <col min="38" max="39" width="9.140625" style="53"/>
  </cols>
  <sheetData>
    <row r="1" spans="1:39" ht="45" x14ac:dyDescent="0.25">
      <c r="A1" s="36" t="s">
        <v>366</v>
      </c>
      <c r="B1" s="36" t="s">
        <v>359</v>
      </c>
      <c r="E1" t="s">
        <v>325</v>
      </c>
      <c r="M1" s="77" t="s">
        <v>362</v>
      </c>
      <c r="N1" s="77"/>
      <c r="O1" s="77"/>
      <c r="P1" s="77"/>
      <c r="Q1" s="77"/>
      <c r="R1" s="77"/>
      <c r="S1" s="77"/>
      <c r="T1" s="51" t="s">
        <v>364</v>
      </c>
      <c r="U1" s="51" t="s">
        <v>403</v>
      </c>
      <c r="V1" s="68" t="s">
        <v>389</v>
      </c>
      <c r="W1" s="68" t="s">
        <v>389</v>
      </c>
      <c r="X1" s="67" t="s">
        <v>363</v>
      </c>
      <c r="Y1" s="67" t="s">
        <v>363</v>
      </c>
    </row>
    <row r="2" spans="1:39" s="38" customFormat="1" ht="75" x14ac:dyDescent="0.25">
      <c r="A2" s="37"/>
      <c r="B2" s="37"/>
      <c r="E2" s="38" t="s">
        <v>326</v>
      </c>
      <c r="F2" s="38" t="s">
        <v>327</v>
      </c>
      <c r="G2" s="38" t="s">
        <v>329</v>
      </c>
      <c r="H2" s="38" t="s">
        <v>330</v>
      </c>
      <c r="I2" s="38" t="s">
        <v>331</v>
      </c>
      <c r="J2" s="38" t="s">
        <v>361</v>
      </c>
      <c r="K2" s="38" t="s">
        <v>328</v>
      </c>
      <c r="M2" s="39" t="s">
        <v>326</v>
      </c>
      <c r="N2" s="39" t="s">
        <v>327</v>
      </c>
      <c r="O2" s="39" t="s">
        <v>329</v>
      </c>
      <c r="P2" s="39" t="s">
        <v>330</v>
      </c>
      <c r="Q2" s="39" t="s">
        <v>331</v>
      </c>
      <c r="R2" s="39" t="s">
        <v>361</v>
      </c>
      <c r="S2" s="39" t="s">
        <v>328</v>
      </c>
      <c r="T2" s="51" t="s">
        <v>365</v>
      </c>
      <c r="U2" s="51" t="s">
        <v>402</v>
      </c>
      <c r="V2" s="68" t="s">
        <v>400</v>
      </c>
      <c r="W2" s="68" t="s">
        <v>401</v>
      </c>
      <c r="X2" s="68" t="s">
        <v>400</v>
      </c>
      <c r="Y2" s="68" t="s">
        <v>401</v>
      </c>
      <c r="AE2" s="38" t="s">
        <v>322</v>
      </c>
      <c r="AJ2" s="38" t="s">
        <v>332</v>
      </c>
      <c r="AK2" s="39"/>
      <c r="AL2" s="51" t="s">
        <v>364</v>
      </c>
      <c r="AM2" s="51" t="s">
        <v>403</v>
      </c>
    </row>
    <row r="3" spans="1:39" x14ac:dyDescent="0.25">
      <c r="C3" s="2" t="s">
        <v>115</v>
      </c>
      <c r="D3" s="2" t="s">
        <v>8</v>
      </c>
      <c r="E3" s="1" t="s">
        <v>372</v>
      </c>
      <c r="F3" s="1" t="s">
        <v>373</v>
      </c>
      <c r="G3" s="1" t="s">
        <v>374</v>
      </c>
      <c r="H3" s="1" t="s">
        <v>375</v>
      </c>
      <c r="I3" s="1" t="s">
        <v>376</v>
      </c>
      <c r="J3" s="1" t="s">
        <v>377</v>
      </c>
      <c r="K3" s="1" t="s">
        <v>378</v>
      </c>
      <c r="L3" s="1"/>
      <c r="M3" s="23"/>
      <c r="N3" s="23"/>
      <c r="O3" s="23"/>
      <c r="P3" s="23"/>
      <c r="Q3" s="23"/>
      <c r="R3" s="23"/>
      <c r="S3" s="23"/>
      <c r="T3" s="52"/>
      <c r="U3" s="52"/>
      <c r="V3" s="69"/>
      <c r="W3" s="69"/>
      <c r="X3" s="69"/>
      <c r="Y3" s="69"/>
      <c r="Z3" s="1" t="s">
        <v>114</v>
      </c>
      <c r="AA3" s="1"/>
      <c r="AC3" s="2" t="s">
        <v>324</v>
      </c>
      <c r="AD3" s="2" t="s">
        <v>8</v>
      </c>
      <c r="AE3" s="1" t="s">
        <v>344</v>
      </c>
      <c r="AH3" s="21" t="s">
        <v>116</v>
      </c>
      <c r="AI3" s="21" t="s">
        <v>8</v>
      </c>
      <c r="AJ3" s="1" t="s">
        <v>379</v>
      </c>
    </row>
    <row r="4" spans="1:39" x14ac:dyDescent="0.25">
      <c r="C4" t="s">
        <v>69</v>
      </c>
      <c r="E4" t="s">
        <v>335</v>
      </c>
      <c r="F4" t="s">
        <v>336</v>
      </c>
      <c r="G4" t="s">
        <v>337</v>
      </c>
      <c r="H4" t="s">
        <v>338</v>
      </c>
      <c r="I4" t="s">
        <v>339</v>
      </c>
      <c r="J4" t="s">
        <v>343</v>
      </c>
      <c r="K4" t="s">
        <v>340</v>
      </c>
      <c r="Z4" t="s">
        <v>121</v>
      </c>
      <c r="AC4" t="s">
        <v>69</v>
      </c>
      <c r="AE4" t="s">
        <v>323</v>
      </c>
      <c r="AH4" t="s">
        <v>69</v>
      </c>
      <c r="AJ4" t="s">
        <v>342</v>
      </c>
    </row>
    <row r="5" spans="1:39" x14ac:dyDescent="0.25">
      <c r="C5" t="s">
        <v>68</v>
      </c>
      <c r="E5" t="s">
        <v>334</v>
      </c>
      <c r="F5" t="s">
        <v>334</v>
      </c>
      <c r="G5" t="s">
        <v>334</v>
      </c>
      <c r="H5" t="s">
        <v>334</v>
      </c>
      <c r="I5" t="s">
        <v>334</v>
      </c>
      <c r="J5" t="s">
        <v>334</v>
      </c>
      <c r="K5" t="s">
        <v>334</v>
      </c>
      <c r="Z5" t="s">
        <v>77</v>
      </c>
      <c r="AC5" t="s">
        <v>68</v>
      </c>
      <c r="AE5" t="s">
        <v>71</v>
      </c>
      <c r="AH5" t="s">
        <v>68</v>
      </c>
      <c r="AJ5" t="s">
        <v>334</v>
      </c>
    </row>
    <row r="6" spans="1:39" x14ac:dyDescent="0.25">
      <c r="C6" t="s">
        <v>67</v>
      </c>
      <c r="E6" t="s">
        <v>333</v>
      </c>
      <c r="F6" t="s">
        <v>333</v>
      </c>
      <c r="G6" t="s">
        <v>333</v>
      </c>
      <c r="H6" t="s">
        <v>333</v>
      </c>
      <c r="I6" t="s">
        <v>333</v>
      </c>
      <c r="J6" t="s">
        <v>333</v>
      </c>
      <c r="K6" t="s">
        <v>333</v>
      </c>
      <c r="Z6" t="s">
        <v>120</v>
      </c>
      <c r="AC6" t="s">
        <v>67</v>
      </c>
      <c r="AE6" t="s">
        <v>70</v>
      </c>
      <c r="AF6" t="s">
        <v>405</v>
      </c>
      <c r="AH6" t="s">
        <v>67</v>
      </c>
      <c r="AJ6" t="s">
        <v>341</v>
      </c>
    </row>
    <row r="7" spans="1:3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34">
        <v>111.306</v>
      </c>
      <c r="F7" s="35">
        <v>5.335</v>
      </c>
      <c r="G7" s="35">
        <v>5.3159999999999998</v>
      </c>
      <c r="H7" s="22">
        <v>2.1160000000000001</v>
      </c>
      <c r="I7" s="22">
        <v>1.4570000000000001</v>
      </c>
      <c r="J7" s="35">
        <v>3.464</v>
      </c>
      <c r="K7" s="34">
        <v>60.484000000000002</v>
      </c>
      <c r="L7" s="5"/>
      <c r="M7" s="24">
        <f>E7/$AE7</f>
        <v>134.96707853860238</v>
      </c>
      <c r="N7" s="24">
        <f>F7/$AE7</f>
        <v>6.4690974790527358</v>
      </c>
      <c r="O7" s="24">
        <f>G7/$AE7</f>
        <v>6.4460585189586395</v>
      </c>
      <c r="P7" s="24">
        <f>H7/$AE7</f>
        <v>2.5658126083740562</v>
      </c>
      <c r="Q7" s="24">
        <f>I7/$AE7</f>
        <v>1.7667244661630432</v>
      </c>
      <c r="R7" s="24">
        <f>J7/$AE7</f>
        <v>4.2003661982078118</v>
      </c>
      <c r="S7" s="24">
        <f>K7/$AE7</f>
        <v>73.341498017436862</v>
      </c>
      <c r="T7" s="54">
        <f>VLOOKUP(TEXT(YEAR($D7), 0),$AH:$AL, MATCH(T$1, $AH$2:$AL$2, 0), FALSE)</f>
        <v>12.655035291778505</v>
      </c>
      <c r="U7" s="54">
        <f>VLOOKUP(TEXT(YEAR($D7), 0),$AH:$AM, MATCH(U$1, $AH$2:$AM$2, 0), FALSE)</f>
        <v>10.608083333333333</v>
      </c>
      <c r="V7" s="71">
        <f>(SUM(M7:S7)-T7)</f>
        <v>217.10160053501701</v>
      </c>
      <c r="W7" s="71">
        <f>SUM(E7:K7)-AM7</f>
        <v>178.86991666666668</v>
      </c>
      <c r="X7" s="71">
        <f>SUM(M7:S7)</f>
        <v>229.75663582679553</v>
      </c>
      <c r="Y7" s="71">
        <f>SUM(E7:K7)</f>
        <v>189.47800000000001</v>
      </c>
      <c r="Z7" s="5">
        <v>-1</v>
      </c>
      <c r="AA7" s="5"/>
      <c r="AC7" t="s">
        <v>9</v>
      </c>
      <c r="AD7" s="3">
        <v>36616</v>
      </c>
      <c r="AE7" s="22">
        <v>0.82468999999999992</v>
      </c>
      <c r="AF7">
        <f>IF(LEFT(AC7, 2)="Q4", AE7, IF(LEFT(AC7, 2)="Q3", AE8, IF(LEFT(AC7, 2)="Q2", AE9, IF(LEFT(AC7, 2)="Q1", AE10, "#N/A"))))</f>
        <v>0.83825000000000005</v>
      </c>
      <c r="AH7" s="5" t="s">
        <v>297</v>
      </c>
      <c r="AI7" s="5">
        <v>36891</v>
      </c>
      <c r="AJ7" s="34">
        <v>127.297</v>
      </c>
      <c r="AK7" s="20">
        <f>AJ7/AE10</f>
        <v>151.86042350134207</v>
      </c>
      <c r="AL7" s="53">
        <f>AK7/12</f>
        <v>12.655035291778505</v>
      </c>
      <c r="AM7" s="53">
        <f>AJ7/12</f>
        <v>10.608083333333333</v>
      </c>
    </row>
    <row r="8" spans="1:39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34">
        <v>45.731000000000002</v>
      </c>
      <c r="F8" s="35">
        <v>1.7769999999999999</v>
      </c>
      <c r="G8" s="35">
        <v>5.0759999999999996</v>
      </c>
      <c r="H8" s="22">
        <v>1.768</v>
      </c>
      <c r="I8" s="22">
        <v>1.212</v>
      </c>
      <c r="J8" s="35">
        <v>2.597</v>
      </c>
      <c r="K8" s="34">
        <v>50.514000000000003</v>
      </c>
      <c r="L8" s="5"/>
      <c r="M8" s="24">
        <f>E8/$AE7</f>
        <v>55.452351792794879</v>
      </c>
      <c r="N8" s="24">
        <f>F8/$AE7</f>
        <v>2.1547490572215016</v>
      </c>
      <c r="O8" s="24">
        <f>G8/$AE7</f>
        <v>6.1550400756647949</v>
      </c>
      <c r="P8" s="24">
        <f>H8/$AE7</f>
        <v>2.1438358655979823</v>
      </c>
      <c r="Q8" s="24">
        <f>I8/$AE7</f>
        <v>1.4696431386339111</v>
      </c>
      <c r="R8" s="24">
        <f>J8/$AE7</f>
        <v>3.1490620718088009</v>
      </c>
      <c r="S8" s="24">
        <f>K8/$AE7</f>
        <v>61.252106852271773</v>
      </c>
      <c r="T8" s="54">
        <f t="shared" ref="T8:T71" si="2">VLOOKUP(TEXT(YEAR($D8), 0),$AH:$AL, MATCH(T$1, $AH$2:$AL$2, 0), FALSE)</f>
        <v>12.655035291778505</v>
      </c>
      <c r="U8" s="54">
        <f t="shared" ref="U8:U71" si="3">VLOOKUP(TEXT(YEAR($D8), 0),$AH:$AM, MATCH(U$1, $AH$2:$AM$2, 0), FALSE)</f>
        <v>10.608083333333333</v>
      </c>
      <c r="V8" s="71">
        <f t="shared" ref="V8:V71" si="4">(SUM(M8:S8)-T8)</f>
        <v>119.12175356221515</v>
      </c>
      <c r="W8" s="71">
        <f t="shared" ref="W8:W71" si="5">SUM(E8:K8)-AM8</f>
        <v>103.20266666666667</v>
      </c>
      <c r="X8" s="71">
        <f t="shared" ref="X8:X71" si="6">SUM(M8:S8)</f>
        <v>131.77678885399365</v>
      </c>
      <c r="Y8" s="71">
        <f t="shared" ref="Y8:Y71" si="7">SUM(E8:K8)</f>
        <v>108.67500000000001</v>
      </c>
      <c r="Z8" s="5">
        <v>-1</v>
      </c>
      <c r="AA8" s="5"/>
      <c r="AC8" t="s">
        <v>10</v>
      </c>
      <c r="AD8" s="3">
        <v>36707</v>
      </c>
      <c r="AE8" s="22">
        <v>0.82846999999999993</v>
      </c>
      <c r="AF8">
        <f t="shared" ref="AF8:AF64" si="8">IF(LEFT(AC8, 2)="Q4", AE8, IF(LEFT(AC8, 2)="Q3", AE9, IF(LEFT(AC8, 2)="Q2", AE10, IF(LEFT(AC8, 2)="Q1", AE11, "#N/A"))))</f>
        <v>0.83825000000000005</v>
      </c>
      <c r="AH8" s="5" t="s">
        <v>300</v>
      </c>
      <c r="AI8" s="5">
        <v>37256</v>
      </c>
      <c r="AJ8" s="34">
        <v>65.668000000000006</v>
      </c>
      <c r="AK8" s="20">
        <f>AJ8/AE14</f>
        <v>77.338358261688853</v>
      </c>
      <c r="AL8" s="53">
        <f t="shared" ref="AL8:AL16" si="9">AK8/12</f>
        <v>6.4448631884740708</v>
      </c>
      <c r="AM8" s="53">
        <f t="shared" ref="AM8:AM16" si="10">AJ8/12</f>
        <v>5.4723333333333342</v>
      </c>
    </row>
    <row r="9" spans="1:39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34">
        <v>44.789000000000001</v>
      </c>
      <c r="F9" s="35">
        <v>24.271999999999998</v>
      </c>
      <c r="G9" s="35">
        <v>5.7220000000000004</v>
      </c>
      <c r="H9" s="22">
        <v>2.379</v>
      </c>
      <c r="I9" s="22">
        <v>1.681</v>
      </c>
      <c r="J9" s="35">
        <v>3.4119999999999999</v>
      </c>
      <c r="K9" s="34">
        <v>53.329000000000001</v>
      </c>
      <c r="L9" s="5"/>
      <c r="M9" s="24">
        <f>E9/$AE7</f>
        <v>54.310104402866536</v>
      </c>
      <c r="N9" s="24">
        <f>F9/$AE7</f>
        <v>29.431665231784066</v>
      </c>
      <c r="O9" s="24">
        <f>G9/$AE7</f>
        <v>6.9383647188640589</v>
      </c>
      <c r="P9" s="24">
        <f>H9/$AE7</f>
        <v>2.8847203191502264</v>
      </c>
      <c r="Q9" s="24">
        <f>I9/$AE7</f>
        <v>2.0383416799039642</v>
      </c>
      <c r="R9" s="24">
        <f>J9/$AE7</f>
        <v>4.1373122021608122</v>
      </c>
      <c r="S9" s="24">
        <f>K9/$AE7</f>
        <v>64.665510676739146</v>
      </c>
      <c r="T9" s="54">
        <f t="shared" si="2"/>
        <v>12.655035291778505</v>
      </c>
      <c r="U9" s="54">
        <f t="shared" si="3"/>
        <v>10.608083333333333</v>
      </c>
      <c r="V9" s="71">
        <f t="shared" si="4"/>
        <v>151.75098393969031</v>
      </c>
      <c r="W9" s="71">
        <f t="shared" si="5"/>
        <v>131.4905</v>
      </c>
      <c r="X9" s="71">
        <f t="shared" si="6"/>
        <v>164.40601923146883</v>
      </c>
      <c r="Y9" s="71">
        <f t="shared" si="7"/>
        <v>135.584</v>
      </c>
      <c r="Z9" s="5">
        <v>-1</v>
      </c>
      <c r="AA9" s="5"/>
      <c r="AC9" t="s">
        <v>11</v>
      </c>
      <c r="AD9" s="3">
        <v>36799</v>
      </c>
      <c r="AE9" s="22">
        <v>0.83362999999999998</v>
      </c>
      <c r="AF9">
        <f t="shared" si="8"/>
        <v>0.83825000000000005</v>
      </c>
      <c r="AH9" s="5" t="s">
        <v>301</v>
      </c>
      <c r="AI9" s="5">
        <v>37621</v>
      </c>
      <c r="AJ9" s="34">
        <v>49.122</v>
      </c>
      <c r="AK9" s="20">
        <f>AJ9/AE18</f>
        <v>56.758911548905189</v>
      </c>
      <c r="AL9" s="53">
        <f t="shared" si="9"/>
        <v>4.7299092957420994</v>
      </c>
      <c r="AM9" s="53">
        <f t="shared" si="10"/>
        <v>4.0934999999999997</v>
      </c>
    </row>
    <row r="10" spans="1:39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34">
        <v>184.23699999999999</v>
      </c>
      <c r="F10" s="35">
        <v>27.693999999999999</v>
      </c>
      <c r="G10" s="35">
        <v>5.9340000000000002</v>
      </c>
      <c r="H10" s="22">
        <v>4.2430000000000003</v>
      </c>
      <c r="I10" s="22">
        <v>1.5029999999999999</v>
      </c>
      <c r="J10" s="35">
        <v>3.5150000000000001</v>
      </c>
      <c r="K10" s="34">
        <v>68.022000000000006</v>
      </c>
      <c r="L10" s="5"/>
      <c r="M10" s="24">
        <f>E10/$AE8</f>
        <v>222.38222265139353</v>
      </c>
      <c r="N10" s="24">
        <f>F10/$AE8</f>
        <v>33.427885137663402</v>
      </c>
      <c r="O10" s="24">
        <f>G10/$AE8</f>
        <v>7.1626009390804741</v>
      </c>
      <c r="P10" s="24">
        <f>H10/$AE8</f>
        <v>5.1214890098615529</v>
      </c>
      <c r="Q10" s="24">
        <f>I10/$AE8</f>
        <v>1.8141875988267528</v>
      </c>
      <c r="R10" s="24">
        <f>J10/$AE8</f>
        <v>4.2427607517471975</v>
      </c>
      <c r="S10" s="24">
        <f>K10/$AE8</f>
        <v>82.105568095404792</v>
      </c>
      <c r="T10" s="54">
        <f t="shared" si="2"/>
        <v>12.655035291778505</v>
      </c>
      <c r="U10" s="54">
        <f t="shared" si="3"/>
        <v>10.608083333333333</v>
      </c>
      <c r="V10" s="71">
        <f t="shared" si="4"/>
        <v>343.60167889219917</v>
      </c>
      <c r="W10" s="71">
        <f t="shared" si="5"/>
        <v>290.86966666666666</v>
      </c>
      <c r="X10" s="71">
        <f t="shared" si="6"/>
        <v>356.25671418397769</v>
      </c>
      <c r="Y10" s="71">
        <f t="shared" si="7"/>
        <v>295.14799999999997</v>
      </c>
      <c r="Z10" s="5">
        <v>-1</v>
      </c>
      <c r="AA10" s="5"/>
      <c r="AC10" t="s">
        <v>12</v>
      </c>
      <c r="AD10" s="3">
        <v>36891</v>
      </c>
      <c r="AE10" s="22">
        <v>0.83825000000000005</v>
      </c>
      <c r="AF10">
        <f t="shared" si="8"/>
        <v>0.83825000000000005</v>
      </c>
      <c r="AH10" s="5" t="s">
        <v>302</v>
      </c>
      <c r="AI10" s="5">
        <v>37986</v>
      </c>
      <c r="AJ10" s="34">
        <v>51.34</v>
      </c>
      <c r="AK10" s="20">
        <f>AJ10/AE22</f>
        <v>58.262122811198495</v>
      </c>
      <c r="AL10" s="53">
        <f t="shared" si="9"/>
        <v>4.8551769009332082</v>
      </c>
      <c r="AM10" s="53">
        <f t="shared" si="10"/>
        <v>4.2783333333333333</v>
      </c>
    </row>
    <row r="11" spans="1:39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34">
        <v>63.686999999999998</v>
      </c>
      <c r="F11" s="35">
        <v>5.7729999999999997</v>
      </c>
      <c r="G11" s="35">
        <v>5.391</v>
      </c>
      <c r="H11" s="22">
        <v>2.48</v>
      </c>
      <c r="I11" s="22">
        <v>1.5980000000000001</v>
      </c>
      <c r="J11" s="35">
        <v>6.6779999999999999</v>
      </c>
      <c r="K11" s="34">
        <v>60.393999999999998</v>
      </c>
      <c r="L11" s="5"/>
      <c r="M11" s="24">
        <f>E11/$AE8</f>
        <v>76.87303100896834</v>
      </c>
      <c r="N11" s="24">
        <f>F11/$AE8</f>
        <v>6.9682668050744141</v>
      </c>
      <c r="O11" s="24">
        <f>G11/$AE8</f>
        <v>6.5071758784264979</v>
      </c>
      <c r="P11" s="24">
        <f>H11/$AE8</f>
        <v>2.9934698902796724</v>
      </c>
      <c r="Q11" s="24">
        <f>I11/$AE8</f>
        <v>1.9288568083334341</v>
      </c>
      <c r="R11" s="24">
        <f>J11/$AE8</f>
        <v>8.0606419061643759</v>
      </c>
      <c r="S11" s="24">
        <f>K11/$AE8</f>
        <v>72.898234094173603</v>
      </c>
      <c r="T11" s="54">
        <f t="shared" si="2"/>
        <v>12.655035291778505</v>
      </c>
      <c r="U11" s="54">
        <f t="shared" si="3"/>
        <v>10.608083333333333</v>
      </c>
      <c r="V11" s="71">
        <f t="shared" si="4"/>
        <v>163.57464109964181</v>
      </c>
      <c r="W11" s="71">
        <f t="shared" si="5"/>
        <v>139.89991666666668</v>
      </c>
      <c r="X11" s="71">
        <f t="shared" si="6"/>
        <v>176.22967639142033</v>
      </c>
      <c r="Y11" s="71">
        <f t="shared" si="7"/>
        <v>146.001</v>
      </c>
      <c r="Z11" s="5">
        <v>-1</v>
      </c>
      <c r="AA11" s="5"/>
      <c r="AC11" t="s">
        <v>13</v>
      </c>
      <c r="AD11" s="3">
        <v>36981</v>
      </c>
      <c r="AE11" s="22">
        <v>0.84385999999999994</v>
      </c>
      <c r="AF11">
        <f t="shared" si="8"/>
        <v>0.84909999999999997</v>
      </c>
      <c r="AH11" s="5" t="s">
        <v>303</v>
      </c>
      <c r="AI11" s="5">
        <v>38352</v>
      </c>
      <c r="AJ11" s="34">
        <v>73.212999999999994</v>
      </c>
      <c r="AK11" s="20">
        <f>AJ11/AE26</f>
        <v>80.768933752551163</v>
      </c>
      <c r="AL11" s="53">
        <f t="shared" si="9"/>
        <v>6.7307444793792639</v>
      </c>
      <c r="AM11" s="53">
        <f t="shared" si="10"/>
        <v>6.1010833333333325</v>
      </c>
    </row>
    <row r="12" spans="1:39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34">
        <v>100.458</v>
      </c>
      <c r="F12" s="35">
        <v>40.533999999999999</v>
      </c>
      <c r="G12" s="35">
        <v>6.093</v>
      </c>
      <c r="H12" s="22">
        <v>2.0870000000000002</v>
      </c>
      <c r="I12" s="22">
        <v>1.7669999999999999</v>
      </c>
      <c r="J12" s="35">
        <v>3.165</v>
      </c>
      <c r="K12" s="34">
        <v>60.771000000000001</v>
      </c>
      <c r="L12" s="5"/>
      <c r="M12" s="24">
        <f>E12/$AE8</f>
        <v>121.25725735391747</v>
      </c>
      <c r="N12" s="24">
        <f>F12/$AE8</f>
        <v>48.926334085724292</v>
      </c>
      <c r="O12" s="24">
        <f>G12/$AE8</f>
        <v>7.3545209844653403</v>
      </c>
      <c r="P12" s="24">
        <f>H12/$AE8</f>
        <v>2.5191014762151922</v>
      </c>
      <c r="Q12" s="24">
        <f>I12/$AE8</f>
        <v>2.1328472968242664</v>
      </c>
      <c r="R12" s="24">
        <f>J12/$AE8</f>
        <v>3.8202952430383723</v>
      </c>
      <c r="S12" s="24">
        <f>K12/$AE8</f>
        <v>73.353289799268538</v>
      </c>
      <c r="T12" s="54">
        <f t="shared" si="2"/>
        <v>12.655035291778505</v>
      </c>
      <c r="U12" s="54">
        <f t="shared" si="3"/>
        <v>10.608083333333333</v>
      </c>
      <c r="V12" s="71">
        <f t="shared" si="4"/>
        <v>246.70861094767497</v>
      </c>
      <c r="W12" s="71">
        <f t="shared" si="5"/>
        <v>206.36049999999994</v>
      </c>
      <c r="X12" s="71">
        <f t="shared" si="6"/>
        <v>259.36364623945349</v>
      </c>
      <c r="Y12" s="71">
        <f t="shared" si="7"/>
        <v>214.87499999999994</v>
      </c>
      <c r="Z12" s="5">
        <v>-1</v>
      </c>
      <c r="AA12" s="5"/>
      <c r="AC12" t="s">
        <v>14</v>
      </c>
      <c r="AD12" s="3">
        <v>37072</v>
      </c>
      <c r="AE12" s="22">
        <v>0.8479000000000001</v>
      </c>
      <c r="AF12">
        <f t="shared" si="8"/>
        <v>0.84909999999999997</v>
      </c>
      <c r="AH12" s="5" t="s">
        <v>304</v>
      </c>
      <c r="AI12" s="5">
        <v>38717</v>
      </c>
      <c r="AJ12" s="34">
        <v>102.17400000000001</v>
      </c>
      <c r="AK12" s="20">
        <f>AJ12/AE30</f>
        <v>109.33313358729616</v>
      </c>
      <c r="AL12" s="53">
        <f t="shared" si="9"/>
        <v>9.1110944656080139</v>
      </c>
      <c r="AM12" s="53">
        <f t="shared" si="10"/>
        <v>8.5145</v>
      </c>
    </row>
    <row r="13" spans="1:39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34">
        <v>66.301000000000002</v>
      </c>
      <c r="F13" s="35">
        <v>5.0129999999999999</v>
      </c>
      <c r="G13" s="35">
        <v>6.0220000000000002</v>
      </c>
      <c r="H13" s="22">
        <v>1.8720000000000001</v>
      </c>
      <c r="I13" s="22">
        <v>1.7809999999999999</v>
      </c>
      <c r="J13" s="35">
        <v>3.4350000000000001</v>
      </c>
      <c r="K13" s="34">
        <v>49.65</v>
      </c>
      <c r="L13" s="5"/>
      <c r="M13" s="24">
        <f>E13/$AE9</f>
        <v>79.532886292479887</v>
      </c>
      <c r="N13" s="24">
        <f>F13/$AE9</f>
        <v>6.0134592085217662</v>
      </c>
      <c r="O13" s="24">
        <f>G13/$AE9</f>
        <v>7.2238283171191062</v>
      </c>
      <c r="P13" s="24">
        <f>H13/$AE9</f>
        <v>2.2456005661984335</v>
      </c>
      <c r="Q13" s="24">
        <f>I13/$AE9</f>
        <v>2.1364394275637872</v>
      </c>
      <c r="R13" s="24">
        <f>J13/$AE9</f>
        <v>4.1205330902198822</v>
      </c>
      <c r="S13" s="24">
        <f>K13/$AE9</f>
        <v>59.558797068243706</v>
      </c>
      <c r="T13" s="54">
        <f t="shared" si="2"/>
        <v>12.655035291778505</v>
      </c>
      <c r="U13" s="54">
        <f t="shared" si="3"/>
        <v>10.608083333333333</v>
      </c>
      <c r="V13" s="71">
        <f t="shared" si="4"/>
        <v>148.17650867856804</v>
      </c>
      <c r="W13" s="71">
        <f t="shared" si="5"/>
        <v>124.25791666666667</v>
      </c>
      <c r="X13" s="71">
        <f t="shared" si="6"/>
        <v>160.83154397034656</v>
      </c>
      <c r="Y13" s="71">
        <f t="shared" si="7"/>
        <v>134.07400000000001</v>
      </c>
      <c r="Z13" s="5">
        <v>-1</v>
      </c>
      <c r="AA13" s="5"/>
      <c r="AC13" t="s">
        <v>15</v>
      </c>
      <c r="AD13" s="3">
        <v>37164</v>
      </c>
      <c r="AE13" s="22">
        <v>0.84853999999999996</v>
      </c>
      <c r="AF13">
        <f t="shared" si="8"/>
        <v>0.84909999999999997</v>
      </c>
      <c r="AH13" s="5" t="s">
        <v>305</v>
      </c>
      <c r="AI13" s="5">
        <v>39082</v>
      </c>
      <c r="AJ13" s="34">
        <v>117.79300000000001</v>
      </c>
      <c r="AK13" s="20">
        <f>AJ13/AE34</f>
        <v>123.8336031622548</v>
      </c>
      <c r="AL13" s="53">
        <f t="shared" si="9"/>
        <v>10.3194669301879</v>
      </c>
      <c r="AM13" s="53">
        <f t="shared" si="10"/>
        <v>9.8160833333333333</v>
      </c>
    </row>
    <row r="14" spans="1:39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34">
        <v>68.033000000000001</v>
      </c>
      <c r="F14" s="35">
        <v>4.6740000000000004</v>
      </c>
      <c r="G14" s="35">
        <v>5.58</v>
      </c>
      <c r="H14" s="22">
        <v>2.3039999999999998</v>
      </c>
      <c r="I14" s="22">
        <v>2.0710000000000002</v>
      </c>
      <c r="J14" s="35">
        <v>3.383</v>
      </c>
      <c r="K14" s="34">
        <v>52.082000000000001</v>
      </c>
      <c r="L14" s="5"/>
      <c r="M14" s="24">
        <f>E14/$AE9</f>
        <v>81.610546645394237</v>
      </c>
      <c r="N14" s="24">
        <f>F14/$AE9</f>
        <v>5.6068039777839092</v>
      </c>
      <c r="O14" s="24">
        <f>G14/$AE9</f>
        <v>6.6936170723222537</v>
      </c>
      <c r="P14" s="24">
        <f>H14/$AE9</f>
        <v>2.7638160814749946</v>
      </c>
      <c r="Q14" s="24">
        <f>I14/$AE9</f>
        <v>2.4843155836522199</v>
      </c>
      <c r="R14" s="24">
        <f>J14/$AE9</f>
        <v>4.0581552967143697</v>
      </c>
      <c r="S14" s="24">
        <f>K14/$AE9</f>
        <v>62.476158487578424</v>
      </c>
      <c r="T14" s="54">
        <f t="shared" si="2"/>
        <v>12.655035291778505</v>
      </c>
      <c r="U14" s="54">
        <f t="shared" si="3"/>
        <v>10.608083333333333</v>
      </c>
      <c r="V14" s="71">
        <f t="shared" si="4"/>
        <v>153.0383778531419</v>
      </c>
      <c r="W14" s="71">
        <f t="shared" si="5"/>
        <v>126.69858333333335</v>
      </c>
      <c r="X14" s="71">
        <f t="shared" si="6"/>
        <v>165.69341314492041</v>
      </c>
      <c r="Y14" s="71">
        <f t="shared" si="7"/>
        <v>138.12700000000001</v>
      </c>
      <c r="Z14" s="5">
        <v>-1</v>
      </c>
      <c r="AA14" s="5"/>
      <c r="AC14" t="s">
        <v>16</v>
      </c>
      <c r="AD14" s="3">
        <v>37256</v>
      </c>
      <c r="AE14" s="22">
        <v>0.84909999999999997</v>
      </c>
      <c r="AF14">
        <f t="shared" si="8"/>
        <v>0.84909999999999997</v>
      </c>
      <c r="AH14" s="5" t="s">
        <v>306</v>
      </c>
      <c r="AI14" s="5">
        <v>39447</v>
      </c>
      <c r="AJ14" s="34">
        <v>137.14099999999999</v>
      </c>
      <c r="AK14" s="20">
        <f>AJ14/AE38</f>
        <v>139.51839342394399</v>
      </c>
      <c r="AL14" s="53">
        <f t="shared" si="9"/>
        <v>11.626532785328665</v>
      </c>
      <c r="AM14" s="53">
        <f t="shared" si="10"/>
        <v>11.428416666666665</v>
      </c>
    </row>
    <row r="15" spans="1:39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34">
        <v>104.402</v>
      </c>
      <c r="F15" s="35">
        <v>43.436999999999998</v>
      </c>
      <c r="G15" s="35">
        <v>7.7690000000000001</v>
      </c>
      <c r="H15" s="22">
        <v>2.1680000000000001</v>
      </c>
      <c r="I15" s="22">
        <v>1.823</v>
      </c>
      <c r="J15" s="35">
        <v>3.5790000000000002</v>
      </c>
      <c r="K15" s="34">
        <v>56.292999999999999</v>
      </c>
      <c r="L15" s="5"/>
      <c r="M15" s="24">
        <f>E15/$AE9</f>
        <v>125.23781533773978</v>
      </c>
      <c r="N15" s="24">
        <f>F15/$AE9</f>
        <v>52.105850317287043</v>
      </c>
      <c r="O15" s="24">
        <f>G15/$AE9</f>
        <v>9.3194822643139048</v>
      </c>
      <c r="P15" s="24">
        <f>H15/$AE9</f>
        <v>2.6006741599990404</v>
      </c>
      <c r="Q15" s="24">
        <f>I15/$AE9</f>
        <v>2.1868214915490087</v>
      </c>
      <c r="R15" s="24">
        <f>J15/$AE9</f>
        <v>4.2932715953120688</v>
      </c>
      <c r="S15" s="24">
        <f>K15/$AE9</f>
        <v>67.527560188572863</v>
      </c>
      <c r="T15" s="54">
        <f t="shared" si="2"/>
        <v>12.655035291778505</v>
      </c>
      <c r="U15" s="54">
        <f t="shared" si="3"/>
        <v>10.608083333333333</v>
      </c>
      <c r="V15" s="71">
        <f t="shared" si="4"/>
        <v>250.6164400629952</v>
      </c>
      <c r="W15" s="71">
        <f t="shared" si="5"/>
        <v>213.73841666666669</v>
      </c>
      <c r="X15" s="71">
        <f t="shared" si="6"/>
        <v>263.27147535477371</v>
      </c>
      <c r="Y15" s="71">
        <f t="shared" si="7"/>
        <v>219.47100000000003</v>
      </c>
      <c r="Z15" s="5">
        <v>-1</v>
      </c>
      <c r="AA15" s="5"/>
      <c r="AC15" t="s">
        <v>17</v>
      </c>
      <c r="AD15" s="3">
        <v>37346</v>
      </c>
      <c r="AE15" s="22">
        <v>0.85063999999999995</v>
      </c>
      <c r="AF15">
        <f t="shared" si="8"/>
        <v>0.86545000000000005</v>
      </c>
      <c r="AH15" s="5" t="s">
        <v>307</v>
      </c>
      <c r="AI15" s="5">
        <v>39813</v>
      </c>
      <c r="AJ15" s="34">
        <v>68.790999999999997</v>
      </c>
      <c r="AK15" s="20">
        <f>AJ15/AE42</f>
        <v>68.966174082168706</v>
      </c>
      <c r="AL15" s="53">
        <f t="shared" si="9"/>
        <v>5.7471811735140585</v>
      </c>
      <c r="AM15" s="53">
        <f t="shared" si="10"/>
        <v>5.7325833333333334</v>
      </c>
    </row>
    <row r="16" spans="1:39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34">
        <v>75.968999999999994</v>
      </c>
      <c r="F16" s="35">
        <v>1.7090000000000001</v>
      </c>
      <c r="G16" s="35">
        <v>4.2350000000000003</v>
      </c>
      <c r="H16" s="22">
        <v>2.8679999999999999</v>
      </c>
      <c r="I16" s="22">
        <v>1.9</v>
      </c>
      <c r="J16" s="35">
        <v>1.2749999999999999</v>
      </c>
      <c r="K16" s="34">
        <v>47.155000000000001</v>
      </c>
      <c r="L16" s="5"/>
      <c r="M16" s="24">
        <f>E16/$AE10</f>
        <v>90.628094243960618</v>
      </c>
      <c r="N16" s="24">
        <f>F16/$AE10</f>
        <v>2.0387712496271995</v>
      </c>
      <c r="O16" s="24">
        <f>G16/$AE10</f>
        <v>5.052192066805846</v>
      </c>
      <c r="P16" s="24">
        <f>H16/$AE10</f>
        <v>3.4214136594094837</v>
      </c>
      <c r="Q16" s="24">
        <f>I16/$AE10</f>
        <v>2.2666269012824336</v>
      </c>
      <c r="R16" s="24">
        <f>J16/$AE10</f>
        <v>1.5210259469132119</v>
      </c>
      <c r="S16" s="24">
        <f>K16/$AE10</f>
        <v>56.254100805249031</v>
      </c>
      <c r="T16" s="54">
        <f t="shared" si="2"/>
        <v>12.655035291778505</v>
      </c>
      <c r="U16" s="54">
        <f t="shared" si="3"/>
        <v>10.608083333333333</v>
      </c>
      <c r="V16" s="71">
        <f t="shared" si="4"/>
        <v>148.52718958146932</v>
      </c>
      <c r="W16" s="71">
        <f t="shared" si="5"/>
        <v>132.05383333333333</v>
      </c>
      <c r="X16" s="71">
        <f t="shared" si="6"/>
        <v>161.18222487324783</v>
      </c>
      <c r="Y16" s="71">
        <f t="shared" si="7"/>
        <v>135.11099999999999</v>
      </c>
      <c r="Z16" s="5">
        <v>-1</v>
      </c>
      <c r="AA16" s="5"/>
      <c r="AC16" t="s">
        <v>18</v>
      </c>
      <c r="AD16" s="3">
        <v>37437</v>
      </c>
      <c r="AE16" s="22">
        <v>0.8571899999999999</v>
      </c>
      <c r="AF16">
        <f t="shared" si="8"/>
        <v>0.86545000000000005</v>
      </c>
      <c r="AH16" s="5" t="s">
        <v>308</v>
      </c>
      <c r="AI16" s="5">
        <v>40178</v>
      </c>
      <c r="AJ16" s="34">
        <v>36.686</v>
      </c>
      <c r="AK16" s="20">
        <f>AJ16/AE46</f>
        <v>36.345803281287154</v>
      </c>
      <c r="AL16" s="53">
        <f t="shared" si="9"/>
        <v>3.0288169401072627</v>
      </c>
      <c r="AM16" s="53">
        <f t="shared" si="10"/>
        <v>3.0571666666666668</v>
      </c>
    </row>
    <row r="17" spans="1:37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34">
        <v>60.488999999999997</v>
      </c>
      <c r="F17" s="35">
        <v>2.0470000000000002</v>
      </c>
      <c r="G17" s="35">
        <v>6.03</v>
      </c>
      <c r="H17" s="22">
        <v>2.141</v>
      </c>
      <c r="I17" s="22">
        <v>1.64</v>
      </c>
      <c r="J17" s="35">
        <v>1.9350000000000001</v>
      </c>
      <c r="K17" s="34">
        <v>51.383000000000003</v>
      </c>
      <c r="L17" s="5"/>
      <c r="M17" s="24">
        <f>E17/$AE10</f>
        <v>72.161049806143751</v>
      </c>
      <c r="N17" s="24">
        <f>F17/$AE10</f>
        <v>2.4419922457500745</v>
      </c>
      <c r="O17" s="24">
        <f>G17/$AE10</f>
        <v>7.19355800775425</v>
      </c>
      <c r="P17" s="24">
        <f>H17/$AE10</f>
        <v>2.5541306292872052</v>
      </c>
      <c r="Q17" s="24">
        <f>I17/$AE10</f>
        <v>1.9564569042648372</v>
      </c>
      <c r="R17" s="24">
        <f>J17/$AE10</f>
        <v>2.3083805547271101</v>
      </c>
      <c r="S17" s="24">
        <f>K17/$AE10</f>
        <v>61.297942141365944</v>
      </c>
      <c r="T17" s="54">
        <f t="shared" si="2"/>
        <v>12.655035291778505</v>
      </c>
      <c r="U17" s="54">
        <f t="shared" si="3"/>
        <v>10.608083333333333</v>
      </c>
      <c r="V17" s="71">
        <f t="shared" si="4"/>
        <v>137.25847499751464</v>
      </c>
      <c r="W17" s="71">
        <f t="shared" si="5"/>
        <v>125.66499999999999</v>
      </c>
      <c r="X17" s="71">
        <f t="shared" si="6"/>
        <v>149.91351028929316</v>
      </c>
      <c r="Y17" s="71">
        <f t="shared" si="7"/>
        <v>125.66499999999999</v>
      </c>
      <c r="Z17" s="5">
        <v>-1</v>
      </c>
      <c r="AA17" s="5"/>
      <c r="AC17" t="s">
        <v>19</v>
      </c>
      <c r="AD17" s="3">
        <v>37529</v>
      </c>
      <c r="AE17" s="22">
        <v>0.86151</v>
      </c>
      <c r="AF17">
        <f t="shared" si="8"/>
        <v>0.86545000000000005</v>
      </c>
      <c r="AH17" s="5"/>
      <c r="AJ17" s="75"/>
      <c r="AK17" s="76">
        <f>AJ17/AE50</f>
        <v>0</v>
      </c>
    </row>
    <row r="18" spans="1:37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34">
        <v>83.484999999999999</v>
      </c>
      <c r="F18" s="35">
        <v>51.307000000000002</v>
      </c>
      <c r="G18" s="35">
        <v>5.8650000000000002</v>
      </c>
      <c r="H18" s="22">
        <v>1.863</v>
      </c>
      <c r="I18" s="22">
        <v>1.4610000000000001</v>
      </c>
      <c r="J18" s="35">
        <v>2.9489999999999998</v>
      </c>
      <c r="K18" s="34">
        <v>53.558999999999997</v>
      </c>
      <c r="L18" s="5"/>
      <c r="M18" s="24">
        <f>E18/$AE10</f>
        <v>99.594393080823139</v>
      </c>
      <c r="N18" s="24">
        <f>F18/$AE10</f>
        <v>61.207277065314642</v>
      </c>
      <c r="O18" s="24">
        <f>G18/$AE10</f>
        <v>6.9967193558007752</v>
      </c>
      <c r="P18" s="24">
        <f>H18/$AE10</f>
        <v>2.2224873247837755</v>
      </c>
      <c r="Q18" s="24">
        <f>I18/$AE10</f>
        <v>1.7429167909334924</v>
      </c>
      <c r="R18" s="24">
        <f>J18/$AE10</f>
        <v>3.5180435430957346</v>
      </c>
      <c r="S18" s="24">
        <f>K18/$AE10</f>
        <v>63.893826424097817</v>
      </c>
      <c r="T18" s="54">
        <f t="shared" si="2"/>
        <v>12.655035291778505</v>
      </c>
      <c r="U18" s="54">
        <f t="shared" si="3"/>
        <v>10.608083333333333</v>
      </c>
      <c r="V18" s="71">
        <f t="shared" si="4"/>
        <v>226.52062829307084</v>
      </c>
      <c r="W18" s="71">
        <f t="shared" si="5"/>
        <v>200.48900000000003</v>
      </c>
      <c r="X18" s="71">
        <f t="shared" si="6"/>
        <v>239.17566358484936</v>
      </c>
      <c r="Y18" s="71">
        <f t="shared" si="7"/>
        <v>200.48900000000003</v>
      </c>
      <c r="Z18" s="5">
        <v>-1</v>
      </c>
      <c r="AA18" s="5"/>
      <c r="AC18" t="s">
        <v>20</v>
      </c>
      <c r="AD18" s="3">
        <v>37621</v>
      </c>
      <c r="AE18" s="22">
        <v>0.86545000000000005</v>
      </c>
      <c r="AF18">
        <f t="shared" si="8"/>
        <v>0.86545000000000005</v>
      </c>
      <c r="AH18" s="5"/>
      <c r="AJ18" s="75"/>
      <c r="AK18" s="76">
        <f>AJ18/AE54</f>
        <v>0</v>
      </c>
    </row>
    <row r="19" spans="1:37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34">
        <v>135.702</v>
      </c>
      <c r="F19" s="35">
        <v>5.7119999999999997</v>
      </c>
      <c r="G19" s="35">
        <v>5.3070000000000004</v>
      </c>
      <c r="H19" s="22">
        <v>2.403</v>
      </c>
      <c r="I19" s="22">
        <v>1.694</v>
      </c>
      <c r="J19" s="35">
        <v>4.1829999999999998</v>
      </c>
      <c r="K19" s="34">
        <v>64.213999999999999</v>
      </c>
      <c r="L19" s="5"/>
      <c r="M19" s="24">
        <f>E19/$AE11</f>
        <v>160.81103500580667</v>
      </c>
      <c r="N19" s="24">
        <f>F19/$AE11</f>
        <v>6.7688953143886428</v>
      </c>
      <c r="O19" s="24">
        <f>G19/$AE11</f>
        <v>6.2889578840091964</v>
      </c>
      <c r="P19" s="24">
        <f>H19/$AE11</f>
        <v>2.847628753584718</v>
      </c>
      <c r="Q19" s="24">
        <f>I19/$AE11</f>
        <v>2.0074419927476121</v>
      </c>
      <c r="R19" s="24">
        <f>J19/$AE11</f>
        <v>4.9569833858696946</v>
      </c>
      <c r="S19" s="24">
        <f>K19/$AE11</f>
        <v>76.095560875026663</v>
      </c>
      <c r="T19" s="54">
        <f t="shared" si="2"/>
        <v>6.4448631884740708</v>
      </c>
      <c r="U19" s="54">
        <f t="shared" si="3"/>
        <v>5.4723333333333342</v>
      </c>
      <c r="V19" s="71">
        <f t="shared" si="4"/>
        <v>253.33164002295911</v>
      </c>
      <c r="W19" s="71">
        <f t="shared" si="5"/>
        <v>219.21499999999995</v>
      </c>
      <c r="X19" s="71">
        <f t="shared" si="6"/>
        <v>259.77650321143318</v>
      </c>
      <c r="Y19" s="71">
        <f t="shared" si="7"/>
        <v>219.21499999999995</v>
      </c>
      <c r="Z19" s="5">
        <v>-1</v>
      </c>
      <c r="AA19" s="5"/>
      <c r="AC19" t="s">
        <v>21</v>
      </c>
      <c r="AD19" s="3">
        <v>37711</v>
      </c>
      <c r="AE19" s="22">
        <v>0.87156000000000011</v>
      </c>
      <c r="AF19">
        <f t="shared" si="8"/>
        <v>0.88119000000000003</v>
      </c>
      <c r="AH19" s="5"/>
      <c r="AJ19" s="75"/>
      <c r="AK19" s="76">
        <f>AJ19/AE58</f>
        <v>0</v>
      </c>
    </row>
    <row r="20" spans="1:37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34">
        <v>48.03</v>
      </c>
      <c r="F20" s="35">
        <v>-1.4990000000000001</v>
      </c>
      <c r="G20" s="35">
        <v>4.0739999999999998</v>
      </c>
      <c r="H20" s="22">
        <v>1.879</v>
      </c>
      <c r="I20" s="22">
        <v>1.474</v>
      </c>
      <c r="J20" s="35">
        <v>3.05</v>
      </c>
      <c r="K20" s="34">
        <v>53.472999999999999</v>
      </c>
      <c r="L20" s="5"/>
      <c r="M20" s="24">
        <f>E20/$AE11</f>
        <v>56.917024150925513</v>
      </c>
      <c r="N20" s="24">
        <f>F20/$AE11</f>
        <v>-1.7763610077501011</v>
      </c>
      <c r="O20" s="24">
        <f>G20/$AE11</f>
        <v>4.827815040409547</v>
      </c>
      <c r="P20" s="24">
        <f>H20/$AE11</f>
        <v>2.2266726708221745</v>
      </c>
      <c r="Q20" s="24">
        <f>I20/$AE11</f>
        <v>1.7467352404427277</v>
      </c>
      <c r="R20" s="24">
        <f>J20/$AE11</f>
        <v>3.614343611499538</v>
      </c>
      <c r="S20" s="24">
        <f>K20/$AE11</f>
        <v>63.367146209086819</v>
      </c>
      <c r="T20" s="54">
        <f t="shared" si="2"/>
        <v>6.4448631884740708</v>
      </c>
      <c r="U20" s="54">
        <f t="shared" si="3"/>
        <v>5.4723333333333342</v>
      </c>
      <c r="V20" s="71">
        <f t="shared" si="4"/>
        <v>124.47851272696215</v>
      </c>
      <c r="W20" s="71">
        <f t="shared" si="5"/>
        <v>110.48099999999999</v>
      </c>
      <c r="X20" s="71">
        <f t="shared" si="6"/>
        <v>130.92337591543622</v>
      </c>
      <c r="Y20" s="71">
        <f t="shared" si="7"/>
        <v>110.48099999999999</v>
      </c>
      <c r="Z20" s="5">
        <v>-1</v>
      </c>
      <c r="AA20" s="5"/>
      <c r="AC20" t="s">
        <v>22</v>
      </c>
      <c r="AD20" s="3">
        <v>37802</v>
      </c>
      <c r="AE20" s="22">
        <v>0.87230999999999992</v>
      </c>
      <c r="AF20">
        <f t="shared" si="8"/>
        <v>0.88119000000000003</v>
      </c>
      <c r="AH20" s="5"/>
      <c r="AJ20" s="75"/>
      <c r="AK20" s="76">
        <f>AJ20/AE62</f>
        <v>0</v>
      </c>
    </row>
    <row r="21" spans="1:37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34">
        <v>35.051000000000002</v>
      </c>
      <c r="F21" s="35">
        <v>20.687999999999999</v>
      </c>
      <c r="G21" s="35">
        <v>7.0629999999999997</v>
      </c>
      <c r="H21" s="22">
        <v>2.206</v>
      </c>
      <c r="I21" s="22">
        <v>1.653</v>
      </c>
      <c r="J21" s="35">
        <v>3.2759999999999998</v>
      </c>
      <c r="K21" s="34">
        <v>60.134999999999998</v>
      </c>
      <c r="L21" s="5"/>
      <c r="M21" s="24">
        <f>E21/$AE11</f>
        <v>41.53651079562961</v>
      </c>
      <c r="N21" s="24">
        <f>F21/$AE11</f>
        <v>24.51591496219752</v>
      </c>
      <c r="O21" s="24">
        <f>G21/$AE11</f>
        <v>8.3698717796790945</v>
      </c>
      <c r="P21" s="24">
        <f>H21/$AE11</f>
        <v>2.6141777072026167</v>
      </c>
      <c r="Q21" s="24">
        <f>I21/$AE11</f>
        <v>1.9588557343635202</v>
      </c>
      <c r="R21" s="24">
        <f>J21/$AE11</f>
        <v>3.882160547958192</v>
      </c>
      <c r="S21" s="24">
        <f>K21/$AE11</f>
        <v>71.261820681155641</v>
      </c>
      <c r="T21" s="54">
        <f t="shared" si="2"/>
        <v>6.4448631884740708</v>
      </c>
      <c r="U21" s="54">
        <f t="shared" si="3"/>
        <v>5.4723333333333342</v>
      </c>
      <c r="V21" s="71">
        <f t="shared" si="4"/>
        <v>147.69444901971212</v>
      </c>
      <c r="W21" s="71">
        <f t="shared" si="5"/>
        <v>130.072</v>
      </c>
      <c r="X21" s="71">
        <f t="shared" si="6"/>
        <v>154.1393122081862</v>
      </c>
      <c r="Y21" s="71">
        <f t="shared" si="7"/>
        <v>130.072</v>
      </c>
      <c r="Z21" s="5">
        <v>1</v>
      </c>
      <c r="AA21" s="5"/>
      <c r="AC21" t="s">
        <v>23</v>
      </c>
      <c r="AD21" s="3">
        <v>37894</v>
      </c>
      <c r="AE21" s="22">
        <v>0.87763999999999998</v>
      </c>
      <c r="AF21">
        <f t="shared" si="8"/>
        <v>0.88119000000000003</v>
      </c>
      <c r="AH21" s="5"/>
      <c r="AJ21" s="34"/>
    </row>
    <row r="22" spans="1:37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34">
        <v>220.386</v>
      </c>
      <c r="F22" s="35">
        <v>23.385000000000002</v>
      </c>
      <c r="G22" s="35">
        <v>5.69</v>
      </c>
      <c r="H22" s="22">
        <v>4.46</v>
      </c>
      <c r="I22" s="22">
        <v>1.4770000000000001</v>
      </c>
      <c r="J22" s="35">
        <v>2.5099999999999998</v>
      </c>
      <c r="K22" s="34">
        <v>73.887</v>
      </c>
      <c r="L22" s="5"/>
      <c r="M22" s="24">
        <f>E22/$AE12</f>
        <v>259.91980186342727</v>
      </c>
      <c r="N22" s="24">
        <f>F22/$AE12</f>
        <v>27.579903290482367</v>
      </c>
      <c r="O22" s="24">
        <f>G22/$AE12</f>
        <v>6.7106970161575656</v>
      </c>
      <c r="P22" s="24">
        <f>H22/$AE12</f>
        <v>5.2600542516806224</v>
      </c>
      <c r="Q22" s="24">
        <f>I22/$AE12</f>
        <v>1.7419507017336948</v>
      </c>
      <c r="R22" s="24">
        <f>J22/$AE12</f>
        <v>2.9602547470220539</v>
      </c>
      <c r="S22" s="24">
        <f>K22/$AE12</f>
        <v>87.141172308055189</v>
      </c>
      <c r="T22" s="54">
        <f t="shared" si="2"/>
        <v>6.4448631884740708</v>
      </c>
      <c r="U22" s="54">
        <f t="shared" si="3"/>
        <v>5.4723333333333342</v>
      </c>
      <c r="V22" s="71">
        <f t="shared" si="4"/>
        <v>384.86897099008468</v>
      </c>
      <c r="W22" s="71">
        <f t="shared" si="5"/>
        <v>331.79500000000002</v>
      </c>
      <c r="X22" s="71">
        <f t="shared" si="6"/>
        <v>391.31383417855875</v>
      </c>
      <c r="Y22" s="71">
        <f t="shared" si="7"/>
        <v>331.79500000000002</v>
      </c>
      <c r="Z22" s="5">
        <v>1</v>
      </c>
      <c r="AA22" s="5"/>
      <c r="AC22" t="s">
        <v>24</v>
      </c>
      <c r="AD22" s="3">
        <v>37986</v>
      </c>
      <c r="AE22" s="22">
        <v>0.88119000000000003</v>
      </c>
      <c r="AF22">
        <f t="shared" si="8"/>
        <v>0.88119000000000003</v>
      </c>
      <c r="AH22" s="5"/>
    </row>
    <row r="23" spans="1:37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34">
        <v>47.786999999999999</v>
      </c>
      <c r="F23" s="35">
        <v>4.452</v>
      </c>
      <c r="G23" s="35">
        <v>4.3879999999999999</v>
      </c>
      <c r="H23" s="22">
        <v>2.4660000000000002</v>
      </c>
      <c r="I23" s="22">
        <v>1.5009999999999999</v>
      </c>
      <c r="J23" s="35">
        <v>3.5590000000000002</v>
      </c>
      <c r="K23" s="34">
        <v>61.436999999999998</v>
      </c>
      <c r="L23" s="5"/>
      <c r="M23" s="24">
        <f>E23/$AE12</f>
        <v>56.359240476471271</v>
      </c>
      <c r="N23" s="24">
        <f>F23/$AE12</f>
        <v>5.2506191767897148</v>
      </c>
      <c r="O23" s="24">
        <f>G23/$AE12</f>
        <v>5.1751385776624597</v>
      </c>
      <c r="P23" s="24">
        <f>H23/$AE12</f>
        <v>2.9083618351220664</v>
      </c>
      <c r="Q23" s="24">
        <f>I23/$AE12</f>
        <v>1.7702559264064155</v>
      </c>
      <c r="R23" s="24">
        <f>J23/$AE12</f>
        <v>4.1974289420922277</v>
      </c>
      <c r="S23" s="24">
        <f>K23/$AE12</f>
        <v>72.457837009081246</v>
      </c>
      <c r="T23" s="54">
        <f t="shared" si="2"/>
        <v>6.4448631884740708</v>
      </c>
      <c r="U23" s="54">
        <f t="shared" si="3"/>
        <v>5.4723333333333342</v>
      </c>
      <c r="V23" s="71">
        <f t="shared" si="4"/>
        <v>141.67401875515134</v>
      </c>
      <c r="W23" s="71">
        <f t="shared" si="5"/>
        <v>125.58999999999999</v>
      </c>
      <c r="X23" s="71">
        <f t="shared" si="6"/>
        <v>148.11888194362541</v>
      </c>
      <c r="Y23" s="71">
        <f t="shared" si="7"/>
        <v>125.58999999999999</v>
      </c>
      <c r="Z23" s="5">
        <v>1</v>
      </c>
      <c r="AA23" s="5"/>
      <c r="AC23" t="s">
        <v>25</v>
      </c>
      <c r="AD23" s="3">
        <v>38077</v>
      </c>
      <c r="AE23" s="22">
        <v>0.88790999999999998</v>
      </c>
      <c r="AF23">
        <f t="shared" si="8"/>
        <v>0.90644999999999998</v>
      </c>
      <c r="AH23" s="5"/>
    </row>
    <row r="24" spans="1:37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34">
        <v>93.676000000000002</v>
      </c>
      <c r="F24" s="35">
        <v>29.946000000000002</v>
      </c>
      <c r="G24" s="35">
        <v>5.9649999999999999</v>
      </c>
      <c r="H24" s="22">
        <v>2.0579999999999998</v>
      </c>
      <c r="I24" s="22">
        <v>1.571</v>
      </c>
      <c r="J24" s="35">
        <v>2.9390000000000001</v>
      </c>
      <c r="K24" s="34">
        <v>66.731999999999999</v>
      </c>
      <c r="L24" s="5"/>
      <c r="M24" s="24">
        <f>E24/$AE12</f>
        <v>110.48000943507488</v>
      </c>
      <c r="N24" s="24">
        <f>F24/$AE12</f>
        <v>35.317844085387428</v>
      </c>
      <c r="O24" s="24">
        <f>G24/$AE12</f>
        <v>7.0350277155324914</v>
      </c>
      <c r="P24" s="24">
        <f>H24/$AE12</f>
        <v>2.4271730156858116</v>
      </c>
      <c r="Q24" s="24">
        <f>I24/$AE12</f>
        <v>1.8528128317018513</v>
      </c>
      <c r="R24" s="24">
        <f>J24/$AE12</f>
        <v>3.4662106380469391</v>
      </c>
      <c r="S24" s="24">
        <f>K24/$AE12</f>
        <v>78.702677202500283</v>
      </c>
      <c r="T24" s="54">
        <f t="shared" si="2"/>
        <v>6.4448631884740708</v>
      </c>
      <c r="U24" s="54">
        <f t="shared" si="3"/>
        <v>5.4723333333333342</v>
      </c>
      <c r="V24" s="71">
        <f t="shared" si="4"/>
        <v>232.83689173545559</v>
      </c>
      <c r="W24" s="71">
        <f t="shared" si="5"/>
        <v>202.88699999999997</v>
      </c>
      <c r="X24" s="71">
        <f t="shared" si="6"/>
        <v>239.28175492392967</v>
      </c>
      <c r="Y24" s="71">
        <f t="shared" si="7"/>
        <v>202.88699999999997</v>
      </c>
      <c r="Z24" s="5">
        <v>1</v>
      </c>
      <c r="AA24" s="5"/>
      <c r="AC24" t="s">
        <v>26</v>
      </c>
      <c r="AD24" s="3">
        <v>38168</v>
      </c>
      <c r="AE24" s="22">
        <v>0.89415000000000011</v>
      </c>
      <c r="AF24">
        <f t="shared" si="8"/>
        <v>0.90644999999999998</v>
      </c>
      <c r="AH24" s="5"/>
    </row>
    <row r="25" spans="1:37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34">
        <v>60.466000000000001</v>
      </c>
      <c r="F25" s="35">
        <v>2.7090000000000001</v>
      </c>
      <c r="G25" s="35">
        <v>5.7329999999999997</v>
      </c>
      <c r="H25" s="22">
        <v>2.0990000000000002</v>
      </c>
      <c r="I25" s="22">
        <v>1.7549999999999999</v>
      </c>
      <c r="J25" s="35">
        <v>2.9260000000000002</v>
      </c>
      <c r="K25" s="34">
        <v>52.154000000000003</v>
      </c>
      <c r="L25" s="5"/>
      <c r="M25" s="24">
        <f>E25/$AE13</f>
        <v>71.258868173568729</v>
      </c>
      <c r="N25" s="24">
        <f>F25/$AE13</f>
        <v>3.1925424847384924</v>
      </c>
      <c r="O25" s="24">
        <f>G25/$AE13</f>
        <v>6.7563108397954128</v>
      </c>
      <c r="P25" s="24">
        <f>H25/$AE13</f>
        <v>2.4736606406297881</v>
      </c>
      <c r="Q25" s="24">
        <f>I25/$AE13</f>
        <v>2.0682584203455345</v>
      </c>
      <c r="R25" s="24">
        <f>J25/$AE13</f>
        <v>3.4482758620689657</v>
      </c>
      <c r="S25" s="24">
        <f>K25/$AE13</f>
        <v>61.463219176467824</v>
      </c>
      <c r="T25" s="54">
        <f t="shared" si="2"/>
        <v>6.4448631884740708</v>
      </c>
      <c r="U25" s="54">
        <f t="shared" si="3"/>
        <v>5.4723333333333342</v>
      </c>
      <c r="V25" s="71">
        <f t="shared" si="4"/>
        <v>144.21627240914069</v>
      </c>
      <c r="W25" s="71">
        <f t="shared" si="5"/>
        <v>127.84200000000001</v>
      </c>
      <c r="X25" s="71">
        <f t="shared" si="6"/>
        <v>150.66113559761476</v>
      </c>
      <c r="Y25" s="71">
        <f t="shared" si="7"/>
        <v>127.84200000000001</v>
      </c>
      <c r="Z25" s="5">
        <v>1</v>
      </c>
      <c r="AA25" s="5"/>
      <c r="AC25" t="s">
        <v>27</v>
      </c>
      <c r="AD25" s="3">
        <v>38260</v>
      </c>
      <c r="AE25" s="22">
        <v>0.89934999999999998</v>
      </c>
      <c r="AF25">
        <f t="shared" si="8"/>
        <v>0.90644999999999998</v>
      </c>
    </row>
    <row r="26" spans="1:37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34">
        <v>52.02</v>
      </c>
      <c r="F26" s="35">
        <v>3.1429999999999998</v>
      </c>
      <c r="G26" s="35">
        <v>5.4379999999999997</v>
      </c>
      <c r="H26" s="22">
        <v>2.1960000000000002</v>
      </c>
      <c r="I26" s="22">
        <v>1.9259999999999999</v>
      </c>
      <c r="J26" s="35">
        <v>4.1420000000000003</v>
      </c>
      <c r="K26" s="34">
        <v>53.692</v>
      </c>
      <c r="L26" s="5"/>
      <c r="M26" s="24">
        <f>E26/$AE13</f>
        <v>61.305300869729187</v>
      </c>
      <c r="N26" s="24">
        <f>F26/$AE13</f>
        <v>3.704009239399439</v>
      </c>
      <c r="O26" s="24">
        <f>G26/$AE13</f>
        <v>6.4086548660051381</v>
      </c>
      <c r="P26" s="24">
        <f>H26/$AE13</f>
        <v>2.5879746387913358</v>
      </c>
      <c r="Q26" s="24">
        <f>I26/$AE13</f>
        <v>2.2697810356612536</v>
      </c>
      <c r="R26" s="24">
        <f>J26/$AE13</f>
        <v>4.8813255709807439</v>
      </c>
      <c r="S26" s="24">
        <f>K26/$AE13</f>
        <v>63.275744219482881</v>
      </c>
      <c r="T26" s="54">
        <f t="shared" si="2"/>
        <v>6.4448631884740708</v>
      </c>
      <c r="U26" s="54">
        <f t="shared" si="3"/>
        <v>5.4723333333333342</v>
      </c>
      <c r="V26" s="71">
        <f t="shared" si="4"/>
        <v>137.98792725157591</v>
      </c>
      <c r="W26" s="71">
        <f t="shared" si="5"/>
        <v>122.55699999999999</v>
      </c>
      <c r="X26" s="71">
        <f t="shared" si="6"/>
        <v>144.43279044004998</v>
      </c>
      <c r="Y26" s="71">
        <f t="shared" si="7"/>
        <v>122.55699999999999</v>
      </c>
      <c r="Z26" s="5">
        <v>1</v>
      </c>
      <c r="AA26" s="5"/>
      <c r="AC26" t="s">
        <v>28</v>
      </c>
      <c r="AD26" s="3">
        <v>38352</v>
      </c>
      <c r="AE26" s="22">
        <v>0.90644999999999998</v>
      </c>
      <c r="AF26">
        <f t="shared" si="8"/>
        <v>0.90644999999999998</v>
      </c>
    </row>
    <row r="27" spans="1:37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34">
        <v>81.277000000000001</v>
      </c>
      <c r="F27" s="35">
        <v>7.476</v>
      </c>
      <c r="G27" s="35">
        <v>6.4429999999999996</v>
      </c>
      <c r="H27" s="22">
        <v>1.7609999999999999</v>
      </c>
      <c r="I27" s="22">
        <v>1.5629999999999999</v>
      </c>
      <c r="J27" s="35">
        <v>3.8279999999999998</v>
      </c>
      <c r="K27" s="34">
        <v>56.146999999999998</v>
      </c>
      <c r="L27" s="5"/>
      <c r="M27" s="24">
        <f>E27/$AE13</f>
        <v>95.784524005939616</v>
      </c>
      <c r="N27" s="24">
        <f>F27/$AE13</f>
        <v>8.8104273222240561</v>
      </c>
      <c r="O27" s="24">
        <f>G27/$AE13</f>
        <v>7.5930421665448886</v>
      </c>
      <c r="P27" s="24">
        <f>H27/$AE13</f>
        <v>2.075329389303981</v>
      </c>
      <c r="Q27" s="24">
        <f>I27/$AE13</f>
        <v>1.8419874136752541</v>
      </c>
      <c r="R27" s="24">
        <f>J27/$AE13</f>
        <v>4.511278195488722</v>
      </c>
      <c r="S27" s="24">
        <f>K27/$AE13</f>
        <v>66.16894901831381</v>
      </c>
      <c r="T27" s="54">
        <f t="shared" si="2"/>
        <v>6.4448631884740708</v>
      </c>
      <c r="U27" s="54">
        <f t="shared" si="3"/>
        <v>5.4723333333333342</v>
      </c>
      <c r="V27" s="71">
        <f t="shared" si="4"/>
        <v>180.34067432301629</v>
      </c>
      <c r="W27" s="71">
        <f t="shared" si="5"/>
        <v>158.495</v>
      </c>
      <c r="X27" s="71">
        <f t="shared" si="6"/>
        <v>186.78553751149036</v>
      </c>
      <c r="Y27" s="71">
        <f t="shared" si="7"/>
        <v>158.495</v>
      </c>
      <c r="Z27" s="5">
        <v>1</v>
      </c>
      <c r="AA27" s="5"/>
      <c r="AC27" t="s">
        <v>29</v>
      </c>
      <c r="AD27" s="3">
        <v>38442</v>
      </c>
      <c r="AE27" s="22">
        <v>0.91114000000000006</v>
      </c>
      <c r="AF27">
        <f t="shared" si="8"/>
        <v>0.93452000000000002</v>
      </c>
    </row>
    <row r="28" spans="1:37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34">
        <v>77.772000000000006</v>
      </c>
      <c r="F28" s="35">
        <v>19.745000000000001</v>
      </c>
      <c r="G28" s="35">
        <v>3.657</v>
      </c>
      <c r="H28" s="22">
        <v>2.488</v>
      </c>
      <c r="I28" s="22">
        <v>1.92</v>
      </c>
      <c r="J28" s="35">
        <v>2.786</v>
      </c>
      <c r="K28" s="34">
        <v>48.793999999999997</v>
      </c>
      <c r="L28" s="5"/>
      <c r="M28" s="24">
        <f>E28/$AE14</f>
        <v>91.593451890236736</v>
      </c>
      <c r="N28" s="24">
        <f>F28/$AE14</f>
        <v>23.254033682722884</v>
      </c>
      <c r="O28" s="24">
        <f>G28/$AE14</f>
        <v>4.3069132022141092</v>
      </c>
      <c r="P28" s="24">
        <f>H28/$AE14</f>
        <v>2.9301613473089154</v>
      </c>
      <c r="Q28" s="24">
        <f>I28/$AE14</f>
        <v>2.2612177599811565</v>
      </c>
      <c r="R28" s="24">
        <f>J28/$AE14</f>
        <v>3.2811211871393242</v>
      </c>
      <c r="S28" s="24">
        <f>K28/$AE14</f>
        <v>57.465551760687788</v>
      </c>
      <c r="T28" s="54">
        <f t="shared" si="2"/>
        <v>6.4448631884740708</v>
      </c>
      <c r="U28" s="54">
        <f t="shared" si="3"/>
        <v>5.4723333333333342</v>
      </c>
      <c r="V28" s="71">
        <f t="shared" si="4"/>
        <v>178.64758764181681</v>
      </c>
      <c r="W28" s="71">
        <f t="shared" si="5"/>
        <v>157.16200000000001</v>
      </c>
      <c r="X28" s="71">
        <f t="shared" si="6"/>
        <v>185.09245083029089</v>
      </c>
      <c r="Y28" s="71">
        <f t="shared" si="7"/>
        <v>157.16200000000001</v>
      </c>
      <c r="Z28" s="5">
        <v>1</v>
      </c>
      <c r="AA28" s="5"/>
      <c r="AC28" t="s">
        <v>30</v>
      </c>
      <c r="AD28" s="3">
        <v>38533</v>
      </c>
      <c r="AE28" s="22">
        <v>0.91720000000000002</v>
      </c>
      <c r="AF28">
        <f t="shared" si="8"/>
        <v>0.93452000000000002</v>
      </c>
    </row>
    <row r="29" spans="1:37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34">
        <v>56.533999999999999</v>
      </c>
      <c r="F29" s="35">
        <v>-3.9E-2</v>
      </c>
      <c r="G29" s="35">
        <v>4.8419999999999996</v>
      </c>
      <c r="H29" s="22">
        <v>2.2040000000000002</v>
      </c>
      <c r="I29" s="22">
        <v>1.571</v>
      </c>
      <c r="J29" s="35">
        <v>2.8570000000000002</v>
      </c>
      <c r="K29" s="34">
        <v>53.262999999999998</v>
      </c>
      <c r="L29" s="5"/>
      <c r="M29" s="24">
        <f>E29/$AE14</f>
        <v>66.581085855611832</v>
      </c>
      <c r="N29" s="24">
        <f>F29/$AE14</f>
        <v>-4.5930985749617244E-2</v>
      </c>
      <c r="O29" s="24">
        <f>G29/$AE14</f>
        <v>5.702508538452479</v>
      </c>
      <c r="P29" s="24">
        <f>H29/$AE14</f>
        <v>2.5956895536450362</v>
      </c>
      <c r="Q29" s="24">
        <f>I29/$AE14</f>
        <v>1.8501943234012483</v>
      </c>
      <c r="R29" s="24">
        <f>J29/$AE14</f>
        <v>3.3647391355552942</v>
      </c>
      <c r="S29" s="24">
        <f>K29/$AE14</f>
        <v>62.728771640560595</v>
      </c>
      <c r="T29" s="54">
        <f t="shared" si="2"/>
        <v>6.4448631884740708</v>
      </c>
      <c r="U29" s="54">
        <f t="shared" si="3"/>
        <v>5.4723333333333342</v>
      </c>
      <c r="V29" s="71">
        <f t="shared" si="4"/>
        <v>136.33219487300278</v>
      </c>
      <c r="W29" s="71">
        <f t="shared" si="5"/>
        <v>121.232</v>
      </c>
      <c r="X29" s="71">
        <f t="shared" si="6"/>
        <v>142.77705806147685</v>
      </c>
      <c r="Y29" s="71">
        <f t="shared" si="7"/>
        <v>121.232</v>
      </c>
      <c r="Z29" s="5">
        <v>1</v>
      </c>
      <c r="AA29" s="5"/>
      <c r="AC29" t="s">
        <v>31</v>
      </c>
      <c r="AD29" s="3">
        <v>38625</v>
      </c>
      <c r="AE29" s="22">
        <v>0.92725999999999997</v>
      </c>
      <c r="AF29">
        <f t="shared" si="8"/>
        <v>0.93452000000000002</v>
      </c>
    </row>
    <row r="30" spans="1:37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34">
        <v>92.036000000000001</v>
      </c>
      <c r="F30" s="35">
        <v>35.991999999999997</v>
      </c>
      <c r="G30" s="35">
        <v>3.0110000000000001</v>
      </c>
      <c r="H30" s="22">
        <v>1.895</v>
      </c>
      <c r="I30" s="22">
        <v>1.2969999999999999</v>
      </c>
      <c r="J30" s="35">
        <v>3.056</v>
      </c>
      <c r="K30" s="34">
        <v>50.628</v>
      </c>
      <c r="L30" s="5"/>
      <c r="M30" s="24">
        <f>E30/$AE14</f>
        <v>108.3924154987634</v>
      </c>
      <c r="N30" s="24">
        <f>F30/$AE14</f>
        <v>42.388411258980092</v>
      </c>
      <c r="O30" s="24">
        <f>G30/$AE14</f>
        <v>3.5461076433871161</v>
      </c>
      <c r="P30" s="24">
        <f>H30/$AE14</f>
        <v>2.2317748203980687</v>
      </c>
      <c r="Q30" s="24">
        <f>I30/$AE14</f>
        <v>1.5274997055706041</v>
      </c>
      <c r="R30" s="24">
        <f>J30/$AE14</f>
        <v>3.5991049346366744</v>
      </c>
      <c r="S30" s="24">
        <f>K30/$AE14</f>
        <v>59.625485808503122</v>
      </c>
      <c r="T30" s="54">
        <f t="shared" si="2"/>
        <v>6.4448631884740708</v>
      </c>
      <c r="U30" s="54">
        <f t="shared" si="3"/>
        <v>5.4723333333333342</v>
      </c>
      <c r="V30" s="71">
        <f t="shared" si="4"/>
        <v>214.86593648176498</v>
      </c>
      <c r="W30" s="71">
        <f t="shared" si="5"/>
        <v>187.91500000000002</v>
      </c>
      <c r="X30" s="71">
        <f t="shared" si="6"/>
        <v>221.31079967023905</v>
      </c>
      <c r="Y30" s="71">
        <f t="shared" si="7"/>
        <v>187.91500000000002</v>
      </c>
      <c r="Z30" s="5">
        <v>-1</v>
      </c>
      <c r="AA30" s="5"/>
      <c r="AC30" t="s">
        <v>32</v>
      </c>
      <c r="AD30" s="3">
        <v>38717</v>
      </c>
      <c r="AE30" s="22">
        <v>0.93452000000000002</v>
      </c>
      <c r="AF30">
        <f t="shared" si="8"/>
        <v>0.93452000000000002</v>
      </c>
    </row>
    <row r="31" spans="1:37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34">
        <v>112.095</v>
      </c>
      <c r="F31" s="35">
        <v>9.25</v>
      </c>
      <c r="G31" s="35">
        <v>9.1620000000000008</v>
      </c>
      <c r="H31" s="22">
        <v>2.3889999999999998</v>
      </c>
      <c r="I31" s="22">
        <v>1.5620000000000001</v>
      </c>
      <c r="J31" s="35">
        <v>2.831</v>
      </c>
      <c r="K31" s="34">
        <v>66.164000000000001</v>
      </c>
      <c r="L31" s="5"/>
      <c r="M31" s="24">
        <f>E31/$AE15</f>
        <v>131.77725007053513</v>
      </c>
      <c r="N31" s="24">
        <f>F31/$AE15</f>
        <v>10.874165334336499</v>
      </c>
      <c r="O31" s="24">
        <f>G31/$AE15</f>
        <v>10.770713815480111</v>
      </c>
      <c r="P31" s="24">
        <f>H31/$AE15</f>
        <v>2.8084736198626916</v>
      </c>
      <c r="Q31" s="24">
        <f>I31/$AE15</f>
        <v>1.8362644597009312</v>
      </c>
      <c r="R31" s="24">
        <f>J31/$AE15</f>
        <v>3.3280823850277441</v>
      </c>
      <c r="S31" s="24">
        <f>K31/$AE15</f>
        <v>77.781435154707054</v>
      </c>
      <c r="T31" s="54">
        <f t="shared" si="2"/>
        <v>4.7299092957420994</v>
      </c>
      <c r="U31" s="54">
        <f t="shared" si="3"/>
        <v>4.0934999999999997</v>
      </c>
      <c r="V31" s="71">
        <f t="shared" si="4"/>
        <v>234.44647554390812</v>
      </c>
      <c r="W31" s="71">
        <f t="shared" si="5"/>
        <v>203.45300000000003</v>
      </c>
      <c r="X31" s="71">
        <f t="shared" si="6"/>
        <v>239.17638483965021</v>
      </c>
      <c r="Y31" s="71">
        <f t="shared" si="7"/>
        <v>203.45300000000003</v>
      </c>
      <c r="Z31" s="5">
        <v>-1</v>
      </c>
      <c r="AA31" s="5"/>
      <c r="AC31" t="s">
        <v>33</v>
      </c>
      <c r="AD31" s="3">
        <v>38807</v>
      </c>
      <c r="AE31" s="22">
        <v>0.93885000000000007</v>
      </c>
      <c r="AF31">
        <f t="shared" si="8"/>
        <v>0.95121999999999995</v>
      </c>
    </row>
    <row r="32" spans="1:37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34">
        <v>35.744999999999997</v>
      </c>
      <c r="F32" s="35">
        <v>-1.94</v>
      </c>
      <c r="G32" s="35">
        <v>3.8340000000000001</v>
      </c>
      <c r="H32" s="22">
        <v>1.881</v>
      </c>
      <c r="I32" s="22">
        <v>1.351</v>
      </c>
      <c r="J32" s="35">
        <v>2.4729999999999999</v>
      </c>
      <c r="K32" s="34">
        <v>54.616999999999997</v>
      </c>
      <c r="L32" s="5"/>
      <c r="M32" s="24">
        <f>E32/$AE15</f>
        <v>42.021301608200886</v>
      </c>
      <c r="N32" s="24">
        <f>F32/$AE15</f>
        <v>-2.2806357566067903</v>
      </c>
      <c r="O32" s="24">
        <f>G32/$AE15</f>
        <v>4.5071945829022857</v>
      </c>
      <c r="P32" s="24">
        <f>H32/$AE15</f>
        <v>2.2112762155553467</v>
      </c>
      <c r="Q32" s="24">
        <f>I32/$AE15</f>
        <v>1.5882159315339039</v>
      </c>
      <c r="R32" s="24">
        <f>J32/$AE15</f>
        <v>2.9072227969528823</v>
      </c>
      <c r="S32" s="24">
        <f>K32/$AE15</f>
        <v>64.206950061130442</v>
      </c>
      <c r="T32" s="54">
        <f t="shared" si="2"/>
        <v>4.7299092957420994</v>
      </c>
      <c r="U32" s="54">
        <f t="shared" si="3"/>
        <v>4.0934999999999997</v>
      </c>
      <c r="V32" s="71">
        <f t="shared" si="4"/>
        <v>110.43161614392685</v>
      </c>
      <c r="W32" s="71">
        <f t="shared" si="5"/>
        <v>97.960999999999999</v>
      </c>
      <c r="X32" s="71">
        <f t="shared" si="6"/>
        <v>115.16152543966895</v>
      </c>
      <c r="Y32" s="71">
        <f t="shared" si="7"/>
        <v>97.960999999999999</v>
      </c>
      <c r="Z32" s="5">
        <v>-1</v>
      </c>
      <c r="AA32" s="5"/>
      <c r="AC32" t="s">
        <v>34</v>
      </c>
      <c r="AD32" s="3">
        <v>38898</v>
      </c>
      <c r="AE32" s="22">
        <v>0.94608999999999999</v>
      </c>
      <c r="AF32">
        <f t="shared" si="8"/>
        <v>0.95121999999999995</v>
      </c>
    </row>
    <row r="33" spans="1:32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34">
        <v>25.021999999999998</v>
      </c>
      <c r="F33" s="35">
        <v>15.327</v>
      </c>
      <c r="G33" s="35">
        <v>6.0629999999999997</v>
      </c>
      <c r="H33" s="22">
        <v>2.0739999999999998</v>
      </c>
      <c r="I33" s="22">
        <v>1.2190000000000001</v>
      </c>
      <c r="J33" s="35">
        <v>2.4710000000000001</v>
      </c>
      <c r="K33" s="34">
        <v>59.043999999999997</v>
      </c>
      <c r="L33" s="5"/>
      <c r="M33" s="24">
        <f>E33/$AE15</f>
        <v>29.415498918461395</v>
      </c>
      <c r="N33" s="24">
        <f>F33/$AE15</f>
        <v>18.018198062635193</v>
      </c>
      <c r="O33" s="24">
        <f>G33/$AE15</f>
        <v>7.1275745321169941</v>
      </c>
      <c r="P33" s="24">
        <f>H33/$AE15</f>
        <v>2.4381642057744757</v>
      </c>
      <c r="Q33" s="24">
        <f>I33/$AE15</f>
        <v>1.4330386532493185</v>
      </c>
      <c r="R33" s="24">
        <f>J33/$AE15</f>
        <v>2.9048716260697831</v>
      </c>
      <c r="S33" s="24">
        <f>K33/$AE15</f>
        <v>69.411266810871808</v>
      </c>
      <c r="T33" s="54">
        <f t="shared" si="2"/>
        <v>4.7299092957420994</v>
      </c>
      <c r="U33" s="54">
        <f t="shared" si="3"/>
        <v>4.0934999999999997</v>
      </c>
      <c r="V33" s="71">
        <f t="shared" si="4"/>
        <v>126.01870351343688</v>
      </c>
      <c r="W33" s="71">
        <f t="shared" si="5"/>
        <v>111.22</v>
      </c>
      <c r="X33" s="71">
        <f t="shared" si="6"/>
        <v>130.74861280917898</v>
      </c>
      <c r="Y33" s="71">
        <f t="shared" si="7"/>
        <v>111.22</v>
      </c>
      <c r="Z33" s="5">
        <v>-1</v>
      </c>
      <c r="AA33" s="5"/>
      <c r="AC33" t="s">
        <v>35</v>
      </c>
      <c r="AD33" s="3">
        <v>38990</v>
      </c>
      <c r="AE33" s="22">
        <v>0.95286000000000004</v>
      </c>
      <c r="AF33">
        <f t="shared" si="8"/>
        <v>0.95121999999999995</v>
      </c>
    </row>
    <row r="34" spans="1:32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34">
        <v>137.33000000000001</v>
      </c>
      <c r="F34" s="35">
        <v>9.8309999999999995</v>
      </c>
      <c r="G34" s="35">
        <v>6.5179999999999998</v>
      </c>
      <c r="H34" s="22">
        <v>3.2970000000000002</v>
      </c>
      <c r="I34" s="22">
        <v>1.2070000000000001</v>
      </c>
      <c r="J34" s="35">
        <v>2.65</v>
      </c>
      <c r="K34" s="34">
        <v>76.593000000000004</v>
      </c>
      <c r="L34" s="5"/>
      <c r="M34" s="24">
        <f>E34/$AE16</f>
        <v>160.20952180963383</v>
      </c>
      <c r="N34" s="24">
        <f>F34/$AE16</f>
        <v>11.468869212193329</v>
      </c>
      <c r="O34" s="24">
        <f>G34/$AE16</f>
        <v>7.6039151180018436</v>
      </c>
      <c r="P34" s="24">
        <f>H34/$AE16</f>
        <v>3.8462884541350233</v>
      </c>
      <c r="Q34" s="24">
        <f>I34/$AE16</f>
        <v>1.40808922175947</v>
      </c>
      <c r="R34" s="24">
        <f>J34/$AE16</f>
        <v>3.0914966343517776</v>
      </c>
      <c r="S34" s="24">
        <f>K34/$AE16</f>
        <v>89.353585552794613</v>
      </c>
      <c r="T34" s="54">
        <f t="shared" si="2"/>
        <v>4.7299092957420994</v>
      </c>
      <c r="U34" s="54">
        <f t="shared" si="3"/>
        <v>4.0934999999999997</v>
      </c>
      <c r="V34" s="71">
        <f t="shared" si="4"/>
        <v>272.25185670712779</v>
      </c>
      <c r="W34" s="71">
        <f t="shared" si="5"/>
        <v>237.42599999999999</v>
      </c>
      <c r="X34" s="71">
        <f t="shared" si="6"/>
        <v>276.9817660028699</v>
      </c>
      <c r="Y34" s="71">
        <f t="shared" si="7"/>
        <v>237.42599999999999</v>
      </c>
      <c r="Z34" s="5">
        <v>-1</v>
      </c>
      <c r="AA34" s="5"/>
      <c r="AC34" t="s">
        <v>36</v>
      </c>
      <c r="AD34" s="3">
        <v>39082</v>
      </c>
      <c r="AE34" s="22">
        <v>0.95121999999999995</v>
      </c>
      <c r="AF34">
        <f t="shared" si="8"/>
        <v>0.95121999999999995</v>
      </c>
    </row>
    <row r="35" spans="1:32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34">
        <v>25.98</v>
      </c>
      <c r="F35" s="35">
        <v>1.2470000000000001</v>
      </c>
      <c r="G35" s="35">
        <v>5.1959999999999997</v>
      </c>
      <c r="H35" s="22">
        <v>1.9119999999999999</v>
      </c>
      <c r="I35" s="22">
        <v>1.556</v>
      </c>
      <c r="J35" s="35">
        <v>3.5760000000000001</v>
      </c>
      <c r="K35" s="34">
        <v>63.029000000000003</v>
      </c>
      <c r="L35" s="5"/>
      <c r="M35" s="24">
        <f>E35/$AE16</f>
        <v>30.308333041682712</v>
      </c>
      <c r="N35" s="24">
        <f>F35/$AE16</f>
        <v>1.454753321900629</v>
      </c>
      <c r="O35" s="24">
        <f>G35/$AE16</f>
        <v>6.0616666083365418</v>
      </c>
      <c r="P35" s="24">
        <f>H35/$AE16</f>
        <v>2.2305439867473957</v>
      </c>
      <c r="Q35" s="24">
        <f>I35/$AE16</f>
        <v>1.8152334954910816</v>
      </c>
      <c r="R35" s="24">
        <f>J35/$AE16</f>
        <v>4.1717705526196065</v>
      </c>
      <c r="S35" s="24">
        <f>K35/$AE16</f>
        <v>73.529789194927631</v>
      </c>
      <c r="T35" s="54">
        <f t="shared" si="2"/>
        <v>4.7299092957420994</v>
      </c>
      <c r="U35" s="54">
        <f t="shared" si="3"/>
        <v>4.0934999999999997</v>
      </c>
      <c r="V35" s="71">
        <f t="shared" si="4"/>
        <v>114.8421809059635</v>
      </c>
      <c r="W35" s="71">
        <f t="shared" si="5"/>
        <v>102.49600000000001</v>
      </c>
      <c r="X35" s="71">
        <f t="shared" si="6"/>
        <v>119.57209020170561</v>
      </c>
      <c r="Y35" s="71">
        <f t="shared" si="7"/>
        <v>102.49600000000001</v>
      </c>
      <c r="Z35" s="5">
        <v>-1</v>
      </c>
      <c r="AA35" s="5"/>
      <c r="AC35" t="s">
        <v>37</v>
      </c>
      <c r="AD35" s="3">
        <v>39172</v>
      </c>
      <c r="AE35" s="22">
        <v>0.96007999999999993</v>
      </c>
      <c r="AF35">
        <f t="shared" si="8"/>
        <v>0.98296000000000006</v>
      </c>
    </row>
    <row r="36" spans="1:32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34">
        <v>80.789000000000001</v>
      </c>
      <c r="F36" s="35">
        <v>26.472999999999999</v>
      </c>
      <c r="G36" s="35">
        <v>5.6909999999999998</v>
      </c>
      <c r="H36" s="22">
        <v>1.99</v>
      </c>
      <c r="I36" s="22">
        <v>1.5569999999999999</v>
      </c>
      <c r="J36" s="35">
        <v>2.8010000000000002</v>
      </c>
      <c r="K36" s="34">
        <v>63.332999999999998</v>
      </c>
      <c r="L36" s="5"/>
      <c r="M36" s="24">
        <f>E36/$AE16</f>
        <v>94.248649657602172</v>
      </c>
      <c r="N36" s="24">
        <f>F36/$AE16</f>
        <v>30.883468075922494</v>
      </c>
      <c r="O36" s="24">
        <f>G36/$AE16</f>
        <v>6.6391348475833833</v>
      </c>
      <c r="P36" s="24">
        <f>H36/$AE16</f>
        <v>2.3215389820226555</v>
      </c>
      <c r="Q36" s="24">
        <f>I36/$AE16</f>
        <v>1.8164000979946104</v>
      </c>
      <c r="R36" s="24">
        <f>J36/$AE16</f>
        <v>3.2676536123846529</v>
      </c>
      <c r="S36" s="24">
        <f>K36/$AE16</f>
        <v>73.884436356000421</v>
      </c>
      <c r="T36" s="54">
        <f t="shared" si="2"/>
        <v>4.7299092957420994</v>
      </c>
      <c r="U36" s="54">
        <f t="shared" si="3"/>
        <v>4.0934999999999997</v>
      </c>
      <c r="V36" s="71">
        <f t="shared" si="4"/>
        <v>208.33137233376831</v>
      </c>
      <c r="W36" s="71">
        <f t="shared" si="5"/>
        <v>182.63400000000001</v>
      </c>
      <c r="X36" s="71">
        <f t="shared" si="6"/>
        <v>213.0612816295104</v>
      </c>
      <c r="Y36" s="71">
        <f t="shared" si="7"/>
        <v>182.63400000000001</v>
      </c>
      <c r="Z36" s="5">
        <v>-1</v>
      </c>
      <c r="AA36" s="5"/>
      <c r="AC36" t="s">
        <v>38</v>
      </c>
      <c r="AD36" s="3">
        <v>39263</v>
      </c>
      <c r="AE36" s="22">
        <v>0.96770999999999996</v>
      </c>
      <c r="AF36">
        <f t="shared" si="8"/>
        <v>0.98296000000000006</v>
      </c>
    </row>
    <row r="37" spans="1:32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34">
        <v>64.576999999999998</v>
      </c>
      <c r="F37" s="35">
        <v>1.675</v>
      </c>
      <c r="G37" s="35">
        <v>6.3929999999999998</v>
      </c>
      <c r="H37" s="22">
        <v>2.3839999999999999</v>
      </c>
      <c r="I37" s="22">
        <v>1.883</v>
      </c>
      <c r="J37" s="35">
        <v>4.0650000000000004</v>
      </c>
      <c r="K37" s="34">
        <v>53.432000000000002</v>
      </c>
      <c r="L37" s="5"/>
      <c r="M37" s="24">
        <f>E37/$AE17</f>
        <v>74.957922717089758</v>
      </c>
      <c r="N37" s="24">
        <f>F37/$AE17</f>
        <v>1.9442606586110434</v>
      </c>
      <c r="O37" s="24">
        <f>G37/$AE17</f>
        <v>7.4206915764181494</v>
      </c>
      <c r="P37" s="24">
        <f>H37/$AE17</f>
        <v>2.7672342747037177</v>
      </c>
      <c r="Q37" s="24">
        <f>I37/$AE17</f>
        <v>2.1856972060684146</v>
      </c>
      <c r="R37" s="24">
        <f>J37/$AE17</f>
        <v>4.7184594491068017</v>
      </c>
      <c r="S37" s="24">
        <f>K37/$AE17</f>
        <v>62.021334633376284</v>
      </c>
      <c r="T37" s="54">
        <f t="shared" si="2"/>
        <v>4.7299092957420994</v>
      </c>
      <c r="U37" s="54">
        <f t="shared" si="3"/>
        <v>4.0934999999999997</v>
      </c>
      <c r="V37" s="71">
        <f t="shared" si="4"/>
        <v>151.28569121963207</v>
      </c>
      <c r="W37" s="71">
        <f t="shared" si="5"/>
        <v>134.40899999999999</v>
      </c>
      <c r="X37" s="71">
        <f t="shared" si="6"/>
        <v>156.01560051537416</v>
      </c>
      <c r="Y37" s="71">
        <f t="shared" si="7"/>
        <v>134.40899999999999</v>
      </c>
      <c r="Z37" s="5">
        <v>-1</v>
      </c>
      <c r="AA37" s="5"/>
      <c r="AC37" t="s">
        <v>39</v>
      </c>
      <c r="AD37" s="3">
        <v>39355</v>
      </c>
      <c r="AE37" s="22">
        <v>0.97319</v>
      </c>
      <c r="AF37">
        <f t="shared" si="8"/>
        <v>0.98296000000000006</v>
      </c>
    </row>
    <row r="38" spans="1:32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34">
        <v>58.726999999999997</v>
      </c>
      <c r="F38" s="35">
        <v>-0.34</v>
      </c>
      <c r="G38" s="35">
        <v>5.5410000000000004</v>
      </c>
      <c r="H38" s="22">
        <v>2.0510000000000002</v>
      </c>
      <c r="I38" s="22">
        <v>1.96</v>
      </c>
      <c r="J38" s="35">
        <v>2.2869999999999999</v>
      </c>
      <c r="K38" s="34">
        <v>54.393000000000001</v>
      </c>
      <c r="L38" s="5"/>
      <c r="M38" s="24">
        <f>E38/$AE17</f>
        <v>68.167519819851194</v>
      </c>
      <c r="N38" s="24">
        <f>F38/$AE17</f>
        <v>-0.39465589488224168</v>
      </c>
      <c r="O38" s="24">
        <f>G38/$AE17</f>
        <v>6.4317303339485328</v>
      </c>
      <c r="P38" s="24">
        <f>H38/$AE17</f>
        <v>2.3807036482455226</v>
      </c>
      <c r="Q38" s="24">
        <f>I38/$AE17</f>
        <v>2.2750751587329225</v>
      </c>
      <c r="R38" s="24">
        <f>J38/$AE17</f>
        <v>2.6546412693990784</v>
      </c>
      <c r="S38" s="24">
        <f>K38/$AE17</f>
        <v>63.136817912734621</v>
      </c>
      <c r="T38" s="54">
        <f t="shared" si="2"/>
        <v>4.7299092957420994</v>
      </c>
      <c r="U38" s="54">
        <f t="shared" si="3"/>
        <v>4.0934999999999997</v>
      </c>
      <c r="V38" s="71">
        <f t="shared" si="4"/>
        <v>139.92192295228753</v>
      </c>
      <c r="W38" s="71">
        <f t="shared" si="5"/>
        <v>124.619</v>
      </c>
      <c r="X38" s="71">
        <f t="shared" si="6"/>
        <v>144.65183224802962</v>
      </c>
      <c r="Y38" s="71">
        <f t="shared" si="7"/>
        <v>124.619</v>
      </c>
      <c r="Z38" s="5">
        <v>-1</v>
      </c>
      <c r="AA38" s="5"/>
      <c r="AC38" t="s">
        <v>40</v>
      </c>
      <c r="AD38" s="3">
        <v>39447</v>
      </c>
      <c r="AE38" s="22">
        <v>0.98296000000000006</v>
      </c>
      <c r="AF38">
        <f t="shared" si="8"/>
        <v>0.98296000000000006</v>
      </c>
    </row>
    <row r="39" spans="1:32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34">
        <v>91.738</v>
      </c>
      <c r="F39" s="35">
        <v>30.823</v>
      </c>
      <c r="G39" s="35">
        <v>7.0819999999999999</v>
      </c>
      <c r="H39" s="22">
        <v>1.9430000000000001</v>
      </c>
      <c r="I39" s="22">
        <v>1.518</v>
      </c>
      <c r="J39" s="35">
        <v>2.1949999999999998</v>
      </c>
      <c r="K39" s="34">
        <v>57.470999999999997</v>
      </c>
      <c r="L39" s="5"/>
      <c r="M39" s="24">
        <f>E39/$AE17</f>
        <v>106.48512495502084</v>
      </c>
      <c r="N39" s="24">
        <f>F39/$AE17</f>
        <v>35.777878376339217</v>
      </c>
      <c r="O39" s="24">
        <f>G39/$AE17</f>
        <v>8.2204501398706924</v>
      </c>
      <c r="P39" s="24">
        <f>H39/$AE17</f>
        <v>2.2553423639888104</v>
      </c>
      <c r="Q39" s="24">
        <f>I39/$AE17</f>
        <v>1.7620224953860084</v>
      </c>
      <c r="R39" s="24">
        <f>J39/$AE17</f>
        <v>2.5478520272544718</v>
      </c>
      <c r="S39" s="24">
        <f>K39/$AE17</f>
        <v>66.709614514050912</v>
      </c>
      <c r="T39" s="54">
        <f t="shared" si="2"/>
        <v>4.7299092957420994</v>
      </c>
      <c r="U39" s="54">
        <f t="shared" si="3"/>
        <v>4.0934999999999997</v>
      </c>
      <c r="V39" s="71">
        <f t="shared" si="4"/>
        <v>219.02837557616886</v>
      </c>
      <c r="W39" s="71">
        <f t="shared" si="5"/>
        <v>192.77</v>
      </c>
      <c r="X39" s="71">
        <f t="shared" si="6"/>
        <v>223.75828487191094</v>
      </c>
      <c r="Y39" s="71">
        <f t="shared" si="7"/>
        <v>192.77</v>
      </c>
      <c r="Z39" s="5">
        <v>-1</v>
      </c>
      <c r="AA39" s="5"/>
      <c r="AC39" t="s">
        <v>41</v>
      </c>
      <c r="AD39" s="3">
        <v>39538</v>
      </c>
      <c r="AE39" s="22">
        <v>0.99138999999999999</v>
      </c>
      <c r="AF39">
        <f t="shared" si="8"/>
        <v>0.9974599999999999</v>
      </c>
    </row>
    <row r="40" spans="1:32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34">
        <v>67.686000000000007</v>
      </c>
      <c r="F40" s="35">
        <v>-4.49</v>
      </c>
      <c r="G40" s="35">
        <v>4.6120000000000001</v>
      </c>
      <c r="H40" s="22">
        <v>2.0169999999999999</v>
      </c>
      <c r="I40" s="22">
        <v>1.5629999999999999</v>
      </c>
      <c r="J40" s="35">
        <v>2.835</v>
      </c>
      <c r="K40" s="34">
        <v>50.332999999999998</v>
      </c>
      <c r="L40" s="5"/>
      <c r="M40" s="24">
        <f>E40/$AE18</f>
        <v>78.209024207059912</v>
      </c>
      <c r="N40" s="24">
        <f>F40/$AE18</f>
        <v>-5.1880524582587091</v>
      </c>
      <c r="O40" s="24">
        <f>G40/$AE18</f>
        <v>5.3290195851868969</v>
      </c>
      <c r="P40" s="24">
        <f>H40/$AE18</f>
        <v>2.3305794673291347</v>
      </c>
      <c r="Q40" s="24">
        <f>I40/$AE18</f>
        <v>1.8059968802357154</v>
      </c>
      <c r="R40" s="24">
        <f>J40/$AE18</f>
        <v>3.2757524987000979</v>
      </c>
      <c r="S40" s="24">
        <f>K40/$AE18</f>
        <v>58.158183603905478</v>
      </c>
      <c r="T40" s="54">
        <f t="shared" si="2"/>
        <v>4.7299092957420994</v>
      </c>
      <c r="U40" s="54">
        <f t="shared" si="3"/>
        <v>4.0934999999999997</v>
      </c>
      <c r="V40" s="71">
        <f t="shared" si="4"/>
        <v>139.19059448841642</v>
      </c>
      <c r="W40" s="71">
        <f t="shared" si="5"/>
        <v>124.556</v>
      </c>
      <c r="X40" s="71">
        <f t="shared" si="6"/>
        <v>143.92050378415851</v>
      </c>
      <c r="Y40" s="71">
        <f t="shared" si="7"/>
        <v>124.556</v>
      </c>
      <c r="Z40" s="5">
        <v>-1</v>
      </c>
      <c r="AA40" s="5"/>
      <c r="AC40" t="s">
        <v>42</v>
      </c>
      <c r="AD40" s="3">
        <v>39629</v>
      </c>
      <c r="AE40" s="22">
        <v>1.00177</v>
      </c>
      <c r="AF40">
        <f t="shared" si="8"/>
        <v>0.9974599999999999</v>
      </c>
    </row>
    <row r="41" spans="1:32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34">
        <v>55.01</v>
      </c>
      <c r="F41" s="35">
        <v>-2.145</v>
      </c>
      <c r="G41" s="35">
        <v>5.9580000000000002</v>
      </c>
      <c r="H41" s="22">
        <v>1.655</v>
      </c>
      <c r="I41" s="22">
        <v>1.627</v>
      </c>
      <c r="J41" s="35">
        <v>2.887</v>
      </c>
      <c r="K41" s="34">
        <v>55.043999999999997</v>
      </c>
      <c r="L41" s="5"/>
      <c r="M41" s="24">
        <f>E41/$AE18</f>
        <v>63.562308625570509</v>
      </c>
      <c r="N41" s="24">
        <f>F41/$AE18</f>
        <v>-2.4784794037783811</v>
      </c>
      <c r="O41" s="24">
        <f>G41/$AE18</f>
        <v>6.884279854411</v>
      </c>
      <c r="P41" s="24">
        <f>H41/$AE18</f>
        <v>1.912299959558611</v>
      </c>
      <c r="Q41" s="24">
        <f>I41/$AE18</f>
        <v>1.8799468484603385</v>
      </c>
      <c r="R41" s="24">
        <f>J41/$AE18</f>
        <v>3.3358368478826042</v>
      </c>
      <c r="S41" s="24">
        <f>K41/$AE18</f>
        <v>63.601594546189837</v>
      </c>
      <c r="T41" s="54">
        <f t="shared" si="2"/>
        <v>4.7299092957420994</v>
      </c>
      <c r="U41" s="54">
        <f t="shared" si="3"/>
        <v>4.0934999999999997</v>
      </c>
      <c r="V41" s="71">
        <f t="shared" si="4"/>
        <v>133.96787798255244</v>
      </c>
      <c r="W41" s="71">
        <f t="shared" si="5"/>
        <v>120.03599999999999</v>
      </c>
      <c r="X41" s="71">
        <f t="shared" si="6"/>
        <v>138.69778727829453</v>
      </c>
      <c r="Y41" s="71">
        <f t="shared" si="7"/>
        <v>120.03599999999999</v>
      </c>
      <c r="Z41" s="5">
        <v>-1</v>
      </c>
      <c r="AA41" s="5"/>
      <c r="AC41" t="s">
        <v>43</v>
      </c>
      <c r="AD41" s="3">
        <v>39721</v>
      </c>
      <c r="AE41" s="22">
        <v>1.01197</v>
      </c>
      <c r="AF41">
        <f t="shared" si="8"/>
        <v>0.9974599999999999</v>
      </c>
    </row>
    <row r="42" spans="1:32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34">
        <v>74.968000000000004</v>
      </c>
      <c r="F42" s="35">
        <v>39.622999999999998</v>
      </c>
      <c r="G42" s="35">
        <v>5.48</v>
      </c>
      <c r="H42" s="22">
        <v>1.885</v>
      </c>
      <c r="I42" s="22">
        <v>1.655</v>
      </c>
      <c r="J42" s="35">
        <v>2.5539999999999998</v>
      </c>
      <c r="K42" s="34">
        <v>56.633000000000003</v>
      </c>
      <c r="L42" s="5"/>
      <c r="M42" s="24">
        <f>E42/$AE18</f>
        <v>86.623144029117796</v>
      </c>
      <c r="N42" s="24">
        <f>F42/$AE18</f>
        <v>45.783118608816217</v>
      </c>
      <c r="O42" s="24">
        <f>G42/$AE18</f>
        <v>6.3319660292333468</v>
      </c>
      <c r="P42" s="24">
        <f>H42/$AE18</f>
        <v>2.1780576578658501</v>
      </c>
      <c r="Q42" s="24">
        <f>I42/$AE18</f>
        <v>1.912299959558611</v>
      </c>
      <c r="R42" s="24">
        <f>J42/$AE18</f>
        <v>2.9510659194638622</v>
      </c>
      <c r="S42" s="24">
        <f>K42/$AE18</f>
        <v>65.437633601016813</v>
      </c>
      <c r="T42" s="54">
        <f t="shared" si="2"/>
        <v>4.7299092957420994</v>
      </c>
      <c r="U42" s="54">
        <f t="shared" si="3"/>
        <v>4.0934999999999997</v>
      </c>
      <c r="V42" s="71">
        <f t="shared" si="4"/>
        <v>206.48737650933043</v>
      </c>
      <c r="W42" s="71">
        <f t="shared" si="5"/>
        <v>182.79800000000003</v>
      </c>
      <c r="X42" s="71">
        <f t="shared" si="6"/>
        <v>211.21728580507252</v>
      </c>
      <c r="Y42" s="71">
        <f t="shared" si="7"/>
        <v>182.79800000000003</v>
      </c>
      <c r="Z42" s="5">
        <v>-1</v>
      </c>
      <c r="AA42" s="5"/>
      <c r="AC42" t="s">
        <v>44</v>
      </c>
      <c r="AD42" s="3">
        <v>39813</v>
      </c>
      <c r="AE42" s="22">
        <v>0.9974599999999999</v>
      </c>
      <c r="AF42">
        <f t="shared" si="8"/>
        <v>0.9974599999999999</v>
      </c>
    </row>
    <row r="43" spans="1:32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34">
        <v>108.825</v>
      </c>
      <c r="F43" s="35">
        <v>1.1930000000000001</v>
      </c>
      <c r="G43" s="35">
        <v>5.3949999999999996</v>
      </c>
      <c r="H43" s="22">
        <v>2</v>
      </c>
      <c r="I43" s="22">
        <v>1.681</v>
      </c>
      <c r="J43" s="35">
        <v>3.411</v>
      </c>
      <c r="K43" s="34">
        <v>65.391000000000005</v>
      </c>
      <c r="L43" s="5"/>
      <c r="M43" s="24">
        <f>E43/$AE19</f>
        <v>124.86231584744594</v>
      </c>
      <c r="N43" s="24">
        <f>F43/$AE19</f>
        <v>1.3688099499747577</v>
      </c>
      <c r="O43" s="24">
        <f>G43/$AE19</f>
        <v>6.1900500252420931</v>
      </c>
      <c r="P43" s="24">
        <f>H43/$AE19</f>
        <v>2.2947358759006837</v>
      </c>
      <c r="Q43" s="24">
        <f>I43/$AE19</f>
        <v>1.9287255036945246</v>
      </c>
      <c r="R43" s="24">
        <f>J43/$AE19</f>
        <v>3.9136720363486157</v>
      </c>
      <c r="S43" s="24">
        <f>K43/$AE19</f>
        <v>75.027536830510812</v>
      </c>
      <c r="T43" s="54">
        <f t="shared" si="2"/>
        <v>4.8551769009332082</v>
      </c>
      <c r="U43" s="54">
        <f t="shared" si="3"/>
        <v>4.2783333333333333</v>
      </c>
      <c r="V43" s="71">
        <f t="shared" si="4"/>
        <v>210.73066916818425</v>
      </c>
      <c r="W43" s="71">
        <f t="shared" si="5"/>
        <v>187.89600000000002</v>
      </c>
      <c r="X43" s="71">
        <f t="shared" si="6"/>
        <v>215.58584606911745</v>
      </c>
      <c r="Y43" s="71">
        <f t="shared" si="7"/>
        <v>187.89600000000002</v>
      </c>
      <c r="Z43" s="5">
        <v>-1</v>
      </c>
      <c r="AA43" s="5"/>
      <c r="AC43" t="s">
        <v>45</v>
      </c>
      <c r="AD43" s="3">
        <v>39903</v>
      </c>
      <c r="AE43" s="22">
        <v>0.99182000000000003</v>
      </c>
      <c r="AF43">
        <f t="shared" si="8"/>
        <v>1.00936</v>
      </c>
    </row>
    <row r="44" spans="1:32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34">
        <v>24.981000000000002</v>
      </c>
      <c r="F44" s="35">
        <v>-1.2010000000000001</v>
      </c>
      <c r="G44" s="35">
        <v>5.226</v>
      </c>
      <c r="H44" s="22">
        <v>1.5609999999999999</v>
      </c>
      <c r="I44" s="22">
        <v>1.5269999999999999</v>
      </c>
      <c r="J44" s="35">
        <v>2.4220000000000002</v>
      </c>
      <c r="K44" s="34">
        <v>54.978999999999999</v>
      </c>
      <c r="L44" s="5"/>
      <c r="M44" s="24">
        <f>E44/$AE19</f>
        <v>28.662398457937488</v>
      </c>
      <c r="N44" s="24">
        <f>F44/$AE19</f>
        <v>-1.3779888934783606</v>
      </c>
      <c r="O44" s="24">
        <f>G44/$AE19</f>
        <v>5.9961448437284863</v>
      </c>
      <c r="P44" s="24">
        <f>H44/$AE19</f>
        <v>1.7910413511404835</v>
      </c>
      <c r="Q44" s="24">
        <f>I44/$AE19</f>
        <v>1.7520308412501717</v>
      </c>
      <c r="R44" s="24">
        <f>J44/$AE19</f>
        <v>2.778925145715728</v>
      </c>
      <c r="S44" s="24">
        <f>K44/$AE19</f>
        <v>63.08114186057184</v>
      </c>
      <c r="T44" s="54">
        <f t="shared" si="2"/>
        <v>4.8551769009332082</v>
      </c>
      <c r="U44" s="54">
        <f t="shared" si="3"/>
        <v>4.2783333333333333</v>
      </c>
      <c r="V44" s="71">
        <f t="shared" si="4"/>
        <v>97.828516705932628</v>
      </c>
      <c r="W44" s="71">
        <f t="shared" si="5"/>
        <v>89.495000000000005</v>
      </c>
      <c r="X44" s="71">
        <f t="shared" si="6"/>
        <v>102.68369360686583</v>
      </c>
      <c r="Y44" s="71">
        <f t="shared" si="7"/>
        <v>89.495000000000005</v>
      </c>
      <c r="Z44" s="5">
        <v>-1</v>
      </c>
      <c r="AA44" s="5"/>
      <c r="AC44" t="s">
        <v>46</v>
      </c>
      <c r="AD44" s="3">
        <v>39994</v>
      </c>
      <c r="AE44" s="22">
        <v>0.99626000000000003</v>
      </c>
      <c r="AF44">
        <f t="shared" si="8"/>
        <v>1.00936</v>
      </c>
    </row>
    <row r="45" spans="1:32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34">
        <v>40.603999999999999</v>
      </c>
      <c r="F45" s="35">
        <v>11.585000000000001</v>
      </c>
      <c r="G45" s="35">
        <v>4.6890000000000001</v>
      </c>
      <c r="H45" s="22">
        <v>1.9410000000000001</v>
      </c>
      <c r="I45" s="22">
        <v>1.577</v>
      </c>
      <c r="J45" s="35">
        <v>3.8559999999999999</v>
      </c>
      <c r="K45" s="34">
        <v>56.12</v>
      </c>
      <c r="L45" s="5"/>
      <c r="M45" s="24">
        <f>E45/$AE19</f>
        <v>46.587727752535677</v>
      </c>
      <c r="N45" s="24">
        <f>F45/$AE19</f>
        <v>13.29225756115471</v>
      </c>
      <c r="O45" s="24">
        <f>G45/$AE19</f>
        <v>5.3800082610491522</v>
      </c>
      <c r="P45" s="24">
        <f>H45/$AE19</f>
        <v>2.2270411675616133</v>
      </c>
      <c r="Q45" s="24">
        <f>I45/$AE19</f>
        <v>1.8093992381476889</v>
      </c>
      <c r="R45" s="24">
        <f>J45/$AE19</f>
        <v>4.4242507687365178</v>
      </c>
      <c r="S45" s="24">
        <f>K45/$AE19</f>
        <v>64.390288677773171</v>
      </c>
      <c r="T45" s="54">
        <f t="shared" si="2"/>
        <v>4.8551769009332082</v>
      </c>
      <c r="U45" s="54">
        <f t="shared" si="3"/>
        <v>4.2783333333333333</v>
      </c>
      <c r="V45" s="71">
        <f t="shared" si="4"/>
        <v>133.25579652602534</v>
      </c>
      <c r="W45" s="71">
        <f t="shared" si="5"/>
        <v>120.37199999999999</v>
      </c>
      <c r="X45" s="71">
        <f t="shared" si="6"/>
        <v>138.11097342695854</v>
      </c>
      <c r="Y45" s="71">
        <f t="shared" si="7"/>
        <v>120.37199999999999</v>
      </c>
      <c r="Z45" s="5">
        <v>-1</v>
      </c>
      <c r="AA45" s="5"/>
      <c r="AC45" t="s">
        <v>47</v>
      </c>
      <c r="AD45" s="3">
        <v>40086</v>
      </c>
      <c r="AE45" s="22">
        <v>1.0025299999999999</v>
      </c>
      <c r="AF45">
        <f t="shared" si="8"/>
        <v>1.00936</v>
      </c>
    </row>
    <row r="46" spans="1:32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34">
        <v>121.69</v>
      </c>
      <c r="F46" s="35">
        <v>18.274999999999999</v>
      </c>
      <c r="G46" s="35">
        <v>6.2149999999999999</v>
      </c>
      <c r="H46" s="22">
        <v>2.7370000000000001</v>
      </c>
      <c r="I46" s="22">
        <v>1.613</v>
      </c>
      <c r="J46" s="35">
        <v>2.9950000000000001</v>
      </c>
      <c r="K46" s="34">
        <v>77.650000000000006</v>
      </c>
      <c r="L46" s="5"/>
      <c r="M46" s="24">
        <f>E46/$AE20</f>
        <v>139.5031582808864</v>
      </c>
      <c r="N46" s="24">
        <f>F46/$AE20</f>
        <v>20.950120943242656</v>
      </c>
      <c r="O46" s="24">
        <f>G46/$AE20</f>
        <v>7.1247606928729468</v>
      </c>
      <c r="P46" s="24">
        <f>H46/$AE20</f>
        <v>3.1376460203368071</v>
      </c>
      <c r="Q46" s="24">
        <f>I46/$AE20</f>
        <v>1.8491132739507745</v>
      </c>
      <c r="R46" s="24">
        <f>J46/$AE20</f>
        <v>3.4334124336531744</v>
      </c>
      <c r="S46" s="24">
        <f>K46/$AE20</f>
        <v>89.016519356650747</v>
      </c>
      <c r="T46" s="54">
        <f t="shared" si="2"/>
        <v>4.8551769009332082</v>
      </c>
      <c r="U46" s="54">
        <f t="shared" si="3"/>
        <v>4.2783333333333333</v>
      </c>
      <c r="V46" s="71">
        <f t="shared" si="4"/>
        <v>260.15955410066027</v>
      </c>
      <c r="W46" s="71">
        <f t="shared" si="5"/>
        <v>231.17500000000001</v>
      </c>
      <c r="X46" s="71">
        <f t="shared" si="6"/>
        <v>265.01473100159347</v>
      </c>
      <c r="Y46" s="71">
        <f t="shared" si="7"/>
        <v>231.17500000000001</v>
      </c>
      <c r="Z46" s="5">
        <v>-1</v>
      </c>
      <c r="AA46" s="5"/>
      <c r="AC46" t="s">
        <v>48</v>
      </c>
      <c r="AD46" s="3">
        <v>40178</v>
      </c>
      <c r="AE46" s="22">
        <v>1.00936</v>
      </c>
      <c r="AF46">
        <f t="shared" si="8"/>
        <v>1.00936</v>
      </c>
    </row>
    <row r="47" spans="1:32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34">
        <v>24.050999999999998</v>
      </c>
      <c r="F47" s="35">
        <v>2.66</v>
      </c>
      <c r="G47" s="35">
        <v>4.782</v>
      </c>
      <c r="H47" s="22">
        <v>1.575</v>
      </c>
      <c r="I47" s="22">
        <v>1.4419999999999999</v>
      </c>
      <c r="J47" s="35">
        <v>3.601</v>
      </c>
      <c r="K47" s="34">
        <v>65.320999999999998</v>
      </c>
      <c r="L47" s="5"/>
      <c r="M47" s="24">
        <f>E47/$AE20</f>
        <v>27.571620180898993</v>
      </c>
      <c r="N47" s="24">
        <f>F47/$AE20</f>
        <v>3.0493746489206823</v>
      </c>
      <c r="O47" s="24">
        <f>G47/$AE20</f>
        <v>5.4819960793754516</v>
      </c>
      <c r="P47" s="24">
        <f>H47/$AE20</f>
        <v>1.8055507789661933</v>
      </c>
      <c r="Q47" s="24">
        <f>I47/$AE20</f>
        <v>1.6530820465201592</v>
      </c>
      <c r="R47" s="24">
        <f>J47/$AE20</f>
        <v>4.1281195905125472</v>
      </c>
      <c r="S47" s="24">
        <f>K47/$AE20</f>
        <v>74.882782497048069</v>
      </c>
      <c r="T47" s="54">
        <f t="shared" si="2"/>
        <v>4.8551769009332082</v>
      </c>
      <c r="U47" s="54">
        <f t="shared" si="3"/>
        <v>4.2783333333333333</v>
      </c>
      <c r="V47" s="71">
        <f t="shared" si="4"/>
        <v>113.7173489213089</v>
      </c>
      <c r="W47" s="71">
        <f t="shared" si="5"/>
        <v>103.43199999999999</v>
      </c>
      <c r="X47" s="71">
        <f t="shared" si="6"/>
        <v>118.5725258222421</v>
      </c>
      <c r="Y47" s="71">
        <f t="shared" si="7"/>
        <v>103.43199999999999</v>
      </c>
      <c r="Z47" s="5">
        <v>-1</v>
      </c>
      <c r="AA47" s="5"/>
      <c r="AC47" t="s">
        <v>49</v>
      </c>
      <c r="AD47" s="3">
        <v>40268</v>
      </c>
      <c r="AE47" s="22">
        <v>1.0127899999999999</v>
      </c>
      <c r="AF47">
        <f t="shared" si="8"/>
        <v>1.02233</v>
      </c>
    </row>
    <row r="48" spans="1:32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34">
        <v>86.781000000000006</v>
      </c>
      <c r="F48" s="35">
        <v>32.031999999999996</v>
      </c>
      <c r="G48" s="35">
        <v>5.5830000000000002</v>
      </c>
      <c r="H48" s="22">
        <v>1.4059999999999999</v>
      </c>
      <c r="I48" s="22">
        <v>1.6060000000000001</v>
      </c>
      <c r="J48" s="35">
        <v>2.456</v>
      </c>
      <c r="K48" s="34">
        <v>63.197000000000003</v>
      </c>
      <c r="L48" s="5"/>
      <c r="M48" s="24">
        <f>E48/$AE20</f>
        <v>99.484128348866818</v>
      </c>
      <c r="N48" s="24">
        <f>F48/$AE20</f>
        <v>36.720890509108003</v>
      </c>
      <c r="O48" s="24">
        <f>G48/$AE20</f>
        <v>6.4002476183925445</v>
      </c>
      <c r="P48" s="24">
        <f>H48/$AE20</f>
        <v>1.6118123144295033</v>
      </c>
      <c r="Q48" s="24">
        <f>I48/$AE20</f>
        <v>1.841088603822036</v>
      </c>
      <c r="R48" s="24">
        <f>J48/$AE20</f>
        <v>2.815512833740299</v>
      </c>
      <c r="S48" s="24">
        <f>K48/$AE20</f>
        <v>72.44786830369938</v>
      </c>
      <c r="T48" s="54">
        <f t="shared" si="2"/>
        <v>4.8551769009332082</v>
      </c>
      <c r="U48" s="54">
        <f t="shared" si="3"/>
        <v>4.2783333333333333</v>
      </c>
      <c r="V48" s="71">
        <f t="shared" si="4"/>
        <v>216.46637163112538</v>
      </c>
      <c r="W48" s="71">
        <f t="shared" si="5"/>
        <v>193.06100000000001</v>
      </c>
      <c r="X48" s="71">
        <f t="shared" si="6"/>
        <v>221.32154853205859</v>
      </c>
      <c r="Y48" s="71">
        <f t="shared" si="7"/>
        <v>193.06100000000001</v>
      </c>
      <c r="Z48" s="5">
        <v>-1</v>
      </c>
      <c r="AA48" s="5"/>
      <c r="AC48" t="s">
        <v>50</v>
      </c>
      <c r="AD48" s="3">
        <v>40359</v>
      </c>
      <c r="AE48" s="22">
        <v>1.01393</v>
      </c>
      <c r="AF48">
        <f t="shared" si="8"/>
        <v>1.02233</v>
      </c>
    </row>
    <row r="49" spans="1:32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34">
        <v>54.156999999999996</v>
      </c>
      <c r="F49" s="35">
        <v>2.63</v>
      </c>
      <c r="G49" s="35">
        <v>6.5510000000000002</v>
      </c>
      <c r="H49" s="22">
        <v>1.7729999999999999</v>
      </c>
      <c r="I49" s="22">
        <v>1.923</v>
      </c>
      <c r="J49" s="35">
        <v>2.7650000000000001</v>
      </c>
      <c r="K49" s="34">
        <v>53.79</v>
      </c>
      <c r="L49" s="5"/>
      <c r="M49" s="24">
        <f>E49/$AE21</f>
        <v>61.707533840754749</v>
      </c>
      <c r="N49" s="24">
        <f>F49/$AE21</f>
        <v>2.9966728954924569</v>
      </c>
      <c r="O49" s="24">
        <f>G49/$AE21</f>
        <v>7.4643361742855845</v>
      </c>
      <c r="P49" s="24">
        <f>H49/$AE21</f>
        <v>2.0201905109156373</v>
      </c>
      <c r="Q49" s="24">
        <f>I49/$AE21</f>
        <v>2.1911034137003784</v>
      </c>
      <c r="R49" s="24">
        <f>J49/$AE21</f>
        <v>3.1504945079987241</v>
      </c>
      <c r="S49" s="24">
        <f>K49/$AE21</f>
        <v>61.289366938608083</v>
      </c>
      <c r="T49" s="54">
        <f t="shared" si="2"/>
        <v>4.8551769009332082</v>
      </c>
      <c r="U49" s="54">
        <f t="shared" si="3"/>
        <v>4.2783333333333333</v>
      </c>
      <c r="V49" s="71">
        <f t="shared" si="4"/>
        <v>135.96452138082242</v>
      </c>
      <c r="W49" s="71">
        <f t="shared" si="5"/>
        <v>123.589</v>
      </c>
      <c r="X49" s="71">
        <f t="shared" si="6"/>
        <v>140.81969828175562</v>
      </c>
      <c r="Y49" s="71">
        <f t="shared" si="7"/>
        <v>123.589</v>
      </c>
      <c r="Z49" s="5">
        <v>-1</v>
      </c>
      <c r="AA49" s="5"/>
      <c r="AC49" t="s">
        <v>51</v>
      </c>
      <c r="AD49" s="3">
        <v>40451</v>
      </c>
      <c r="AE49" s="22">
        <v>1.0169299999999999</v>
      </c>
      <c r="AF49">
        <f t="shared" si="8"/>
        <v>1.02233</v>
      </c>
    </row>
    <row r="50" spans="1:32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34">
        <v>45.454000000000001</v>
      </c>
      <c r="F50" s="35">
        <v>1.27</v>
      </c>
      <c r="G50" s="35">
        <v>5.601</v>
      </c>
      <c r="H50" s="22">
        <v>1.4910000000000001</v>
      </c>
      <c r="I50" s="22">
        <v>1.827</v>
      </c>
      <c r="J50" s="35">
        <v>2.1579999999999999</v>
      </c>
      <c r="K50" s="34">
        <v>56.462000000000003</v>
      </c>
      <c r="L50" s="5"/>
      <c r="M50" s="24">
        <f>E50/$AE21</f>
        <v>51.791167221184089</v>
      </c>
      <c r="N50" s="24">
        <f>F50/$AE21</f>
        <v>1.4470625769108063</v>
      </c>
      <c r="O50" s="24">
        <f>G50/$AE21</f>
        <v>6.3818877899822253</v>
      </c>
      <c r="P50" s="24">
        <f>H50/$AE21</f>
        <v>1.6988742536803247</v>
      </c>
      <c r="Q50" s="24">
        <f>I50/$AE21</f>
        <v>2.0817191559181443</v>
      </c>
      <c r="R50" s="24">
        <f>J50/$AE21</f>
        <v>2.4588669613964722</v>
      </c>
      <c r="S50" s="24">
        <f>K50/$AE21</f>
        <v>64.333895446880277</v>
      </c>
      <c r="T50" s="54">
        <f t="shared" si="2"/>
        <v>4.8551769009332082</v>
      </c>
      <c r="U50" s="54">
        <f t="shared" si="3"/>
        <v>4.2783333333333333</v>
      </c>
      <c r="V50" s="71">
        <f t="shared" si="4"/>
        <v>125.33829650501912</v>
      </c>
      <c r="W50" s="71">
        <f t="shared" si="5"/>
        <v>114.26300000000001</v>
      </c>
      <c r="X50" s="71">
        <f t="shared" si="6"/>
        <v>130.19347340595232</v>
      </c>
      <c r="Y50" s="71">
        <f t="shared" si="7"/>
        <v>114.26300000000001</v>
      </c>
      <c r="Z50" s="5">
        <v>-1</v>
      </c>
      <c r="AA50" s="5"/>
      <c r="AC50" t="s">
        <v>52</v>
      </c>
      <c r="AD50" s="3">
        <v>40543</v>
      </c>
      <c r="AE50" s="22">
        <v>1.02233</v>
      </c>
      <c r="AF50">
        <f t="shared" si="8"/>
        <v>1.02233</v>
      </c>
    </row>
    <row r="51" spans="1:32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34">
        <v>89.49</v>
      </c>
      <c r="F51" s="35">
        <v>30.344000000000001</v>
      </c>
      <c r="G51" s="35">
        <v>7.43</v>
      </c>
      <c r="H51" s="22">
        <v>1.919</v>
      </c>
      <c r="I51" s="22">
        <v>1.821</v>
      </c>
      <c r="J51" s="35">
        <v>2.58</v>
      </c>
      <c r="K51" s="34">
        <v>58.058</v>
      </c>
      <c r="L51" s="5"/>
      <c r="M51" s="24">
        <f>E51/$AE21</f>
        <v>101.96663780137642</v>
      </c>
      <c r="N51" s="24">
        <f>F51/$AE21</f>
        <v>34.574540814001189</v>
      </c>
      <c r="O51" s="24">
        <f>G51/$AE21</f>
        <v>8.4658857846041649</v>
      </c>
      <c r="P51" s="24">
        <f>H51/$AE21</f>
        <v>2.1865457362927851</v>
      </c>
      <c r="Q51" s="24">
        <f>I51/$AE21</f>
        <v>2.0748826398067544</v>
      </c>
      <c r="R51" s="24">
        <f>J51/$AE21</f>
        <v>2.9397019278975436</v>
      </c>
      <c r="S51" s="24">
        <f>K51/$AE21</f>
        <v>66.152408732509912</v>
      </c>
      <c r="T51" s="54">
        <f t="shared" si="2"/>
        <v>4.8551769009332082</v>
      </c>
      <c r="U51" s="54">
        <f t="shared" si="3"/>
        <v>4.2783333333333333</v>
      </c>
      <c r="V51" s="71">
        <f t="shared" si="4"/>
        <v>213.50542653555556</v>
      </c>
      <c r="W51" s="71">
        <f t="shared" si="5"/>
        <v>191.64200000000002</v>
      </c>
      <c r="X51" s="71">
        <f t="shared" si="6"/>
        <v>218.36060343648876</v>
      </c>
      <c r="Y51" s="71">
        <f t="shared" si="7"/>
        <v>191.64200000000002</v>
      </c>
      <c r="Z51" s="5">
        <v>-1</v>
      </c>
      <c r="AA51" s="5"/>
      <c r="AC51" t="s">
        <v>53</v>
      </c>
      <c r="AD51" s="3">
        <v>40633</v>
      </c>
      <c r="AE51" s="22">
        <v>1.02999</v>
      </c>
      <c r="AF51">
        <f t="shared" si="8"/>
        <v>1.0495399999999999</v>
      </c>
    </row>
    <row r="52" spans="1:32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34">
        <v>67.644000000000005</v>
      </c>
      <c r="F52" s="35">
        <v>3.6720000000000002</v>
      </c>
      <c r="G52" s="35">
        <v>4.6319999999999997</v>
      </c>
      <c r="H52" s="22">
        <v>2.1909999999999998</v>
      </c>
      <c r="I52" s="22">
        <v>1.982</v>
      </c>
      <c r="J52" s="35">
        <v>3.97</v>
      </c>
      <c r="K52" s="34">
        <v>51.734000000000002</v>
      </c>
      <c r="L52" s="5"/>
      <c r="M52" s="24">
        <f>E52/$AE22</f>
        <v>76.76437544683894</v>
      </c>
      <c r="N52" s="24">
        <f>F52/$AE22</f>
        <v>4.1670922275559183</v>
      </c>
      <c r="O52" s="24">
        <f>G52/$AE22</f>
        <v>5.2565281040411254</v>
      </c>
      <c r="P52" s="24">
        <f>H52/$AE22</f>
        <v>2.4864104222698846</v>
      </c>
      <c r="Q52" s="24">
        <f>I52/$AE22</f>
        <v>2.2492311533267513</v>
      </c>
      <c r="R52" s="24">
        <f>J52/$AE22</f>
        <v>4.5052712808815354</v>
      </c>
      <c r="S52" s="24">
        <f>K52/$AE22</f>
        <v>58.709245452172631</v>
      </c>
      <c r="T52" s="54">
        <f t="shared" si="2"/>
        <v>4.8551769009332082</v>
      </c>
      <c r="U52" s="54">
        <f t="shared" si="3"/>
        <v>4.2783333333333333</v>
      </c>
      <c r="V52" s="71">
        <f t="shared" si="4"/>
        <v>149.28297718615357</v>
      </c>
      <c r="W52" s="71">
        <f t="shared" si="5"/>
        <v>135.82500000000002</v>
      </c>
      <c r="X52" s="71">
        <f t="shared" si="6"/>
        <v>154.13815408708678</v>
      </c>
      <c r="Y52" s="71">
        <f t="shared" si="7"/>
        <v>135.82500000000002</v>
      </c>
      <c r="Z52" s="5">
        <v>-1</v>
      </c>
      <c r="AA52" s="5"/>
      <c r="AC52" t="s">
        <v>54</v>
      </c>
      <c r="AD52" s="3">
        <v>40724</v>
      </c>
      <c r="AE52" s="22">
        <v>1.0404100000000001</v>
      </c>
      <c r="AF52">
        <f t="shared" si="8"/>
        <v>1.0495399999999999</v>
      </c>
    </row>
    <row r="53" spans="1:32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34">
        <v>49.643999999999998</v>
      </c>
      <c r="F53" s="35">
        <v>0.19800000000000001</v>
      </c>
      <c r="G53" s="35">
        <v>5.8449999999999998</v>
      </c>
      <c r="H53" s="22">
        <v>1.7769999999999999</v>
      </c>
      <c r="I53" s="22">
        <v>1.4950000000000001</v>
      </c>
      <c r="J53" s="35">
        <v>2.742</v>
      </c>
      <c r="K53" s="34">
        <v>56.503999999999998</v>
      </c>
      <c r="L53" s="5"/>
      <c r="M53" s="24">
        <f>E53/$AE22</f>
        <v>56.337452762741286</v>
      </c>
      <c r="N53" s="24">
        <f>F53/$AE22</f>
        <v>0.22469614952507405</v>
      </c>
      <c r="O53" s="24">
        <f>G53/$AE22</f>
        <v>6.6330757271417058</v>
      </c>
      <c r="P53" s="24">
        <f>H53/$AE22</f>
        <v>2.0165912005356392</v>
      </c>
      <c r="Q53" s="24">
        <f>I53/$AE22</f>
        <v>1.6965694118181096</v>
      </c>
      <c r="R53" s="24">
        <f>J53/$AE22</f>
        <v>3.1117012222108738</v>
      </c>
      <c r="S53" s="24">
        <f>K53/$AE22</f>
        <v>64.122379963458499</v>
      </c>
      <c r="T53" s="54">
        <f t="shared" si="2"/>
        <v>4.8551769009332082</v>
      </c>
      <c r="U53" s="54">
        <f t="shared" si="3"/>
        <v>4.2783333333333333</v>
      </c>
      <c r="V53" s="71">
        <f t="shared" si="4"/>
        <v>129.28728953649798</v>
      </c>
      <c r="W53" s="71">
        <f t="shared" si="5"/>
        <v>118.20499999999998</v>
      </c>
      <c r="X53" s="71">
        <f t="shared" si="6"/>
        <v>134.14246643743118</v>
      </c>
      <c r="Y53" s="71">
        <f t="shared" si="7"/>
        <v>118.20499999999998</v>
      </c>
      <c r="Z53" s="5">
        <v>-1</v>
      </c>
      <c r="AA53" s="5"/>
      <c r="AC53" t="s">
        <v>55</v>
      </c>
      <c r="AD53" s="3">
        <v>40816</v>
      </c>
      <c r="AE53" s="22">
        <v>1.04593</v>
      </c>
      <c r="AF53">
        <f t="shared" si="8"/>
        <v>1.0495399999999999</v>
      </c>
    </row>
    <row r="54" spans="1:32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34">
        <v>81.414000000000001</v>
      </c>
      <c r="F54" s="35">
        <v>39.302999999999997</v>
      </c>
      <c r="G54" s="35">
        <v>5.8769999999999998</v>
      </c>
      <c r="H54" s="22">
        <v>1.8180000000000001</v>
      </c>
      <c r="I54" s="22">
        <v>1.597</v>
      </c>
      <c r="J54" s="35">
        <v>3.0990000000000002</v>
      </c>
      <c r="K54" s="34">
        <v>53.622999999999998</v>
      </c>
      <c r="L54" s="5"/>
      <c r="M54" s="24">
        <f>E54/$AE22</f>
        <v>92.390971300173632</v>
      </c>
      <c r="N54" s="24">
        <f>F54/$AE22</f>
        <v>44.602185680727196</v>
      </c>
      <c r="O54" s="24">
        <f>G54/$AE22</f>
        <v>6.6693902563578789</v>
      </c>
      <c r="P54" s="24">
        <f>H54/$AE22</f>
        <v>2.0631191910938615</v>
      </c>
      <c r="Q54" s="24">
        <f>I54/$AE22</f>
        <v>1.8123219736946627</v>
      </c>
      <c r="R54" s="24">
        <f>J54/$AE22</f>
        <v>3.5168351887788107</v>
      </c>
      <c r="S54" s="24">
        <f>K54/$AE22</f>
        <v>60.852937504964871</v>
      </c>
      <c r="T54" s="54">
        <f t="shared" si="2"/>
        <v>4.8551769009332082</v>
      </c>
      <c r="U54" s="54">
        <f t="shared" si="3"/>
        <v>4.2783333333333333</v>
      </c>
      <c r="V54" s="71">
        <f t="shared" si="4"/>
        <v>207.0525841948577</v>
      </c>
      <c r="W54" s="71">
        <f t="shared" si="5"/>
        <v>186.73099999999999</v>
      </c>
      <c r="X54" s="71">
        <f t="shared" si="6"/>
        <v>211.9077610957909</v>
      </c>
      <c r="Y54" s="71">
        <f t="shared" si="7"/>
        <v>186.73099999999999</v>
      </c>
      <c r="Z54" s="5">
        <v>-1</v>
      </c>
      <c r="AA54" s="5"/>
      <c r="AC54" t="s">
        <v>56</v>
      </c>
      <c r="AD54" s="3">
        <v>40908</v>
      </c>
      <c r="AE54" s="22">
        <v>1.0495399999999999</v>
      </c>
      <c r="AF54">
        <f t="shared" si="8"/>
        <v>1.0495399999999999</v>
      </c>
    </row>
    <row r="55" spans="1:32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34">
        <v>100.81399999999999</v>
      </c>
      <c r="F55" s="35">
        <v>4.391</v>
      </c>
      <c r="G55" s="35">
        <v>5.4240000000000004</v>
      </c>
      <c r="H55" s="22">
        <v>2.0339999999999998</v>
      </c>
      <c r="I55" s="22">
        <v>1.6679999999999999</v>
      </c>
      <c r="J55" s="35">
        <v>2.6269999999999998</v>
      </c>
      <c r="K55" s="34">
        <v>68.210999999999999</v>
      </c>
      <c r="L55" s="5"/>
      <c r="M55" s="24">
        <f>E55/$AE23</f>
        <v>113.54078679145408</v>
      </c>
      <c r="N55" s="24">
        <f>F55/$AE23</f>
        <v>4.9453210347895622</v>
      </c>
      <c r="O55" s="24">
        <f>G55/$AE23</f>
        <v>6.1087272358685007</v>
      </c>
      <c r="P55" s="24">
        <f>H55/$AE23</f>
        <v>2.2907727134506874</v>
      </c>
      <c r="Q55" s="24">
        <f>I55/$AE23</f>
        <v>1.8785687738622157</v>
      </c>
      <c r="R55" s="24">
        <f>J55/$AE23</f>
        <v>2.9586331948057798</v>
      </c>
      <c r="S55" s="24">
        <f>K55/$AE23</f>
        <v>76.821975200189215</v>
      </c>
      <c r="T55" s="54">
        <f t="shared" si="2"/>
        <v>6.7307444793792639</v>
      </c>
      <c r="U55" s="54">
        <f t="shared" si="3"/>
        <v>6.1010833333333325</v>
      </c>
      <c r="V55" s="71">
        <f t="shared" si="4"/>
        <v>201.81404046504076</v>
      </c>
      <c r="W55" s="71">
        <f t="shared" si="5"/>
        <v>185.16900000000001</v>
      </c>
      <c r="X55" s="71">
        <f t="shared" si="6"/>
        <v>208.54478494442003</v>
      </c>
      <c r="Y55" s="71">
        <f t="shared" si="7"/>
        <v>185.16900000000001</v>
      </c>
      <c r="Z55" s="5">
        <v>-1</v>
      </c>
      <c r="AA55" s="5"/>
      <c r="AC55" t="s">
        <v>57</v>
      </c>
      <c r="AD55" s="3">
        <v>40999</v>
      </c>
      <c r="AE55" s="22">
        <v>1.05508</v>
      </c>
      <c r="AF55">
        <f t="shared" si="8"/>
        <v>1.06673</v>
      </c>
    </row>
    <row r="56" spans="1:32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34">
        <v>24.376999999999999</v>
      </c>
      <c r="F56" s="35">
        <v>0.82499999999999996</v>
      </c>
      <c r="G56" s="35">
        <v>5.1020000000000003</v>
      </c>
      <c r="H56" s="22">
        <v>1.59</v>
      </c>
      <c r="I56" s="22">
        <v>1.5229999999999999</v>
      </c>
      <c r="J56" s="35">
        <v>2.585</v>
      </c>
      <c r="K56" s="34">
        <v>56.006999999999998</v>
      </c>
      <c r="L56" s="5"/>
      <c r="M56" s="24">
        <f>E56/$AE23</f>
        <v>27.454359112973162</v>
      </c>
      <c r="N56" s="24">
        <f>F56/$AE23</f>
        <v>0.92914822448221102</v>
      </c>
      <c r="O56" s="24">
        <f>G56/$AE23</f>
        <v>5.7460778682524136</v>
      </c>
      <c r="P56" s="24">
        <f>H56/$AE23</f>
        <v>1.7907220326384432</v>
      </c>
      <c r="Q56" s="24">
        <f>I56/$AE23</f>
        <v>1.7152639344077665</v>
      </c>
      <c r="R56" s="24">
        <f>J56/$AE23</f>
        <v>2.9113311033775946</v>
      </c>
      <c r="S56" s="24">
        <f>K56/$AE23</f>
        <v>63.077338919485079</v>
      </c>
      <c r="T56" s="54">
        <f t="shared" si="2"/>
        <v>6.7307444793792639</v>
      </c>
      <c r="U56" s="54">
        <f t="shared" si="3"/>
        <v>6.1010833333333325</v>
      </c>
      <c r="V56" s="71">
        <f t="shared" si="4"/>
        <v>96.893496716237394</v>
      </c>
      <c r="W56" s="71">
        <f t="shared" si="5"/>
        <v>92.009</v>
      </c>
      <c r="X56" s="71">
        <f t="shared" si="6"/>
        <v>103.62424119561666</v>
      </c>
      <c r="Y56" s="71">
        <f t="shared" si="7"/>
        <v>92.009</v>
      </c>
      <c r="Z56" s="5">
        <v>-1</v>
      </c>
      <c r="AA56" s="5"/>
      <c r="AC56" t="s">
        <v>58</v>
      </c>
      <c r="AD56" s="3">
        <v>41090</v>
      </c>
      <c r="AE56" s="22">
        <v>1.0585800000000001</v>
      </c>
      <c r="AF56">
        <f t="shared" si="8"/>
        <v>1.06673</v>
      </c>
    </row>
    <row r="57" spans="1:32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34">
        <v>43.8</v>
      </c>
      <c r="F57" s="35">
        <v>18.931000000000001</v>
      </c>
      <c r="G57" s="35">
        <v>5.67</v>
      </c>
      <c r="H57" s="22">
        <v>2.1589999999999998</v>
      </c>
      <c r="I57" s="22">
        <v>1.7470000000000001</v>
      </c>
      <c r="J57" s="35">
        <v>2.0529999999999999</v>
      </c>
      <c r="K57" s="34">
        <v>58.064999999999998</v>
      </c>
      <c r="L57" s="5"/>
      <c r="M57" s="24">
        <f>E57/$AE23</f>
        <v>49.329323917964658</v>
      </c>
      <c r="N57" s="24">
        <f>F57/$AE23</f>
        <v>21.320854591118472</v>
      </c>
      <c r="O57" s="24">
        <f>G57/$AE23</f>
        <v>6.3857823428050144</v>
      </c>
      <c r="P57" s="24">
        <f>H57/$AE23</f>
        <v>2.4315527474631438</v>
      </c>
      <c r="Q57" s="24">
        <f>I57/$AE23</f>
        <v>1.9675417553580883</v>
      </c>
      <c r="R57" s="24">
        <f>J57/$AE23</f>
        <v>2.312171278620581</v>
      </c>
      <c r="S57" s="24">
        <f>K57/$AE23</f>
        <v>65.395141399466155</v>
      </c>
      <c r="T57" s="54">
        <f t="shared" si="2"/>
        <v>6.7307444793792639</v>
      </c>
      <c r="U57" s="54">
        <f t="shared" si="3"/>
        <v>6.1010833333333325</v>
      </c>
      <c r="V57" s="71">
        <f t="shared" si="4"/>
        <v>142.41162355341686</v>
      </c>
      <c r="W57" s="71">
        <f t="shared" si="5"/>
        <v>132.42500000000001</v>
      </c>
      <c r="X57" s="71">
        <f t="shared" si="6"/>
        <v>149.14236803279613</v>
      </c>
      <c r="Y57" s="71">
        <f t="shared" si="7"/>
        <v>132.42500000000001</v>
      </c>
      <c r="Z57" s="5">
        <v>-1</v>
      </c>
      <c r="AA57" s="5"/>
      <c r="AC57" t="s">
        <v>59</v>
      </c>
      <c r="AD57" s="3">
        <v>41182</v>
      </c>
      <c r="AE57" s="22">
        <v>1.06202</v>
      </c>
      <c r="AF57">
        <f t="shared" si="8"/>
        <v>1.06673</v>
      </c>
    </row>
    <row r="58" spans="1:32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34">
        <v>103.614</v>
      </c>
      <c r="F58" s="35">
        <v>23.484999999999999</v>
      </c>
      <c r="G58" s="35">
        <v>5.8769999999999998</v>
      </c>
      <c r="H58" s="22">
        <v>2.7050000000000001</v>
      </c>
      <c r="I58" s="22">
        <v>1.746</v>
      </c>
      <c r="J58" s="35">
        <v>1.8169999999999999</v>
      </c>
      <c r="K58" s="34">
        <v>80.846999999999994</v>
      </c>
      <c r="L58" s="5"/>
      <c r="M58" s="24">
        <f>E58/$AE24</f>
        <v>115.87988592518033</v>
      </c>
      <c r="N58" s="24">
        <f>F58/$AE24</f>
        <v>26.26516803668288</v>
      </c>
      <c r="O58" s="24">
        <f>G58/$AE24</f>
        <v>6.5727226975339699</v>
      </c>
      <c r="P58" s="24">
        <f>H58/$AE24</f>
        <v>3.0252194821897889</v>
      </c>
      <c r="Q58" s="24">
        <f>I58/$AE24</f>
        <v>1.9526925012581779</v>
      </c>
      <c r="R58" s="24">
        <f>J58/$AE24</f>
        <v>2.0320975227870042</v>
      </c>
      <c r="S58" s="24">
        <f>K58/$AE24</f>
        <v>90.417715148465007</v>
      </c>
      <c r="T58" s="54">
        <f t="shared" si="2"/>
        <v>6.7307444793792639</v>
      </c>
      <c r="U58" s="54">
        <f t="shared" si="3"/>
        <v>6.1010833333333325</v>
      </c>
      <c r="V58" s="71">
        <f t="shared" si="4"/>
        <v>239.41475683471788</v>
      </c>
      <c r="W58" s="71">
        <f t="shared" si="5"/>
        <v>220.09100000000001</v>
      </c>
      <c r="X58" s="71">
        <f t="shared" si="6"/>
        <v>246.14550131409715</v>
      </c>
      <c r="Y58" s="71">
        <f t="shared" si="7"/>
        <v>220.09100000000001</v>
      </c>
      <c r="Z58" s="5">
        <v>-1</v>
      </c>
      <c r="AA58" s="5"/>
      <c r="AC58" t="s">
        <v>60</v>
      </c>
      <c r="AD58" s="3">
        <v>41274</v>
      </c>
      <c r="AE58" s="22">
        <v>1.06673</v>
      </c>
      <c r="AF58">
        <f t="shared" si="8"/>
        <v>1.06673</v>
      </c>
    </row>
    <row r="59" spans="1:32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34">
        <v>30.667999999999999</v>
      </c>
      <c r="F59" s="35">
        <v>5.2279999999999998</v>
      </c>
      <c r="G59" s="35">
        <v>5.4710000000000001</v>
      </c>
      <c r="H59" s="22">
        <v>1.919</v>
      </c>
      <c r="I59" s="22">
        <v>1.5149999999999999</v>
      </c>
      <c r="J59" s="35">
        <v>2.2410000000000001</v>
      </c>
      <c r="K59" s="34">
        <v>68.408000000000001</v>
      </c>
      <c r="L59" s="5"/>
      <c r="M59" s="24">
        <f>E59/$AE24</f>
        <v>34.298495778113285</v>
      </c>
      <c r="N59" s="24">
        <f>F59/$AE24</f>
        <v>5.8468936979254034</v>
      </c>
      <c r="O59" s="24">
        <f>G59/$AE24</f>
        <v>6.1186601800592735</v>
      </c>
      <c r="P59" s="24">
        <f>H59/$AE24</f>
        <v>2.1461723424481347</v>
      </c>
      <c r="Q59" s="24">
        <f>I59/$AE24</f>
        <v>1.6943465861432643</v>
      </c>
      <c r="R59" s="24">
        <f>J59/$AE24</f>
        <v>2.5062908907901358</v>
      </c>
      <c r="S59" s="24">
        <f>K59/$AE24</f>
        <v>76.506179052731639</v>
      </c>
      <c r="T59" s="54">
        <f t="shared" si="2"/>
        <v>6.7307444793792639</v>
      </c>
      <c r="U59" s="54">
        <f t="shared" si="3"/>
        <v>6.1010833333333325</v>
      </c>
      <c r="V59" s="71">
        <f t="shared" si="4"/>
        <v>122.38629404883187</v>
      </c>
      <c r="W59" s="71">
        <f t="shared" si="5"/>
        <v>115.45</v>
      </c>
      <c r="X59" s="71">
        <f t="shared" si="6"/>
        <v>129.11703852821114</v>
      </c>
      <c r="Y59" s="71">
        <f t="shared" si="7"/>
        <v>115.45</v>
      </c>
      <c r="Z59" s="5">
        <v>-1</v>
      </c>
      <c r="AA59" s="5"/>
      <c r="AC59" t="s">
        <v>61</v>
      </c>
      <c r="AD59" s="3">
        <v>41364</v>
      </c>
      <c r="AE59" s="22">
        <v>1.0694900000000001</v>
      </c>
      <c r="AF59">
        <f t="shared" si="8"/>
        <v>1.0778700000000001</v>
      </c>
    </row>
    <row r="60" spans="1:32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34">
        <v>94.44</v>
      </c>
      <c r="F60" s="35">
        <v>44.307000000000002</v>
      </c>
      <c r="G60" s="35">
        <v>6.1920000000000002</v>
      </c>
      <c r="H60" s="22">
        <v>1.8620000000000001</v>
      </c>
      <c r="I60" s="22">
        <v>1.7749999999999999</v>
      </c>
      <c r="J60" s="35">
        <v>3.32</v>
      </c>
      <c r="K60" s="34">
        <v>62.485999999999997</v>
      </c>
      <c r="L60" s="5"/>
      <c r="M60" s="24">
        <f>E60/$AE24</f>
        <v>105.61986243918804</v>
      </c>
      <c r="N60" s="24">
        <f>F60/$AE24</f>
        <v>49.552088575742324</v>
      </c>
      <c r="O60" s="24">
        <f>G60/$AE24</f>
        <v>6.92501258178158</v>
      </c>
      <c r="P60" s="24">
        <f>H60/$AE24</f>
        <v>2.0824246491080913</v>
      </c>
      <c r="Q60" s="24">
        <f>I60/$AE24</f>
        <v>1.9851255382206561</v>
      </c>
      <c r="R60" s="24">
        <f>J60/$AE24</f>
        <v>3.7130235419113116</v>
      </c>
      <c r="S60" s="24">
        <f>K60/$AE24</f>
        <v>69.88312922887657</v>
      </c>
      <c r="T60" s="54">
        <f t="shared" si="2"/>
        <v>6.7307444793792639</v>
      </c>
      <c r="U60" s="54">
        <f t="shared" si="3"/>
        <v>6.1010833333333325</v>
      </c>
      <c r="V60" s="71">
        <f t="shared" si="4"/>
        <v>233.02992207544924</v>
      </c>
      <c r="W60" s="71">
        <f t="shared" si="5"/>
        <v>214.38200000000001</v>
      </c>
      <c r="X60" s="71">
        <f t="shared" si="6"/>
        <v>239.7606665548285</v>
      </c>
      <c r="Y60" s="71">
        <f t="shared" si="7"/>
        <v>214.38200000000001</v>
      </c>
      <c r="Z60" s="5">
        <v>-1</v>
      </c>
      <c r="AA60" s="5"/>
      <c r="AC60" t="s">
        <v>62</v>
      </c>
      <c r="AD60" s="3">
        <v>41455</v>
      </c>
      <c r="AE60" s="22">
        <v>1.0707200000000001</v>
      </c>
      <c r="AF60">
        <f t="shared" si="8"/>
        <v>1.0778700000000001</v>
      </c>
    </row>
    <row r="61" spans="1:32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34">
        <v>60.566000000000003</v>
      </c>
      <c r="F61" s="35">
        <v>4.9409999999999998</v>
      </c>
      <c r="G61" s="35">
        <v>6.0780000000000003</v>
      </c>
      <c r="H61" s="22">
        <v>2.2050000000000001</v>
      </c>
      <c r="I61" s="22">
        <v>2.105</v>
      </c>
      <c r="J61" s="35">
        <v>2.5670000000000002</v>
      </c>
      <c r="K61" s="34">
        <v>55.953000000000003</v>
      </c>
      <c r="L61" s="5"/>
      <c r="M61" s="24">
        <f>E61/$AE25</f>
        <v>67.344193028298221</v>
      </c>
      <c r="N61" s="24">
        <f>F61/$AE25</f>
        <v>5.4939678656807693</v>
      </c>
      <c r="O61" s="24">
        <f>G61/$AE25</f>
        <v>6.7582142658586761</v>
      </c>
      <c r="P61" s="24">
        <f>H61/$AE25</f>
        <v>2.4517707233001613</v>
      </c>
      <c r="Q61" s="24">
        <f>I61/$AE25</f>
        <v>2.3405793072774781</v>
      </c>
      <c r="R61" s="24">
        <f>J61/$AE25</f>
        <v>2.8542836493022743</v>
      </c>
      <c r="S61" s="24">
        <f>K61/$AE25</f>
        <v>62.214933007171851</v>
      </c>
      <c r="T61" s="54">
        <f t="shared" si="2"/>
        <v>6.7307444793792639</v>
      </c>
      <c r="U61" s="54">
        <f t="shared" si="3"/>
        <v>6.1010833333333325</v>
      </c>
      <c r="V61" s="71">
        <f t="shared" si="4"/>
        <v>142.72719736751014</v>
      </c>
      <c r="W61" s="71">
        <f t="shared" si="5"/>
        <v>134.41500000000002</v>
      </c>
      <c r="X61" s="71">
        <f t="shared" si="6"/>
        <v>149.45794184688941</v>
      </c>
      <c r="Y61" s="71">
        <f t="shared" si="7"/>
        <v>134.41500000000002</v>
      </c>
      <c r="Z61" s="5">
        <v>-1</v>
      </c>
      <c r="AA61" s="5"/>
      <c r="AC61" t="s">
        <v>63</v>
      </c>
      <c r="AD61" s="3">
        <v>41547</v>
      </c>
      <c r="AE61" s="22">
        <v>1.07517</v>
      </c>
      <c r="AF61">
        <f t="shared" si="8"/>
        <v>1.0778700000000001</v>
      </c>
    </row>
    <row r="62" spans="1:32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34">
        <v>62.853000000000002</v>
      </c>
      <c r="F62" s="35">
        <v>1.806</v>
      </c>
      <c r="G62" s="35">
        <v>5.9160000000000004</v>
      </c>
      <c r="H62" s="22">
        <v>2.2949999999999999</v>
      </c>
      <c r="I62" s="22">
        <v>2.0179999999999998</v>
      </c>
      <c r="J62" s="35">
        <v>2.6019999999999999</v>
      </c>
      <c r="K62" s="34">
        <v>60.238999999999997</v>
      </c>
      <c r="L62" s="5"/>
      <c r="M62" s="24">
        <f>E62/$AE25</f>
        <v>69.887140712736979</v>
      </c>
      <c r="N62" s="24">
        <f>F62/$AE25</f>
        <v>2.0081169733696558</v>
      </c>
      <c r="O62" s="24">
        <f>G62/$AE25</f>
        <v>6.5780841719019296</v>
      </c>
      <c r="P62" s="24">
        <f>H62/$AE25</f>
        <v>2.5518429977205761</v>
      </c>
      <c r="Q62" s="24">
        <f>I62/$AE25</f>
        <v>2.2438427753377437</v>
      </c>
      <c r="R62" s="24">
        <f>J62/$AE25</f>
        <v>2.893200644910213</v>
      </c>
      <c r="S62" s="24">
        <f>K62/$AE25</f>
        <v>66.980597097904038</v>
      </c>
      <c r="T62" s="54">
        <f t="shared" si="2"/>
        <v>6.7307444793792639</v>
      </c>
      <c r="U62" s="54">
        <f t="shared" si="3"/>
        <v>6.1010833333333325</v>
      </c>
      <c r="V62" s="71">
        <f t="shared" si="4"/>
        <v>146.41208089450186</v>
      </c>
      <c r="W62" s="71">
        <f t="shared" si="5"/>
        <v>137.72900000000001</v>
      </c>
      <c r="X62" s="71">
        <f t="shared" si="6"/>
        <v>153.14282537388112</v>
      </c>
      <c r="Y62" s="71">
        <f t="shared" si="7"/>
        <v>137.72900000000001</v>
      </c>
      <c r="Z62" s="5">
        <v>-1</v>
      </c>
      <c r="AA62" s="5"/>
      <c r="AC62" t="s">
        <v>64</v>
      </c>
      <c r="AD62" s="3">
        <v>41639</v>
      </c>
      <c r="AE62" s="22">
        <v>1.0778700000000001</v>
      </c>
      <c r="AF62">
        <f t="shared" si="8"/>
        <v>1.0778700000000001</v>
      </c>
    </row>
    <row r="63" spans="1:32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34">
        <v>89.123000000000005</v>
      </c>
      <c r="F63" s="35">
        <v>42.283000000000001</v>
      </c>
      <c r="G63" s="35">
        <v>7.7679999999999998</v>
      </c>
      <c r="H63" s="22">
        <v>2.278</v>
      </c>
      <c r="I63" s="22">
        <v>1.911</v>
      </c>
      <c r="J63" s="35">
        <v>2.6749999999999998</v>
      </c>
      <c r="K63" s="34">
        <v>61.33</v>
      </c>
      <c r="L63" s="5"/>
      <c r="M63" s="24">
        <f>E63/$AE25</f>
        <v>99.09712570189582</v>
      </c>
      <c r="N63" s="24">
        <f>F63/$AE25</f>
        <v>47.015066436871074</v>
      </c>
      <c r="O63" s="24">
        <f>G63/$AE25</f>
        <v>8.6373491966420186</v>
      </c>
      <c r="P63" s="24">
        <f>H63/$AE25</f>
        <v>2.53294045699672</v>
      </c>
      <c r="Q63" s="24">
        <f>I63/$AE25</f>
        <v>2.1248679601934732</v>
      </c>
      <c r="R63" s="24">
        <f>J63/$AE25</f>
        <v>2.9743703786067712</v>
      </c>
      <c r="S63" s="24">
        <f>K63/$AE25</f>
        <v>68.193695446711516</v>
      </c>
      <c r="T63" s="54">
        <f t="shared" si="2"/>
        <v>6.7307444793792639</v>
      </c>
      <c r="U63" s="54">
        <f t="shared" si="3"/>
        <v>6.1010833333333325</v>
      </c>
      <c r="V63" s="71">
        <f t="shared" si="4"/>
        <v>223.84467109853813</v>
      </c>
      <c r="W63" s="71">
        <f t="shared" si="5"/>
        <v>207.36799999999999</v>
      </c>
      <c r="X63" s="71">
        <f t="shared" si="6"/>
        <v>230.5754155779174</v>
      </c>
      <c r="Y63" s="71">
        <f t="shared" si="7"/>
        <v>207.36799999999999</v>
      </c>
      <c r="Z63" s="5">
        <v>-1</v>
      </c>
      <c r="AA63" s="5"/>
      <c r="AC63" t="s">
        <v>65</v>
      </c>
      <c r="AD63" s="3">
        <v>41729</v>
      </c>
      <c r="AE63" s="22">
        <v>1.0815300000000001</v>
      </c>
      <c r="AF63">
        <f t="shared" si="8"/>
        <v>0</v>
      </c>
    </row>
    <row r="64" spans="1:32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34">
        <v>64.534000000000006</v>
      </c>
      <c r="F64" s="35">
        <v>7.694</v>
      </c>
      <c r="G64" s="35">
        <v>4.2649999999999997</v>
      </c>
      <c r="H64" s="22">
        <v>1.968</v>
      </c>
      <c r="I64" s="22">
        <v>2.121</v>
      </c>
      <c r="J64" s="35">
        <v>2.83</v>
      </c>
      <c r="K64" s="34">
        <v>53.484000000000002</v>
      </c>
      <c r="L64" s="5"/>
      <c r="M64" s="24">
        <f>E64/$AE26</f>
        <v>71.194219206795751</v>
      </c>
      <c r="N64" s="24">
        <f>F64/$AE26</f>
        <v>8.4880578079320426</v>
      </c>
      <c r="O64" s="24">
        <f>G64/$AE26</f>
        <v>4.7051685145347228</v>
      </c>
      <c r="P64" s="24">
        <f>H64/$AE26</f>
        <v>2.1711070660268077</v>
      </c>
      <c r="Q64" s="24">
        <f>I64/$AE26</f>
        <v>2.3398974019526726</v>
      </c>
      <c r="R64" s="24">
        <f>J64/$AE26</f>
        <v>3.1220696122235094</v>
      </c>
      <c r="S64" s="24">
        <f>K64/$AE26</f>
        <v>59.003806056594414</v>
      </c>
      <c r="T64" s="54">
        <f t="shared" si="2"/>
        <v>6.7307444793792639</v>
      </c>
      <c r="U64" s="54">
        <f t="shared" si="3"/>
        <v>6.1010833333333325</v>
      </c>
      <c r="V64" s="71">
        <f t="shared" si="4"/>
        <v>144.29358118668063</v>
      </c>
      <c r="W64" s="71">
        <f t="shared" si="5"/>
        <v>136.89600000000002</v>
      </c>
      <c r="X64" s="71">
        <f t="shared" si="6"/>
        <v>151.02432566605989</v>
      </c>
      <c r="Y64" s="71">
        <f t="shared" si="7"/>
        <v>136.89600000000002</v>
      </c>
      <c r="Z64" s="5">
        <v>-1</v>
      </c>
      <c r="AA64" s="5"/>
      <c r="AC64" t="s">
        <v>66</v>
      </c>
      <c r="AD64" s="3">
        <v>41820</v>
      </c>
      <c r="AE64" s="22">
        <v>1.08775</v>
      </c>
      <c r="AF64">
        <f t="shared" si="8"/>
        <v>0</v>
      </c>
    </row>
    <row r="65" spans="1:27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34">
        <v>57.935000000000002</v>
      </c>
      <c r="F65" s="35">
        <v>2.7850000000000001</v>
      </c>
      <c r="G65" s="35">
        <v>6.3860000000000001</v>
      </c>
      <c r="H65" s="22">
        <v>2.069</v>
      </c>
      <c r="I65" s="22">
        <v>1.825</v>
      </c>
      <c r="J65" s="35">
        <v>3.0390000000000001</v>
      </c>
      <c r="K65" s="34">
        <v>60.506999999999998</v>
      </c>
      <c r="L65" s="5"/>
      <c r="M65" s="24">
        <f>E65/$AE26</f>
        <v>63.914170665784106</v>
      </c>
      <c r="N65" s="24">
        <f>F65/$AE26</f>
        <v>3.0724253957747258</v>
      </c>
      <c r="O65" s="24">
        <f>G65/$AE26</f>
        <v>7.0450659164873963</v>
      </c>
      <c r="P65" s="24">
        <f>H65/$AE26</f>
        <v>2.2825307518340781</v>
      </c>
      <c r="Q65" s="24">
        <f>I65/$AE26</f>
        <v>2.0133487782006729</v>
      </c>
      <c r="R65" s="24">
        <f>J65/$AE26</f>
        <v>3.3526394175078607</v>
      </c>
      <c r="S65" s="24">
        <f>K65/$AE26</f>
        <v>66.751613437034578</v>
      </c>
      <c r="T65" s="54">
        <f t="shared" si="2"/>
        <v>6.7307444793792639</v>
      </c>
      <c r="U65" s="54">
        <f t="shared" si="3"/>
        <v>6.1010833333333325</v>
      </c>
      <c r="V65" s="71">
        <f t="shared" si="4"/>
        <v>141.70104988324414</v>
      </c>
      <c r="W65" s="71">
        <f t="shared" si="5"/>
        <v>134.54599999999999</v>
      </c>
      <c r="X65" s="71">
        <f t="shared" si="6"/>
        <v>148.43179436262341</v>
      </c>
      <c r="Y65" s="71">
        <f t="shared" si="7"/>
        <v>134.54599999999999</v>
      </c>
      <c r="Z65" s="5">
        <v>-1</v>
      </c>
      <c r="AA65" s="5"/>
    </row>
    <row r="66" spans="1:27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34">
        <v>91.405000000000001</v>
      </c>
      <c r="F66" s="35">
        <v>53.859000000000002</v>
      </c>
      <c r="G66" s="35">
        <v>6.0220000000000002</v>
      </c>
      <c r="H66" s="22">
        <v>1.6890000000000001</v>
      </c>
      <c r="I66" s="22">
        <v>1.8080000000000001</v>
      </c>
      <c r="J66" s="35">
        <v>2.1829999999999998</v>
      </c>
      <c r="K66" s="34">
        <v>58.631</v>
      </c>
      <c r="L66" s="5"/>
      <c r="M66" s="24">
        <f>E66/$AE26</f>
        <v>100.83843565557946</v>
      </c>
      <c r="N66" s="24">
        <f>F66/$AE26</f>
        <v>59.417507860334275</v>
      </c>
      <c r="O66" s="24">
        <f>G66/$AE26</f>
        <v>6.6434993656572345</v>
      </c>
      <c r="P66" s="24">
        <f>H66/$AE26</f>
        <v>1.8633129240443489</v>
      </c>
      <c r="Q66" s="24">
        <f>I66/$AE26</f>
        <v>1.9945942964311325</v>
      </c>
      <c r="R66" s="24">
        <f>J66/$AE26</f>
        <v>2.4082961001709968</v>
      </c>
      <c r="S66" s="24">
        <f>K66/$AE26</f>
        <v>64.682001213525297</v>
      </c>
      <c r="T66" s="54">
        <f t="shared" si="2"/>
        <v>6.7307444793792639</v>
      </c>
      <c r="U66" s="54">
        <f t="shared" si="3"/>
        <v>6.1010833333333325</v>
      </c>
      <c r="V66" s="71">
        <f t="shared" si="4"/>
        <v>231.11690293636346</v>
      </c>
      <c r="W66" s="71">
        <f t="shared" si="5"/>
        <v>215.59699999999998</v>
      </c>
      <c r="X66" s="71">
        <f t="shared" si="6"/>
        <v>237.84764741574273</v>
      </c>
      <c r="Y66" s="71">
        <f t="shared" si="7"/>
        <v>215.59699999999998</v>
      </c>
      <c r="Z66" s="5">
        <v>-1</v>
      </c>
      <c r="AA66" s="5"/>
    </row>
    <row r="67" spans="1:27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34">
        <v>110.827</v>
      </c>
      <c r="F67" s="35">
        <v>6.6989999999999998</v>
      </c>
      <c r="G67" s="35">
        <v>5.681</v>
      </c>
      <c r="H67" s="22">
        <v>2.2010000000000001</v>
      </c>
      <c r="I67" s="22">
        <v>1.806</v>
      </c>
      <c r="J67" s="35">
        <v>2.8119999999999998</v>
      </c>
      <c r="K67" s="34">
        <v>72.191000000000003</v>
      </c>
      <c r="L67" s="5"/>
      <c r="M67" s="24">
        <f>E67/$AE27</f>
        <v>121.63553350747414</v>
      </c>
      <c r="N67" s="24">
        <f>F67/$AE27</f>
        <v>7.3523278530192941</v>
      </c>
      <c r="O67" s="24">
        <f>G67/$AE27</f>
        <v>6.2350462058520089</v>
      </c>
      <c r="P67" s="24">
        <f>H67/$AE27</f>
        <v>2.4156551133744539</v>
      </c>
      <c r="Q67" s="24">
        <f>I67/$AE27</f>
        <v>1.9821322738547313</v>
      </c>
      <c r="R67" s="24">
        <f>J67/$AE27</f>
        <v>3.0862436069100245</v>
      </c>
      <c r="S67" s="24">
        <f>K67/$AE27</f>
        <v>79.231512171565285</v>
      </c>
      <c r="T67" s="54">
        <f t="shared" si="2"/>
        <v>9.1110944656080139</v>
      </c>
      <c r="U67" s="54">
        <f t="shared" si="3"/>
        <v>8.5145</v>
      </c>
      <c r="V67" s="71">
        <f t="shared" si="4"/>
        <v>212.82735626644194</v>
      </c>
      <c r="W67" s="71">
        <f t="shared" si="5"/>
        <v>202.21699999999998</v>
      </c>
      <c r="X67" s="71">
        <f t="shared" si="6"/>
        <v>221.93845073204994</v>
      </c>
      <c r="Y67" s="71">
        <f t="shared" si="7"/>
        <v>202.21699999999998</v>
      </c>
      <c r="Z67" s="5">
        <v>-1</v>
      </c>
      <c r="AA67" s="5"/>
    </row>
    <row r="68" spans="1:27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34">
        <v>30.15</v>
      </c>
      <c r="F68" s="35">
        <v>1.7190000000000001</v>
      </c>
      <c r="G68" s="35">
        <v>4.5350000000000001</v>
      </c>
      <c r="H68" s="22">
        <v>1.8540000000000001</v>
      </c>
      <c r="I68" s="22">
        <v>1.78</v>
      </c>
      <c r="J68" s="35">
        <v>2.0219999999999998</v>
      </c>
      <c r="K68" s="34">
        <v>58.811999999999998</v>
      </c>
      <c r="L68" s="5"/>
      <c r="M68" s="24">
        <f>E68/$AE27</f>
        <v>33.090414206378817</v>
      </c>
      <c r="N68" s="24">
        <f>F68/$AE27</f>
        <v>1.8866474965427924</v>
      </c>
      <c r="O68" s="24">
        <f>G68/$AE27</f>
        <v>4.9772812081568141</v>
      </c>
      <c r="P68" s="24">
        <f>H68/$AE27</f>
        <v>2.0348135303026975</v>
      </c>
      <c r="Q68" s="24">
        <f>I68/$AE27</f>
        <v>1.9535965932787496</v>
      </c>
      <c r="R68" s="24">
        <f>J68/$AE27</f>
        <v>2.2191979278705793</v>
      </c>
      <c r="S68" s="24">
        <f>K68/$AE27</f>
        <v>64.547709462870685</v>
      </c>
      <c r="T68" s="54">
        <f t="shared" si="2"/>
        <v>9.1110944656080139</v>
      </c>
      <c r="U68" s="54">
        <f t="shared" si="3"/>
        <v>8.5145</v>
      </c>
      <c r="V68" s="71">
        <f t="shared" si="4"/>
        <v>101.59856595979312</v>
      </c>
      <c r="W68" s="71">
        <f t="shared" si="5"/>
        <v>100.87199999999999</v>
      </c>
      <c r="X68" s="71">
        <f t="shared" si="6"/>
        <v>110.70966042540114</v>
      </c>
      <c r="Y68" s="71">
        <f t="shared" si="7"/>
        <v>100.87199999999999</v>
      </c>
      <c r="Z68" s="5">
        <v>-1</v>
      </c>
      <c r="AA68" s="5"/>
    </row>
    <row r="69" spans="1:27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34">
        <v>43.988</v>
      </c>
      <c r="F69" s="35">
        <v>27.045999999999999</v>
      </c>
      <c r="G69" s="35">
        <v>6.7930000000000001</v>
      </c>
      <c r="H69" s="22">
        <v>2.0179999999999998</v>
      </c>
      <c r="I69" s="22">
        <v>1.954</v>
      </c>
      <c r="J69" s="35">
        <v>2.8879999999999999</v>
      </c>
      <c r="K69" s="34">
        <v>64.054000000000002</v>
      </c>
      <c r="L69" s="5"/>
      <c r="M69" s="24">
        <f>E69/$AE27</f>
        <v>48.2779814298571</v>
      </c>
      <c r="N69" s="24">
        <f>F69/$AE27</f>
        <v>29.683692956077</v>
      </c>
      <c r="O69" s="24">
        <f>G69/$AE27</f>
        <v>7.4554953135632278</v>
      </c>
      <c r="P69" s="24">
        <f>H69/$AE27</f>
        <v>2.214807823166582</v>
      </c>
      <c r="Q69" s="24">
        <f>I69/$AE27</f>
        <v>2.1445661479026272</v>
      </c>
      <c r="R69" s="24">
        <f>J69/$AE27</f>
        <v>3.1696555962859709</v>
      </c>
      <c r="S69" s="24">
        <f>K69/$AE27</f>
        <v>70.300941677459008</v>
      </c>
      <c r="T69" s="54">
        <f t="shared" si="2"/>
        <v>9.1110944656080139</v>
      </c>
      <c r="U69" s="54">
        <f t="shared" si="3"/>
        <v>8.5145</v>
      </c>
      <c r="V69" s="71">
        <f t="shared" si="4"/>
        <v>154.13604647870352</v>
      </c>
      <c r="W69" s="71">
        <f t="shared" si="5"/>
        <v>148.74099999999999</v>
      </c>
      <c r="X69" s="71">
        <f t="shared" si="6"/>
        <v>163.24714094431152</v>
      </c>
      <c r="Y69" s="71">
        <f t="shared" si="7"/>
        <v>148.74099999999999</v>
      </c>
      <c r="Z69" s="5">
        <v>-1</v>
      </c>
      <c r="AA69" s="5"/>
    </row>
    <row r="70" spans="1:27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34">
        <v>148.49299999999999</v>
      </c>
      <c r="F70" s="35">
        <v>34.384</v>
      </c>
      <c r="G70" s="35">
        <v>6.1189999999999998</v>
      </c>
      <c r="H70" s="22">
        <v>2.8450000000000002</v>
      </c>
      <c r="I70" s="22">
        <v>1.7729999999999999</v>
      </c>
      <c r="J70" s="35">
        <v>2.5139999999999998</v>
      </c>
      <c r="K70" s="34">
        <v>81.486000000000004</v>
      </c>
      <c r="L70" s="5"/>
      <c r="M70" s="24">
        <f>E70/$AE28</f>
        <v>161.89816833842127</v>
      </c>
      <c r="N70" s="24">
        <f>F70/$AE28</f>
        <v>37.488006977758396</v>
      </c>
      <c r="O70" s="24">
        <f>G70/$AE28</f>
        <v>6.6713911905800254</v>
      </c>
      <c r="P70" s="24">
        <f>H70/$AE28</f>
        <v>3.1018316615787178</v>
      </c>
      <c r="Q70" s="24">
        <f>I70/$AE28</f>
        <v>1.9330571303968598</v>
      </c>
      <c r="R70" s="24">
        <f>J70/$AE28</f>
        <v>2.7409507195813343</v>
      </c>
      <c r="S70" s="24">
        <f>K70/$AE28</f>
        <v>88.842128216310513</v>
      </c>
      <c r="T70" s="54">
        <f t="shared" si="2"/>
        <v>9.1110944656080139</v>
      </c>
      <c r="U70" s="54">
        <f t="shared" si="3"/>
        <v>8.5145</v>
      </c>
      <c r="V70" s="71">
        <f t="shared" si="4"/>
        <v>293.56443976901915</v>
      </c>
      <c r="W70" s="71">
        <f t="shared" si="5"/>
        <v>277.61400000000003</v>
      </c>
      <c r="X70" s="71">
        <f t="shared" si="6"/>
        <v>302.67553423462715</v>
      </c>
      <c r="Y70" s="71">
        <f t="shared" si="7"/>
        <v>277.61400000000003</v>
      </c>
      <c r="Z70" s="5">
        <v>-1</v>
      </c>
      <c r="AA70" s="5"/>
    </row>
    <row r="71" spans="1:27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34">
        <v>57.607999999999997</v>
      </c>
      <c r="F71" s="35">
        <v>7.17</v>
      </c>
      <c r="G71" s="35">
        <v>6.01</v>
      </c>
      <c r="H71" s="22">
        <v>1.907</v>
      </c>
      <c r="I71" s="22">
        <v>1.756</v>
      </c>
      <c r="J71" s="35">
        <v>2.5059999999999998</v>
      </c>
      <c r="K71" s="34">
        <v>75.772999999999996</v>
      </c>
      <c r="L71" s="5"/>
      <c r="M71" s="24">
        <f>E71/$AE28</f>
        <v>62.808547754034009</v>
      </c>
      <c r="N71" s="24">
        <f>F71/$AE28</f>
        <v>7.8172699520279112</v>
      </c>
      <c r="O71" s="24">
        <f>G71/$AE28</f>
        <v>6.5525512429132142</v>
      </c>
      <c r="P71" s="24">
        <f>H71/$AE28</f>
        <v>2.0791539467945923</v>
      </c>
      <c r="Q71" s="24">
        <f>I71/$AE28</f>
        <v>1.9145224596598343</v>
      </c>
      <c r="R71" s="24">
        <f>J71/$AE28</f>
        <v>2.7322285215874396</v>
      </c>
      <c r="S71" s="24">
        <f>K71/$AE28</f>
        <v>82.613388573920616</v>
      </c>
      <c r="T71" s="54">
        <f t="shared" si="2"/>
        <v>9.1110944656080139</v>
      </c>
      <c r="U71" s="54">
        <f t="shared" si="3"/>
        <v>8.5145</v>
      </c>
      <c r="V71" s="71">
        <f t="shared" si="4"/>
        <v>157.40656798532962</v>
      </c>
      <c r="W71" s="71">
        <f t="shared" si="5"/>
        <v>152.72999999999999</v>
      </c>
      <c r="X71" s="71">
        <f t="shared" si="6"/>
        <v>166.51766245093762</v>
      </c>
      <c r="Y71" s="71">
        <f t="shared" si="7"/>
        <v>152.72999999999999</v>
      </c>
      <c r="Z71" s="5">
        <v>-1</v>
      </c>
      <c r="AA71" s="5"/>
    </row>
    <row r="72" spans="1:27" x14ac:dyDescent="0.25">
      <c r="A72" s="36">
        <f t="shared" ref="A72:A135" si="11">YEAR(C72)</f>
        <v>2005</v>
      </c>
      <c r="B72" s="36" t="str">
        <f t="shared" ref="B72:B135" si="12">"Q"&amp;ROUNDUP(MONTH(C72)/3, 0)&amp;"-"&amp;YEAR(C72)</f>
        <v>Q2-2005</v>
      </c>
      <c r="C72" t="s">
        <v>186</v>
      </c>
      <c r="D72" s="3">
        <v>38533</v>
      </c>
      <c r="E72" s="34">
        <v>88.757999999999996</v>
      </c>
      <c r="F72" s="35">
        <v>56.48</v>
      </c>
      <c r="G72" s="35">
        <v>6.7270000000000003</v>
      </c>
      <c r="H72" s="22">
        <v>1.8460000000000001</v>
      </c>
      <c r="I72" s="22">
        <v>2.0579999999999998</v>
      </c>
      <c r="J72" s="35">
        <v>2.6190000000000002</v>
      </c>
      <c r="K72" s="34">
        <v>76.319999999999993</v>
      </c>
      <c r="L72" s="5"/>
      <c r="M72" s="24">
        <f>E72/$AE28</f>
        <v>96.770606192760567</v>
      </c>
      <c r="N72" s="24">
        <f>F72/$AE28</f>
        <v>61.578717836894896</v>
      </c>
      <c r="O72" s="24">
        <f>G72/$AE28</f>
        <v>7.3342782381160054</v>
      </c>
      <c r="P72" s="24">
        <f>H72/$AE28</f>
        <v>2.0126471870911469</v>
      </c>
      <c r="Q72" s="24">
        <f>I72/$AE28</f>
        <v>2.2437854339293501</v>
      </c>
      <c r="R72" s="24">
        <f>J72/$AE28</f>
        <v>2.8554295682511994</v>
      </c>
      <c r="S72" s="24">
        <f>K72/$AE28</f>
        <v>83.209768861753147</v>
      </c>
      <c r="T72" s="54">
        <f t="shared" ref="T72:T135" si="13">VLOOKUP(TEXT(YEAR($D72), 0),$AH:$AL, MATCH(T$1, $AH$2:$AL$2, 0), FALSE)</f>
        <v>9.1110944656080139</v>
      </c>
      <c r="U72" s="54">
        <f t="shared" ref="U72:U135" si="14">VLOOKUP(TEXT(YEAR($D72), 0),$AH:$AM, MATCH(U$1, $AH$2:$AM$2, 0), FALSE)</f>
        <v>8.5145</v>
      </c>
      <c r="V72" s="71">
        <f t="shared" ref="V72:V135" si="15">(SUM(M72:S72)-T72)</f>
        <v>246.89413885318834</v>
      </c>
      <c r="W72" s="71">
        <f t="shared" ref="W72:W135" si="16">SUM(E72:K72)-AM72</f>
        <v>234.80799999999999</v>
      </c>
      <c r="X72" s="71">
        <f t="shared" ref="X72:X135" si="17">SUM(M72:S72)</f>
        <v>256.00523331879634</v>
      </c>
      <c r="Y72" s="71">
        <f t="shared" ref="Y72:Y135" si="18">SUM(E72:K72)</f>
        <v>234.80799999999999</v>
      </c>
      <c r="Z72" s="5">
        <v>-1</v>
      </c>
      <c r="AA72" s="5"/>
    </row>
    <row r="73" spans="1:27" x14ac:dyDescent="0.25">
      <c r="A73" s="36">
        <f t="shared" si="11"/>
        <v>2005</v>
      </c>
      <c r="B73" s="36" t="str">
        <f t="shared" si="12"/>
        <v>Q3-2005</v>
      </c>
      <c r="C73" t="s">
        <v>187</v>
      </c>
      <c r="D73" s="3">
        <v>38564</v>
      </c>
      <c r="E73" s="34">
        <v>62.433</v>
      </c>
      <c r="F73" s="35">
        <v>8.0649999999999995</v>
      </c>
      <c r="G73" s="35">
        <v>5.7590000000000003</v>
      </c>
      <c r="H73" s="22">
        <v>1.7150000000000001</v>
      </c>
      <c r="I73" s="22">
        <v>2.077</v>
      </c>
      <c r="J73" s="35">
        <v>2.419</v>
      </c>
      <c r="K73" s="34">
        <v>59.624000000000002</v>
      </c>
      <c r="L73" s="5"/>
      <c r="M73" s="24">
        <f>E73/$AE29</f>
        <v>67.330630028255285</v>
      </c>
      <c r="N73" s="24">
        <f>F73/$AE29</f>
        <v>8.6976683993701869</v>
      </c>
      <c r="O73" s="24">
        <f>G73/$AE29</f>
        <v>6.2107715203934175</v>
      </c>
      <c r="P73" s="24">
        <f>H73/$AE29</f>
        <v>1.8495351896986822</v>
      </c>
      <c r="Q73" s="24">
        <f>I73/$AE29</f>
        <v>2.2399327049586955</v>
      </c>
      <c r="R73" s="24">
        <f>J73/$AE29</f>
        <v>2.6087612967236806</v>
      </c>
      <c r="S73" s="24">
        <f>K73/$AE29</f>
        <v>64.301274723378555</v>
      </c>
      <c r="T73" s="54">
        <f t="shared" si="13"/>
        <v>9.1110944656080139</v>
      </c>
      <c r="U73" s="54">
        <f t="shared" si="14"/>
        <v>8.5145</v>
      </c>
      <c r="V73" s="71">
        <f t="shared" si="15"/>
        <v>144.1274793971705</v>
      </c>
      <c r="W73" s="71">
        <f t="shared" si="16"/>
        <v>142.09200000000001</v>
      </c>
      <c r="X73" s="71">
        <f t="shared" si="17"/>
        <v>153.23857386277851</v>
      </c>
      <c r="Y73" s="71">
        <f t="shared" si="18"/>
        <v>142.09200000000001</v>
      </c>
      <c r="Z73" s="5">
        <v>-1</v>
      </c>
      <c r="AA73" s="5"/>
    </row>
    <row r="74" spans="1:27" x14ac:dyDescent="0.25">
      <c r="A74" s="36">
        <f t="shared" si="11"/>
        <v>2005</v>
      </c>
      <c r="B74" s="36" t="str">
        <f t="shared" si="12"/>
        <v>Q3-2005</v>
      </c>
      <c r="C74" t="s">
        <v>188</v>
      </c>
      <c r="D74" s="3">
        <v>38595</v>
      </c>
      <c r="E74" s="34">
        <v>73.888000000000005</v>
      </c>
      <c r="F74" s="35">
        <v>1.865</v>
      </c>
      <c r="G74" s="35">
        <v>6.2110000000000003</v>
      </c>
      <c r="H74" s="22">
        <v>2.2029999999999998</v>
      </c>
      <c r="I74" s="22">
        <v>2.266</v>
      </c>
      <c r="J74" s="35">
        <v>3.3860000000000001</v>
      </c>
      <c r="K74" s="34">
        <v>65.619</v>
      </c>
      <c r="L74" s="5"/>
      <c r="M74" s="24">
        <f>E74/$AE29</f>
        <v>79.684230960032792</v>
      </c>
      <c r="N74" s="24">
        <f>F74/$AE29</f>
        <v>2.0113021159113948</v>
      </c>
      <c r="O74" s="24">
        <f>G74/$AE29</f>
        <v>6.698229191381059</v>
      </c>
      <c r="P74" s="24">
        <f>H74/$AE29</f>
        <v>2.375816922977374</v>
      </c>
      <c r="Q74" s="24">
        <f>I74/$AE29</f>
        <v>2.4437590319867137</v>
      </c>
      <c r="R74" s="24">
        <f>J74/$AE29</f>
        <v>3.651618747708302</v>
      </c>
      <c r="S74" s="24">
        <f>K74/$AE29</f>
        <v>70.766559541013308</v>
      </c>
      <c r="T74" s="54">
        <f t="shared" si="13"/>
        <v>9.1110944656080139</v>
      </c>
      <c r="U74" s="54">
        <f t="shared" si="14"/>
        <v>8.5145</v>
      </c>
      <c r="V74" s="71">
        <f t="shared" si="15"/>
        <v>158.52042204540294</v>
      </c>
      <c r="W74" s="71">
        <f t="shared" si="16"/>
        <v>155.43799999999999</v>
      </c>
      <c r="X74" s="71">
        <f t="shared" si="17"/>
        <v>167.63151651101094</v>
      </c>
      <c r="Y74" s="71">
        <f t="shared" si="18"/>
        <v>155.43799999999999</v>
      </c>
      <c r="Z74" s="5">
        <v>-1</v>
      </c>
      <c r="AA74" s="5"/>
    </row>
    <row r="75" spans="1:27" x14ac:dyDescent="0.25">
      <c r="A75" s="36">
        <f t="shared" si="11"/>
        <v>2005</v>
      </c>
      <c r="B75" s="36" t="str">
        <f t="shared" si="12"/>
        <v>Q3-2005</v>
      </c>
      <c r="C75" t="s">
        <v>189</v>
      </c>
      <c r="D75" s="3">
        <v>38625</v>
      </c>
      <c r="E75" s="34">
        <v>97.203000000000003</v>
      </c>
      <c r="F75" s="35">
        <v>70.513999999999996</v>
      </c>
      <c r="G75" s="35">
        <v>8.5839999999999996</v>
      </c>
      <c r="H75" s="22">
        <v>2.4510000000000001</v>
      </c>
      <c r="I75" s="22">
        <v>2.1539999999999999</v>
      </c>
      <c r="J75" s="35">
        <v>3.226</v>
      </c>
      <c r="K75" s="34">
        <v>68.468999999999994</v>
      </c>
      <c r="L75" s="5"/>
      <c r="M75" s="24">
        <f>E75/$AE29</f>
        <v>104.82820352436211</v>
      </c>
      <c r="N75" s="24">
        <f>F75/$AE29</f>
        <v>76.045553566421503</v>
      </c>
      <c r="O75" s="24">
        <f>G75/$AE29</f>
        <v>9.2573819640661732</v>
      </c>
      <c r="P75" s="24">
        <f>H75/$AE29</f>
        <v>2.643271574315726</v>
      </c>
      <c r="Q75" s="24">
        <f>I75/$AE29</f>
        <v>2.3229730604145549</v>
      </c>
      <c r="R75" s="24">
        <f>J75/$AE29</f>
        <v>3.479067359748075</v>
      </c>
      <c r="S75" s="24">
        <f>K75/$AE29</f>
        <v>73.840131139054847</v>
      </c>
      <c r="T75" s="54">
        <f t="shared" si="13"/>
        <v>9.1110944656080139</v>
      </c>
      <c r="U75" s="54">
        <f t="shared" si="14"/>
        <v>8.5145</v>
      </c>
      <c r="V75" s="71">
        <f t="shared" si="15"/>
        <v>263.30548772277501</v>
      </c>
      <c r="W75" s="71">
        <f t="shared" si="16"/>
        <v>252.60099999999997</v>
      </c>
      <c r="X75" s="71">
        <f t="shared" si="17"/>
        <v>272.41658218838302</v>
      </c>
      <c r="Y75" s="71">
        <f t="shared" si="18"/>
        <v>252.60099999999997</v>
      </c>
      <c r="Z75" s="5">
        <v>-1</v>
      </c>
      <c r="AA75" s="5"/>
    </row>
    <row r="76" spans="1:27" x14ac:dyDescent="0.25">
      <c r="A76" s="36">
        <f t="shared" si="11"/>
        <v>2005</v>
      </c>
      <c r="B76" s="36" t="str">
        <f t="shared" si="12"/>
        <v>Q4-2005</v>
      </c>
      <c r="C76" t="s">
        <v>190</v>
      </c>
      <c r="D76" s="3">
        <v>38656</v>
      </c>
      <c r="E76" s="34">
        <v>74.838999999999999</v>
      </c>
      <c r="F76" s="35">
        <v>6.1130000000000004</v>
      </c>
      <c r="G76" s="35">
        <v>4.72</v>
      </c>
      <c r="H76" s="22">
        <v>2.0529999999999999</v>
      </c>
      <c r="I76" s="22">
        <v>2.0750000000000002</v>
      </c>
      <c r="J76" s="35">
        <v>2.786</v>
      </c>
      <c r="K76" s="34">
        <v>56.902000000000001</v>
      </c>
      <c r="L76" s="5"/>
      <c r="M76" s="24">
        <f>E76/$AE30</f>
        <v>80.082823267559817</v>
      </c>
      <c r="N76" s="24">
        <f>F76/$AE30</f>
        <v>6.5413260283354022</v>
      </c>
      <c r="O76" s="24">
        <f>G76/$AE30</f>
        <v>5.0507212258699647</v>
      </c>
      <c r="P76" s="24">
        <f>H76/$AE30</f>
        <v>2.1968497196421692</v>
      </c>
      <c r="Q76" s="24">
        <f>I76/$AE30</f>
        <v>2.220391216881394</v>
      </c>
      <c r="R76" s="24">
        <f>J76/$AE30</f>
        <v>2.9812096049308736</v>
      </c>
      <c r="S76" s="24">
        <f>K76/$AE30</f>
        <v>60.889012541197623</v>
      </c>
      <c r="T76" s="54">
        <f t="shared" si="13"/>
        <v>9.1110944656080139</v>
      </c>
      <c r="U76" s="54">
        <f t="shared" si="14"/>
        <v>8.5145</v>
      </c>
      <c r="V76" s="71">
        <f t="shared" si="15"/>
        <v>150.85123913880923</v>
      </c>
      <c r="W76" s="71">
        <f t="shared" si="16"/>
        <v>149.488</v>
      </c>
      <c r="X76" s="71">
        <f t="shared" si="17"/>
        <v>159.96233360441724</v>
      </c>
      <c r="Y76" s="71">
        <f t="shared" si="18"/>
        <v>149.488</v>
      </c>
      <c r="Z76" s="5">
        <v>-1</v>
      </c>
      <c r="AA76" s="5"/>
    </row>
    <row r="77" spans="1:27" x14ac:dyDescent="0.25">
      <c r="A77" s="36">
        <f t="shared" si="11"/>
        <v>2005</v>
      </c>
      <c r="B77" s="36" t="str">
        <f t="shared" si="12"/>
        <v>Q4-2005</v>
      </c>
      <c r="C77" t="s">
        <v>191</v>
      </c>
      <c r="D77" s="3">
        <v>38686</v>
      </c>
      <c r="E77" s="34">
        <v>58.728999999999999</v>
      </c>
      <c r="F77" s="35">
        <v>3.31</v>
      </c>
      <c r="G77" s="35">
        <v>6.2530000000000001</v>
      </c>
      <c r="H77" s="22">
        <v>2.165</v>
      </c>
      <c r="I77" s="22">
        <v>2.073</v>
      </c>
      <c r="J77" s="35">
        <v>3.4740000000000002</v>
      </c>
      <c r="K77" s="34">
        <v>62.835999999999999</v>
      </c>
      <c r="L77" s="5"/>
      <c r="M77" s="24">
        <f>E77/$AE30</f>
        <v>62.844026880109574</v>
      </c>
      <c r="N77" s="24">
        <f>F77/$AE30</f>
        <v>3.5419252664469458</v>
      </c>
      <c r="O77" s="24">
        <f>G77/$AE30</f>
        <v>6.6911355562213757</v>
      </c>
      <c r="P77" s="24">
        <f>H77/$AE30</f>
        <v>2.316697341950948</v>
      </c>
      <c r="Q77" s="24">
        <f>I77/$AE30</f>
        <v>2.218251080768737</v>
      </c>
      <c r="R77" s="24">
        <f>J77/$AE30</f>
        <v>3.717416427684801</v>
      </c>
      <c r="S77" s="24">
        <f>K77/$AE30</f>
        <v>67.238796387450236</v>
      </c>
      <c r="T77" s="54">
        <f t="shared" si="13"/>
        <v>9.1110944656080139</v>
      </c>
      <c r="U77" s="54">
        <f t="shared" si="14"/>
        <v>8.5145</v>
      </c>
      <c r="V77" s="71">
        <f t="shared" si="15"/>
        <v>139.45715447502459</v>
      </c>
      <c r="W77" s="71">
        <f t="shared" si="16"/>
        <v>138.84</v>
      </c>
      <c r="X77" s="71">
        <f t="shared" si="17"/>
        <v>148.5682489406326</v>
      </c>
      <c r="Y77" s="71">
        <f t="shared" si="18"/>
        <v>138.84</v>
      </c>
      <c r="Z77" s="5">
        <v>-1</v>
      </c>
      <c r="AA77" s="5"/>
    </row>
    <row r="78" spans="1:27" x14ac:dyDescent="0.25">
      <c r="A78" s="36">
        <f t="shared" si="11"/>
        <v>2005</v>
      </c>
      <c r="B78" s="36" t="str">
        <f t="shared" si="12"/>
        <v>Q4-2005</v>
      </c>
      <c r="C78" t="s">
        <v>192</v>
      </c>
      <c r="D78" s="3">
        <v>38717</v>
      </c>
      <c r="E78" s="34">
        <v>96.805999999999997</v>
      </c>
      <c r="F78" s="35">
        <v>71.254000000000005</v>
      </c>
      <c r="G78" s="35">
        <v>6.3959999999999999</v>
      </c>
      <c r="H78" s="22">
        <v>1.9430000000000001</v>
      </c>
      <c r="I78" s="22">
        <v>1.921</v>
      </c>
      <c r="J78" s="35">
        <v>3.14</v>
      </c>
      <c r="K78" s="34">
        <v>60.423999999999999</v>
      </c>
      <c r="L78" s="5"/>
      <c r="M78" s="24">
        <f>E78/$AE30</f>
        <v>103.5890082609254</v>
      </c>
      <c r="N78" s="24">
        <f>F78/$AE30</f>
        <v>76.246629285622575</v>
      </c>
      <c r="O78" s="24">
        <f>G78/$AE30</f>
        <v>6.8441552882763341</v>
      </c>
      <c r="P78" s="24">
        <f>H78/$AE30</f>
        <v>2.079142233446047</v>
      </c>
      <c r="Q78" s="24">
        <f>I78/$AE30</f>
        <v>2.0556007362068227</v>
      </c>
      <c r="R78" s="24">
        <f>J78/$AE30</f>
        <v>3.3600136968711212</v>
      </c>
      <c r="S78" s="24">
        <f>K78/$AE30</f>
        <v>64.657792235586186</v>
      </c>
      <c r="T78" s="54">
        <f t="shared" si="13"/>
        <v>9.1110944656080139</v>
      </c>
      <c r="U78" s="54">
        <f t="shared" si="14"/>
        <v>8.5145</v>
      </c>
      <c r="V78" s="71">
        <f t="shared" si="15"/>
        <v>249.72124727132649</v>
      </c>
      <c r="W78" s="71">
        <f t="shared" si="16"/>
        <v>241.88399999999999</v>
      </c>
      <c r="X78" s="71">
        <f t="shared" si="17"/>
        <v>258.8323417369345</v>
      </c>
      <c r="Y78" s="71">
        <f t="shared" si="18"/>
        <v>241.88399999999999</v>
      </c>
      <c r="Z78" s="5">
        <v>-1</v>
      </c>
      <c r="AA78" s="5"/>
    </row>
    <row r="79" spans="1:27" x14ac:dyDescent="0.25">
      <c r="A79" s="36">
        <f t="shared" si="11"/>
        <v>2006</v>
      </c>
      <c r="B79" s="36" t="str">
        <f t="shared" si="12"/>
        <v>Q1-2006</v>
      </c>
      <c r="C79" t="s">
        <v>193</v>
      </c>
      <c r="D79" s="3">
        <v>38748</v>
      </c>
      <c r="E79" s="34">
        <v>129.52799999999999</v>
      </c>
      <c r="F79" s="35">
        <v>9.3940000000000001</v>
      </c>
      <c r="G79" s="35">
        <v>5.6660000000000004</v>
      </c>
      <c r="H79" s="22">
        <v>1.857</v>
      </c>
      <c r="I79" s="22">
        <v>1.9139999999999999</v>
      </c>
      <c r="J79" s="35">
        <v>4.4960000000000004</v>
      </c>
      <c r="K79" s="34">
        <v>77.155000000000001</v>
      </c>
      <c r="L79" s="5"/>
      <c r="M79" s="24">
        <f>E79/$AE31</f>
        <v>137.96453107525161</v>
      </c>
      <c r="N79" s="24">
        <f>F79/$AE31</f>
        <v>10.005858230814294</v>
      </c>
      <c r="O79" s="24">
        <f>G79/$AE31</f>
        <v>6.0350428715982316</v>
      </c>
      <c r="P79" s="24">
        <f>H79/$AE31</f>
        <v>1.9779517494807475</v>
      </c>
      <c r="Q79" s="24">
        <f>I79/$AE31</f>
        <v>2.0386643233743409</v>
      </c>
      <c r="R79" s="24">
        <f>J79/$AE31</f>
        <v>4.7888374074665814</v>
      </c>
      <c r="S79" s="24">
        <f>K79/$AE31</f>
        <v>82.180326995792726</v>
      </c>
      <c r="T79" s="54">
        <f t="shared" si="13"/>
        <v>10.3194669301879</v>
      </c>
      <c r="U79" s="54">
        <f t="shared" si="14"/>
        <v>9.8160833333333333</v>
      </c>
      <c r="V79" s="71">
        <f t="shared" si="15"/>
        <v>234.67174572359062</v>
      </c>
      <c r="W79" s="71">
        <f t="shared" si="16"/>
        <v>230.01</v>
      </c>
      <c r="X79" s="71">
        <f t="shared" si="17"/>
        <v>244.99121265377852</v>
      </c>
      <c r="Y79" s="71">
        <f t="shared" si="18"/>
        <v>230.01</v>
      </c>
      <c r="Z79" s="5">
        <v>-1</v>
      </c>
      <c r="AA79" s="5"/>
    </row>
    <row r="80" spans="1:27" x14ac:dyDescent="0.25">
      <c r="A80" s="36">
        <f t="shared" si="11"/>
        <v>2006</v>
      </c>
      <c r="B80" s="36" t="str">
        <f t="shared" si="12"/>
        <v>Q1-2006</v>
      </c>
      <c r="C80" t="s">
        <v>194</v>
      </c>
      <c r="D80" s="3">
        <v>38776</v>
      </c>
      <c r="E80" s="34">
        <v>33.439</v>
      </c>
      <c r="F80" s="35">
        <v>4.242</v>
      </c>
      <c r="G80" s="35">
        <v>4.3940000000000001</v>
      </c>
      <c r="H80" s="22">
        <v>1.724</v>
      </c>
      <c r="I80" s="22">
        <v>1.8440000000000001</v>
      </c>
      <c r="J80" s="35">
        <v>2.641</v>
      </c>
      <c r="K80" s="34">
        <v>64.569000000000003</v>
      </c>
      <c r="L80" s="5"/>
      <c r="M80" s="24">
        <f>E80/$AE31</f>
        <v>35.616978218032699</v>
      </c>
      <c r="N80" s="24">
        <f>F80/$AE31</f>
        <v>4.5182936571337269</v>
      </c>
      <c r="O80" s="24">
        <f>G80/$AE31</f>
        <v>4.680193854183309</v>
      </c>
      <c r="P80" s="24">
        <f>H80/$AE31</f>
        <v>1.8362890770623634</v>
      </c>
      <c r="Q80" s="24">
        <f>I80/$AE31</f>
        <v>1.9641050221015071</v>
      </c>
      <c r="R80" s="24">
        <f>J80/$AE31</f>
        <v>2.813015923736486</v>
      </c>
      <c r="S80" s="24">
        <f>K80/$AE31</f>
        <v>68.774564626937206</v>
      </c>
      <c r="T80" s="54">
        <f t="shared" si="13"/>
        <v>10.3194669301879</v>
      </c>
      <c r="U80" s="54">
        <f t="shared" si="14"/>
        <v>9.8160833333333333</v>
      </c>
      <c r="V80" s="71">
        <f t="shared" si="15"/>
        <v>109.8839734489994</v>
      </c>
      <c r="W80" s="71">
        <f t="shared" si="16"/>
        <v>112.85299999999999</v>
      </c>
      <c r="X80" s="71">
        <f t="shared" si="17"/>
        <v>120.2034403791873</v>
      </c>
      <c r="Y80" s="71">
        <f t="shared" si="18"/>
        <v>112.85299999999999</v>
      </c>
      <c r="Z80" s="5">
        <v>-1</v>
      </c>
      <c r="AA80" s="5"/>
    </row>
    <row r="81" spans="1:27" x14ac:dyDescent="0.25">
      <c r="A81" s="36">
        <f t="shared" si="11"/>
        <v>2006</v>
      </c>
      <c r="B81" s="36" t="str">
        <f t="shared" si="12"/>
        <v>Q1-2006</v>
      </c>
      <c r="C81" t="s">
        <v>195</v>
      </c>
      <c r="D81" s="3">
        <v>38807</v>
      </c>
      <c r="E81" s="34">
        <v>39.265999999999998</v>
      </c>
      <c r="F81" s="35">
        <v>35.948999999999998</v>
      </c>
      <c r="G81" s="35">
        <v>7.2709999999999999</v>
      </c>
      <c r="H81" s="22">
        <v>3.972</v>
      </c>
      <c r="I81" s="22">
        <v>1.968</v>
      </c>
      <c r="J81" s="35">
        <v>4.1020000000000003</v>
      </c>
      <c r="K81" s="34">
        <v>72.034000000000006</v>
      </c>
      <c r="L81" s="5"/>
      <c r="M81" s="24">
        <f>E81/$AE31</f>
        <v>41.823507482558441</v>
      </c>
      <c r="N81" s="24">
        <f>F81/$AE31</f>
        <v>38.290461735101452</v>
      </c>
      <c r="O81" s="24">
        <f>G81/$AE31</f>
        <v>7.7445811364967776</v>
      </c>
      <c r="P81" s="24">
        <f>H81/$AE31</f>
        <v>4.2307077807956537</v>
      </c>
      <c r="Q81" s="24">
        <f>I81/$AE31</f>
        <v>2.0961814986419554</v>
      </c>
      <c r="R81" s="24">
        <f>J81/$AE31</f>
        <v>4.3691750545880597</v>
      </c>
      <c r="S81" s="24">
        <f>K81/$AE31</f>
        <v>76.725781541247272</v>
      </c>
      <c r="T81" s="54">
        <f t="shared" si="13"/>
        <v>10.3194669301879</v>
      </c>
      <c r="U81" s="54">
        <f t="shared" si="14"/>
        <v>9.8160833333333333</v>
      </c>
      <c r="V81" s="71">
        <f t="shared" si="15"/>
        <v>164.96092929924171</v>
      </c>
      <c r="W81" s="71">
        <f t="shared" si="16"/>
        <v>164.56200000000001</v>
      </c>
      <c r="X81" s="71">
        <f t="shared" si="17"/>
        <v>175.28039622942961</v>
      </c>
      <c r="Y81" s="71">
        <f t="shared" si="18"/>
        <v>164.56200000000001</v>
      </c>
      <c r="Z81" s="5">
        <v>-1</v>
      </c>
      <c r="AA81" s="5"/>
    </row>
    <row r="82" spans="1:27" x14ac:dyDescent="0.25">
      <c r="A82" s="36">
        <f t="shared" si="11"/>
        <v>2006</v>
      </c>
      <c r="B82" s="36" t="str">
        <f t="shared" si="12"/>
        <v>Q2-2006</v>
      </c>
      <c r="C82" t="s">
        <v>196</v>
      </c>
      <c r="D82" s="3">
        <v>38837</v>
      </c>
      <c r="E82" s="34">
        <v>168.92599999999999</v>
      </c>
      <c r="F82" s="35">
        <v>43.997999999999998</v>
      </c>
      <c r="G82" s="35">
        <v>6.2389999999999999</v>
      </c>
      <c r="H82" s="22">
        <v>2.8530000000000002</v>
      </c>
      <c r="I82" s="22">
        <v>1.839</v>
      </c>
      <c r="J82" s="35">
        <v>3.5030000000000001</v>
      </c>
      <c r="K82" s="34">
        <v>87.731999999999999</v>
      </c>
      <c r="L82" s="5"/>
      <c r="M82" s="24">
        <f>E82/$AE32</f>
        <v>178.55172340897801</v>
      </c>
      <c r="N82" s="24">
        <f>F82/$AE32</f>
        <v>46.505089367819124</v>
      </c>
      <c r="O82" s="24">
        <f>G82/$AE32</f>
        <v>6.5945100360430828</v>
      </c>
      <c r="P82" s="24">
        <f>H82/$AE32</f>
        <v>3.0155693432971495</v>
      </c>
      <c r="Q82" s="24">
        <f>I82/$AE32</f>
        <v>1.9437897028823896</v>
      </c>
      <c r="R82" s="24">
        <f>J82/$AE32</f>
        <v>3.702607574332252</v>
      </c>
      <c r="S82" s="24">
        <f>K82/$AE32</f>
        <v>92.731135515648617</v>
      </c>
      <c r="T82" s="54">
        <f t="shared" si="13"/>
        <v>10.3194669301879</v>
      </c>
      <c r="U82" s="54">
        <f t="shared" si="14"/>
        <v>9.8160833333333333</v>
      </c>
      <c r="V82" s="71">
        <f t="shared" si="15"/>
        <v>322.72495801881274</v>
      </c>
      <c r="W82" s="71">
        <f t="shared" si="16"/>
        <v>315.09000000000003</v>
      </c>
      <c r="X82" s="71">
        <f t="shared" si="17"/>
        <v>333.04442494900064</v>
      </c>
      <c r="Y82" s="71">
        <f t="shared" si="18"/>
        <v>315.09000000000003</v>
      </c>
      <c r="Z82" s="5">
        <v>-1</v>
      </c>
      <c r="AA82" s="5"/>
    </row>
    <row r="83" spans="1:27" x14ac:dyDescent="0.25">
      <c r="A83" s="36">
        <f t="shared" si="11"/>
        <v>2006</v>
      </c>
      <c r="B83" s="36" t="str">
        <f t="shared" si="12"/>
        <v>Q2-2006</v>
      </c>
      <c r="C83" t="s">
        <v>197</v>
      </c>
      <c r="D83" s="3">
        <v>38868</v>
      </c>
      <c r="E83" s="34">
        <v>85.936999999999998</v>
      </c>
      <c r="F83" s="35">
        <v>9.6780000000000008</v>
      </c>
      <c r="G83" s="35">
        <v>6.03</v>
      </c>
      <c r="H83" s="22">
        <v>2.5760000000000001</v>
      </c>
      <c r="I83" s="22">
        <v>2.0169999999999999</v>
      </c>
      <c r="J83" s="35">
        <v>5.0609999999999999</v>
      </c>
      <c r="K83" s="34">
        <v>81.358999999999995</v>
      </c>
      <c r="L83" s="5"/>
      <c r="M83" s="24">
        <f>E83/$AE32</f>
        <v>90.833853016097834</v>
      </c>
      <c r="N83" s="24">
        <f>F83/$AE32</f>
        <v>10.229470769165726</v>
      </c>
      <c r="O83" s="24">
        <f>G83/$AE32</f>
        <v>6.3736008202179502</v>
      </c>
      <c r="P83" s="24">
        <f>H83/$AE32</f>
        <v>2.7227853586868056</v>
      </c>
      <c r="Q83" s="24">
        <f>I83/$AE32</f>
        <v>2.1319324799966175</v>
      </c>
      <c r="R83" s="24">
        <f>J83/$AE32</f>
        <v>5.3493853650286969</v>
      </c>
      <c r="S83" s="24">
        <f>K83/$AE32</f>
        <v>85.994989905822905</v>
      </c>
      <c r="T83" s="54">
        <f t="shared" si="13"/>
        <v>10.3194669301879</v>
      </c>
      <c r="U83" s="54">
        <f t="shared" si="14"/>
        <v>9.8160833333333333</v>
      </c>
      <c r="V83" s="71">
        <f t="shared" si="15"/>
        <v>193.31655078482862</v>
      </c>
      <c r="W83" s="71">
        <f t="shared" si="16"/>
        <v>192.65799999999996</v>
      </c>
      <c r="X83" s="71">
        <f t="shared" si="17"/>
        <v>203.63601771501652</v>
      </c>
      <c r="Y83" s="71">
        <f t="shared" si="18"/>
        <v>192.65799999999996</v>
      </c>
      <c r="Z83" s="5">
        <v>-1</v>
      </c>
      <c r="AA83" s="5"/>
    </row>
    <row r="84" spans="1:27" x14ac:dyDescent="0.25">
      <c r="A84" s="36">
        <f t="shared" si="11"/>
        <v>2006</v>
      </c>
      <c r="B84" s="36" t="str">
        <f t="shared" si="12"/>
        <v>Q2-2006</v>
      </c>
      <c r="C84" t="s">
        <v>198</v>
      </c>
      <c r="D84" s="3">
        <v>38898</v>
      </c>
      <c r="E84" s="34">
        <v>106.476</v>
      </c>
      <c r="F84" s="35">
        <v>67.254000000000005</v>
      </c>
      <c r="G84" s="35">
        <v>6.702</v>
      </c>
      <c r="H84" s="22">
        <v>2.0259999999999998</v>
      </c>
      <c r="I84" s="22">
        <v>2.1309999999999998</v>
      </c>
      <c r="J84" s="35">
        <v>3.3620000000000001</v>
      </c>
      <c r="K84" s="34">
        <v>76.403999999999996</v>
      </c>
      <c r="L84" s="5"/>
      <c r="M84" s="24">
        <f>E84/$AE32</f>
        <v>112.54320413491317</v>
      </c>
      <c r="N84" s="24">
        <f>F84/$AE32</f>
        <v>71.086260292361203</v>
      </c>
      <c r="O84" s="24">
        <f>G84/$AE32</f>
        <v>7.0838926529188555</v>
      </c>
      <c r="P84" s="24">
        <f>H84/$AE32</f>
        <v>2.1414453170417187</v>
      </c>
      <c r="Q84" s="24">
        <f>I84/$AE32</f>
        <v>2.2524284159012353</v>
      </c>
      <c r="R84" s="24">
        <f>J84/$AE32</f>
        <v>3.5535731272923297</v>
      </c>
      <c r="S84" s="24">
        <f>K84/$AE32</f>
        <v>80.757644621547627</v>
      </c>
      <c r="T84" s="54">
        <f t="shared" si="13"/>
        <v>10.3194669301879</v>
      </c>
      <c r="U84" s="54">
        <f t="shared" si="14"/>
        <v>9.8160833333333333</v>
      </c>
      <c r="V84" s="71">
        <f t="shared" si="15"/>
        <v>269.09898163178826</v>
      </c>
      <c r="W84" s="71">
        <f t="shared" si="16"/>
        <v>264.35500000000002</v>
      </c>
      <c r="X84" s="71">
        <f t="shared" si="17"/>
        <v>279.41844856197616</v>
      </c>
      <c r="Y84" s="71">
        <f t="shared" si="18"/>
        <v>264.35500000000002</v>
      </c>
      <c r="Z84" s="5">
        <v>-1</v>
      </c>
      <c r="AA84" s="5"/>
    </row>
    <row r="85" spans="1:27" x14ac:dyDescent="0.25">
      <c r="A85" s="36">
        <f t="shared" si="11"/>
        <v>2006</v>
      </c>
      <c r="B85" s="36" t="str">
        <f t="shared" si="12"/>
        <v>Q3-2006</v>
      </c>
      <c r="C85" t="s">
        <v>199</v>
      </c>
      <c r="D85" s="3">
        <v>38929</v>
      </c>
      <c r="E85" s="34">
        <v>72.614999999999995</v>
      </c>
      <c r="F85" s="35">
        <v>10.057</v>
      </c>
      <c r="G85" s="35">
        <v>6.3470000000000004</v>
      </c>
      <c r="H85" s="22">
        <v>2.0139999999999998</v>
      </c>
      <c r="I85" s="22">
        <v>2.4929999999999999</v>
      </c>
      <c r="J85" s="35">
        <v>3.4340000000000002</v>
      </c>
      <c r="K85" s="34">
        <v>62.8</v>
      </c>
      <c r="L85" s="5"/>
      <c r="M85" s="24">
        <f>E85/$AE33</f>
        <v>76.207417668912527</v>
      </c>
      <c r="N85" s="24">
        <f>F85/$AE33</f>
        <v>10.55454106584388</v>
      </c>
      <c r="O85" s="24">
        <f>G85/$AE33</f>
        <v>6.6609995172428267</v>
      </c>
      <c r="P85" s="24">
        <f>H85/$AE33</f>
        <v>2.1136368406691433</v>
      </c>
      <c r="Q85" s="24">
        <f>I85/$AE33</f>
        <v>2.6163339840060447</v>
      </c>
      <c r="R85" s="24">
        <f>J85/$AE33</f>
        <v>3.6038872447159078</v>
      </c>
      <c r="S85" s="24">
        <f>K85/$AE33</f>
        <v>65.906848855025913</v>
      </c>
      <c r="T85" s="54">
        <f t="shared" si="13"/>
        <v>10.3194669301879</v>
      </c>
      <c r="U85" s="54">
        <f t="shared" si="14"/>
        <v>9.8160833333333333</v>
      </c>
      <c r="V85" s="71">
        <f t="shared" si="15"/>
        <v>157.34419824622836</v>
      </c>
      <c r="W85" s="71">
        <f t="shared" si="16"/>
        <v>159.76</v>
      </c>
      <c r="X85" s="71">
        <f t="shared" si="17"/>
        <v>167.66366517641626</v>
      </c>
      <c r="Y85" s="71">
        <f t="shared" si="18"/>
        <v>159.76</v>
      </c>
      <c r="Z85" s="5">
        <v>-1</v>
      </c>
      <c r="AA85" s="5"/>
    </row>
    <row r="86" spans="1:27" x14ac:dyDescent="0.25">
      <c r="A86" s="36">
        <f t="shared" si="11"/>
        <v>2006</v>
      </c>
      <c r="B86" s="36" t="str">
        <f t="shared" si="12"/>
        <v>Q3-2006</v>
      </c>
      <c r="C86" t="s">
        <v>200</v>
      </c>
      <c r="D86" s="3">
        <v>38960</v>
      </c>
      <c r="E86" s="34">
        <v>66.361000000000004</v>
      </c>
      <c r="F86" s="35">
        <v>6.8109999999999999</v>
      </c>
      <c r="G86" s="35">
        <v>5.726</v>
      </c>
      <c r="H86" s="22">
        <v>2.302</v>
      </c>
      <c r="I86" s="22">
        <v>2.19</v>
      </c>
      <c r="J86" s="35">
        <v>4.4509999999999996</v>
      </c>
      <c r="K86" s="34">
        <v>66.037000000000006</v>
      </c>
      <c r="L86" s="5"/>
      <c r="M86" s="24">
        <f>E86/$AE33</f>
        <v>69.644019058413619</v>
      </c>
      <c r="N86" s="24">
        <f>F86/$AE33</f>
        <v>7.1479545788468393</v>
      </c>
      <c r="O86" s="24">
        <f>G86/$AE33</f>
        <v>6.0092773335012488</v>
      </c>
      <c r="P86" s="24">
        <f>H86/$AE33</f>
        <v>2.4158848099405996</v>
      </c>
      <c r="Q86" s="24">
        <f>I86/$AE33</f>
        <v>2.2983439330016999</v>
      </c>
      <c r="R86" s="24">
        <f>J86/$AE33</f>
        <v>4.6712003862057383</v>
      </c>
      <c r="S86" s="24">
        <f>K86/$AE33</f>
        <v>69.303990092983227</v>
      </c>
      <c r="T86" s="54">
        <f t="shared" si="13"/>
        <v>10.3194669301879</v>
      </c>
      <c r="U86" s="54">
        <f t="shared" si="14"/>
        <v>9.8160833333333333</v>
      </c>
      <c r="V86" s="71">
        <f t="shared" si="15"/>
        <v>151.17120326270506</v>
      </c>
      <c r="W86" s="71">
        <f t="shared" si="16"/>
        <v>153.87799999999999</v>
      </c>
      <c r="X86" s="71">
        <f t="shared" si="17"/>
        <v>161.49067019289296</v>
      </c>
      <c r="Y86" s="71">
        <f t="shared" si="18"/>
        <v>153.87799999999999</v>
      </c>
      <c r="Z86" s="5">
        <v>-1</v>
      </c>
      <c r="AA86" s="5"/>
    </row>
    <row r="87" spans="1:27" x14ac:dyDescent="0.25">
      <c r="A87" s="36">
        <f t="shared" si="11"/>
        <v>2006</v>
      </c>
      <c r="B87" s="36" t="str">
        <f t="shared" si="12"/>
        <v>Q3-2006</v>
      </c>
      <c r="C87" t="s">
        <v>201</v>
      </c>
      <c r="D87" s="3">
        <v>38990</v>
      </c>
      <c r="E87" s="34">
        <v>110.985</v>
      </c>
      <c r="F87" s="35">
        <v>85.856999999999999</v>
      </c>
      <c r="G87" s="35">
        <v>8.2170000000000005</v>
      </c>
      <c r="H87" s="22">
        <v>2.39</v>
      </c>
      <c r="I87" s="22">
        <v>2.3460000000000001</v>
      </c>
      <c r="J87" s="35">
        <v>3.9409999999999998</v>
      </c>
      <c r="K87" s="34">
        <v>69.567999999999998</v>
      </c>
      <c r="L87" s="5"/>
      <c r="M87" s="24">
        <f>E87/$AE33</f>
        <v>116.47566274164095</v>
      </c>
      <c r="N87" s="24">
        <f>F87/$AE33</f>
        <v>90.104527422706369</v>
      </c>
      <c r="O87" s="24">
        <f>G87/$AE33</f>
        <v>8.6235123732762418</v>
      </c>
      <c r="P87" s="24">
        <f>H87/$AE33</f>
        <v>2.5082383561068782</v>
      </c>
      <c r="Q87" s="24">
        <f>I87/$AE33</f>
        <v>2.4620615830237389</v>
      </c>
      <c r="R87" s="24">
        <f>J87/$AE33</f>
        <v>4.1359696072875343</v>
      </c>
      <c r="S87" s="24">
        <f>K87/$AE33</f>
        <v>73.009676132905142</v>
      </c>
      <c r="T87" s="54">
        <f t="shared" si="13"/>
        <v>10.3194669301879</v>
      </c>
      <c r="U87" s="54">
        <f t="shared" si="14"/>
        <v>9.8160833333333333</v>
      </c>
      <c r="V87" s="71">
        <f t="shared" si="15"/>
        <v>287.00018128675896</v>
      </c>
      <c r="W87" s="71">
        <f t="shared" si="16"/>
        <v>283.30399999999997</v>
      </c>
      <c r="X87" s="71">
        <f t="shared" si="17"/>
        <v>297.31964821694686</v>
      </c>
      <c r="Y87" s="71">
        <f t="shared" si="18"/>
        <v>283.30399999999997</v>
      </c>
      <c r="Z87" s="5">
        <v>-1</v>
      </c>
      <c r="AA87" s="5"/>
    </row>
    <row r="88" spans="1:27" x14ac:dyDescent="0.25">
      <c r="A88" s="36">
        <f t="shared" si="11"/>
        <v>2006</v>
      </c>
      <c r="B88" s="36" t="str">
        <f t="shared" si="12"/>
        <v>Q4-2006</v>
      </c>
      <c r="C88" t="s">
        <v>202</v>
      </c>
      <c r="D88" s="3">
        <v>39021</v>
      </c>
      <c r="E88" s="34">
        <v>86.216999999999999</v>
      </c>
      <c r="F88" s="35">
        <v>9.3529999999999998</v>
      </c>
      <c r="G88" s="35">
        <v>4.2149999999999999</v>
      </c>
      <c r="H88" s="22">
        <v>2.3130000000000002</v>
      </c>
      <c r="I88" s="22">
        <v>2.4569999999999999</v>
      </c>
      <c r="J88" s="35">
        <v>3.484</v>
      </c>
      <c r="K88" s="34">
        <v>59.652999999999999</v>
      </c>
      <c r="L88" s="5"/>
      <c r="M88" s="24">
        <f>E88/$AE34</f>
        <v>90.638338134185574</v>
      </c>
      <c r="N88" s="24">
        <f>F88/$AE34</f>
        <v>9.8326359832635983</v>
      </c>
      <c r="O88" s="24">
        <f>G88/$AE34</f>
        <v>4.4311515737684237</v>
      </c>
      <c r="P88" s="24">
        <f>H88/$AE34</f>
        <v>2.4316141376337757</v>
      </c>
      <c r="Q88" s="24">
        <f>I88/$AE34</f>
        <v>2.5829986753852947</v>
      </c>
      <c r="R88" s="24">
        <f>J88/$AE34</f>
        <v>3.6626647883770316</v>
      </c>
      <c r="S88" s="24">
        <f>K88/$AE34</f>
        <v>62.712096045078951</v>
      </c>
      <c r="T88" s="54">
        <f t="shared" si="13"/>
        <v>10.3194669301879</v>
      </c>
      <c r="U88" s="54">
        <f t="shared" si="14"/>
        <v>9.8160833333333333</v>
      </c>
      <c r="V88" s="71">
        <f t="shared" si="15"/>
        <v>165.97203240750474</v>
      </c>
      <c r="W88" s="71">
        <f t="shared" si="16"/>
        <v>167.69199999999998</v>
      </c>
      <c r="X88" s="71">
        <f t="shared" si="17"/>
        <v>176.29149933769264</v>
      </c>
      <c r="Y88" s="71">
        <f t="shared" si="18"/>
        <v>167.69199999999998</v>
      </c>
      <c r="Z88" s="5">
        <v>-1</v>
      </c>
      <c r="AA88" s="5"/>
    </row>
    <row r="89" spans="1:27" x14ac:dyDescent="0.25">
      <c r="A89" s="36">
        <f t="shared" si="11"/>
        <v>2006</v>
      </c>
      <c r="B89" s="36" t="str">
        <f t="shared" si="12"/>
        <v>Q4-2006</v>
      </c>
      <c r="C89" t="s">
        <v>203</v>
      </c>
      <c r="D89" s="3">
        <v>39051</v>
      </c>
      <c r="E89" s="34">
        <v>63.067</v>
      </c>
      <c r="F89" s="35">
        <v>4.4690000000000003</v>
      </c>
      <c r="G89" s="35">
        <v>5.6509999999999998</v>
      </c>
      <c r="H89" s="22">
        <v>1.78</v>
      </c>
      <c r="I89" s="22">
        <v>2.23</v>
      </c>
      <c r="J89" s="35">
        <v>3.5529999999999999</v>
      </c>
      <c r="K89" s="34">
        <v>65.116</v>
      </c>
      <c r="L89" s="5"/>
      <c r="M89" s="24">
        <f>E89/$AE34</f>
        <v>66.301171127604547</v>
      </c>
      <c r="N89" s="24">
        <f>F89/$AE34</f>
        <v>4.6981770778579097</v>
      </c>
      <c r="O89" s="24">
        <f>G89/$AE34</f>
        <v>5.9407918252349612</v>
      </c>
      <c r="P89" s="24">
        <f>H89/$AE34</f>
        <v>1.8712810916507223</v>
      </c>
      <c r="Q89" s="24">
        <f>I89/$AE34</f>
        <v>2.3443577721242197</v>
      </c>
      <c r="R89" s="24">
        <f>J89/$AE34</f>
        <v>3.7352032127163013</v>
      </c>
      <c r="S89" s="24">
        <f>K89/$AE34</f>
        <v>68.455246946027216</v>
      </c>
      <c r="T89" s="54">
        <f t="shared" si="13"/>
        <v>10.3194669301879</v>
      </c>
      <c r="U89" s="54">
        <f t="shared" si="14"/>
        <v>9.8160833333333333</v>
      </c>
      <c r="V89" s="71">
        <f t="shared" si="15"/>
        <v>143.02676212302799</v>
      </c>
      <c r="W89" s="71">
        <f t="shared" si="16"/>
        <v>145.86599999999999</v>
      </c>
      <c r="X89" s="71">
        <f t="shared" si="17"/>
        <v>153.34622905321589</v>
      </c>
      <c r="Y89" s="71">
        <f t="shared" si="18"/>
        <v>145.86599999999999</v>
      </c>
      <c r="Z89" s="5">
        <v>-1</v>
      </c>
      <c r="AA89" s="5"/>
    </row>
    <row r="90" spans="1:27" x14ac:dyDescent="0.25">
      <c r="A90" s="36">
        <f t="shared" si="11"/>
        <v>2006</v>
      </c>
      <c r="B90" s="36" t="str">
        <f t="shared" si="12"/>
        <v>Q4-2006</v>
      </c>
      <c r="C90" t="s">
        <v>204</v>
      </c>
      <c r="D90" s="3">
        <v>39082</v>
      </c>
      <c r="E90" s="34">
        <v>101.491</v>
      </c>
      <c r="F90" s="35">
        <v>84.971000000000004</v>
      </c>
      <c r="G90" s="35">
        <v>6.1310000000000002</v>
      </c>
      <c r="H90" s="22">
        <v>2.1930000000000001</v>
      </c>
      <c r="I90" s="22">
        <v>1.5049999999999999</v>
      </c>
      <c r="J90" s="35">
        <v>2.2189999999999999</v>
      </c>
      <c r="K90" s="34">
        <v>61.46</v>
      </c>
      <c r="L90" s="5"/>
      <c r="M90" s="24">
        <f>E90/$AE34</f>
        <v>106.69561195096823</v>
      </c>
      <c r="N90" s="24">
        <f>F90/$AE34</f>
        <v>89.328441370030077</v>
      </c>
      <c r="O90" s="24">
        <f>G90/$AE34</f>
        <v>6.4454069510733589</v>
      </c>
      <c r="P90" s="24">
        <f>H90/$AE34</f>
        <v>2.3054603561741764</v>
      </c>
      <c r="Q90" s="24">
        <f>I90/$AE34</f>
        <v>1.5821786758058072</v>
      </c>
      <c r="R90" s="24">
        <f>J90/$AE34</f>
        <v>2.3327936754904228</v>
      </c>
      <c r="S90" s="24">
        <f>K90/$AE34</f>
        <v>64.611761737558083</v>
      </c>
      <c r="T90" s="54">
        <f t="shared" si="13"/>
        <v>10.3194669301879</v>
      </c>
      <c r="U90" s="54">
        <f t="shared" si="14"/>
        <v>9.8160833333333333</v>
      </c>
      <c r="V90" s="71">
        <f t="shared" si="15"/>
        <v>262.98218778691222</v>
      </c>
      <c r="W90" s="71">
        <f t="shared" si="16"/>
        <v>259.96999999999997</v>
      </c>
      <c r="X90" s="71">
        <f t="shared" si="17"/>
        <v>273.30165471710012</v>
      </c>
      <c r="Y90" s="71">
        <f t="shared" si="18"/>
        <v>259.96999999999997</v>
      </c>
      <c r="Z90" s="5">
        <v>-1</v>
      </c>
      <c r="AA90" s="5"/>
    </row>
    <row r="91" spans="1:27" x14ac:dyDescent="0.25">
      <c r="A91" s="36">
        <f t="shared" si="11"/>
        <v>2007</v>
      </c>
      <c r="B91" s="36" t="str">
        <f t="shared" si="12"/>
        <v>Q1-2007</v>
      </c>
      <c r="C91" t="s">
        <v>205</v>
      </c>
      <c r="D91" s="3">
        <v>39113</v>
      </c>
      <c r="E91" s="34">
        <v>154.572</v>
      </c>
      <c r="F91" s="35">
        <v>10.916</v>
      </c>
      <c r="G91" s="35">
        <v>4.8639999999999999</v>
      </c>
      <c r="H91" s="22">
        <v>2.3029999999999999</v>
      </c>
      <c r="I91" s="22">
        <v>2.161</v>
      </c>
      <c r="J91" s="35">
        <v>4.3470000000000004</v>
      </c>
      <c r="K91" s="34">
        <v>81.445999999999998</v>
      </c>
      <c r="L91" s="5"/>
      <c r="M91" s="24">
        <f>E91/$AE35</f>
        <v>160.99908340971587</v>
      </c>
      <c r="N91" s="24">
        <f>F91/$AE35</f>
        <v>11.369885842846431</v>
      </c>
      <c r="O91" s="24">
        <f>G91/$AE35</f>
        <v>5.0662444796266977</v>
      </c>
      <c r="P91" s="24">
        <f>H91/$AE35</f>
        <v>2.3987584367969337</v>
      </c>
      <c r="Q91" s="24">
        <f>I91/$AE35</f>
        <v>2.2508540954920426</v>
      </c>
      <c r="R91" s="24">
        <f>J91/$AE35</f>
        <v>4.5277476876926928</v>
      </c>
      <c r="S91" s="24">
        <f>K91/$AE35</f>
        <v>84.832513957170235</v>
      </c>
      <c r="T91" s="54">
        <f t="shared" si="13"/>
        <v>11.626532785328665</v>
      </c>
      <c r="U91" s="54">
        <f t="shared" si="14"/>
        <v>11.428416666666665</v>
      </c>
      <c r="V91" s="71">
        <f t="shared" si="15"/>
        <v>259.81855512401222</v>
      </c>
      <c r="W91" s="71">
        <f t="shared" si="16"/>
        <v>260.60900000000004</v>
      </c>
      <c r="X91" s="71">
        <f t="shared" si="17"/>
        <v>271.44508790934088</v>
      </c>
      <c r="Y91" s="71">
        <f t="shared" si="18"/>
        <v>260.60900000000004</v>
      </c>
      <c r="Z91" s="5">
        <v>-1</v>
      </c>
      <c r="AA91" s="5"/>
    </row>
    <row r="92" spans="1:27" x14ac:dyDescent="0.25">
      <c r="A92" s="36">
        <f t="shared" si="11"/>
        <v>2007</v>
      </c>
      <c r="B92" s="36" t="str">
        <f t="shared" si="12"/>
        <v>Q1-2007</v>
      </c>
      <c r="C92" t="s">
        <v>206</v>
      </c>
      <c r="D92" s="3">
        <v>39141</v>
      </c>
      <c r="E92" s="34">
        <v>38.420999999999999</v>
      </c>
      <c r="F92" s="35">
        <v>4.0490000000000004</v>
      </c>
      <c r="G92" s="35">
        <v>2.9140000000000001</v>
      </c>
      <c r="H92" s="22">
        <v>1.446</v>
      </c>
      <c r="I92" s="22">
        <v>1.9910000000000001</v>
      </c>
      <c r="J92" s="35">
        <v>3.395</v>
      </c>
      <c r="K92" s="34">
        <v>68.096000000000004</v>
      </c>
      <c r="L92" s="5"/>
      <c r="M92" s="24">
        <f>E92/$AE35</f>
        <v>40.018540121656528</v>
      </c>
      <c r="N92" s="24">
        <f>F92/$AE35</f>
        <v>4.2173568869260905</v>
      </c>
      <c r="O92" s="24">
        <f>G92/$AE35</f>
        <v>3.0351637363553041</v>
      </c>
      <c r="P92" s="24">
        <f>H92/$AE35</f>
        <v>1.5061244896258645</v>
      </c>
      <c r="Q92" s="24">
        <f>I92/$AE35</f>
        <v>2.0737855178735107</v>
      </c>
      <c r="R92" s="24">
        <f>J92/$AE35</f>
        <v>3.5361636530289147</v>
      </c>
      <c r="S92" s="24">
        <f>K92/$AE35</f>
        <v>70.927422714773783</v>
      </c>
      <c r="T92" s="54">
        <f t="shared" si="13"/>
        <v>11.626532785328665</v>
      </c>
      <c r="U92" s="54">
        <f t="shared" si="14"/>
        <v>11.428416666666665</v>
      </c>
      <c r="V92" s="71">
        <f t="shared" si="15"/>
        <v>113.68802433491132</v>
      </c>
      <c r="W92" s="71">
        <f t="shared" si="16"/>
        <v>120.31200000000001</v>
      </c>
      <c r="X92" s="71">
        <f t="shared" si="17"/>
        <v>125.31455712023998</v>
      </c>
      <c r="Y92" s="71">
        <f t="shared" si="18"/>
        <v>120.31200000000001</v>
      </c>
      <c r="Z92" s="5">
        <v>-1</v>
      </c>
      <c r="AA92" s="5"/>
    </row>
    <row r="93" spans="1:27" x14ac:dyDescent="0.25">
      <c r="A93" s="36">
        <f t="shared" si="11"/>
        <v>2007</v>
      </c>
      <c r="B93" s="36" t="str">
        <f t="shared" si="12"/>
        <v>Q1-2007</v>
      </c>
      <c r="C93" t="s">
        <v>207</v>
      </c>
      <c r="D93" s="3">
        <v>39172</v>
      </c>
      <c r="E93" s="34">
        <v>35.412999999999997</v>
      </c>
      <c r="F93" s="35">
        <v>40.207000000000001</v>
      </c>
      <c r="G93" s="35">
        <v>5.9050000000000002</v>
      </c>
      <c r="H93" s="22">
        <v>2.032</v>
      </c>
      <c r="I93" s="22">
        <v>2.153</v>
      </c>
      <c r="J93" s="35">
        <v>4.2779999999999996</v>
      </c>
      <c r="K93" s="34">
        <v>76.501000000000005</v>
      </c>
      <c r="L93" s="5"/>
      <c r="M93" s="24">
        <f>E93/$AE35</f>
        <v>36.885467877676859</v>
      </c>
      <c r="N93" s="24">
        <f>F93/$AE35</f>
        <v>41.878801766519459</v>
      </c>
      <c r="O93" s="24">
        <f>G93/$AE35</f>
        <v>6.1505291225731193</v>
      </c>
      <c r="P93" s="24">
        <f>H93/$AE35</f>
        <v>2.116490292475627</v>
      </c>
      <c r="Q93" s="24">
        <f>I93/$AE35</f>
        <v>2.2425214565452882</v>
      </c>
      <c r="R93" s="24">
        <f>J93/$AE35</f>
        <v>4.4558786767769352</v>
      </c>
      <c r="S93" s="24">
        <f>K93/$AE35</f>
        <v>79.681901508207659</v>
      </c>
      <c r="T93" s="54">
        <f t="shared" si="13"/>
        <v>11.626532785328665</v>
      </c>
      <c r="U93" s="54">
        <f t="shared" si="14"/>
        <v>11.428416666666665</v>
      </c>
      <c r="V93" s="71">
        <f t="shared" si="15"/>
        <v>161.78505791544629</v>
      </c>
      <c r="W93" s="71">
        <f t="shared" si="16"/>
        <v>166.48900000000003</v>
      </c>
      <c r="X93" s="71">
        <f t="shared" si="17"/>
        <v>173.41159070077495</v>
      </c>
      <c r="Y93" s="71">
        <f t="shared" si="18"/>
        <v>166.48900000000003</v>
      </c>
      <c r="Z93" s="5">
        <v>-1</v>
      </c>
      <c r="AA93" s="5"/>
    </row>
    <row r="94" spans="1:27" x14ac:dyDescent="0.25">
      <c r="A94" s="36">
        <f t="shared" si="11"/>
        <v>2007</v>
      </c>
      <c r="B94" s="36" t="str">
        <f t="shared" si="12"/>
        <v>Q2-2007</v>
      </c>
      <c r="C94" t="s">
        <v>208</v>
      </c>
      <c r="D94" s="3">
        <v>39202</v>
      </c>
      <c r="E94" s="34">
        <v>226.26</v>
      </c>
      <c r="F94" s="35">
        <v>46.691000000000003</v>
      </c>
      <c r="G94" s="35">
        <v>4.9539999999999997</v>
      </c>
      <c r="H94" s="22">
        <v>3.746</v>
      </c>
      <c r="I94" s="22">
        <v>1.9810000000000001</v>
      </c>
      <c r="J94" s="35">
        <v>4.1520000000000001</v>
      </c>
      <c r="K94" s="34">
        <v>95.856999999999999</v>
      </c>
      <c r="L94" s="5"/>
      <c r="M94" s="24">
        <f>E94/$AE36</f>
        <v>233.80971572061878</v>
      </c>
      <c r="N94" s="24">
        <f>F94/$AE36</f>
        <v>48.248958882309786</v>
      </c>
      <c r="O94" s="24">
        <f>G94/$AE36</f>
        <v>5.1193022703082534</v>
      </c>
      <c r="P94" s="24">
        <f>H94/$AE36</f>
        <v>3.8709944094821798</v>
      </c>
      <c r="Q94" s="24">
        <f>I94/$AE36</f>
        <v>2.0471008876626264</v>
      </c>
      <c r="R94" s="24">
        <f>J94/$AE36</f>
        <v>4.2905415878723998</v>
      </c>
      <c r="S94" s="24">
        <f>K94/$AE36</f>
        <v>99.05550216490478</v>
      </c>
      <c r="T94" s="54">
        <f t="shared" si="13"/>
        <v>11.626532785328665</v>
      </c>
      <c r="U94" s="54">
        <f t="shared" si="14"/>
        <v>11.428416666666665</v>
      </c>
      <c r="V94" s="71">
        <f t="shared" si="15"/>
        <v>384.81558313783017</v>
      </c>
      <c r="W94" s="71">
        <f t="shared" si="16"/>
        <v>383.64099999999996</v>
      </c>
      <c r="X94" s="71">
        <f t="shared" si="17"/>
        <v>396.44211592315884</v>
      </c>
      <c r="Y94" s="71">
        <f t="shared" si="18"/>
        <v>383.64099999999996</v>
      </c>
      <c r="Z94" s="5">
        <v>-1</v>
      </c>
      <c r="AA94" s="5"/>
    </row>
    <row r="95" spans="1:27" x14ac:dyDescent="0.25">
      <c r="A95" s="36">
        <f t="shared" si="11"/>
        <v>2007</v>
      </c>
      <c r="B95" s="36" t="str">
        <f t="shared" si="12"/>
        <v>Q2-2007</v>
      </c>
      <c r="C95" t="s">
        <v>209</v>
      </c>
      <c r="D95" s="3">
        <v>39233</v>
      </c>
      <c r="E95" s="34">
        <v>60.19</v>
      </c>
      <c r="F95" s="35">
        <v>10.262</v>
      </c>
      <c r="G95" s="35">
        <v>5.0419999999999998</v>
      </c>
      <c r="H95" s="22">
        <v>2.133</v>
      </c>
      <c r="I95" s="22">
        <v>2.06</v>
      </c>
      <c r="J95" s="35">
        <v>4.6980000000000004</v>
      </c>
      <c r="K95" s="34">
        <v>79.852999999999994</v>
      </c>
      <c r="L95" s="5"/>
      <c r="M95" s="24">
        <f>E95/$AE36</f>
        <v>62.198385880067377</v>
      </c>
      <c r="N95" s="24">
        <f>F95/$AE36</f>
        <v>10.604416612414877</v>
      </c>
      <c r="O95" s="24">
        <f>G95/$AE36</f>
        <v>5.2102386045406162</v>
      </c>
      <c r="P95" s="24">
        <f>H95/$AE36</f>
        <v>2.2041727377003442</v>
      </c>
      <c r="Q95" s="24">
        <f>I95/$AE36</f>
        <v>2.1287369149848612</v>
      </c>
      <c r="R95" s="24">
        <f>J95/$AE36</f>
        <v>4.8547602070868345</v>
      </c>
      <c r="S95" s="24">
        <f>K95/$AE36</f>
        <v>82.517489743828207</v>
      </c>
      <c r="T95" s="54">
        <f t="shared" si="13"/>
        <v>11.626532785328665</v>
      </c>
      <c r="U95" s="54">
        <f t="shared" si="14"/>
        <v>11.428416666666665</v>
      </c>
      <c r="V95" s="71">
        <f t="shared" si="15"/>
        <v>158.09166791529447</v>
      </c>
      <c r="W95" s="71">
        <f t="shared" si="16"/>
        <v>164.238</v>
      </c>
      <c r="X95" s="71">
        <f t="shared" si="17"/>
        <v>169.71820070062313</v>
      </c>
      <c r="Y95" s="71">
        <f t="shared" si="18"/>
        <v>164.238</v>
      </c>
      <c r="Z95" s="5">
        <v>-1</v>
      </c>
      <c r="AA95" s="5"/>
    </row>
    <row r="96" spans="1:27" x14ac:dyDescent="0.25">
      <c r="A96" s="36">
        <f t="shared" si="11"/>
        <v>2007</v>
      </c>
      <c r="B96" s="36" t="str">
        <f t="shared" si="12"/>
        <v>Q2-2007</v>
      </c>
      <c r="C96" t="s">
        <v>210</v>
      </c>
      <c r="D96" s="3">
        <v>39263</v>
      </c>
      <c r="E96" s="34">
        <v>119.468</v>
      </c>
      <c r="F96" s="35">
        <v>68.62</v>
      </c>
      <c r="G96" s="35">
        <v>6.0039999999999996</v>
      </c>
      <c r="H96" s="22">
        <v>1.778</v>
      </c>
      <c r="I96" s="22">
        <v>2.1720000000000002</v>
      </c>
      <c r="J96" s="35">
        <v>3.702</v>
      </c>
      <c r="K96" s="34">
        <v>74.772999999999996</v>
      </c>
      <c r="L96" s="5"/>
      <c r="M96" s="24">
        <f>E96/$AE36</f>
        <v>123.45434065990845</v>
      </c>
      <c r="N96" s="24">
        <f>F96/$AE36</f>
        <v>70.90967335255398</v>
      </c>
      <c r="O96" s="24">
        <f>G96/$AE36</f>
        <v>6.204338076489857</v>
      </c>
      <c r="P96" s="24">
        <f>H96/$AE36</f>
        <v>1.8373272984675162</v>
      </c>
      <c r="Q96" s="24">
        <f>I96/$AE36</f>
        <v>2.2444740676442323</v>
      </c>
      <c r="R96" s="24">
        <f>J96/$AE36</f>
        <v>3.8255262423659984</v>
      </c>
      <c r="S96" s="24">
        <f>K96/$AE36</f>
        <v>77.267983176778159</v>
      </c>
      <c r="T96" s="54">
        <f t="shared" si="13"/>
        <v>11.626532785328665</v>
      </c>
      <c r="U96" s="54">
        <f t="shared" si="14"/>
        <v>11.428416666666665</v>
      </c>
      <c r="V96" s="71">
        <f t="shared" si="15"/>
        <v>274.11713008887955</v>
      </c>
      <c r="W96" s="71">
        <f t="shared" si="16"/>
        <v>276.517</v>
      </c>
      <c r="X96" s="71">
        <f t="shared" si="17"/>
        <v>285.74366287420821</v>
      </c>
      <c r="Y96" s="71">
        <f t="shared" si="18"/>
        <v>276.517</v>
      </c>
      <c r="Z96" s="5">
        <v>-1</v>
      </c>
      <c r="AA96" s="5"/>
    </row>
    <row r="97" spans="1:27" x14ac:dyDescent="0.25">
      <c r="A97" s="36">
        <f t="shared" si="11"/>
        <v>2007</v>
      </c>
      <c r="B97" s="36" t="str">
        <f t="shared" si="12"/>
        <v>Q3-2007</v>
      </c>
      <c r="C97" t="s">
        <v>211</v>
      </c>
      <c r="D97" s="3">
        <v>39294</v>
      </c>
      <c r="E97" s="34">
        <v>79.599999999999994</v>
      </c>
      <c r="F97" s="35">
        <v>9.6449999999999996</v>
      </c>
      <c r="G97" s="35">
        <v>6.0430000000000001</v>
      </c>
      <c r="H97" s="22">
        <v>1.847</v>
      </c>
      <c r="I97" s="22">
        <v>2.3719999999999999</v>
      </c>
      <c r="J97" s="35">
        <v>4.67</v>
      </c>
      <c r="K97" s="34">
        <v>66.262</v>
      </c>
      <c r="L97" s="5"/>
      <c r="M97" s="24">
        <f>E97/$AE37</f>
        <v>81.792866757775968</v>
      </c>
      <c r="N97" s="24">
        <f>F97/$AE37</f>
        <v>9.9107060286275033</v>
      </c>
      <c r="O97" s="24">
        <f>G97/$AE37</f>
        <v>6.2094760529804045</v>
      </c>
      <c r="P97" s="24">
        <f>H97/$AE37</f>
        <v>1.8978822223820631</v>
      </c>
      <c r="Q97" s="24">
        <f>I97/$AE37</f>
        <v>2.4373452254955352</v>
      </c>
      <c r="R97" s="24">
        <f>J97/$AE37</f>
        <v>4.7986518562665053</v>
      </c>
      <c r="S97" s="24">
        <f>K97/$AE37</f>
        <v>68.087423832961704</v>
      </c>
      <c r="T97" s="54">
        <f t="shared" si="13"/>
        <v>11.626532785328665</v>
      </c>
      <c r="U97" s="54">
        <f t="shared" si="14"/>
        <v>11.428416666666665</v>
      </c>
      <c r="V97" s="71">
        <f t="shared" si="15"/>
        <v>163.50781919116102</v>
      </c>
      <c r="W97" s="71">
        <f t="shared" si="16"/>
        <v>170.43899999999999</v>
      </c>
      <c r="X97" s="71">
        <f t="shared" si="17"/>
        <v>175.13435197648968</v>
      </c>
      <c r="Y97" s="71">
        <f t="shared" si="18"/>
        <v>170.43899999999999</v>
      </c>
      <c r="Z97" s="5">
        <v>-1</v>
      </c>
      <c r="AA97" s="5"/>
    </row>
    <row r="98" spans="1:27" x14ac:dyDescent="0.25">
      <c r="A98" s="36">
        <f t="shared" si="11"/>
        <v>2007</v>
      </c>
      <c r="B98" s="36" t="str">
        <f t="shared" si="12"/>
        <v>Q3-2007</v>
      </c>
      <c r="C98" t="s">
        <v>212</v>
      </c>
      <c r="D98" s="3">
        <v>39325</v>
      </c>
      <c r="E98" s="34">
        <v>77.617999999999995</v>
      </c>
      <c r="F98" s="35">
        <v>4.3360000000000003</v>
      </c>
      <c r="G98" s="35">
        <v>5.8070000000000004</v>
      </c>
      <c r="H98" s="22">
        <v>2.3109999999999999</v>
      </c>
      <c r="I98" s="22">
        <v>2.6059999999999999</v>
      </c>
      <c r="J98" s="35">
        <v>4.5720000000000001</v>
      </c>
      <c r="K98" s="34">
        <v>69.295000000000002</v>
      </c>
      <c r="L98" s="5"/>
      <c r="M98" s="24">
        <f>E98/$AE37</f>
        <v>79.756265477450441</v>
      </c>
      <c r="N98" s="24">
        <f>F98/$AE37</f>
        <v>4.4554506314286009</v>
      </c>
      <c r="O98" s="24">
        <f>G98/$AE37</f>
        <v>5.9669745887236827</v>
      </c>
      <c r="P98" s="24">
        <f>H98/$AE37</f>
        <v>2.3746647622766366</v>
      </c>
      <c r="Q98" s="24">
        <f>I98/$AE37</f>
        <v>2.67779159259754</v>
      </c>
      <c r="R98" s="24">
        <f>J98/$AE37</f>
        <v>4.6979520956853236</v>
      </c>
      <c r="S98" s="24">
        <f>K98/$AE37</f>
        <v>71.203978668091537</v>
      </c>
      <c r="T98" s="54">
        <f t="shared" si="13"/>
        <v>11.626532785328665</v>
      </c>
      <c r="U98" s="54">
        <f t="shared" si="14"/>
        <v>11.428416666666665</v>
      </c>
      <c r="V98" s="71">
        <f t="shared" si="15"/>
        <v>159.50654503092511</v>
      </c>
      <c r="W98" s="71">
        <f t="shared" si="16"/>
        <v>166.54500000000002</v>
      </c>
      <c r="X98" s="71">
        <f t="shared" si="17"/>
        <v>171.13307781625377</v>
      </c>
      <c r="Y98" s="71">
        <f t="shared" si="18"/>
        <v>166.54500000000002</v>
      </c>
      <c r="Z98" s="5">
        <v>-1</v>
      </c>
      <c r="AA98" s="5"/>
    </row>
    <row r="99" spans="1:27" x14ac:dyDescent="0.25">
      <c r="A99" s="36">
        <f t="shared" si="11"/>
        <v>2007</v>
      </c>
      <c r="B99" s="36" t="str">
        <f t="shared" si="12"/>
        <v>Q3-2007</v>
      </c>
      <c r="C99" t="s">
        <v>213</v>
      </c>
      <c r="D99" s="3">
        <v>39355</v>
      </c>
      <c r="E99" s="34">
        <v>121.155</v>
      </c>
      <c r="F99" s="35">
        <v>76.721999999999994</v>
      </c>
      <c r="G99" s="35">
        <v>7.5389999999999997</v>
      </c>
      <c r="H99" s="22">
        <v>2.161</v>
      </c>
      <c r="I99" s="22">
        <v>2.323</v>
      </c>
      <c r="J99" s="35">
        <v>4.157</v>
      </c>
      <c r="K99" s="34">
        <v>71.296000000000006</v>
      </c>
      <c r="L99" s="5"/>
      <c r="M99" s="24">
        <f>E99/$AE37</f>
        <v>124.492647889929</v>
      </c>
      <c r="N99" s="24">
        <f>F99/$AE37</f>
        <v>78.835581952136778</v>
      </c>
      <c r="O99" s="24">
        <f>G99/$AE37</f>
        <v>7.7466887247094602</v>
      </c>
      <c r="P99" s="24">
        <f>H99/$AE37</f>
        <v>2.2205324756727873</v>
      </c>
      <c r="Q99" s="24">
        <f>I99/$AE37</f>
        <v>2.3869953452049444</v>
      </c>
      <c r="R99" s="24">
        <f>J99/$AE37</f>
        <v>4.2715194360813404</v>
      </c>
      <c r="S99" s="24">
        <f>K99/$AE37</f>
        <v>73.26010337138689</v>
      </c>
      <c r="T99" s="54">
        <f t="shared" si="13"/>
        <v>11.626532785328665</v>
      </c>
      <c r="U99" s="54">
        <f t="shared" si="14"/>
        <v>11.428416666666665</v>
      </c>
      <c r="V99" s="71">
        <f t="shared" si="15"/>
        <v>281.58753640979256</v>
      </c>
      <c r="W99" s="71">
        <f t="shared" si="16"/>
        <v>285.35300000000001</v>
      </c>
      <c r="X99" s="71">
        <f t="shared" si="17"/>
        <v>293.21406919512123</v>
      </c>
      <c r="Y99" s="71">
        <f t="shared" si="18"/>
        <v>285.35300000000001</v>
      </c>
      <c r="Z99" s="5">
        <v>-1</v>
      </c>
      <c r="AA99" s="5"/>
    </row>
    <row r="100" spans="1:27" x14ac:dyDescent="0.25">
      <c r="A100" s="36">
        <f t="shared" si="11"/>
        <v>2007</v>
      </c>
      <c r="B100" s="36" t="str">
        <f t="shared" si="12"/>
        <v>Q4-2007</v>
      </c>
      <c r="C100" t="s">
        <v>214</v>
      </c>
      <c r="D100" s="3">
        <v>39386</v>
      </c>
      <c r="E100" s="34">
        <v>95.563000000000002</v>
      </c>
      <c r="F100" s="35">
        <v>5.9550000000000001</v>
      </c>
      <c r="G100" s="35">
        <v>4.452</v>
      </c>
      <c r="H100" s="22">
        <v>2.4129999999999998</v>
      </c>
      <c r="I100" s="22">
        <v>2.5089999999999999</v>
      </c>
      <c r="J100" s="35">
        <v>4.87</v>
      </c>
      <c r="K100" s="34">
        <v>62.414000000000001</v>
      </c>
      <c r="L100" s="5"/>
      <c r="M100" s="24">
        <f>E100/$AE38</f>
        <v>97.21962236510133</v>
      </c>
      <c r="N100" s="24">
        <f>F100/$AE38</f>
        <v>6.0582322780174165</v>
      </c>
      <c r="O100" s="24">
        <f>G100/$AE38</f>
        <v>4.5291771791324162</v>
      </c>
      <c r="P100" s="24">
        <f>H100/$AE38</f>
        <v>2.4548303084560916</v>
      </c>
      <c r="Q100" s="24">
        <f>I100/$AE38</f>
        <v>2.5524945063888662</v>
      </c>
      <c r="R100" s="24">
        <f>J100/$AE38</f>
        <v>4.9544233742980381</v>
      </c>
      <c r="S100" s="24">
        <f>K100/$AE38</f>
        <v>63.495971351835273</v>
      </c>
      <c r="T100" s="54">
        <f t="shared" si="13"/>
        <v>11.626532785328665</v>
      </c>
      <c r="U100" s="54">
        <f t="shared" si="14"/>
        <v>11.428416666666665</v>
      </c>
      <c r="V100" s="71">
        <f t="shared" si="15"/>
        <v>169.63821857790077</v>
      </c>
      <c r="W100" s="71">
        <f t="shared" si="16"/>
        <v>178.17599999999999</v>
      </c>
      <c r="X100" s="71">
        <f t="shared" si="17"/>
        <v>181.26475136322944</v>
      </c>
      <c r="Y100" s="71">
        <f t="shared" si="18"/>
        <v>178.17599999999999</v>
      </c>
      <c r="Z100" s="5">
        <v>-1</v>
      </c>
      <c r="AA100" s="5"/>
    </row>
    <row r="101" spans="1:27" x14ac:dyDescent="0.25">
      <c r="A101" s="36">
        <f t="shared" si="11"/>
        <v>2007</v>
      </c>
      <c r="B101" s="36" t="str">
        <f t="shared" si="12"/>
        <v>Q4-2007</v>
      </c>
      <c r="C101" t="s">
        <v>215</v>
      </c>
      <c r="D101" s="3">
        <v>39416</v>
      </c>
      <c r="E101" s="34">
        <v>65.442999999999998</v>
      </c>
      <c r="F101" s="35">
        <v>2.6989999999999998</v>
      </c>
      <c r="G101" s="35">
        <v>5.8710000000000004</v>
      </c>
      <c r="H101" s="22">
        <v>2.0569999999999999</v>
      </c>
      <c r="I101" s="22">
        <v>2.4780000000000002</v>
      </c>
      <c r="J101" s="35">
        <v>4.3849999999999998</v>
      </c>
      <c r="K101" s="34">
        <v>68.123000000000005</v>
      </c>
      <c r="L101" s="5"/>
      <c r="M101" s="24">
        <f>E101/$AE38</f>
        <v>66.577480263693332</v>
      </c>
      <c r="N101" s="24">
        <f>F101/$AE38</f>
        <v>2.7457882314641489</v>
      </c>
      <c r="O101" s="24">
        <f>G101/$AE38</f>
        <v>5.9727761048262389</v>
      </c>
      <c r="P101" s="24">
        <f>H101/$AE38</f>
        <v>2.0926589077887194</v>
      </c>
      <c r="Q101" s="24">
        <f>I101/$AE38</f>
        <v>2.5209571091397414</v>
      </c>
      <c r="R101" s="24">
        <f>J101/$AE38</f>
        <v>4.4610157076585004</v>
      </c>
      <c r="S101" s="24">
        <f>K101/$AE38</f>
        <v>69.30393912264995</v>
      </c>
      <c r="T101" s="54">
        <f t="shared" si="13"/>
        <v>11.626532785328665</v>
      </c>
      <c r="U101" s="54">
        <f t="shared" si="14"/>
        <v>11.428416666666665</v>
      </c>
      <c r="V101" s="71">
        <f t="shared" si="15"/>
        <v>142.04808266189195</v>
      </c>
      <c r="W101" s="71">
        <f t="shared" si="16"/>
        <v>151.05599999999998</v>
      </c>
      <c r="X101" s="71">
        <f t="shared" si="17"/>
        <v>153.67461544722062</v>
      </c>
      <c r="Y101" s="71">
        <f t="shared" si="18"/>
        <v>151.05599999999998</v>
      </c>
      <c r="Z101" s="5">
        <v>-1</v>
      </c>
      <c r="AA101" s="5"/>
    </row>
    <row r="102" spans="1:27" x14ac:dyDescent="0.25">
      <c r="A102" s="36">
        <f t="shared" si="11"/>
        <v>2007</v>
      </c>
      <c r="B102" s="36" t="str">
        <f t="shared" si="12"/>
        <v>Q4-2007</v>
      </c>
      <c r="C102" t="s">
        <v>216</v>
      </c>
      <c r="D102" s="3">
        <v>39447</v>
      </c>
      <c r="E102" s="34">
        <v>112.657</v>
      </c>
      <c r="F102" s="35">
        <v>83.879000000000005</v>
      </c>
      <c r="G102" s="35">
        <v>5.718</v>
      </c>
      <c r="H102" s="22">
        <v>2.46</v>
      </c>
      <c r="I102" s="22">
        <v>2.1269999999999998</v>
      </c>
      <c r="J102" s="35">
        <v>2.5449999999999999</v>
      </c>
      <c r="K102" s="34">
        <v>67.596999999999994</v>
      </c>
      <c r="L102" s="5"/>
      <c r="M102" s="24">
        <f>E102/$AE38</f>
        <v>114.60995360950596</v>
      </c>
      <c r="N102" s="24">
        <f>F102/$AE38</f>
        <v>85.33307560836657</v>
      </c>
      <c r="O102" s="24">
        <f>G102/$AE38</f>
        <v>5.8171237893708794</v>
      </c>
      <c r="P102" s="24">
        <f>H102/$AE38</f>
        <v>2.5026450720273457</v>
      </c>
      <c r="Q102" s="24">
        <f>I102/$AE38</f>
        <v>2.163872385448034</v>
      </c>
      <c r="R102" s="24">
        <f>J102/$AE38</f>
        <v>2.5891185806136563</v>
      </c>
      <c r="S102" s="24">
        <f>K102/$AE38</f>
        <v>68.768820704809954</v>
      </c>
      <c r="T102" s="54">
        <f t="shared" si="13"/>
        <v>11.626532785328665</v>
      </c>
      <c r="U102" s="54">
        <f t="shared" si="14"/>
        <v>11.428416666666665</v>
      </c>
      <c r="V102" s="71">
        <f t="shared" si="15"/>
        <v>270.15807696481374</v>
      </c>
      <c r="W102" s="71">
        <f t="shared" si="16"/>
        <v>276.983</v>
      </c>
      <c r="X102" s="71">
        <f t="shared" si="17"/>
        <v>281.78460975014241</v>
      </c>
      <c r="Y102" s="71">
        <f t="shared" si="18"/>
        <v>276.983</v>
      </c>
      <c r="Z102" s="5">
        <v>1</v>
      </c>
      <c r="AA102" s="5"/>
    </row>
    <row r="103" spans="1:27" x14ac:dyDescent="0.25">
      <c r="A103" s="36">
        <f t="shared" si="11"/>
        <v>2008</v>
      </c>
      <c r="B103" s="36" t="str">
        <f t="shared" si="12"/>
        <v>Q1-2008</v>
      </c>
      <c r="C103" t="s">
        <v>217</v>
      </c>
      <c r="D103" s="3">
        <v>39478</v>
      </c>
      <c r="E103" s="34">
        <v>148.83799999999999</v>
      </c>
      <c r="F103" s="35">
        <v>6.06</v>
      </c>
      <c r="G103" s="35">
        <v>5.032</v>
      </c>
      <c r="H103" s="22">
        <v>2.3359999999999999</v>
      </c>
      <c r="I103" s="22">
        <v>2.234</v>
      </c>
      <c r="J103" s="35">
        <v>5.5289999999999999</v>
      </c>
      <c r="K103" s="34">
        <v>85.19</v>
      </c>
      <c r="L103" s="5"/>
      <c r="M103" s="24">
        <f>E103/$AE39</f>
        <v>150.13062467848172</v>
      </c>
      <c r="N103" s="24">
        <f>F103/$AE39</f>
        <v>6.1126297420793021</v>
      </c>
      <c r="O103" s="24">
        <f>G103/$AE39</f>
        <v>5.0757017924328469</v>
      </c>
      <c r="P103" s="24">
        <f>H103/$AE39</f>
        <v>2.3562876365507015</v>
      </c>
      <c r="Q103" s="24">
        <f>I103/$AE39</f>
        <v>2.2534017894067926</v>
      </c>
      <c r="R103" s="24">
        <f>J103/$AE39</f>
        <v>5.5770181260654237</v>
      </c>
      <c r="S103" s="24">
        <f>K103/$AE39</f>
        <v>85.929856060682468</v>
      </c>
      <c r="T103" s="54">
        <f t="shared" si="13"/>
        <v>5.7471811735140585</v>
      </c>
      <c r="U103" s="54">
        <f t="shared" si="14"/>
        <v>5.7325833333333334</v>
      </c>
      <c r="V103" s="71">
        <f t="shared" si="15"/>
        <v>251.68833865218514</v>
      </c>
      <c r="W103" s="71">
        <f t="shared" si="16"/>
        <v>255.21900000000002</v>
      </c>
      <c r="X103" s="71">
        <f t="shared" si="17"/>
        <v>257.4355198256992</v>
      </c>
      <c r="Y103" s="71">
        <f t="shared" si="18"/>
        <v>255.21900000000002</v>
      </c>
      <c r="Z103" s="5">
        <v>1</v>
      </c>
      <c r="AA103" s="5"/>
    </row>
    <row r="104" spans="1:27" x14ac:dyDescent="0.25">
      <c r="A104" s="36">
        <f t="shared" si="11"/>
        <v>2008</v>
      </c>
      <c r="B104" s="36" t="str">
        <f t="shared" si="12"/>
        <v>Q1-2008</v>
      </c>
      <c r="C104" t="s">
        <v>218</v>
      </c>
      <c r="D104" s="3">
        <v>39507</v>
      </c>
      <c r="E104" s="34">
        <v>24.4</v>
      </c>
      <c r="F104" s="35">
        <v>-1.6919999999999999</v>
      </c>
      <c r="G104" s="35">
        <v>4.9210000000000003</v>
      </c>
      <c r="H104" s="22">
        <v>1.82</v>
      </c>
      <c r="I104" s="22">
        <v>2.2229999999999999</v>
      </c>
      <c r="J104" s="35">
        <v>3.214</v>
      </c>
      <c r="K104" s="34">
        <v>70.835999999999999</v>
      </c>
      <c r="L104" s="5"/>
      <c r="M104" s="24">
        <f>E104/$AE39</f>
        <v>24.611908532464518</v>
      </c>
      <c r="N104" s="24">
        <f>F104/$AE39</f>
        <v>-1.7066946408577854</v>
      </c>
      <c r="O104" s="24">
        <f>G104/$AE39</f>
        <v>4.9637377823056523</v>
      </c>
      <c r="P104" s="24">
        <f>H104/$AE39</f>
        <v>1.8358062921756322</v>
      </c>
      <c r="Q104" s="24">
        <f>I104/$AE39</f>
        <v>2.242306256871665</v>
      </c>
      <c r="R104" s="24">
        <f>J104/$AE39</f>
        <v>3.241912869809056</v>
      </c>
      <c r="S104" s="24">
        <f>K104/$AE39</f>
        <v>71.451194787117075</v>
      </c>
      <c r="T104" s="54">
        <f t="shared" si="13"/>
        <v>5.7471811735140585</v>
      </c>
      <c r="U104" s="54">
        <f t="shared" si="14"/>
        <v>5.7325833333333334</v>
      </c>
      <c r="V104" s="71">
        <f t="shared" si="15"/>
        <v>100.89299070637175</v>
      </c>
      <c r="W104" s="71">
        <f t="shared" si="16"/>
        <v>105.72199999999999</v>
      </c>
      <c r="X104" s="71">
        <f t="shared" si="17"/>
        <v>106.64017187988581</v>
      </c>
      <c r="Y104" s="71">
        <f t="shared" si="18"/>
        <v>105.72199999999999</v>
      </c>
      <c r="Z104" s="5">
        <v>1</v>
      </c>
      <c r="AA104" s="5"/>
    </row>
    <row r="105" spans="1:27" x14ac:dyDescent="0.25">
      <c r="A105" s="36">
        <f t="shared" si="11"/>
        <v>2008</v>
      </c>
      <c r="B105" s="36" t="str">
        <f t="shared" si="12"/>
        <v>Q1-2008</v>
      </c>
      <c r="C105" t="s">
        <v>219</v>
      </c>
      <c r="D105" s="3">
        <v>39538</v>
      </c>
      <c r="E105" s="34">
        <v>56.631999999999998</v>
      </c>
      <c r="F105" s="35">
        <v>32.569000000000003</v>
      </c>
      <c r="G105" s="35">
        <v>5.5</v>
      </c>
      <c r="H105" s="22">
        <v>2.4049999999999998</v>
      </c>
      <c r="I105" s="22">
        <v>2.0699999999999998</v>
      </c>
      <c r="J105" s="35">
        <v>5.0789999999999997</v>
      </c>
      <c r="K105" s="34">
        <v>74.56</v>
      </c>
      <c r="L105" s="5"/>
      <c r="M105" s="24">
        <f>E105/$AE39</f>
        <v>57.123836229939776</v>
      </c>
      <c r="N105" s="24">
        <f>F105/$AE39</f>
        <v>32.851854466960532</v>
      </c>
      <c r="O105" s="24">
        <f>G105/$AE39</f>
        <v>5.5477662675637234</v>
      </c>
      <c r="P105" s="24">
        <f>H105/$AE39</f>
        <v>2.425886886089228</v>
      </c>
      <c r="Q105" s="24">
        <f>I105/$AE39</f>
        <v>2.0879774861558014</v>
      </c>
      <c r="R105" s="24">
        <f>J105/$AE39</f>
        <v>5.1231099769011186</v>
      </c>
      <c r="S105" s="24">
        <f>K105/$AE39</f>
        <v>75.207536892645678</v>
      </c>
      <c r="T105" s="54">
        <f t="shared" si="13"/>
        <v>5.7471811735140585</v>
      </c>
      <c r="U105" s="54">
        <f t="shared" si="14"/>
        <v>5.7325833333333334</v>
      </c>
      <c r="V105" s="71">
        <f t="shared" si="15"/>
        <v>174.62078703274179</v>
      </c>
      <c r="W105" s="71">
        <f t="shared" si="16"/>
        <v>178.815</v>
      </c>
      <c r="X105" s="71">
        <f t="shared" si="17"/>
        <v>180.36796820625585</v>
      </c>
      <c r="Y105" s="71">
        <f t="shared" si="18"/>
        <v>178.815</v>
      </c>
      <c r="Z105" s="5">
        <v>1</v>
      </c>
      <c r="AA105" s="5"/>
    </row>
    <row r="106" spans="1:27" x14ac:dyDescent="0.25">
      <c r="A106" s="36">
        <f t="shared" si="11"/>
        <v>2008</v>
      </c>
      <c r="B106" s="36" t="str">
        <f t="shared" si="12"/>
        <v>Q2-2008</v>
      </c>
      <c r="C106" t="s">
        <v>220</v>
      </c>
      <c r="D106" s="3">
        <v>39568</v>
      </c>
      <c r="E106" s="34">
        <v>244.02500000000001</v>
      </c>
      <c r="F106" s="35">
        <v>41.671999999999997</v>
      </c>
      <c r="G106" s="35">
        <v>5.6360000000000001</v>
      </c>
      <c r="H106" s="22">
        <v>4.63</v>
      </c>
      <c r="I106" s="22">
        <v>2.0750000000000002</v>
      </c>
      <c r="J106" s="35">
        <v>6.0629999999999997</v>
      </c>
      <c r="K106" s="34">
        <v>99.649000000000001</v>
      </c>
      <c r="L106" s="5"/>
      <c r="M106" s="24">
        <f>E106/$AE40</f>
        <v>243.59383890513789</v>
      </c>
      <c r="N106" s="24">
        <f>F106/$AE40</f>
        <v>41.598370883536134</v>
      </c>
      <c r="O106" s="24">
        <f>G106/$AE40</f>
        <v>5.6260419058266864</v>
      </c>
      <c r="P106" s="24">
        <f>H106/$AE40</f>
        <v>4.6218193796979339</v>
      </c>
      <c r="Q106" s="24">
        <f>I106/$AE40</f>
        <v>2.0713337392814717</v>
      </c>
      <c r="R106" s="24">
        <f>J106/$AE40</f>
        <v>6.0522874512113551</v>
      </c>
      <c r="S106" s="24">
        <f>K106/$AE40</f>
        <v>99.472932908751503</v>
      </c>
      <c r="T106" s="54">
        <f t="shared" si="13"/>
        <v>5.7471811735140585</v>
      </c>
      <c r="U106" s="54">
        <f t="shared" si="14"/>
        <v>5.7325833333333334</v>
      </c>
      <c r="V106" s="71">
        <f t="shared" si="15"/>
        <v>397.28944399992889</v>
      </c>
      <c r="W106" s="71">
        <f t="shared" si="16"/>
        <v>403.75</v>
      </c>
      <c r="X106" s="71">
        <f t="shared" si="17"/>
        <v>403.03662517344293</v>
      </c>
      <c r="Y106" s="71">
        <f t="shared" si="18"/>
        <v>403.75</v>
      </c>
      <c r="Z106" s="5">
        <v>1</v>
      </c>
      <c r="AA106" s="5"/>
    </row>
    <row r="107" spans="1:27" x14ac:dyDescent="0.25">
      <c r="A107" s="36">
        <f t="shared" si="11"/>
        <v>2008</v>
      </c>
      <c r="B107" s="36" t="str">
        <f t="shared" si="12"/>
        <v>Q2-2008</v>
      </c>
      <c r="C107" t="s">
        <v>221</v>
      </c>
      <c r="D107" s="3">
        <v>39599</v>
      </c>
      <c r="E107" s="34">
        <v>21.651</v>
      </c>
      <c r="F107" s="35">
        <v>7.0460000000000003</v>
      </c>
      <c r="G107" s="35">
        <v>5.2619999999999996</v>
      </c>
      <c r="H107" s="22">
        <v>1.994</v>
      </c>
      <c r="I107" s="22">
        <v>2.1579999999999999</v>
      </c>
      <c r="J107" s="35">
        <v>4.13</v>
      </c>
      <c r="K107" s="34">
        <v>82.03</v>
      </c>
      <c r="L107" s="5"/>
      <c r="M107" s="24">
        <f>E107/$AE40</f>
        <v>21.61274544057019</v>
      </c>
      <c r="N107" s="24">
        <f>F107/$AE40</f>
        <v>7.0335506154107232</v>
      </c>
      <c r="O107" s="24">
        <f>G107/$AE40</f>
        <v>5.2527027161923385</v>
      </c>
      <c r="P107" s="24">
        <f>H107/$AE40</f>
        <v>1.9904768559649419</v>
      </c>
      <c r="Q107" s="24">
        <f>I107/$AE40</f>
        <v>2.1541870888527304</v>
      </c>
      <c r="R107" s="24">
        <f>J107/$AE40</f>
        <v>4.1227028160156518</v>
      </c>
      <c r="S107" s="24">
        <f>K107/$AE40</f>
        <v>81.885063437715246</v>
      </c>
      <c r="T107" s="54">
        <f t="shared" si="13"/>
        <v>5.7471811735140585</v>
      </c>
      <c r="U107" s="54">
        <f t="shared" si="14"/>
        <v>5.7325833333333334</v>
      </c>
      <c r="V107" s="71">
        <f t="shared" si="15"/>
        <v>118.30424779720775</v>
      </c>
      <c r="W107" s="71">
        <f t="shared" si="16"/>
        <v>124.271</v>
      </c>
      <c r="X107" s="71">
        <f t="shared" si="17"/>
        <v>124.05142897072182</v>
      </c>
      <c r="Y107" s="71">
        <f t="shared" si="18"/>
        <v>124.271</v>
      </c>
      <c r="Z107" s="5">
        <v>1</v>
      </c>
      <c r="AA107" s="5"/>
    </row>
    <row r="108" spans="1:27" x14ac:dyDescent="0.25">
      <c r="A108" s="36">
        <f t="shared" si="11"/>
        <v>2008</v>
      </c>
      <c r="B108" s="36" t="str">
        <f t="shared" si="12"/>
        <v>Q2-2008</v>
      </c>
      <c r="C108" t="s">
        <v>222</v>
      </c>
      <c r="D108" s="3">
        <v>39629</v>
      </c>
      <c r="E108" s="34">
        <v>108.554</v>
      </c>
      <c r="F108" s="35">
        <v>58.328000000000003</v>
      </c>
      <c r="G108" s="35">
        <v>5.9420000000000002</v>
      </c>
      <c r="H108" s="22">
        <v>2.298</v>
      </c>
      <c r="I108" s="22">
        <v>2.306</v>
      </c>
      <c r="J108" s="35">
        <v>3.0859999999999999</v>
      </c>
      <c r="K108" s="34">
        <v>79.397999999999996</v>
      </c>
      <c r="L108" s="5"/>
      <c r="M108" s="24">
        <f>E108/$AE40</f>
        <v>108.36219890793295</v>
      </c>
      <c r="N108" s="24">
        <f>F108/$AE40</f>
        <v>58.224941852920331</v>
      </c>
      <c r="O108" s="24">
        <f>G108/$AE40</f>
        <v>5.9315012428002438</v>
      </c>
      <c r="P108" s="24">
        <f>H108/$AE40</f>
        <v>2.2939397266837696</v>
      </c>
      <c r="Q108" s="24">
        <f>I108/$AE40</f>
        <v>2.3019255917026862</v>
      </c>
      <c r="R108" s="24">
        <f>J108/$AE40</f>
        <v>3.0805474310470466</v>
      </c>
      <c r="S108" s="24">
        <f>K108/$AE40</f>
        <v>79.257713846491697</v>
      </c>
      <c r="T108" s="54">
        <f t="shared" si="13"/>
        <v>5.7471811735140585</v>
      </c>
      <c r="U108" s="54">
        <f t="shared" si="14"/>
        <v>5.7325833333333334</v>
      </c>
      <c r="V108" s="71">
        <f t="shared" si="15"/>
        <v>253.70558742606462</v>
      </c>
      <c r="W108" s="71">
        <f t="shared" si="16"/>
        <v>259.91200000000003</v>
      </c>
      <c r="X108" s="71">
        <f t="shared" si="17"/>
        <v>259.45276859957869</v>
      </c>
      <c r="Y108" s="71">
        <f t="shared" si="18"/>
        <v>259.91200000000003</v>
      </c>
      <c r="Z108" s="5">
        <v>1</v>
      </c>
      <c r="AA108" s="5"/>
    </row>
    <row r="109" spans="1:27" x14ac:dyDescent="0.25">
      <c r="A109" s="36">
        <f t="shared" si="11"/>
        <v>2008</v>
      </c>
      <c r="B109" s="36" t="str">
        <f t="shared" si="12"/>
        <v>Q3-2008</v>
      </c>
      <c r="C109" t="s">
        <v>223</v>
      </c>
      <c r="D109" s="3">
        <v>39660</v>
      </c>
      <c r="E109" s="34">
        <v>66.123999999999995</v>
      </c>
      <c r="F109" s="35">
        <v>10.282</v>
      </c>
      <c r="G109" s="35">
        <v>5.9329999999999998</v>
      </c>
      <c r="H109" s="22">
        <v>2.536</v>
      </c>
      <c r="I109" s="22">
        <v>2.6779999999999999</v>
      </c>
      <c r="J109" s="35">
        <v>4.4610000000000003</v>
      </c>
      <c r="K109" s="34">
        <v>68.478999999999999</v>
      </c>
      <c r="L109" s="5"/>
      <c r="M109" s="24">
        <f>E109/$AE41</f>
        <v>65.341857960216203</v>
      </c>
      <c r="N109" s="24">
        <f>F109/$AE41</f>
        <v>10.160380248426337</v>
      </c>
      <c r="O109" s="24">
        <f>G109/$AE41</f>
        <v>5.8628220204156243</v>
      </c>
      <c r="P109" s="24">
        <f>H109/$AE41</f>
        <v>2.5060031423856439</v>
      </c>
      <c r="Q109" s="24">
        <f>I109/$AE41</f>
        <v>2.6463235076138618</v>
      </c>
      <c r="R109" s="24">
        <f>J109/$AE41</f>
        <v>4.4082334456555037</v>
      </c>
      <c r="S109" s="24">
        <f>K109/$AE41</f>
        <v>67.669002045515185</v>
      </c>
      <c r="T109" s="54">
        <f t="shared" si="13"/>
        <v>5.7471811735140585</v>
      </c>
      <c r="U109" s="54">
        <f t="shared" si="14"/>
        <v>5.7325833333333334</v>
      </c>
      <c r="V109" s="71">
        <f t="shared" si="15"/>
        <v>152.84744119671427</v>
      </c>
      <c r="W109" s="71">
        <f t="shared" si="16"/>
        <v>160.49299999999999</v>
      </c>
      <c r="X109" s="71">
        <f t="shared" si="17"/>
        <v>158.59462237022834</v>
      </c>
      <c r="Y109" s="71">
        <f t="shared" si="18"/>
        <v>160.49299999999999</v>
      </c>
      <c r="Z109" s="5">
        <v>1</v>
      </c>
      <c r="AA109" s="5"/>
    </row>
    <row r="110" spans="1:27" x14ac:dyDescent="0.25">
      <c r="A110" s="36">
        <f t="shared" si="11"/>
        <v>2008</v>
      </c>
      <c r="B110" s="36" t="str">
        <f t="shared" si="12"/>
        <v>Q3-2008</v>
      </c>
      <c r="C110" t="s">
        <v>224</v>
      </c>
      <c r="D110" s="3">
        <v>39691</v>
      </c>
      <c r="E110" s="34">
        <v>70.263000000000005</v>
      </c>
      <c r="F110" s="35">
        <v>3.9169999999999998</v>
      </c>
      <c r="G110" s="35">
        <v>5.3840000000000003</v>
      </c>
      <c r="H110" s="22">
        <v>1.851</v>
      </c>
      <c r="I110" s="22">
        <v>2.226</v>
      </c>
      <c r="J110" s="35">
        <v>3.1280000000000001</v>
      </c>
      <c r="K110" s="34">
        <v>70.247</v>
      </c>
      <c r="L110" s="5"/>
      <c r="M110" s="24">
        <f>E110/$AE41</f>
        <v>69.431900155142941</v>
      </c>
      <c r="N110" s="24">
        <f>F110/$AE41</f>
        <v>3.8706681028093715</v>
      </c>
      <c r="O110" s="24">
        <f>G110/$AE41</f>
        <v>5.320315819638922</v>
      </c>
      <c r="P110" s="24">
        <f>H110/$AE41</f>
        <v>1.829105605897408</v>
      </c>
      <c r="Q110" s="24">
        <f>I110/$AE41</f>
        <v>2.1996699506902377</v>
      </c>
      <c r="R110" s="24">
        <f>J110/$AE41</f>
        <v>3.0910007213652579</v>
      </c>
      <c r="S110" s="24">
        <f>K110/$AE41</f>
        <v>69.416089409765107</v>
      </c>
      <c r="T110" s="54">
        <f t="shared" si="13"/>
        <v>5.7471811735140585</v>
      </c>
      <c r="U110" s="54">
        <f t="shared" si="14"/>
        <v>5.7325833333333334</v>
      </c>
      <c r="V110" s="71">
        <f t="shared" si="15"/>
        <v>149.4115685917952</v>
      </c>
      <c r="W110" s="71">
        <f t="shared" si="16"/>
        <v>157.01600000000002</v>
      </c>
      <c r="X110" s="71">
        <f t="shared" si="17"/>
        <v>155.15874976530927</v>
      </c>
      <c r="Y110" s="71">
        <f t="shared" si="18"/>
        <v>157.01600000000002</v>
      </c>
      <c r="Z110" s="5">
        <v>1</v>
      </c>
      <c r="AA110" s="5"/>
    </row>
    <row r="111" spans="1:27" x14ac:dyDescent="0.25">
      <c r="A111" s="36">
        <f t="shared" si="11"/>
        <v>2008</v>
      </c>
      <c r="B111" s="36" t="str">
        <f t="shared" si="12"/>
        <v>Q3-2008</v>
      </c>
      <c r="C111" t="s">
        <v>225</v>
      </c>
      <c r="D111" s="3">
        <v>39721</v>
      </c>
      <c r="E111" s="34">
        <v>131.59700000000001</v>
      </c>
      <c r="F111" s="35">
        <v>53.631</v>
      </c>
      <c r="G111" s="35">
        <v>7.6840000000000002</v>
      </c>
      <c r="H111" s="22">
        <v>2.044</v>
      </c>
      <c r="I111" s="22">
        <v>2.4830000000000001</v>
      </c>
      <c r="J111" s="35">
        <v>3.165</v>
      </c>
      <c r="K111" s="34">
        <v>71.84</v>
      </c>
      <c r="L111" s="5"/>
      <c r="M111" s="24">
        <f>E111/$AE41</f>
        <v>130.04041621787206</v>
      </c>
      <c r="N111" s="24">
        <f>F111/$AE41</f>
        <v>52.99663033489135</v>
      </c>
      <c r="O111" s="24">
        <f>G111/$AE41</f>
        <v>7.5931104677016119</v>
      </c>
      <c r="P111" s="24">
        <f>H111/$AE41</f>
        <v>2.0198227220174512</v>
      </c>
      <c r="Q111" s="24">
        <f>I111/$AE41</f>
        <v>2.4536300483215907</v>
      </c>
      <c r="R111" s="24">
        <f>J111/$AE41</f>
        <v>3.1275630700514836</v>
      </c>
      <c r="S111" s="24">
        <f>K111/$AE41</f>
        <v>70.990246746445052</v>
      </c>
      <c r="T111" s="54">
        <f t="shared" si="13"/>
        <v>5.7471811735140585</v>
      </c>
      <c r="U111" s="54">
        <f t="shared" si="14"/>
        <v>5.7325833333333334</v>
      </c>
      <c r="V111" s="71">
        <f t="shared" si="15"/>
        <v>263.47423843378658</v>
      </c>
      <c r="W111" s="71">
        <f t="shared" si="16"/>
        <v>272.44400000000002</v>
      </c>
      <c r="X111" s="71">
        <f t="shared" si="17"/>
        <v>269.22141960730062</v>
      </c>
      <c r="Y111" s="71">
        <f t="shared" si="18"/>
        <v>272.44400000000002</v>
      </c>
      <c r="Z111" s="5">
        <v>1</v>
      </c>
      <c r="AA111" s="5"/>
    </row>
    <row r="112" spans="1:27" x14ac:dyDescent="0.25">
      <c r="A112" s="36">
        <f t="shared" si="11"/>
        <v>2008</v>
      </c>
      <c r="B112" s="36" t="str">
        <f t="shared" si="12"/>
        <v>Q4-2008</v>
      </c>
      <c r="C112" t="s">
        <v>226</v>
      </c>
      <c r="D112" s="3">
        <v>39752</v>
      </c>
      <c r="E112" s="34">
        <v>86.322999999999993</v>
      </c>
      <c r="F112" s="35">
        <v>8.1000000000000003E-2</v>
      </c>
      <c r="G112" s="35">
        <v>3.911</v>
      </c>
      <c r="H112" s="22">
        <v>2.097</v>
      </c>
      <c r="I112" s="22">
        <v>2.633</v>
      </c>
      <c r="J112" s="35">
        <v>5.0970000000000004</v>
      </c>
      <c r="K112" s="34">
        <v>64.706000000000003</v>
      </c>
      <c r="L112" s="5"/>
      <c r="M112" s="24">
        <f>E112/$AE42</f>
        <v>86.542818759649506</v>
      </c>
      <c r="N112" s="24">
        <f>F112/$AE42</f>
        <v>8.1206263910332255E-2</v>
      </c>
      <c r="O112" s="24">
        <f>G112/$AE42</f>
        <v>3.9209592364606105</v>
      </c>
      <c r="P112" s="24">
        <f>H112/$AE42</f>
        <v>2.1023399434563794</v>
      </c>
      <c r="Q112" s="24">
        <f>I112/$AE42</f>
        <v>2.6397048503198124</v>
      </c>
      <c r="R112" s="24">
        <f>J112/$AE42</f>
        <v>5.10997934754276</v>
      </c>
      <c r="S112" s="24">
        <f>K112/$AE42</f>
        <v>64.870771760271097</v>
      </c>
      <c r="T112" s="54">
        <f t="shared" si="13"/>
        <v>5.7471811735140585</v>
      </c>
      <c r="U112" s="54">
        <f t="shared" si="14"/>
        <v>5.7325833333333334</v>
      </c>
      <c r="V112" s="71">
        <f t="shared" si="15"/>
        <v>159.52059898809645</v>
      </c>
      <c r="W112" s="71">
        <f t="shared" si="16"/>
        <v>164.84799999999998</v>
      </c>
      <c r="X112" s="71">
        <f t="shared" si="17"/>
        <v>165.26778016161052</v>
      </c>
      <c r="Y112" s="71">
        <f t="shared" si="18"/>
        <v>164.84799999999998</v>
      </c>
      <c r="Z112" s="5">
        <v>1</v>
      </c>
      <c r="AA112" s="5"/>
    </row>
    <row r="113" spans="1:27" x14ac:dyDescent="0.25">
      <c r="A113" s="36">
        <f t="shared" si="11"/>
        <v>2008</v>
      </c>
      <c r="B113" s="36" t="str">
        <f t="shared" si="12"/>
        <v>Q4-2008</v>
      </c>
      <c r="C113" t="s">
        <v>227</v>
      </c>
      <c r="D113" s="3">
        <v>39782</v>
      </c>
      <c r="E113" s="34">
        <v>60.094999999999999</v>
      </c>
      <c r="F113" s="35">
        <v>1.994</v>
      </c>
      <c r="G113" s="35">
        <v>5.3209999999999997</v>
      </c>
      <c r="H113" s="22">
        <v>2.274</v>
      </c>
      <c r="I113" s="22">
        <v>2.2250000000000001</v>
      </c>
      <c r="J113" s="35">
        <v>2.3660000000000001</v>
      </c>
      <c r="K113" s="34">
        <v>70.506</v>
      </c>
      <c r="L113" s="5"/>
      <c r="M113" s="24">
        <f>E113/$AE42</f>
        <v>60.248029996190326</v>
      </c>
      <c r="N113" s="24">
        <f>F113/$AE42</f>
        <v>1.9990776572494138</v>
      </c>
      <c r="O113" s="24">
        <f>G113/$AE42</f>
        <v>5.3345497563812083</v>
      </c>
      <c r="P113" s="24">
        <f>H113/$AE42</f>
        <v>2.2797906682974758</v>
      </c>
      <c r="Q113" s="24">
        <f>I113/$AE42</f>
        <v>2.2306658913640649</v>
      </c>
      <c r="R113" s="24">
        <f>J113/$AE42</f>
        <v>2.3720249433561249</v>
      </c>
      <c r="S113" s="24">
        <f>K113/$AE42</f>
        <v>70.685541274838101</v>
      </c>
      <c r="T113" s="54">
        <f t="shared" si="13"/>
        <v>5.7471811735140585</v>
      </c>
      <c r="U113" s="54">
        <f t="shared" si="14"/>
        <v>5.7325833333333334</v>
      </c>
      <c r="V113" s="71">
        <f t="shared" si="15"/>
        <v>139.40249901416266</v>
      </c>
      <c r="W113" s="71">
        <f t="shared" si="16"/>
        <v>144.78100000000001</v>
      </c>
      <c r="X113" s="71">
        <f t="shared" si="17"/>
        <v>145.14968018767672</v>
      </c>
      <c r="Y113" s="71">
        <f t="shared" si="18"/>
        <v>144.78100000000001</v>
      </c>
      <c r="Z113" s="5">
        <v>1</v>
      </c>
      <c r="AA113" s="5"/>
    </row>
    <row r="114" spans="1:27" x14ac:dyDescent="0.25">
      <c r="A114" s="36">
        <f t="shared" si="11"/>
        <v>2008</v>
      </c>
      <c r="B114" s="36" t="str">
        <f t="shared" si="12"/>
        <v>Q4-2008</v>
      </c>
      <c r="C114" t="s">
        <v>228</v>
      </c>
      <c r="D114" s="3">
        <v>39813</v>
      </c>
      <c r="E114" s="34">
        <v>108.88</v>
      </c>
      <c r="F114" s="35">
        <v>48.292999999999999</v>
      </c>
      <c r="G114" s="35">
        <v>5.1849999999999996</v>
      </c>
      <c r="H114" s="22">
        <v>2.1859999999999999</v>
      </c>
      <c r="I114" s="22">
        <v>2.0379999999999998</v>
      </c>
      <c r="J114" s="35">
        <v>6.4349999999999996</v>
      </c>
      <c r="K114" s="34">
        <v>64.793999999999997</v>
      </c>
      <c r="L114" s="5"/>
      <c r="M114" s="24">
        <f>E114/$AE42</f>
        <v>109.157259438975</v>
      </c>
      <c r="N114" s="24">
        <f>F114/$AE42</f>
        <v>48.41597658051451</v>
      </c>
      <c r="O114" s="24">
        <f>G114/$AE42</f>
        <v>5.1982034367292922</v>
      </c>
      <c r="P114" s="24">
        <f>H114/$AE42</f>
        <v>2.1915665791109418</v>
      </c>
      <c r="Q114" s="24">
        <f>I114/$AE42</f>
        <v>2.0431897018426803</v>
      </c>
      <c r="R114" s="24">
        <f>J114/$AE42</f>
        <v>6.4513865217652837</v>
      </c>
      <c r="S114" s="24">
        <f>K114/$AE42</f>
        <v>64.958995849457622</v>
      </c>
      <c r="T114" s="54">
        <f t="shared" si="13"/>
        <v>5.7471811735140585</v>
      </c>
      <c r="U114" s="54">
        <f t="shared" si="14"/>
        <v>5.7325833333333334</v>
      </c>
      <c r="V114" s="71">
        <f t="shared" si="15"/>
        <v>232.66939693488129</v>
      </c>
      <c r="W114" s="71">
        <f t="shared" si="16"/>
        <v>237.81100000000004</v>
      </c>
      <c r="X114" s="71">
        <f t="shared" si="17"/>
        <v>238.41657810839536</v>
      </c>
      <c r="Y114" s="71">
        <f t="shared" si="18"/>
        <v>237.81100000000004</v>
      </c>
      <c r="Z114" s="5">
        <v>1</v>
      </c>
      <c r="AA114" s="5"/>
    </row>
    <row r="115" spans="1:27" x14ac:dyDescent="0.25">
      <c r="A115" s="36">
        <f t="shared" si="11"/>
        <v>2009</v>
      </c>
      <c r="B115" s="36" t="str">
        <f t="shared" si="12"/>
        <v>Q1-2009</v>
      </c>
      <c r="C115" t="s">
        <v>229</v>
      </c>
      <c r="D115" s="3">
        <v>39844</v>
      </c>
      <c r="E115" s="34">
        <v>124.459</v>
      </c>
      <c r="F115" s="35">
        <v>4.532</v>
      </c>
      <c r="G115" s="35">
        <v>5.0419999999999998</v>
      </c>
      <c r="H115" s="22">
        <v>2.387</v>
      </c>
      <c r="I115" s="22">
        <v>2.085</v>
      </c>
      <c r="J115" s="35">
        <v>2.8439999999999999</v>
      </c>
      <c r="K115" s="34">
        <v>84.76</v>
      </c>
      <c r="L115" s="5"/>
      <c r="M115" s="24">
        <f>E115/$AE43</f>
        <v>125.48547115404004</v>
      </c>
      <c r="N115" s="24">
        <f>F115/$AE43</f>
        <v>4.5693775080155676</v>
      </c>
      <c r="O115" s="24">
        <f>G115/$AE43</f>
        <v>5.0835837147869567</v>
      </c>
      <c r="P115" s="24">
        <f>H115/$AE43</f>
        <v>2.4066866971829564</v>
      </c>
      <c r="Q115" s="24">
        <f>I115/$AE43</f>
        <v>2.1021959629771532</v>
      </c>
      <c r="R115" s="24">
        <f>J115/$AE43</f>
        <v>2.8674557883486922</v>
      </c>
      <c r="S115" s="24">
        <f>K115/$AE43</f>
        <v>85.459055070476495</v>
      </c>
      <c r="T115" s="54">
        <f t="shared" si="13"/>
        <v>3.0288169401072627</v>
      </c>
      <c r="U115" s="54">
        <f t="shared" si="14"/>
        <v>3.0571666666666668</v>
      </c>
      <c r="V115" s="71">
        <f t="shared" si="15"/>
        <v>224.94500895572057</v>
      </c>
      <c r="W115" s="71">
        <f t="shared" si="16"/>
        <v>226.10900000000004</v>
      </c>
      <c r="X115" s="71">
        <f t="shared" si="17"/>
        <v>227.97382589582784</v>
      </c>
      <c r="Y115" s="71">
        <f t="shared" si="18"/>
        <v>226.10900000000004</v>
      </c>
      <c r="Z115" s="5">
        <v>1</v>
      </c>
      <c r="AA115" s="5"/>
    </row>
    <row r="116" spans="1:27" x14ac:dyDescent="0.25">
      <c r="A116" s="36">
        <f t="shared" si="11"/>
        <v>2009</v>
      </c>
      <c r="B116" s="36" t="str">
        <f t="shared" si="12"/>
        <v>Q1-2009</v>
      </c>
      <c r="C116" t="s">
        <v>230</v>
      </c>
      <c r="D116" s="3">
        <v>39872</v>
      </c>
      <c r="E116" s="34">
        <v>8.7170000000000005</v>
      </c>
      <c r="F116" s="35">
        <v>-2.056</v>
      </c>
      <c r="G116" s="35">
        <v>4.2480000000000002</v>
      </c>
      <c r="H116" s="22">
        <v>1.244</v>
      </c>
      <c r="I116" s="22">
        <v>1.6819999999999999</v>
      </c>
      <c r="J116" s="35">
        <v>2.0179999999999998</v>
      </c>
      <c r="K116" s="34">
        <v>71.475999999999999</v>
      </c>
      <c r="L116" s="5"/>
      <c r="M116" s="24">
        <f>E116/$AE43</f>
        <v>8.7888931459337378</v>
      </c>
      <c r="N116" s="24">
        <f>F116/$AE43</f>
        <v>-2.0729567865136818</v>
      </c>
      <c r="O116" s="24">
        <f>G116/$AE43</f>
        <v>4.2830352281664013</v>
      </c>
      <c r="P116" s="24">
        <f>H116/$AE43</f>
        <v>1.2542598455364884</v>
      </c>
      <c r="Q116" s="24">
        <f>I116/$AE43</f>
        <v>1.6958722348813291</v>
      </c>
      <c r="R116" s="24">
        <f>J116/$AE43</f>
        <v>2.0346433828718919</v>
      </c>
      <c r="S116" s="24">
        <f>K116/$AE43</f>
        <v>72.065495755278178</v>
      </c>
      <c r="T116" s="54">
        <f t="shared" si="13"/>
        <v>3.0288169401072627</v>
      </c>
      <c r="U116" s="54">
        <f t="shared" si="14"/>
        <v>3.0571666666666668</v>
      </c>
      <c r="V116" s="71">
        <f t="shared" si="15"/>
        <v>85.020425866047077</v>
      </c>
      <c r="W116" s="71">
        <f t="shared" si="16"/>
        <v>87.329000000000008</v>
      </c>
      <c r="X116" s="71">
        <f t="shared" si="17"/>
        <v>88.049242806154339</v>
      </c>
      <c r="Y116" s="71">
        <f t="shared" si="18"/>
        <v>87.329000000000008</v>
      </c>
      <c r="Z116" s="5">
        <v>1</v>
      </c>
      <c r="AA116" s="5"/>
    </row>
    <row r="117" spans="1:27" x14ac:dyDescent="0.25">
      <c r="A117" s="36">
        <f t="shared" si="11"/>
        <v>2009</v>
      </c>
      <c r="B117" s="36" t="str">
        <f t="shared" si="12"/>
        <v>Q1-2009</v>
      </c>
      <c r="C117" t="s">
        <v>231</v>
      </c>
      <c r="D117" s="3">
        <v>39903</v>
      </c>
      <c r="E117" s="34">
        <v>41.226999999999997</v>
      </c>
      <c r="F117" s="35">
        <v>3.3919999999999999</v>
      </c>
      <c r="G117" s="35">
        <v>4.9939999999999998</v>
      </c>
      <c r="H117" s="22">
        <v>1.919</v>
      </c>
      <c r="I117" s="22">
        <v>1.522</v>
      </c>
      <c r="J117" s="35">
        <v>2.1589999999999998</v>
      </c>
      <c r="K117" s="34">
        <v>73.742999999999995</v>
      </c>
      <c r="L117" s="5"/>
      <c r="M117" s="24">
        <f>E117/$AE43</f>
        <v>41.5670182089492</v>
      </c>
      <c r="N117" s="24">
        <f>F117/$AE43</f>
        <v>3.419975398761872</v>
      </c>
      <c r="O117" s="24">
        <f>G117/$AE43</f>
        <v>5.0351878365025904</v>
      </c>
      <c r="P117" s="24">
        <f>H117/$AE43</f>
        <v>1.934826883910387</v>
      </c>
      <c r="Q117" s="24">
        <f>I117/$AE43</f>
        <v>1.5345526406001089</v>
      </c>
      <c r="R117" s="24">
        <f>J117/$AE43</f>
        <v>2.1768062753322175</v>
      </c>
      <c r="S117" s="24">
        <f>K117/$AE43</f>
        <v>74.351192756750208</v>
      </c>
      <c r="T117" s="54">
        <f t="shared" si="13"/>
        <v>3.0288169401072627</v>
      </c>
      <c r="U117" s="54">
        <f t="shared" si="14"/>
        <v>3.0571666666666668</v>
      </c>
      <c r="V117" s="71">
        <f t="shared" si="15"/>
        <v>126.99074306069933</v>
      </c>
      <c r="W117" s="71">
        <f t="shared" si="16"/>
        <v>128.95599999999999</v>
      </c>
      <c r="X117" s="71">
        <f t="shared" si="17"/>
        <v>130.01956000080659</v>
      </c>
      <c r="Y117" s="71">
        <f t="shared" si="18"/>
        <v>128.95599999999999</v>
      </c>
      <c r="Z117" s="5">
        <v>1</v>
      </c>
      <c r="AA117" s="5"/>
    </row>
    <row r="118" spans="1:27" x14ac:dyDescent="0.25">
      <c r="A118" s="36">
        <f t="shared" si="11"/>
        <v>2009</v>
      </c>
      <c r="B118" s="36" t="str">
        <f t="shared" si="12"/>
        <v>Q2-2009</v>
      </c>
      <c r="C118" t="s">
        <v>232</v>
      </c>
      <c r="D118" s="3">
        <v>39933</v>
      </c>
      <c r="E118" s="34">
        <v>136.66800000000001</v>
      </c>
      <c r="F118" s="35">
        <v>14.545</v>
      </c>
      <c r="G118" s="35">
        <v>5.6420000000000003</v>
      </c>
      <c r="H118" s="22">
        <v>3.976</v>
      </c>
      <c r="I118" s="22">
        <v>1.8779999999999999</v>
      </c>
      <c r="J118" s="35">
        <v>5.1580000000000004</v>
      </c>
      <c r="K118" s="34">
        <v>98.366</v>
      </c>
      <c r="L118" s="5"/>
      <c r="M118" s="24">
        <f>E118/$AE44</f>
        <v>137.18105715375503</v>
      </c>
      <c r="N118" s="24">
        <f>F118/$AE44</f>
        <v>14.599602513400116</v>
      </c>
      <c r="O118" s="24">
        <f>G118/$AE44</f>
        <v>5.6631802943006848</v>
      </c>
      <c r="P118" s="24">
        <f>H118/$AE44</f>
        <v>3.9909260634774055</v>
      </c>
      <c r="Q118" s="24">
        <f>I118/$AE44</f>
        <v>1.8850500873266014</v>
      </c>
      <c r="R118" s="24">
        <f>J118/$AE44</f>
        <v>5.1773633388874396</v>
      </c>
      <c r="S118" s="24">
        <f>K118/$AE44</f>
        <v>98.73526990946138</v>
      </c>
      <c r="T118" s="54">
        <f t="shared" si="13"/>
        <v>3.0288169401072627</v>
      </c>
      <c r="U118" s="54">
        <f t="shared" si="14"/>
        <v>3.0571666666666668</v>
      </c>
      <c r="V118" s="71">
        <f t="shared" si="15"/>
        <v>264.20363242050138</v>
      </c>
      <c r="W118" s="71">
        <f t="shared" si="16"/>
        <v>266.23299999999995</v>
      </c>
      <c r="X118" s="71">
        <f t="shared" si="17"/>
        <v>267.23244936060865</v>
      </c>
      <c r="Y118" s="71">
        <f t="shared" si="18"/>
        <v>266.23299999999995</v>
      </c>
      <c r="Z118" s="5">
        <v>1</v>
      </c>
      <c r="AA118" s="5"/>
    </row>
    <row r="119" spans="1:27" x14ac:dyDescent="0.25">
      <c r="A119" s="36">
        <f t="shared" si="11"/>
        <v>2009</v>
      </c>
      <c r="B119" s="36" t="str">
        <f t="shared" si="12"/>
        <v>Q2-2009</v>
      </c>
      <c r="C119" t="s">
        <v>233</v>
      </c>
      <c r="D119" s="3">
        <v>39964</v>
      </c>
      <c r="E119" s="34">
        <v>26.218</v>
      </c>
      <c r="F119" s="35">
        <v>-1.4039999999999999</v>
      </c>
      <c r="G119" s="35">
        <v>5.4269999999999996</v>
      </c>
      <c r="H119" s="22">
        <v>1.4570000000000001</v>
      </c>
      <c r="I119" s="22">
        <v>1.383</v>
      </c>
      <c r="J119" s="35">
        <v>3.3050000000000002</v>
      </c>
      <c r="K119" s="34">
        <v>80.853999999999999</v>
      </c>
      <c r="L119" s="5"/>
      <c r="M119" s="24">
        <f>E119/$AE44</f>
        <v>26.316423423604277</v>
      </c>
      <c r="N119" s="24">
        <f>F119/$AE44</f>
        <v>-1.4092706723144559</v>
      </c>
      <c r="O119" s="24">
        <f>G119/$AE44</f>
        <v>5.4473731756770318</v>
      </c>
      <c r="P119" s="24">
        <f>H119/$AE44</f>
        <v>1.4624696364402867</v>
      </c>
      <c r="Q119" s="24">
        <f>I119/$AE44</f>
        <v>1.3881918374721458</v>
      </c>
      <c r="R119" s="24">
        <f>J119/$AE44</f>
        <v>3.3174071025635881</v>
      </c>
      <c r="S119" s="24">
        <f>K119/$AE44</f>
        <v>81.15752915905486</v>
      </c>
      <c r="T119" s="54">
        <f t="shared" si="13"/>
        <v>3.0288169401072627</v>
      </c>
      <c r="U119" s="54">
        <f t="shared" si="14"/>
        <v>3.0571666666666668</v>
      </c>
      <c r="V119" s="71">
        <f t="shared" si="15"/>
        <v>114.65130672239046</v>
      </c>
      <c r="W119" s="71">
        <f t="shared" si="16"/>
        <v>117.24000000000001</v>
      </c>
      <c r="X119" s="71">
        <f t="shared" si="17"/>
        <v>117.68012366249772</v>
      </c>
      <c r="Y119" s="71">
        <f t="shared" si="18"/>
        <v>117.24000000000001</v>
      </c>
      <c r="Z119" s="5">
        <v>1</v>
      </c>
      <c r="AA119" s="5"/>
    </row>
    <row r="120" spans="1:27" x14ac:dyDescent="0.25">
      <c r="A120" s="36">
        <f t="shared" si="11"/>
        <v>2009</v>
      </c>
      <c r="B120" s="36" t="str">
        <f t="shared" si="12"/>
        <v>Q2-2009</v>
      </c>
      <c r="C120" t="s">
        <v>234</v>
      </c>
      <c r="D120" s="3">
        <v>39994</v>
      </c>
      <c r="E120" s="34">
        <v>92.935000000000002</v>
      </c>
      <c r="F120" s="35">
        <v>32.529000000000003</v>
      </c>
      <c r="G120" s="35">
        <v>6.7350000000000003</v>
      </c>
      <c r="H120" s="22">
        <v>0.98299999999999998</v>
      </c>
      <c r="I120" s="22">
        <v>1.498</v>
      </c>
      <c r="J120" s="35">
        <v>3.3780000000000001</v>
      </c>
      <c r="K120" s="34">
        <v>77.307000000000002</v>
      </c>
      <c r="L120" s="5"/>
      <c r="M120" s="24">
        <f>E120/$AE44</f>
        <v>93.283881717623913</v>
      </c>
      <c r="N120" s="24">
        <f>F120/$AE44</f>
        <v>32.651115170738564</v>
      </c>
      <c r="O120" s="24">
        <f>G120/$AE44</f>
        <v>6.7602834601409274</v>
      </c>
      <c r="P120" s="24">
        <f>H120/$AE44</f>
        <v>0.98669022142814122</v>
      </c>
      <c r="Q120" s="24">
        <f>I120/$AE44</f>
        <v>1.5036235520847971</v>
      </c>
      <c r="R120" s="24">
        <f>J120/$AE44</f>
        <v>3.3906811474916188</v>
      </c>
      <c r="S120" s="24">
        <f>K120/$AE44</f>
        <v>77.597213578784661</v>
      </c>
      <c r="T120" s="54">
        <f t="shared" si="13"/>
        <v>3.0288169401072627</v>
      </c>
      <c r="U120" s="54">
        <f t="shared" si="14"/>
        <v>3.0571666666666668</v>
      </c>
      <c r="V120" s="71">
        <f t="shared" si="15"/>
        <v>213.14467190818539</v>
      </c>
      <c r="W120" s="71">
        <f t="shared" si="16"/>
        <v>215.36500000000001</v>
      </c>
      <c r="X120" s="71">
        <f t="shared" si="17"/>
        <v>216.17348884829266</v>
      </c>
      <c r="Y120" s="71">
        <f t="shared" si="18"/>
        <v>215.36500000000001</v>
      </c>
      <c r="Z120" s="5">
        <v>1</v>
      </c>
      <c r="AA120" s="5"/>
    </row>
    <row r="121" spans="1:27" x14ac:dyDescent="0.25">
      <c r="A121" s="36">
        <f t="shared" si="11"/>
        <v>2009</v>
      </c>
      <c r="B121" s="36" t="str">
        <f t="shared" si="12"/>
        <v>Q3-2009</v>
      </c>
      <c r="C121" t="s">
        <v>235</v>
      </c>
      <c r="D121" s="3">
        <v>40025</v>
      </c>
      <c r="E121" s="34">
        <v>64.858999999999995</v>
      </c>
      <c r="F121" s="35">
        <v>2.577</v>
      </c>
      <c r="G121" s="35">
        <v>7.0570000000000004</v>
      </c>
      <c r="H121" s="22">
        <v>1.9259999999999999</v>
      </c>
      <c r="I121" s="22">
        <v>2.073</v>
      </c>
      <c r="J121" s="35">
        <v>5.4349999999999996</v>
      </c>
      <c r="K121" s="34">
        <v>67.575999999999993</v>
      </c>
      <c r="L121" s="5"/>
      <c r="M121" s="24">
        <f>E121/$AE45</f>
        <v>64.695320838279159</v>
      </c>
      <c r="N121" s="24">
        <f>F121/$AE45</f>
        <v>2.5704966434919654</v>
      </c>
      <c r="O121" s="24">
        <f>G121/$AE45</f>
        <v>7.0391908471566946</v>
      </c>
      <c r="P121" s="24">
        <f>H121/$AE45</f>
        <v>1.9211395170219345</v>
      </c>
      <c r="Q121" s="24">
        <f>I121/$AE45</f>
        <v>2.0677685455796837</v>
      </c>
      <c r="R121" s="24">
        <f>J121/$AE45</f>
        <v>5.4212841510977228</v>
      </c>
      <c r="S121" s="24">
        <f>K121/$AE45</f>
        <v>67.405464175635643</v>
      </c>
      <c r="T121" s="54">
        <f t="shared" si="13"/>
        <v>3.0288169401072627</v>
      </c>
      <c r="U121" s="54">
        <f t="shared" si="14"/>
        <v>3.0571666666666668</v>
      </c>
      <c r="V121" s="71">
        <f t="shared" si="15"/>
        <v>148.09184777815551</v>
      </c>
      <c r="W121" s="71">
        <f t="shared" si="16"/>
        <v>151.50299999999999</v>
      </c>
      <c r="X121" s="71">
        <f t="shared" si="17"/>
        <v>151.12066471826279</v>
      </c>
      <c r="Y121" s="71">
        <f t="shared" si="18"/>
        <v>151.50299999999999</v>
      </c>
      <c r="Z121" s="5">
        <v>-1</v>
      </c>
      <c r="AA121" s="5"/>
    </row>
    <row r="122" spans="1:27" x14ac:dyDescent="0.25">
      <c r="A122" s="36">
        <f t="shared" si="11"/>
        <v>2009</v>
      </c>
      <c r="B122" s="36" t="str">
        <f t="shared" si="12"/>
        <v>Q3-2009</v>
      </c>
      <c r="C122" t="s">
        <v>236</v>
      </c>
      <c r="D122" s="3">
        <v>40056</v>
      </c>
      <c r="E122" s="34">
        <v>62.488999999999997</v>
      </c>
      <c r="F122" s="35">
        <v>4.9530000000000003</v>
      </c>
      <c r="G122" s="35">
        <v>1.944</v>
      </c>
      <c r="H122" s="22">
        <v>1.3959999999999999</v>
      </c>
      <c r="I122" s="22">
        <v>1.4550000000000001</v>
      </c>
      <c r="J122" s="35">
        <v>5.47</v>
      </c>
      <c r="K122" s="34">
        <v>67.831000000000003</v>
      </c>
      <c r="L122" s="5"/>
      <c r="M122" s="24">
        <f>E122/$AE45</f>
        <v>62.331301806429735</v>
      </c>
      <c r="N122" s="24">
        <f>F122/$AE45</f>
        <v>4.9405005336498666</v>
      </c>
      <c r="O122" s="24">
        <f>G122/$AE45</f>
        <v>1.9390940919473731</v>
      </c>
      <c r="P122" s="24">
        <f>H122/$AE45</f>
        <v>1.3924770331062413</v>
      </c>
      <c r="Q122" s="24">
        <f>I122/$AE45</f>
        <v>1.4513281398062903</v>
      </c>
      <c r="R122" s="24">
        <f>J122/$AE45</f>
        <v>5.4561958245638538</v>
      </c>
      <c r="S122" s="24">
        <f>K122/$AE45</f>
        <v>67.659820653746024</v>
      </c>
      <c r="T122" s="54">
        <f t="shared" si="13"/>
        <v>3.0288169401072627</v>
      </c>
      <c r="U122" s="54">
        <f t="shared" si="14"/>
        <v>3.0571666666666668</v>
      </c>
      <c r="V122" s="71">
        <f t="shared" si="15"/>
        <v>142.14190114314209</v>
      </c>
      <c r="W122" s="71">
        <f t="shared" si="16"/>
        <v>145.53800000000001</v>
      </c>
      <c r="X122" s="71">
        <f t="shared" si="17"/>
        <v>145.17071808324937</v>
      </c>
      <c r="Y122" s="71">
        <f t="shared" si="18"/>
        <v>145.53800000000001</v>
      </c>
      <c r="Z122" s="5">
        <v>-1</v>
      </c>
      <c r="AA122" s="5"/>
    </row>
    <row r="123" spans="1:27" x14ac:dyDescent="0.25">
      <c r="A123" s="36">
        <f t="shared" si="11"/>
        <v>2009</v>
      </c>
      <c r="B123" s="36" t="str">
        <f t="shared" si="12"/>
        <v>Q3-2009</v>
      </c>
      <c r="C123" t="s">
        <v>237</v>
      </c>
      <c r="D123" s="3">
        <v>40086</v>
      </c>
      <c r="E123" s="34">
        <v>102.437</v>
      </c>
      <c r="F123" s="35">
        <v>28.792999999999999</v>
      </c>
      <c r="G123" s="35">
        <v>6.9779999999999998</v>
      </c>
      <c r="H123" s="22">
        <v>1.637</v>
      </c>
      <c r="I123" s="22">
        <v>1.9830000000000001</v>
      </c>
      <c r="J123" s="35">
        <v>8.0739999999999998</v>
      </c>
      <c r="K123" s="34">
        <v>68.998999999999995</v>
      </c>
      <c r="L123" s="5"/>
      <c r="M123" s="24">
        <f>E123/$AE45</f>
        <v>102.17848842428656</v>
      </c>
      <c r="N123" s="24">
        <f>F123/$AE45</f>
        <v>28.720337546008601</v>
      </c>
      <c r="O123" s="24">
        <f>G123/$AE45</f>
        <v>6.9603902127617134</v>
      </c>
      <c r="P123" s="24">
        <f>H123/$AE45</f>
        <v>1.6328688418301698</v>
      </c>
      <c r="Q123" s="24">
        <f>I123/$AE45</f>
        <v>1.9779956709524904</v>
      </c>
      <c r="R123" s="24">
        <f>J123/$AE45</f>
        <v>8.0536243304439772</v>
      </c>
      <c r="S123" s="24">
        <f>K123/$AE45</f>
        <v>68.824873071130042</v>
      </c>
      <c r="T123" s="54">
        <f t="shared" si="13"/>
        <v>3.0288169401072627</v>
      </c>
      <c r="U123" s="54">
        <f t="shared" si="14"/>
        <v>3.0571666666666668</v>
      </c>
      <c r="V123" s="71">
        <f t="shared" si="15"/>
        <v>215.31976115730626</v>
      </c>
      <c r="W123" s="71">
        <f t="shared" si="16"/>
        <v>218.90100000000001</v>
      </c>
      <c r="X123" s="71">
        <f t="shared" si="17"/>
        <v>218.34857809741354</v>
      </c>
      <c r="Y123" s="71">
        <f t="shared" si="18"/>
        <v>218.90100000000001</v>
      </c>
      <c r="Z123" s="5">
        <v>-1</v>
      </c>
      <c r="AA123" s="5"/>
    </row>
    <row r="124" spans="1:27" x14ac:dyDescent="0.25">
      <c r="A124" s="36">
        <f t="shared" si="11"/>
        <v>2009</v>
      </c>
      <c r="B124" s="36" t="str">
        <f t="shared" si="12"/>
        <v>Q4-2009</v>
      </c>
      <c r="C124" t="s">
        <v>238</v>
      </c>
      <c r="D124" s="3">
        <v>40117</v>
      </c>
      <c r="E124" s="34">
        <v>61.247999999999998</v>
      </c>
      <c r="F124" s="35">
        <v>-4.5049999999999999</v>
      </c>
      <c r="G124" s="35">
        <v>4.3470000000000004</v>
      </c>
      <c r="H124" s="22">
        <v>1.556</v>
      </c>
      <c r="I124" s="22">
        <v>2.1589999999999998</v>
      </c>
      <c r="J124" s="35">
        <v>7.202</v>
      </c>
      <c r="K124" s="34">
        <v>63.287999999999997</v>
      </c>
      <c r="L124" s="5"/>
      <c r="M124" s="24">
        <f>E124/$AE46</f>
        <v>60.680034873583253</v>
      </c>
      <c r="N124" s="24">
        <f>F124/$AE46</f>
        <v>-4.463224221288737</v>
      </c>
      <c r="O124" s="24">
        <f>G124/$AE46</f>
        <v>4.3066893873345489</v>
      </c>
      <c r="P124" s="24">
        <f>H124/$AE46</f>
        <v>1.541570896409606</v>
      </c>
      <c r="Q124" s="24">
        <f>I124/$AE46</f>
        <v>2.1389791551081871</v>
      </c>
      <c r="R124" s="24">
        <f>J124/$AE46</f>
        <v>7.1352143932789094</v>
      </c>
      <c r="S124" s="24">
        <f>K124/$AE46</f>
        <v>62.701117539827209</v>
      </c>
      <c r="T124" s="54">
        <f t="shared" si="13"/>
        <v>3.0288169401072627</v>
      </c>
      <c r="U124" s="54">
        <f t="shared" si="14"/>
        <v>3.0571666666666668</v>
      </c>
      <c r="V124" s="71">
        <f t="shared" si="15"/>
        <v>131.0115650841457</v>
      </c>
      <c r="W124" s="71">
        <f t="shared" si="16"/>
        <v>135.29499999999999</v>
      </c>
      <c r="X124" s="71">
        <f t="shared" si="17"/>
        <v>134.04038202425298</v>
      </c>
      <c r="Y124" s="71">
        <f t="shared" si="18"/>
        <v>135.29499999999999</v>
      </c>
      <c r="Z124" s="5">
        <v>-1</v>
      </c>
      <c r="AA124" s="5"/>
    </row>
    <row r="125" spans="1:27" x14ac:dyDescent="0.25">
      <c r="A125" s="36">
        <f t="shared" si="11"/>
        <v>2009</v>
      </c>
      <c r="B125" s="36" t="str">
        <f t="shared" si="12"/>
        <v>Q4-2009</v>
      </c>
      <c r="C125" t="s">
        <v>239</v>
      </c>
      <c r="D125" s="3">
        <v>40147</v>
      </c>
      <c r="E125" s="34">
        <v>47.857999999999997</v>
      </c>
      <c r="F125" s="35">
        <v>-2.0990000000000002</v>
      </c>
      <c r="G125" s="35">
        <v>6.1040000000000001</v>
      </c>
      <c r="H125" s="22">
        <v>1.0489999999999999</v>
      </c>
      <c r="I125" s="22">
        <v>1.9119999999999999</v>
      </c>
      <c r="J125" s="35">
        <v>8.2409999999999997</v>
      </c>
      <c r="K125" s="34">
        <v>70.498000000000005</v>
      </c>
      <c r="L125" s="5"/>
      <c r="M125" s="24">
        <f>E125/$AE46</f>
        <v>47.414203059364347</v>
      </c>
      <c r="N125" s="24">
        <f>F125/$AE46</f>
        <v>-2.0795355472774828</v>
      </c>
      <c r="O125" s="24">
        <f>G125/$AE46</f>
        <v>6.0473963699770152</v>
      </c>
      <c r="P125" s="24">
        <f>H125/$AE46</f>
        <v>1.039272410240152</v>
      </c>
      <c r="Q125" s="24">
        <f>I125/$AE46</f>
        <v>1.8942696362051199</v>
      </c>
      <c r="R125" s="24">
        <f>J125/$AE46</f>
        <v>8.1645795355472774</v>
      </c>
      <c r="S125" s="24">
        <f>K125/$AE46</f>
        <v>69.844257747483553</v>
      </c>
      <c r="T125" s="54">
        <f t="shared" si="13"/>
        <v>3.0288169401072627</v>
      </c>
      <c r="U125" s="54">
        <f t="shared" si="14"/>
        <v>3.0571666666666668</v>
      </c>
      <c r="V125" s="71">
        <f t="shared" si="15"/>
        <v>129.2956262714327</v>
      </c>
      <c r="W125" s="71">
        <f t="shared" si="16"/>
        <v>133.56299999999999</v>
      </c>
      <c r="X125" s="71">
        <f t="shared" si="17"/>
        <v>132.32444321153997</v>
      </c>
      <c r="Y125" s="71">
        <f t="shared" si="18"/>
        <v>133.56299999999999</v>
      </c>
      <c r="Z125" s="5">
        <v>-1</v>
      </c>
      <c r="AA125" s="5"/>
    </row>
    <row r="126" spans="1:27" x14ac:dyDescent="0.25">
      <c r="A126" s="36">
        <f t="shared" si="11"/>
        <v>2009</v>
      </c>
      <c r="B126" s="36" t="str">
        <f t="shared" si="12"/>
        <v>Q4-2009</v>
      </c>
      <c r="C126" t="s">
        <v>240</v>
      </c>
      <c r="D126" s="3">
        <v>40178</v>
      </c>
      <c r="E126" s="34">
        <v>98.625</v>
      </c>
      <c r="F126" s="35">
        <v>40.53</v>
      </c>
      <c r="G126" s="35">
        <v>5.8680000000000003</v>
      </c>
      <c r="H126" s="22">
        <v>1.361</v>
      </c>
      <c r="I126" s="22">
        <v>1.853</v>
      </c>
      <c r="J126" s="35">
        <v>8.8520000000000003</v>
      </c>
      <c r="K126" s="34">
        <v>61.828000000000003</v>
      </c>
      <c r="L126" s="5"/>
      <c r="M126" s="24">
        <f>E126/$AE46</f>
        <v>97.71043037172069</v>
      </c>
      <c r="N126" s="24">
        <f>F126/$AE46</f>
        <v>40.154157089640961</v>
      </c>
      <c r="O126" s="24">
        <f>G126/$AE46</f>
        <v>5.8135848458429109</v>
      </c>
      <c r="P126" s="24">
        <f>H126/$AE46</f>
        <v>1.3483791709598161</v>
      </c>
      <c r="Q126" s="24">
        <f>I126/$AE46</f>
        <v>1.8358167551715938</v>
      </c>
      <c r="R126" s="24">
        <f>J126/$AE46</f>
        <v>8.7699136086232858</v>
      </c>
      <c r="S126" s="24">
        <f>K126/$AE46</f>
        <v>61.254656415946741</v>
      </c>
      <c r="T126" s="54">
        <f t="shared" si="13"/>
        <v>3.0288169401072627</v>
      </c>
      <c r="U126" s="54">
        <f t="shared" si="14"/>
        <v>3.0571666666666668</v>
      </c>
      <c r="V126" s="71">
        <f t="shared" si="15"/>
        <v>213.85812131779875</v>
      </c>
      <c r="W126" s="71">
        <f t="shared" si="16"/>
        <v>218.917</v>
      </c>
      <c r="X126" s="71">
        <f t="shared" si="17"/>
        <v>216.88693825790602</v>
      </c>
      <c r="Y126" s="71">
        <f t="shared" si="18"/>
        <v>218.917</v>
      </c>
      <c r="Z126" s="5">
        <v>-1</v>
      </c>
      <c r="AA126" s="5"/>
    </row>
    <row r="127" spans="1:27" x14ac:dyDescent="0.25">
      <c r="A127" s="36">
        <f t="shared" si="11"/>
        <v>2010</v>
      </c>
      <c r="B127" s="36" t="str">
        <f t="shared" si="12"/>
        <v>Q1-2010</v>
      </c>
      <c r="C127" t="s">
        <v>241</v>
      </c>
      <c r="D127" s="3">
        <v>40209</v>
      </c>
      <c r="E127" s="34">
        <v>103.523</v>
      </c>
      <c r="F127" s="35">
        <v>3.2320000000000002</v>
      </c>
      <c r="G127" s="35">
        <v>5.625</v>
      </c>
      <c r="H127" s="22">
        <v>1.4850000000000001</v>
      </c>
      <c r="I127" s="22">
        <v>2.0739999999999998</v>
      </c>
      <c r="J127" s="35">
        <v>6.45</v>
      </c>
      <c r="K127" s="34">
        <v>82.85</v>
      </c>
      <c r="L127" s="5"/>
      <c r="M127" s="24">
        <f>E127/$AE47</f>
        <v>102.21566168702299</v>
      </c>
      <c r="N127" s="24">
        <f>F127/$AE47</f>
        <v>3.1911847470847863</v>
      </c>
      <c r="O127" s="24">
        <f>G127/$AE47</f>
        <v>5.5539647903316585</v>
      </c>
      <c r="P127" s="24">
        <f>H127/$AE47</f>
        <v>1.466246704647558</v>
      </c>
      <c r="Q127" s="24">
        <f>I127/$AE47</f>
        <v>2.0478085289151751</v>
      </c>
      <c r="R127" s="24">
        <f>J127/$AE47</f>
        <v>6.3685462929136358</v>
      </c>
      <c r="S127" s="24">
        <f>K127/$AE47</f>
        <v>81.803730289596075</v>
      </c>
      <c r="T127" s="54" t="e">
        <f t="shared" si="13"/>
        <v>#N/A</v>
      </c>
      <c r="U127" s="54" t="e">
        <f t="shared" si="14"/>
        <v>#N/A</v>
      </c>
      <c r="V127" s="71" t="e">
        <f t="shared" si="15"/>
        <v>#N/A</v>
      </c>
      <c r="W127" s="71">
        <f t="shared" si="16"/>
        <v>205.23899999999998</v>
      </c>
      <c r="X127" s="71">
        <f t="shared" si="17"/>
        <v>202.64714304051188</v>
      </c>
      <c r="Y127" s="71">
        <f t="shared" si="18"/>
        <v>205.23899999999998</v>
      </c>
      <c r="Z127" s="5">
        <v>-1</v>
      </c>
      <c r="AA127" s="5"/>
    </row>
    <row r="128" spans="1:27" x14ac:dyDescent="0.25">
      <c r="A128" s="36">
        <f t="shared" si="11"/>
        <v>2010</v>
      </c>
      <c r="B128" s="36" t="str">
        <f t="shared" si="12"/>
        <v>Q1-2010</v>
      </c>
      <c r="C128" t="s">
        <v>242</v>
      </c>
      <c r="D128" s="3">
        <v>40237</v>
      </c>
      <c r="E128" s="34">
        <v>22.748999999999999</v>
      </c>
      <c r="F128" s="35">
        <v>8.234</v>
      </c>
      <c r="G128" s="35">
        <v>0.86199999999999999</v>
      </c>
      <c r="H128" s="22">
        <v>1.0640000000000001</v>
      </c>
      <c r="I128" s="22">
        <v>1.6919999999999999</v>
      </c>
      <c r="J128" s="35">
        <v>6.9980000000000002</v>
      </c>
      <c r="K128" s="34">
        <v>65.921999999999997</v>
      </c>
      <c r="L128" s="5"/>
      <c r="M128" s="24">
        <f>E128/$AE47</f>
        <v>22.461714669378647</v>
      </c>
      <c r="N128" s="24">
        <f>F128/$AE47</f>
        <v>8.1300170815272672</v>
      </c>
      <c r="O128" s="24">
        <f>G128/$AE47</f>
        <v>0.85111424875838038</v>
      </c>
      <c r="P128" s="24">
        <f>H128/$AE47</f>
        <v>1.0505632954511797</v>
      </c>
      <c r="Q128" s="24">
        <f>I128/$AE47</f>
        <v>1.6706326089317629</v>
      </c>
      <c r="R128" s="24">
        <f>J128/$AE47</f>
        <v>6.9096258849317245</v>
      </c>
      <c r="S128" s="24">
        <f>K128/$AE47</f>
        <v>65.089505228132197</v>
      </c>
      <c r="T128" s="54" t="e">
        <f t="shared" si="13"/>
        <v>#N/A</v>
      </c>
      <c r="U128" s="54" t="e">
        <f t="shared" si="14"/>
        <v>#N/A</v>
      </c>
      <c r="V128" s="71" t="e">
        <f t="shared" si="15"/>
        <v>#N/A</v>
      </c>
      <c r="W128" s="71">
        <f t="shared" si="16"/>
        <v>107.52099999999999</v>
      </c>
      <c r="X128" s="71">
        <f t="shared" si="17"/>
        <v>106.16317301711116</v>
      </c>
      <c r="Y128" s="71">
        <f t="shared" si="18"/>
        <v>107.52099999999999</v>
      </c>
      <c r="Z128" s="5">
        <v>-1</v>
      </c>
      <c r="AA128" s="5"/>
    </row>
    <row r="129" spans="1:27" x14ac:dyDescent="0.25">
      <c r="A129" s="36">
        <f t="shared" si="11"/>
        <v>2010</v>
      </c>
      <c r="B129" s="36" t="str">
        <f t="shared" si="12"/>
        <v>Q1-2010</v>
      </c>
      <c r="C129" t="s">
        <v>243</v>
      </c>
      <c r="D129" s="3">
        <v>40268</v>
      </c>
      <c r="E129" s="34">
        <v>59.503</v>
      </c>
      <c r="F129" s="35">
        <v>8.5779999999999994</v>
      </c>
      <c r="G129" s="35">
        <v>6.782</v>
      </c>
      <c r="H129" s="22">
        <v>2.8290000000000002</v>
      </c>
      <c r="I129" s="22">
        <v>1.9419999999999999</v>
      </c>
      <c r="J129" s="35">
        <v>9.4380000000000006</v>
      </c>
      <c r="K129" s="34">
        <v>64.284999999999997</v>
      </c>
      <c r="L129" s="5"/>
      <c r="M129" s="24">
        <f>E129/$AE47</f>
        <v>58.751567452285279</v>
      </c>
      <c r="N129" s="24">
        <f>F129/$AE47</f>
        <v>8.4696728838159938</v>
      </c>
      <c r="O129" s="24">
        <f>G129/$AE47</f>
        <v>6.6963536369829884</v>
      </c>
      <c r="P129" s="24">
        <f>H129/$AE47</f>
        <v>2.7932740252174693</v>
      </c>
      <c r="Q129" s="24">
        <f>I129/$AE47</f>
        <v>1.9174754885020588</v>
      </c>
      <c r="R129" s="24">
        <f>J129/$AE47</f>
        <v>9.318812389537813</v>
      </c>
      <c r="S129" s="24">
        <f>K129/$AE47</f>
        <v>63.473178052705897</v>
      </c>
      <c r="T129" s="54" t="e">
        <f t="shared" si="13"/>
        <v>#N/A</v>
      </c>
      <c r="U129" s="54" t="e">
        <f t="shared" si="14"/>
        <v>#N/A</v>
      </c>
      <c r="V129" s="71" t="e">
        <f t="shared" si="15"/>
        <v>#N/A</v>
      </c>
      <c r="W129" s="71">
        <f t="shared" si="16"/>
        <v>153.35699999999997</v>
      </c>
      <c r="X129" s="71">
        <f t="shared" si="17"/>
        <v>151.4203339290475</v>
      </c>
      <c r="Y129" s="71">
        <f t="shared" si="18"/>
        <v>153.35699999999997</v>
      </c>
      <c r="Z129" s="5">
        <v>-1</v>
      </c>
      <c r="AA129" s="5"/>
    </row>
    <row r="130" spans="1:27" x14ac:dyDescent="0.25">
      <c r="A130" s="36">
        <f t="shared" si="11"/>
        <v>2010</v>
      </c>
      <c r="B130" s="36" t="str">
        <f t="shared" si="12"/>
        <v>Q2-2010</v>
      </c>
      <c r="C130" t="s">
        <v>244</v>
      </c>
      <c r="D130" s="3">
        <v>40298</v>
      </c>
      <c r="E130" s="34">
        <v>107.31</v>
      </c>
      <c r="F130" s="35">
        <v>23.117999999999999</v>
      </c>
      <c r="G130" s="35">
        <v>6.3209999999999997</v>
      </c>
      <c r="H130" s="22">
        <v>3.25</v>
      </c>
      <c r="I130" s="22">
        <v>2.117</v>
      </c>
      <c r="J130" s="35">
        <v>5.5289999999999999</v>
      </c>
      <c r="K130" s="34">
        <v>97.616</v>
      </c>
      <c r="L130" s="5"/>
      <c r="M130" s="24">
        <f>E130/$AE48</f>
        <v>105.83570857948774</v>
      </c>
      <c r="N130" s="24">
        <f>F130/$AE48</f>
        <v>22.800390559506077</v>
      </c>
      <c r="O130" s="24">
        <f>G130/$AE48</f>
        <v>6.2341581765999621</v>
      </c>
      <c r="P130" s="24">
        <f>H130/$AE48</f>
        <v>3.2053494817196455</v>
      </c>
      <c r="Q130" s="24">
        <f>I130/$AE48</f>
        <v>2.0879153393232275</v>
      </c>
      <c r="R130" s="24">
        <f>J130/$AE48</f>
        <v>5.4530391644393594</v>
      </c>
      <c r="S130" s="24">
        <f>K130/$AE48</f>
        <v>96.274890771552279</v>
      </c>
      <c r="T130" s="54" t="e">
        <f t="shared" si="13"/>
        <v>#N/A</v>
      </c>
      <c r="U130" s="54" t="e">
        <f t="shared" si="14"/>
        <v>#N/A</v>
      </c>
      <c r="V130" s="71" t="e">
        <f t="shared" si="15"/>
        <v>#N/A</v>
      </c>
      <c r="W130" s="71">
        <f t="shared" si="16"/>
        <v>245.26099999999997</v>
      </c>
      <c r="X130" s="71">
        <f t="shared" si="17"/>
        <v>241.89145207262828</v>
      </c>
      <c r="Y130" s="71">
        <f t="shared" si="18"/>
        <v>245.26099999999997</v>
      </c>
      <c r="Z130" s="5">
        <v>-1</v>
      </c>
      <c r="AA130" s="5"/>
    </row>
    <row r="131" spans="1:27" x14ac:dyDescent="0.25">
      <c r="A131" s="36">
        <f t="shared" si="11"/>
        <v>2010</v>
      </c>
      <c r="B131" s="36" t="str">
        <f t="shared" si="12"/>
        <v>Q2-2010</v>
      </c>
      <c r="C131" t="s">
        <v>245</v>
      </c>
      <c r="D131" s="3">
        <v>40329</v>
      </c>
      <c r="E131" s="34">
        <v>45.554000000000002</v>
      </c>
      <c r="F131" s="35">
        <v>4.4050000000000002</v>
      </c>
      <c r="G131" s="35">
        <v>4.6920000000000002</v>
      </c>
      <c r="H131" s="22">
        <v>1.133</v>
      </c>
      <c r="I131" s="22">
        <v>1.7849999999999999</v>
      </c>
      <c r="J131" s="35">
        <v>7.5970000000000004</v>
      </c>
      <c r="K131" s="34">
        <v>81.628</v>
      </c>
      <c r="L131" s="5"/>
      <c r="M131" s="24">
        <f>E131/$AE48</f>
        <v>44.928150858540533</v>
      </c>
      <c r="N131" s="24">
        <f>F131/$AE48</f>
        <v>4.3444813744538582</v>
      </c>
      <c r="O131" s="24">
        <f>G131/$AE48</f>
        <v>4.6275383902241778</v>
      </c>
      <c r="P131" s="24">
        <f>H131/$AE48</f>
        <v>1.1174341423964178</v>
      </c>
      <c r="Q131" s="24">
        <f>I131/$AE48</f>
        <v>1.7604765614983282</v>
      </c>
      <c r="R131" s="24">
        <f>J131/$AE48</f>
        <v>7.4926276961920451</v>
      </c>
      <c r="S131" s="24">
        <f>K131/$AE48</f>
        <v>80.506543844249606</v>
      </c>
      <c r="T131" s="54" t="e">
        <f t="shared" si="13"/>
        <v>#N/A</v>
      </c>
      <c r="U131" s="54" t="e">
        <f t="shared" si="14"/>
        <v>#N/A</v>
      </c>
      <c r="V131" s="71" t="e">
        <f t="shared" si="15"/>
        <v>#N/A</v>
      </c>
      <c r="W131" s="71">
        <f t="shared" si="16"/>
        <v>146.79399999999998</v>
      </c>
      <c r="X131" s="71">
        <f t="shared" si="17"/>
        <v>144.77725286755498</v>
      </c>
      <c r="Y131" s="71">
        <f t="shared" si="18"/>
        <v>146.79399999999998</v>
      </c>
      <c r="Z131" s="5">
        <v>-1</v>
      </c>
      <c r="AA131" s="5"/>
    </row>
    <row r="132" spans="1:27" x14ac:dyDescent="0.25">
      <c r="A132" s="36">
        <f t="shared" si="11"/>
        <v>2010</v>
      </c>
      <c r="B132" s="36" t="str">
        <f t="shared" si="12"/>
        <v>Q2-2010</v>
      </c>
      <c r="C132" t="s">
        <v>246</v>
      </c>
      <c r="D132" s="3">
        <v>40359</v>
      </c>
      <c r="E132" s="34">
        <v>109.005</v>
      </c>
      <c r="F132" s="35">
        <v>51.468000000000004</v>
      </c>
      <c r="G132" s="35">
        <v>6.7249999999999996</v>
      </c>
      <c r="H132" s="22">
        <v>1.37</v>
      </c>
      <c r="I132" s="22">
        <v>2.1560000000000001</v>
      </c>
      <c r="J132" s="35">
        <v>8.2219999999999995</v>
      </c>
      <c r="K132" s="34">
        <v>72.102000000000004</v>
      </c>
      <c r="L132" s="5"/>
      <c r="M132" s="24">
        <f>E132/$AE48</f>
        <v>107.5074216168769</v>
      </c>
      <c r="N132" s="24">
        <f>F132/$AE48</f>
        <v>50.760900653891298</v>
      </c>
      <c r="O132" s="24">
        <f>G132/$AE48</f>
        <v>6.6326077737121887</v>
      </c>
      <c r="P132" s="24">
        <f>H132/$AE48</f>
        <v>1.3511780892172045</v>
      </c>
      <c r="Q132" s="24">
        <f>I132/$AE48</f>
        <v>2.1263795331038633</v>
      </c>
      <c r="R132" s="24">
        <f>J132/$AE48</f>
        <v>8.1090410580612069</v>
      </c>
      <c r="S132" s="24">
        <f>K132/$AE48</f>
        <v>71.111417947984577</v>
      </c>
      <c r="T132" s="54" t="e">
        <f t="shared" si="13"/>
        <v>#N/A</v>
      </c>
      <c r="U132" s="54" t="e">
        <f t="shared" si="14"/>
        <v>#N/A</v>
      </c>
      <c r="V132" s="71" t="e">
        <f t="shared" si="15"/>
        <v>#N/A</v>
      </c>
      <c r="W132" s="71">
        <f t="shared" si="16"/>
        <v>251.04800000000003</v>
      </c>
      <c r="X132" s="71">
        <f t="shared" si="17"/>
        <v>247.59894667284721</v>
      </c>
      <c r="Y132" s="71">
        <f t="shared" si="18"/>
        <v>251.04800000000003</v>
      </c>
      <c r="Z132" s="5">
        <v>-1</v>
      </c>
      <c r="AA132" s="5"/>
    </row>
    <row r="133" spans="1:27" x14ac:dyDescent="0.25">
      <c r="A133" s="36">
        <f t="shared" si="11"/>
        <v>2010</v>
      </c>
      <c r="B133" s="36" t="str">
        <f t="shared" si="12"/>
        <v>Q3-2010</v>
      </c>
      <c r="C133" t="s">
        <v>247</v>
      </c>
      <c r="D133" s="3">
        <v>40390</v>
      </c>
      <c r="E133" s="34">
        <v>64.075999999999993</v>
      </c>
      <c r="F133" s="35">
        <v>6.7530000000000001</v>
      </c>
      <c r="G133" s="35">
        <v>5.9160000000000004</v>
      </c>
      <c r="H133" s="22">
        <v>1.3979999999999999</v>
      </c>
      <c r="I133" s="22">
        <v>2.649</v>
      </c>
      <c r="J133" s="35">
        <v>8.2070000000000007</v>
      </c>
      <c r="K133" s="34">
        <v>66.546000000000006</v>
      </c>
      <c r="L133" s="5"/>
      <c r="M133" s="24">
        <f>E133/$AE49</f>
        <v>63.009253340937924</v>
      </c>
      <c r="N133" s="24">
        <f>F133/$AE49</f>
        <v>6.6405750641637091</v>
      </c>
      <c r="O133" s="24">
        <f>G133/$AE49</f>
        <v>5.817509563096773</v>
      </c>
      <c r="P133" s="24">
        <f>H133/$AE49</f>
        <v>1.374725890670941</v>
      </c>
      <c r="Q133" s="24">
        <f>I133/$AE49</f>
        <v>2.6048990589322769</v>
      </c>
      <c r="R133" s="24">
        <f>J133/$AE49</f>
        <v>8.0703686586097394</v>
      </c>
      <c r="S133" s="24">
        <f>K133/$AE49</f>
        <v>65.438132418160549</v>
      </c>
      <c r="T133" s="54" t="e">
        <f t="shared" si="13"/>
        <v>#N/A</v>
      </c>
      <c r="U133" s="54" t="e">
        <f t="shared" si="14"/>
        <v>#N/A</v>
      </c>
      <c r="V133" s="71" t="e">
        <f t="shared" si="15"/>
        <v>#N/A</v>
      </c>
      <c r="W133" s="71">
        <f t="shared" si="16"/>
        <v>155.54500000000002</v>
      </c>
      <c r="X133" s="71">
        <f t="shared" si="17"/>
        <v>152.95546399457191</v>
      </c>
      <c r="Y133" s="71">
        <f t="shared" si="18"/>
        <v>155.54500000000002</v>
      </c>
      <c r="Z133" s="5">
        <v>-1</v>
      </c>
      <c r="AA133" s="5"/>
    </row>
    <row r="134" spans="1:27" x14ac:dyDescent="0.25">
      <c r="A134" s="36">
        <f t="shared" si="11"/>
        <v>2010</v>
      </c>
      <c r="B134" s="36" t="str">
        <f t="shared" si="12"/>
        <v>Q3-2010</v>
      </c>
      <c r="C134" t="s">
        <v>248</v>
      </c>
      <c r="D134" s="3">
        <v>40421</v>
      </c>
      <c r="E134" s="34">
        <v>71.771000000000001</v>
      </c>
      <c r="F134" s="35">
        <v>2.6840000000000002</v>
      </c>
      <c r="G134" s="35">
        <v>5.306</v>
      </c>
      <c r="H134" s="22">
        <v>1.2809999999999999</v>
      </c>
      <c r="I134" s="22">
        <v>2.3319999999999999</v>
      </c>
      <c r="J134" s="35">
        <v>9.75</v>
      </c>
      <c r="K134" s="34">
        <v>70.873999999999995</v>
      </c>
      <c r="L134" s="5"/>
      <c r="M134" s="24">
        <f>E134/$AE49</f>
        <v>70.576145850746869</v>
      </c>
      <c r="N134" s="24">
        <f>F134/$AE49</f>
        <v>2.6393163737917069</v>
      </c>
      <c r="O134" s="24">
        <f>G134/$AE49</f>
        <v>5.2176649326895665</v>
      </c>
      <c r="P134" s="24">
        <f>H134/$AE49</f>
        <v>1.2596737238551328</v>
      </c>
      <c r="Q134" s="24">
        <f>I134/$AE49</f>
        <v>2.293176521491155</v>
      </c>
      <c r="R134" s="24">
        <f>J134/$AE49</f>
        <v>9.587680567984032</v>
      </c>
      <c r="S134" s="24">
        <f>K134/$AE49</f>
        <v>69.694079238492321</v>
      </c>
      <c r="T134" s="54" t="e">
        <f t="shared" si="13"/>
        <v>#N/A</v>
      </c>
      <c r="U134" s="54" t="e">
        <f t="shared" si="14"/>
        <v>#N/A</v>
      </c>
      <c r="V134" s="71" t="e">
        <f t="shared" si="15"/>
        <v>#N/A</v>
      </c>
      <c r="W134" s="71">
        <f t="shared" si="16"/>
        <v>163.99799999999999</v>
      </c>
      <c r="X134" s="71">
        <f t="shared" si="17"/>
        <v>161.26773720905078</v>
      </c>
      <c r="Y134" s="71">
        <f t="shared" si="18"/>
        <v>163.99799999999999</v>
      </c>
      <c r="Z134" s="5">
        <v>-1</v>
      </c>
      <c r="AA134" s="5"/>
    </row>
    <row r="135" spans="1:27" x14ac:dyDescent="0.25">
      <c r="A135" s="36">
        <f t="shared" si="11"/>
        <v>2010</v>
      </c>
      <c r="B135" s="36" t="str">
        <f t="shared" si="12"/>
        <v>Q3-2010</v>
      </c>
      <c r="C135" t="s">
        <v>249</v>
      </c>
      <c r="D135" s="3">
        <v>40451</v>
      </c>
      <c r="E135" s="34">
        <v>107.327</v>
      </c>
      <c r="F135" s="35">
        <v>49.04</v>
      </c>
      <c r="G135" s="35">
        <v>8.3610000000000007</v>
      </c>
      <c r="H135" s="22">
        <v>1.1080000000000001</v>
      </c>
      <c r="I135" s="22">
        <v>2.6259999999999999</v>
      </c>
      <c r="J135" s="35">
        <v>9.3859999999999992</v>
      </c>
      <c r="K135" s="34">
        <v>67.356999999999999</v>
      </c>
      <c r="L135" s="5"/>
      <c r="M135" s="24">
        <f>E135/$AE49</f>
        <v>105.54020434051509</v>
      </c>
      <c r="N135" s="24">
        <f>F135/$AE49</f>
        <v>48.223574877326861</v>
      </c>
      <c r="O135" s="24">
        <f>G135/$AE49</f>
        <v>8.2218048439912295</v>
      </c>
      <c r="P135" s="24">
        <f>H135/$AE49</f>
        <v>1.0895538532642366</v>
      </c>
      <c r="Q135" s="24">
        <f>I135/$AE49</f>
        <v>2.5822819663103656</v>
      </c>
      <c r="R135" s="24">
        <f>J135/$AE49</f>
        <v>9.2297404934459593</v>
      </c>
      <c r="S135" s="24">
        <f>K135/$AE49</f>
        <v>66.235630771046189</v>
      </c>
      <c r="T135" s="54" t="e">
        <f t="shared" si="13"/>
        <v>#N/A</v>
      </c>
      <c r="U135" s="54" t="e">
        <f t="shared" si="14"/>
        <v>#N/A</v>
      </c>
      <c r="V135" s="71" t="e">
        <f t="shared" si="15"/>
        <v>#N/A</v>
      </c>
      <c r="W135" s="71">
        <f t="shared" si="16"/>
        <v>245.20499999999998</v>
      </c>
      <c r="X135" s="71">
        <f t="shared" si="17"/>
        <v>241.12279114589995</v>
      </c>
      <c r="Y135" s="71">
        <f t="shared" si="18"/>
        <v>245.20499999999998</v>
      </c>
      <c r="Z135" s="5">
        <v>-1</v>
      </c>
      <c r="AA135" s="5"/>
    </row>
    <row r="136" spans="1:27" x14ac:dyDescent="0.25">
      <c r="A136" s="36">
        <f t="shared" ref="A136:A181" si="19">YEAR(C136)</f>
        <v>2010</v>
      </c>
      <c r="B136" s="36" t="str">
        <f t="shared" ref="B136:B181" si="20">"Q"&amp;ROUNDUP(MONTH(C136)/3, 0)&amp;"-"&amp;YEAR(C136)</f>
        <v>Q4-2010</v>
      </c>
      <c r="C136" t="s">
        <v>250</v>
      </c>
      <c r="D136" s="3">
        <v>40482</v>
      </c>
      <c r="E136" s="34">
        <v>71.399000000000001</v>
      </c>
      <c r="F136" s="35">
        <v>-4.4039999999999999</v>
      </c>
      <c r="G136" s="35">
        <v>4.476</v>
      </c>
      <c r="H136" s="22">
        <v>0.28100000000000003</v>
      </c>
      <c r="I136" s="22">
        <v>2.6190000000000002</v>
      </c>
      <c r="J136" s="35">
        <v>8.4879999999999995</v>
      </c>
      <c r="K136" s="34">
        <v>63.091999999999999</v>
      </c>
      <c r="L136" s="5"/>
      <c r="M136" s="24">
        <f>E136/$AE50</f>
        <v>69.839484315240682</v>
      </c>
      <c r="N136" s="24">
        <f>F136/$AE50</f>
        <v>-4.3078066769047174</v>
      </c>
      <c r="O136" s="24">
        <f>G136/$AE50</f>
        <v>4.3782340340203261</v>
      </c>
      <c r="P136" s="24">
        <f>H136/$AE50</f>
        <v>0.27486232429841639</v>
      </c>
      <c r="Q136" s="24">
        <f>I136/$AE50</f>
        <v>2.5617951150802583</v>
      </c>
      <c r="R136" s="24">
        <f>J136/$AE50</f>
        <v>8.302602877740064</v>
      </c>
      <c r="S136" s="24">
        <f>K136/$AE50</f>
        <v>61.713927988027351</v>
      </c>
      <c r="T136" s="54" t="e">
        <f t="shared" ref="T136:T181" si="21">VLOOKUP(TEXT(YEAR($D136), 0),$AH:$AL, MATCH(T$1, $AH$2:$AL$2, 0), FALSE)</f>
        <v>#N/A</v>
      </c>
      <c r="U136" s="54" t="e">
        <f t="shared" ref="U136:U181" si="22">VLOOKUP(TEXT(YEAR($D136), 0),$AH:$AM, MATCH(U$1, $AH$2:$AM$2, 0), FALSE)</f>
        <v>#N/A</v>
      </c>
      <c r="V136" s="71" t="e">
        <f t="shared" ref="V136:V181" si="23">(SUM(M136:S136)-T136)</f>
        <v>#N/A</v>
      </c>
      <c r="W136" s="71">
        <f t="shared" ref="W136:W181" si="24">SUM(E136:K136)-AM136</f>
        <v>145.95100000000002</v>
      </c>
      <c r="X136" s="71">
        <f t="shared" ref="X136:X181" si="25">SUM(M136:S136)</f>
        <v>142.76309997750235</v>
      </c>
      <c r="Y136" s="71">
        <f t="shared" ref="Y136:Y181" si="26">SUM(E136:K136)</f>
        <v>145.95100000000002</v>
      </c>
      <c r="Z136" s="5">
        <v>-1</v>
      </c>
      <c r="AA136" s="5"/>
    </row>
    <row r="137" spans="1:27" x14ac:dyDescent="0.25">
      <c r="A137" s="36">
        <f t="shared" si="19"/>
        <v>2010</v>
      </c>
      <c r="B137" s="36" t="str">
        <f t="shared" si="20"/>
        <v>Q4-2010</v>
      </c>
      <c r="C137" t="s">
        <v>251</v>
      </c>
      <c r="D137" s="3">
        <v>40512</v>
      </c>
      <c r="E137" s="34">
        <v>64.305999999999997</v>
      </c>
      <c r="F137" s="35">
        <v>-3.0649999999999999</v>
      </c>
      <c r="G137" s="35">
        <v>6.3259999999999996</v>
      </c>
      <c r="H137" s="22">
        <v>0.22500000000000001</v>
      </c>
      <c r="I137" s="22">
        <v>2.4580000000000002</v>
      </c>
      <c r="J137" s="35">
        <v>7.7220000000000004</v>
      </c>
      <c r="K137" s="34">
        <v>70.998000000000005</v>
      </c>
      <c r="L137" s="5"/>
      <c r="M137" s="24">
        <f>E137/$AE50</f>
        <v>62.901411481615526</v>
      </c>
      <c r="N137" s="24">
        <f>F137/$AE50</f>
        <v>-2.9980534661019438</v>
      </c>
      <c r="O137" s="24">
        <f>G137/$AE50</f>
        <v>6.1878258487963764</v>
      </c>
      <c r="P137" s="24">
        <f>H137/$AE50</f>
        <v>0.22008549098627647</v>
      </c>
      <c r="Q137" s="24">
        <f>I137/$AE50</f>
        <v>2.4043117193078558</v>
      </c>
      <c r="R137" s="24">
        <f>J137/$AE50</f>
        <v>7.5533340506490081</v>
      </c>
      <c r="S137" s="24">
        <f>K137/$AE50</f>
        <v>69.447243062416248</v>
      </c>
      <c r="T137" s="54" t="e">
        <f t="shared" si="21"/>
        <v>#N/A</v>
      </c>
      <c r="U137" s="54" t="e">
        <f t="shared" si="22"/>
        <v>#N/A</v>
      </c>
      <c r="V137" s="71" t="e">
        <f t="shared" si="23"/>
        <v>#N/A</v>
      </c>
      <c r="W137" s="71">
        <f t="shared" si="24"/>
        <v>148.96999999999997</v>
      </c>
      <c r="X137" s="71">
        <f t="shared" si="25"/>
        <v>145.71615818766935</v>
      </c>
      <c r="Y137" s="71">
        <f t="shared" si="26"/>
        <v>148.96999999999997</v>
      </c>
      <c r="Z137" s="5">
        <v>-1</v>
      </c>
      <c r="AA137" s="5"/>
    </row>
    <row r="138" spans="1:27" x14ac:dyDescent="0.25">
      <c r="A138" s="36">
        <f t="shared" si="19"/>
        <v>2010</v>
      </c>
      <c r="B138" s="36" t="str">
        <f t="shared" si="20"/>
        <v>Q4-2010</v>
      </c>
      <c r="C138" t="s">
        <v>252</v>
      </c>
      <c r="D138" s="3">
        <v>40543</v>
      </c>
      <c r="E138" s="34">
        <v>120.316</v>
      </c>
      <c r="F138" s="35">
        <v>43.4</v>
      </c>
      <c r="G138" s="35">
        <v>5.968</v>
      </c>
      <c r="H138" s="22">
        <v>0.218</v>
      </c>
      <c r="I138" s="22">
        <v>2.2959999999999998</v>
      </c>
      <c r="J138" s="35">
        <v>7.9829999999999997</v>
      </c>
      <c r="K138" s="34">
        <v>56.694000000000003</v>
      </c>
      <c r="L138" s="5"/>
      <c r="M138" s="24">
        <f>E138/$AE50</f>
        <v>117.68802637113262</v>
      </c>
      <c r="N138" s="24">
        <f>F138/$AE50</f>
        <v>42.452045816908438</v>
      </c>
      <c r="O138" s="24">
        <f>G138/$AE50</f>
        <v>5.8376453786937681</v>
      </c>
      <c r="P138" s="24">
        <f>H138/$AE50</f>
        <v>0.21323838682225896</v>
      </c>
      <c r="Q138" s="24">
        <f>I138/$AE50</f>
        <v>2.2458501657977363</v>
      </c>
      <c r="R138" s="24">
        <f>J138/$AE50</f>
        <v>7.8086332201930881</v>
      </c>
      <c r="S138" s="24">
        <f>K138/$AE50</f>
        <v>55.455674782115366</v>
      </c>
      <c r="T138" s="54" t="e">
        <f t="shared" si="21"/>
        <v>#N/A</v>
      </c>
      <c r="U138" s="54" t="e">
        <f t="shared" si="22"/>
        <v>#N/A</v>
      </c>
      <c r="V138" s="71" t="e">
        <f t="shared" si="23"/>
        <v>#N/A</v>
      </c>
      <c r="W138" s="71">
        <f t="shared" si="24"/>
        <v>236.875</v>
      </c>
      <c r="X138" s="71">
        <f t="shared" si="25"/>
        <v>231.7011141216633</v>
      </c>
      <c r="Y138" s="71">
        <f t="shared" si="26"/>
        <v>236.875</v>
      </c>
      <c r="Z138" s="5">
        <v>-1</v>
      </c>
      <c r="AA138" s="5"/>
    </row>
    <row r="139" spans="1:27" x14ac:dyDescent="0.25">
      <c r="A139" s="36">
        <f t="shared" si="19"/>
        <v>2011</v>
      </c>
      <c r="B139" s="36" t="str">
        <f t="shared" si="20"/>
        <v>Q1-2011</v>
      </c>
      <c r="C139" t="s">
        <v>253</v>
      </c>
      <c r="D139" s="3">
        <v>40574</v>
      </c>
      <c r="E139" s="34">
        <v>128.97300000000001</v>
      </c>
      <c r="F139" s="35">
        <v>3.645</v>
      </c>
      <c r="G139" s="35">
        <v>5.1369999999999996</v>
      </c>
      <c r="H139" s="22">
        <v>-0.80400000000000005</v>
      </c>
      <c r="I139" s="22">
        <v>2.4209999999999998</v>
      </c>
      <c r="J139" s="35">
        <v>10.771000000000001</v>
      </c>
      <c r="K139" s="34">
        <v>76.408000000000001</v>
      </c>
      <c r="L139" s="5"/>
      <c r="M139" s="24">
        <f>E139/$AE51</f>
        <v>125.21772056039381</v>
      </c>
      <c r="N139" s="24">
        <f>F139/$AE51</f>
        <v>3.5388693094107713</v>
      </c>
      <c r="O139" s="24">
        <f>G139/$AE51</f>
        <v>4.9874270623986634</v>
      </c>
      <c r="P139" s="24">
        <f>H139/$AE51</f>
        <v>-0.78059010281653229</v>
      </c>
      <c r="Q139" s="24">
        <f>I139/$AE51</f>
        <v>2.3505082573617218</v>
      </c>
      <c r="R139" s="24">
        <f>J139/$AE51</f>
        <v>10.457383081389141</v>
      </c>
      <c r="S139" s="24">
        <f>K139/$AE51</f>
        <v>74.183244497519397</v>
      </c>
      <c r="T139" s="54" t="e">
        <f t="shared" si="21"/>
        <v>#N/A</v>
      </c>
      <c r="U139" s="54" t="e">
        <f t="shared" si="22"/>
        <v>#N/A</v>
      </c>
      <c r="V139" s="71" t="e">
        <f t="shared" si="23"/>
        <v>#N/A</v>
      </c>
      <c r="W139" s="71">
        <f t="shared" si="24"/>
        <v>226.55100000000004</v>
      </c>
      <c r="X139" s="71">
        <f t="shared" si="25"/>
        <v>219.95456266565697</v>
      </c>
      <c r="Y139" s="71">
        <f t="shared" si="26"/>
        <v>226.55100000000004</v>
      </c>
      <c r="Z139" s="5">
        <v>-1</v>
      </c>
      <c r="AA139" s="5"/>
    </row>
    <row r="140" spans="1:27" x14ac:dyDescent="0.25">
      <c r="A140" s="36">
        <f t="shared" si="19"/>
        <v>2011</v>
      </c>
      <c r="B140" s="36" t="str">
        <f t="shared" si="20"/>
        <v>Q1-2011</v>
      </c>
      <c r="C140" t="s">
        <v>254</v>
      </c>
      <c r="D140" s="3">
        <v>40602</v>
      </c>
      <c r="E140" s="34">
        <v>37.847000000000001</v>
      </c>
      <c r="F140" s="35">
        <v>-1.397</v>
      </c>
      <c r="G140" s="35">
        <v>4.016</v>
      </c>
      <c r="H140" s="22">
        <v>0.13400000000000001</v>
      </c>
      <c r="I140" s="22">
        <v>2.1110000000000002</v>
      </c>
      <c r="J140" s="35">
        <v>7.0430000000000001</v>
      </c>
      <c r="K140" s="34">
        <v>60.902000000000001</v>
      </c>
      <c r="L140" s="5"/>
      <c r="M140" s="24">
        <f>E140/$AE51</f>
        <v>36.745016941912063</v>
      </c>
      <c r="N140" s="24">
        <f>F140/$AE51</f>
        <v>-1.3563238478043478</v>
      </c>
      <c r="O140" s="24">
        <f>G140/$AE51</f>
        <v>3.8990669812328278</v>
      </c>
      <c r="P140" s="24">
        <f>H140/$AE51</f>
        <v>0.13009835046942206</v>
      </c>
      <c r="Q140" s="24">
        <f>I140/$AE51</f>
        <v>2.0495344614996265</v>
      </c>
      <c r="R140" s="24">
        <f>J140/$AE51</f>
        <v>6.837930465344324</v>
      </c>
      <c r="S140" s="24">
        <f>K140/$AE51</f>
        <v>59.128729405139858</v>
      </c>
      <c r="T140" s="54" t="e">
        <f t="shared" si="21"/>
        <v>#N/A</v>
      </c>
      <c r="U140" s="54" t="e">
        <f t="shared" si="22"/>
        <v>#N/A</v>
      </c>
      <c r="V140" s="71" t="e">
        <f t="shared" si="23"/>
        <v>#N/A</v>
      </c>
      <c r="W140" s="71">
        <f t="shared" si="24"/>
        <v>110.65600000000001</v>
      </c>
      <c r="X140" s="71">
        <f t="shared" si="25"/>
        <v>107.43405275779378</v>
      </c>
      <c r="Y140" s="71">
        <f t="shared" si="26"/>
        <v>110.65600000000001</v>
      </c>
      <c r="Z140" s="5">
        <v>-1</v>
      </c>
      <c r="AA140" s="5"/>
    </row>
    <row r="141" spans="1:27" x14ac:dyDescent="0.25">
      <c r="A141" s="36">
        <f t="shared" si="19"/>
        <v>2011</v>
      </c>
      <c r="B141" s="36" t="str">
        <f t="shared" si="20"/>
        <v>Q1-2011</v>
      </c>
      <c r="C141" t="s">
        <v>255</v>
      </c>
      <c r="D141" s="3">
        <v>40633</v>
      </c>
      <c r="E141" s="34">
        <v>52.756999999999998</v>
      </c>
      <c r="F141" s="35">
        <v>16.902000000000001</v>
      </c>
      <c r="G141" s="35">
        <v>7.1079999999999997</v>
      </c>
      <c r="H141" s="22">
        <v>0.121</v>
      </c>
      <c r="I141" s="22">
        <v>2.214</v>
      </c>
      <c r="J141" s="35">
        <v>10.428000000000001</v>
      </c>
      <c r="K141" s="34">
        <v>61.363</v>
      </c>
      <c r="L141" s="5"/>
      <c r="M141" s="24">
        <f>E141/$AE51</f>
        <v>51.220885639666406</v>
      </c>
      <c r="N141" s="24">
        <f>F141/$AE51</f>
        <v>16.40986805697143</v>
      </c>
      <c r="O141" s="24">
        <f>G141/$AE51</f>
        <v>6.9010378741541176</v>
      </c>
      <c r="P141" s="24">
        <f>H141/$AE51</f>
        <v>0.11747686870746318</v>
      </c>
      <c r="Q141" s="24">
        <f>I141/$AE51</f>
        <v>2.1495354323828386</v>
      </c>
      <c r="R141" s="24">
        <f>J141/$AE51</f>
        <v>10.12437013951592</v>
      </c>
      <c r="S141" s="24">
        <f>K141/$AE51</f>
        <v>59.576306566083169</v>
      </c>
      <c r="T141" s="54" t="e">
        <f t="shared" si="21"/>
        <v>#N/A</v>
      </c>
      <c r="U141" s="54" t="e">
        <f t="shared" si="22"/>
        <v>#N/A</v>
      </c>
      <c r="V141" s="71" t="e">
        <f t="shared" si="23"/>
        <v>#N/A</v>
      </c>
      <c r="W141" s="71">
        <f t="shared" si="24"/>
        <v>150.89299999999997</v>
      </c>
      <c r="X141" s="71">
        <f t="shared" si="25"/>
        <v>146.49948057748134</v>
      </c>
      <c r="Y141" s="71">
        <f t="shared" si="26"/>
        <v>150.89299999999997</v>
      </c>
      <c r="Z141" s="5">
        <v>-1</v>
      </c>
      <c r="AA141" s="5"/>
    </row>
    <row r="142" spans="1:27" x14ac:dyDescent="0.25">
      <c r="A142" s="36">
        <f t="shared" si="19"/>
        <v>2011</v>
      </c>
      <c r="B142" s="36" t="str">
        <f t="shared" si="20"/>
        <v>Q2-2011</v>
      </c>
      <c r="C142" t="s">
        <v>256</v>
      </c>
      <c r="D142" s="3">
        <v>40663</v>
      </c>
      <c r="E142" s="34">
        <v>155.56100000000001</v>
      </c>
      <c r="F142" s="35">
        <v>25.045999999999999</v>
      </c>
      <c r="G142" s="35">
        <v>6.3029999999999999</v>
      </c>
      <c r="H142" s="22">
        <v>6.1909999999999998</v>
      </c>
      <c r="I142" s="22">
        <v>2.4609999999999999</v>
      </c>
      <c r="J142" s="35">
        <v>7.875</v>
      </c>
      <c r="K142" s="34">
        <v>86.105000000000004</v>
      </c>
      <c r="L142" s="5"/>
      <c r="M142" s="24">
        <f>E142/$AE52</f>
        <v>149.5189396487923</v>
      </c>
      <c r="N142" s="24">
        <f>F142/$AE52</f>
        <v>24.073201910785169</v>
      </c>
      <c r="O142" s="24">
        <f>G142/$AE52</f>
        <v>6.0581885987255024</v>
      </c>
      <c r="P142" s="24">
        <f>H142/$AE52</f>
        <v>5.95053872992378</v>
      </c>
      <c r="Q142" s="24">
        <f>I142/$AE52</f>
        <v>2.3654136350092747</v>
      </c>
      <c r="R142" s="24">
        <f>J142/$AE52</f>
        <v>7.5691314001211056</v>
      </c>
      <c r="S142" s="24">
        <f>K142/$AE52</f>
        <v>82.760642439038449</v>
      </c>
      <c r="T142" s="54" t="e">
        <f t="shared" si="21"/>
        <v>#N/A</v>
      </c>
      <c r="U142" s="54" t="e">
        <f t="shared" si="22"/>
        <v>#N/A</v>
      </c>
      <c r="V142" s="71" t="e">
        <f t="shared" si="23"/>
        <v>#N/A</v>
      </c>
      <c r="W142" s="71">
        <f t="shared" si="24"/>
        <v>289.54200000000003</v>
      </c>
      <c r="X142" s="71">
        <f t="shared" si="25"/>
        <v>278.29605636239557</v>
      </c>
      <c r="Y142" s="71">
        <f t="shared" si="26"/>
        <v>289.54200000000003</v>
      </c>
      <c r="Z142" s="5">
        <v>-1</v>
      </c>
      <c r="AA142" s="5"/>
    </row>
    <row r="143" spans="1:27" x14ac:dyDescent="0.25">
      <c r="A143" s="36">
        <f t="shared" si="19"/>
        <v>2011</v>
      </c>
      <c r="B143" s="36" t="str">
        <f t="shared" si="20"/>
        <v>Q2-2011</v>
      </c>
      <c r="C143" t="s">
        <v>257</v>
      </c>
      <c r="D143" s="3">
        <v>40694</v>
      </c>
      <c r="E143" s="34">
        <v>70.691000000000003</v>
      </c>
      <c r="F143" s="35">
        <v>5.4059999999999997</v>
      </c>
      <c r="G143" s="35">
        <v>5.0890000000000004</v>
      </c>
      <c r="H143" s="22">
        <v>0.26200000000000001</v>
      </c>
      <c r="I143" s="22">
        <v>2.11</v>
      </c>
      <c r="J143" s="35">
        <v>9.6129999999999995</v>
      </c>
      <c r="K143" s="34">
        <v>81.763999999999996</v>
      </c>
      <c r="L143" s="5"/>
      <c r="M143" s="24">
        <f>E143/$AE52</f>
        <v>67.945329245201407</v>
      </c>
      <c r="N143" s="24">
        <f>F143/$AE52</f>
        <v>5.1960284887688504</v>
      </c>
      <c r="O143" s="24">
        <f>G143/$AE52</f>
        <v>4.8913409136782615</v>
      </c>
      <c r="P143" s="24">
        <f>H143/$AE52</f>
        <v>0.25182380023260059</v>
      </c>
      <c r="Q143" s="24">
        <f>I143/$AE52</f>
        <v>2.02804663546102</v>
      </c>
      <c r="R143" s="24">
        <f>J143/$AE52</f>
        <v>9.2396266856335476</v>
      </c>
      <c r="S143" s="24">
        <f>K143/$AE52</f>
        <v>78.588248863428831</v>
      </c>
      <c r="T143" s="54" t="e">
        <f t="shared" si="21"/>
        <v>#N/A</v>
      </c>
      <c r="U143" s="54" t="e">
        <f t="shared" si="22"/>
        <v>#N/A</v>
      </c>
      <c r="V143" s="71" t="e">
        <f t="shared" si="23"/>
        <v>#N/A</v>
      </c>
      <c r="W143" s="71">
        <f t="shared" si="24"/>
        <v>174.935</v>
      </c>
      <c r="X143" s="71">
        <f t="shared" si="25"/>
        <v>168.14044463240452</v>
      </c>
      <c r="Y143" s="71">
        <f t="shared" si="26"/>
        <v>174.935</v>
      </c>
      <c r="Z143" s="5">
        <v>-1</v>
      </c>
      <c r="AA143" s="5"/>
    </row>
    <row r="144" spans="1:27" x14ac:dyDescent="0.25">
      <c r="A144" s="36">
        <f t="shared" si="19"/>
        <v>2011</v>
      </c>
      <c r="B144" s="36" t="str">
        <f t="shared" si="20"/>
        <v>Q2-2011</v>
      </c>
      <c r="C144" t="s">
        <v>258</v>
      </c>
      <c r="D144" s="3">
        <v>40724</v>
      </c>
      <c r="E144" s="34">
        <v>113.072</v>
      </c>
      <c r="F144" s="35">
        <v>48.755000000000003</v>
      </c>
      <c r="G144" s="35">
        <v>6.7519999999999998</v>
      </c>
      <c r="H144" s="22">
        <v>0.19</v>
      </c>
      <c r="I144" s="22">
        <v>2.5110000000000001</v>
      </c>
      <c r="J144" s="35">
        <v>9.6620000000000008</v>
      </c>
      <c r="K144" s="34">
        <v>68.715999999999994</v>
      </c>
      <c r="L144" s="5"/>
      <c r="M144" s="24">
        <f>E144/$AE52</f>
        <v>108.68023183168174</v>
      </c>
      <c r="N144" s="24">
        <f>F144/$AE52</f>
        <v>46.861333512749781</v>
      </c>
      <c r="O144" s="24">
        <f>G144/$AE52</f>
        <v>6.4897492334752638</v>
      </c>
      <c r="P144" s="24">
        <f>H144/$AE52</f>
        <v>0.18262031314577906</v>
      </c>
      <c r="Q144" s="24">
        <f>I144/$AE52</f>
        <v>2.4134716121529012</v>
      </c>
      <c r="R144" s="24">
        <f>J144/$AE52</f>
        <v>9.2867235032343025</v>
      </c>
      <c r="S144" s="24">
        <f>K144/$AE52</f>
        <v>66.047039148028176</v>
      </c>
      <c r="T144" s="54" t="e">
        <f t="shared" si="21"/>
        <v>#N/A</v>
      </c>
      <c r="U144" s="54" t="e">
        <f t="shared" si="22"/>
        <v>#N/A</v>
      </c>
      <c r="V144" s="71" t="e">
        <f t="shared" si="23"/>
        <v>#N/A</v>
      </c>
      <c r="W144" s="71">
        <f t="shared" si="24"/>
        <v>249.65800000000002</v>
      </c>
      <c r="X144" s="71">
        <f t="shared" si="25"/>
        <v>239.96116915446794</v>
      </c>
      <c r="Y144" s="71">
        <f t="shared" si="26"/>
        <v>249.65800000000002</v>
      </c>
      <c r="Z144" s="5">
        <v>-1</v>
      </c>
      <c r="AA144" s="5"/>
    </row>
    <row r="145" spans="1:27" x14ac:dyDescent="0.25">
      <c r="A145" s="36">
        <f t="shared" si="19"/>
        <v>2011</v>
      </c>
      <c r="B145" s="36" t="str">
        <f t="shared" si="20"/>
        <v>Q3-2011</v>
      </c>
      <c r="C145" t="s">
        <v>259</v>
      </c>
      <c r="D145" s="3">
        <v>40755</v>
      </c>
      <c r="E145" s="34">
        <v>75.73</v>
      </c>
      <c r="F145" s="35">
        <v>6.2530000000000001</v>
      </c>
      <c r="G145" s="35">
        <v>6.0990000000000002</v>
      </c>
      <c r="H145" s="22">
        <v>0.17899999999999999</v>
      </c>
      <c r="I145" s="22">
        <v>2.7989999999999999</v>
      </c>
      <c r="J145" s="35">
        <v>8.4670000000000005</v>
      </c>
      <c r="K145" s="34">
        <v>59.536000000000001</v>
      </c>
      <c r="L145" s="5"/>
      <c r="M145" s="24">
        <f>E145/$AE53</f>
        <v>72.404463013777217</v>
      </c>
      <c r="N145" s="24">
        <f>F145/$AE53</f>
        <v>5.978411557178779</v>
      </c>
      <c r="O145" s="24">
        <f>G145/$AE53</f>
        <v>5.8311741703555686</v>
      </c>
      <c r="P145" s="24">
        <f>H145/$AE53</f>
        <v>0.17113956000879599</v>
      </c>
      <c r="Q145" s="24">
        <f>I145/$AE53</f>
        <v>2.6760873098582123</v>
      </c>
      <c r="R145" s="24">
        <f>J145/$AE53</f>
        <v>8.0951880144942781</v>
      </c>
      <c r="S145" s="24">
        <f>K145/$AE53</f>
        <v>56.921591311082004</v>
      </c>
      <c r="T145" s="54" t="e">
        <f t="shared" si="21"/>
        <v>#N/A</v>
      </c>
      <c r="U145" s="54" t="e">
        <f t="shared" si="22"/>
        <v>#N/A</v>
      </c>
      <c r="V145" s="71" t="e">
        <f t="shared" si="23"/>
        <v>#N/A</v>
      </c>
      <c r="W145" s="71">
        <f t="shared" si="24"/>
        <v>159.06300000000002</v>
      </c>
      <c r="X145" s="71">
        <f t="shared" si="25"/>
        <v>152.07805493675485</v>
      </c>
      <c r="Y145" s="71">
        <f t="shared" si="26"/>
        <v>159.06300000000002</v>
      </c>
      <c r="Z145" s="5">
        <v>-1</v>
      </c>
      <c r="AA145" s="5"/>
    </row>
    <row r="146" spans="1:27" x14ac:dyDescent="0.25">
      <c r="A146" s="36">
        <f t="shared" si="19"/>
        <v>2011</v>
      </c>
      <c r="B146" s="36" t="str">
        <f t="shared" si="20"/>
        <v>Q3-2011</v>
      </c>
      <c r="C146" t="s">
        <v>260</v>
      </c>
      <c r="D146" s="3">
        <v>40786</v>
      </c>
      <c r="E146" s="34">
        <v>86.44</v>
      </c>
      <c r="F146" s="35">
        <v>1.637</v>
      </c>
      <c r="G146" s="35">
        <v>5.0110000000000001</v>
      </c>
      <c r="H146" s="22">
        <v>0.157</v>
      </c>
      <c r="I146" s="22">
        <v>2.6469999999999998</v>
      </c>
      <c r="J146" s="35">
        <v>6.8819999999999997</v>
      </c>
      <c r="K146" s="34">
        <v>66.477000000000004</v>
      </c>
      <c r="L146" s="5"/>
      <c r="M146" s="24">
        <f>E146/$AE53</f>
        <v>82.644154006482268</v>
      </c>
      <c r="N146" s="24">
        <f>F146/$AE53</f>
        <v>1.5651143001921735</v>
      </c>
      <c r="O146" s="24">
        <f>G146/$AE53</f>
        <v>4.7909515933188649</v>
      </c>
      <c r="P146" s="24">
        <f>H146/$AE53</f>
        <v>0.15010564760548029</v>
      </c>
      <c r="Q146" s="24">
        <f>I146/$AE53</f>
        <v>2.5307620968898488</v>
      </c>
      <c r="R146" s="24">
        <f>J146/$AE53</f>
        <v>6.5797902345281232</v>
      </c>
      <c r="S146" s="24">
        <f>K146/$AE53</f>
        <v>63.55779067432811</v>
      </c>
      <c r="T146" s="54" t="e">
        <f t="shared" si="21"/>
        <v>#N/A</v>
      </c>
      <c r="U146" s="54" t="e">
        <f t="shared" si="22"/>
        <v>#N/A</v>
      </c>
      <c r="V146" s="71" t="e">
        <f t="shared" si="23"/>
        <v>#N/A</v>
      </c>
      <c r="W146" s="71">
        <f t="shared" si="24"/>
        <v>169.251</v>
      </c>
      <c r="X146" s="71">
        <f t="shared" si="25"/>
        <v>161.81866855334488</v>
      </c>
      <c r="Y146" s="71">
        <f t="shared" si="26"/>
        <v>169.251</v>
      </c>
      <c r="Z146" s="5">
        <v>-1</v>
      </c>
      <c r="AA146" s="5"/>
    </row>
    <row r="147" spans="1:27" x14ac:dyDescent="0.25">
      <c r="A147" s="36">
        <f t="shared" si="19"/>
        <v>2011</v>
      </c>
      <c r="B147" s="36" t="str">
        <f t="shared" si="20"/>
        <v>Q3-2011</v>
      </c>
      <c r="C147" t="s">
        <v>261</v>
      </c>
      <c r="D147" s="3">
        <v>40816</v>
      </c>
      <c r="E147" s="34">
        <v>114.381</v>
      </c>
      <c r="F147" s="35">
        <v>38.908000000000001</v>
      </c>
      <c r="G147" s="35">
        <v>10.095000000000001</v>
      </c>
      <c r="H147" s="22">
        <v>0.245</v>
      </c>
      <c r="I147" s="22">
        <v>2.871</v>
      </c>
      <c r="J147" s="35">
        <v>6.9029999999999996</v>
      </c>
      <c r="K147" s="34">
        <v>66.751000000000005</v>
      </c>
      <c r="L147" s="5"/>
      <c r="M147" s="24">
        <f>E147/$AE53</f>
        <v>109.35817884562064</v>
      </c>
      <c r="N147" s="24">
        <f>F147/$AE53</f>
        <v>37.199430172191256</v>
      </c>
      <c r="O147" s="24">
        <f>G147/$AE53</f>
        <v>9.6516975323396412</v>
      </c>
      <c r="P147" s="24">
        <f>H147/$AE53</f>
        <v>0.23424129721874312</v>
      </c>
      <c r="Q147" s="24">
        <f>I147/$AE53</f>
        <v>2.7449255686326999</v>
      </c>
      <c r="R147" s="24">
        <f>J147/$AE53</f>
        <v>6.5998680600040149</v>
      </c>
      <c r="S147" s="24">
        <f>K147/$AE53</f>
        <v>63.819758492442134</v>
      </c>
      <c r="T147" s="54" t="e">
        <f t="shared" si="21"/>
        <v>#N/A</v>
      </c>
      <c r="U147" s="54" t="e">
        <f t="shared" si="22"/>
        <v>#N/A</v>
      </c>
      <c r="V147" s="71" t="e">
        <f t="shared" si="23"/>
        <v>#N/A</v>
      </c>
      <c r="W147" s="71">
        <f t="shared" si="24"/>
        <v>240.154</v>
      </c>
      <c r="X147" s="71">
        <f t="shared" si="25"/>
        <v>229.60809996844915</v>
      </c>
      <c r="Y147" s="71">
        <f t="shared" si="26"/>
        <v>240.154</v>
      </c>
      <c r="Z147" s="5">
        <v>-1</v>
      </c>
      <c r="AA147" s="5"/>
    </row>
    <row r="148" spans="1:27" x14ac:dyDescent="0.25">
      <c r="A148" s="36">
        <f t="shared" si="19"/>
        <v>2011</v>
      </c>
      <c r="B148" s="36" t="str">
        <f t="shared" si="20"/>
        <v>Q4-2011</v>
      </c>
      <c r="C148" t="s">
        <v>262</v>
      </c>
      <c r="D148" s="3">
        <v>40847</v>
      </c>
      <c r="E148" s="34">
        <v>86.747</v>
      </c>
      <c r="F148" s="35">
        <v>2.4660000000000002</v>
      </c>
      <c r="G148" s="35">
        <v>4.87</v>
      </c>
      <c r="H148" s="22">
        <v>1.0209999999999999</v>
      </c>
      <c r="I148" s="22">
        <v>2.8439999999999999</v>
      </c>
      <c r="J148" s="35">
        <v>7.5579999999999998</v>
      </c>
      <c r="K148" s="34">
        <v>57.567</v>
      </c>
      <c r="L148" s="5"/>
      <c r="M148" s="24">
        <f>E148/$AE54</f>
        <v>82.652400099091039</v>
      </c>
      <c r="N148" s="24">
        <f>F148/$AE54</f>
        <v>2.3496007774834693</v>
      </c>
      <c r="O148" s="24">
        <f>G148/$AE54</f>
        <v>4.6401280561007683</v>
      </c>
      <c r="P148" s="24">
        <f>H148/$AE54</f>
        <v>0.97280713455418566</v>
      </c>
      <c r="Q148" s="24">
        <f>I148/$AE54</f>
        <v>2.7097585608933437</v>
      </c>
      <c r="R148" s="24">
        <f>J148/$AE54</f>
        <v>7.2012500714598779</v>
      </c>
      <c r="S148" s="24">
        <f>K148/$AE54</f>
        <v>54.849743697238793</v>
      </c>
      <c r="T148" s="54" t="e">
        <f t="shared" si="21"/>
        <v>#N/A</v>
      </c>
      <c r="U148" s="54" t="e">
        <f t="shared" si="22"/>
        <v>#N/A</v>
      </c>
      <c r="V148" s="71" t="e">
        <f t="shared" si="23"/>
        <v>#N/A</v>
      </c>
      <c r="W148" s="71">
        <f t="shared" si="24"/>
        <v>163.07300000000001</v>
      </c>
      <c r="X148" s="71">
        <f t="shared" si="25"/>
        <v>155.37568839682149</v>
      </c>
      <c r="Y148" s="71">
        <f t="shared" si="26"/>
        <v>163.07300000000001</v>
      </c>
      <c r="Z148" s="5">
        <v>-1</v>
      </c>
      <c r="AA148" s="5"/>
    </row>
    <row r="149" spans="1:27" x14ac:dyDescent="0.25">
      <c r="A149" s="36">
        <f t="shared" si="19"/>
        <v>2011</v>
      </c>
      <c r="B149" s="36" t="str">
        <f t="shared" si="20"/>
        <v>Q4-2011</v>
      </c>
      <c r="C149" t="s">
        <v>263</v>
      </c>
      <c r="D149" s="3">
        <v>40877</v>
      </c>
      <c r="E149" s="34">
        <v>70.671000000000006</v>
      </c>
      <c r="F149" s="35">
        <v>1.637</v>
      </c>
      <c r="G149" s="35">
        <v>6.7080000000000002</v>
      </c>
      <c r="H149" s="22">
        <v>0.96699999999999997</v>
      </c>
      <c r="I149" s="22">
        <v>2.6259999999999999</v>
      </c>
      <c r="J149" s="35">
        <v>6.0670000000000002</v>
      </c>
      <c r="K149" s="34">
        <v>63.725999999999999</v>
      </c>
      <c r="L149" s="5"/>
      <c r="M149" s="24">
        <f>E149/$AE54</f>
        <v>67.335213522114458</v>
      </c>
      <c r="N149" s="24">
        <f>F149/$AE54</f>
        <v>1.5597309297406483</v>
      </c>
      <c r="O149" s="24">
        <f>G149/$AE54</f>
        <v>6.3913714579720651</v>
      </c>
      <c r="P149" s="24">
        <f>H149/$AE54</f>
        <v>0.92135602263848926</v>
      </c>
      <c r="Q149" s="24">
        <f>I149/$AE54</f>
        <v>2.5020485164929398</v>
      </c>
      <c r="R149" s="24">
        <f>J149/$AE54</f>
        <v>5.7806277035653721</v>
      </c>
      <c r="S149" s="24">
        <f>K149/$AE54</f>
        <v>60.718028850734612</v>
      </c>
      <c r="T149" s="54" t="e">
        <f t="shared" si="21"/>
        <v>#N/A</v>
      </c>
      <c r="U149" s="54" t="e">
        <f t="shared" si="22"/>
        <v>#N/A</v>
      </c>
      <c r="V149" s="71" t="e">
        <f t="shared" si="23"/>
        <v>#N/A</v>
      </c>
      <c r="W149" s="71">
        <f t="shared" si="24"/>
        <v>152.40200000000002</v>
      </c>
      <c r="X149" s="71">
        <f t="shared" si="25"/>
        <v>145.20837700325859</v>
      </c>
      <c r="Y149" s="71">
        <f t="shared" si="26"/>
        <v>152.40200000000002</v>
      </c>
      <c r="Z149" s="5">
        <v>-1</v>
      </c>
      <c r="AA149" s="5"/>
    </row>
    <row r="150" spans="1:27" x14ac:dyDescent="0.25">
      <c r="A150" s="36">
        <f t="shared" si="19"/>
        <v>2011</v>
      </c>
      <c r="B150" s="36" t="str">
        <f t="shared" si="20"/>
        <v>Q4-2011</v>
      </c>
      <c r="C150" t="s">
        <v>264</v>
      </c>
      <c r="D150" s="3">
        <v>40908</v>
      </c>
      <c r="E150" s="34">
        <v>112.952</v>
      </c>
      <c r="F150" s="35">
        <v>51.51</v>
      </c>
      <c r="G150" s="35">
        <v>6.22</v>
      </c>
      <c r="H150" s="22">
        <v>1.0029999999999999</v>
      </c>
      <c r="I150" s="22">
        <v>2.2170000000000001</v>
      </c>
      <c r="J150" s="35">
        <v>7.3410000000000002</v>
      </c>
      <c r="K150" s="34">
        <v>58.72</v>
      </c>
      <c r="L150" s="5"/>
      <c r="M150" s="24">
        <f>E150/$AE54</f>
        <v>107.62048135373593</v>
      </c>
      <c r="N150" s="24">
        <f>F150/$AE54</f>
        <v>49.078643977361516</v>
      </c>
      <c r="O150" s="24">
        <f>G150/$AE54</f>
        <v>5.9264058539931783</v>
      </c>
      <c r="P150" s="24">
        <f>H150/$AE54</f>
        <v>0.95565676391562016</v>
      </c>
      <c r="Q150" s="24">
        <f>I150/$AE54</f>
        <v>2.1123539836499803</v>
      </c>
      <c r="R150" s="24">
        <f>J150/$AE54</f>
        <v>6.9944928254282832</v>
      </c>
      <c r="S150" s="24">
        <f>K150/$AE54</f>
        <v>55.948320216475793</v>
      </c>
      <c r="T150" s="54" t="e">
        <f t="shared" si="21"/>
        <v>#N/A</v>
      </c>
      <c r="U150" s="54" t="e">
        <f t="shared" si="22"/>
        <v>#N/A</v>
      </c>
      <c r="V150" s="71" t="e">
        <f t="shared" si="23"/>
        <v>#N/A</v>
      </c>
      <c r="W150" s="71">
        <f t="shared" si="24"/>
        <v>239.96299999999999</v>
      </c>
      <c r="X150" s="71">
        <f t="shared" si="25"/>
        <v>228.63635497456028</v>
      </c>
      <c r="Y150" s="71">
        <f t="shared" si="26"/>
        <v>239.96299999999999</v>
      </c>
      <c r="Z150" s="5">
        <v>-1</v>
      </c>
      <c r="AA150" s="5"/>
    </row>
    <row r="151" spans="1:27" x14ac:dyDescent="0.25">
      <c r="A151" s="36">
        <f t="shared" si="19"/>
        <v>2012</v>
      </c>
      <c r="B151" s="36" t="str">
        <f t="shared" si="20"/>
        <v>Q1-2012</v>
      </c>
      <c r="C151" t="s">
        <v>265</v>
      </c>
      <c r="D151" s="3">
        <v>40939</v>
      </c>
      <c r="E151" s="34">
        <v>133.42400000000001</v>
      </c>
      <c r="F151" s="35">
        <v>4.5490000000000004</v>
      </c>
      <c r="G151" s="35">
        <v>5.7709999999999999</v>
      </c>
      <c r="H151" s="22">
        <v>0.94699999999999995</v>
      </c>
      <c r="I151" s="22">
        <v>2.2679999999999998</v>
      </c>
      <c r="J151" s="35">
        <v>8.0790000000000006</v>
      </c>
      <c r="K151" s="34">
        <v>79.281000000000006</v>
      </c>
      <c r="L151" s="5"/>
      <c r="M151" s="24">
        <f>E151/$AE55</f>
        <v>126.45865716343785</v>
      </c>
      <c r="N151" s="24">
        <f>F151/$AE55</f>
        <v>4.3115214012207606</v>
      </c>
      <c r="O151" s="24">
        <f>G151/$AE55</f>
        <v>5.4697274140349545</v>
      </c>
      <c r="P151" s="24">
        <f>H151/$AE55</f>
        <v>0.89756227015960866</v>
      </c>
      <c r="Q151" s="24">
        <f>I151/$AE55</f>
        <v>2.1496000303294536</v>
      </c>
      <c r="R151" s="24">
        <f>J151/$AE55</f>
        <v>7.6572392614778035</v>
      </c>
      <c r="S151" s="24">
        <f>K151/$AE55</f>
        <v>75.142169314175234</v>
      </c>
      <c r="T151" s="54" t="e">
        <f t="shared" si="21"/>
        <v>#N/A</v>
      </c>
      <c r="U151" s="54" t="e">
        <f t="shared" si="22"/>
        <v>#N/A</v>
      </c>
      <c r="V151" s="71" t="e">
        <f t="shared" si="23"/>
        <v>#N/A</v>
      </c>
      <c r="W151" s="71">
        <f t="shared" si="24"/>
        <v>234.31900000000002</v>
      </c>
      <c r="X151" s="71">
        <f t="shared" si="25"/>
        <v>222.08647685483567</v>
      </c>
      <c r="Y151" s="71">
        <f t="shared" si="26"/>
        <v>234.31900000000002</v>
      </c>
      <c r="Z151" s="5">
        <v>-1</v>
      </c>
      <c r="AA151" s="5"/>
    </row>
    <row r="152" spans="1:27" x14ac:dyDescent="0.25">
      <c r="A152" s="36">
        <f t="shared" si="19"/>
        <v>2012</v>
      </c>
      <c r="B152" s="36" t="str">
        <f t="shared" si="20"/>
        <v>Q1-2012</v>
      </c>
      <c r="C152" t="s">
        <v>266</v>
      </c>
      <c r="D152" s="3">
        <v>40968</v>
      </c>
      <c r="E152" s="34">
        <v>21.46</v>
      </c>
      <c r="F152" s="35">
        <v>0.40500000000000003</v>
      </c>
      <c r="G152" s="35">
        <v>4.907</v>
      </c>
      <c r="H152" s="22">
        <v>1.278</v>
      </c>
      <c r="I152" s="22">
        <v>2.339</v>
      </c>
      <c r="J152" s="35">
        <v>8.26</v>
      </c>
      <c r="K152" s="34">
        <v>64.766000000000005</v>
      </c>
      <c r="L152" s="5"/>
      <c r="M152" s="24">
        <f>E152/$AE55</f>
        <v>20.339689881336014</v>
      </c>
      <c r="N152" s="24">
        <f>F152/$AE55</f>
        <v>0.38385714827311673</v>
      </c>
      <c r="O152" s="24">
        <f>G152/$AE55</f>
        <v>4.6508321643856387</v>
      </c>
      <c r="P152" s="24">
        <f>H152/$AE55</f>
        <v>1.2112825567729462</v>
      </c>
      <c r="Q152" s="24">
        <f>I152/$AE55</f>
        <v>2.2168935057057286</v>
      </c>
      <c r="R152" s="24">
        <f>J152/$AE55</f>
        <v>7.8287902339159112</v>
      </c>
      <c r="S152" s="24">
        <f>K152/$AE55</f>
        <v>61.384918679152292</v>
      </c>
      <c r="T152" s="54" t="e">
        <f t="shared" si="21"/>
        <v>#N/A</v>
      </c>
      <c r="U152" s="54" t="e">
        <f t="shared" si="22"/>
        <v>#N/A</v>
      </c>
      <c r="V152" s="71" t="e">
        <f t="shared" si="23"/>
        <v>#N/A</v>
      </c>
      <c r="W152" s="71">
        <f t="shared" si="24"/>
        <v>103.41500000000001</v>
      </c>
      <c r="X152" s="71">
        <f t="shared" si="25"/>
        <v>98.016264169541643</v>
      </c>
      <c r="Y152" s="71">
        <f t="shared" si="26"/>
        <v>103.41500000000001</v>
      </c>
      <c r="Z152" s="5">
        <v>-1</v>
      </c>
      <c r="AA152" s="5"/>
    </row>
    <row r="153" spans="1:27" x14ac:dyDescent="0.25">
      <c r="A153" s="36">
        <f t="shared" si="19"/>
        <v>2012</v>
      </c>
      <c r="B153" s="36" t="str">
        <f t="shared" si="20"/>
        <v>Q1-2012</v>
      </c>
      <c r="C153" t="s">
        <v>267</v>
      </c>
      <c r="D153" s="3">
        <v>40999</v>
      </c>
      <c r="E153" s="34">
        <v>58.89</v>
      </c>
      <c r="F153" s="35">
        <v>23.97</v>
      </c>
      <c r="G153" s="35">
        <v>6.3029999999999999</v>
      </c>
      <c r="H153" s="22">
        <v>0.94099999999999995</v>
      </c>
      <c r="I153" s="22">
        <v>2.27</v>
      </c>
      <c r="J153" s="35">
        <v>8.5969999999999995</v>
      </c>
      <c r="K153" s="34">
        <v>70.242999999999995</v>
      </c>
      <c r="L153" s="5"/>
      <c r="M153" s="24">
        <f>E153/$AE55</f>
        <v>55.815672745194675</v>
      </c>
      <c r="N153" s="24">
        <f>F153/$AE55</f>
        <v>22.7186564052015</v>
      </c>
      <c r="O153" s="24">
        <f>G153/$AE55</f>
        <v>5.9739545816430981</v>
      </c>
      <c r="P153" s="24">
        <f>H153/$AE55</f>
        <v>0.89187549759259954</v>
      </c>
      <c r="Q153" s="24">
        <f>I153/$AE55</f>
        <v>2.1514956211851235</v>
      </c>
      <c r="R153" s="24">
        <f>J153/$AE55</f>
        <v>8.1481972930962581</v>
      </c>
      <c r="S153" s="24">
        <f>K153/$AE55</f>
        <v>66.575994237403791</v>
      </c>
      <c r="T153" s="54" t="e">
        <f t="shared" si="21"/>
        <v>#N/A</v>
      </c>
      <c r="U153" s="54" t="e">
        <f t="shared" si="22"/>
        <v>#N/A</v>
      </c>
      <c r="V153" s="71" t="e">
        <f t="shared" si="23"/>
        <v>#N/A</v>
      </c>
      <c r="W153" s="71">
        <f t="shared" si="24"/>
        <v>171.214</v>
      </c>
      <c r="X153" s="71">
        <f t="shared" si="25"/>
        <v>162.27584638131702</v>
      </c>
      <c r="Y153" s="71">
        <f t="shared" si="26"/>
        <v>171.214</v>
      </c>
      <c r="Z153" s="5">
        <v>-1</v>
      </c>
      <c r="AA153" s="5"/>
    </row>
    <row r="154" spans="1:27" x14ac:dyDescent="0.25">
      <c r="A154" s="36">
        <f t="shared" si="19"/>
        <v>2012</v>
      </c>
      <c r="B154" s="36" t="str">
        <f t="shared" si="20"/>
        <v>Q2-2012</v>
      </c>
      <c r="C154" t="s">
        <v>268</v>
      </c>
      <c r="D154" s="3">
        <v>41029</v>
      </c>
      <c r="E154" s="34">
        <v>178.565</v>
      </c>
      <c r="F154" s="35">
        <v>27.782</v>
      </c>
      <c r="G154" s="35">
        <v>7.4240000000000004</v>
      </c>
      <c r="H154" s="22">
        <v>2.5579999999999998</v>
      </c>
      <c r="I154" s="22">
        <v>2.6160000000000001</v>
      </c>
      <c r="J154" s="35">
        <v>8.3219999999999992</v>
      </c>
      <c r="K154" s="34">
        <v>91.54</v>
      </c>
      <c r="L154" s="5"/>
      <c r="M154" s="24">
        <f>E154/$AE56</f>
        <v>168.68351943169151</v>
      </c>
      <c r="N154" s="24">
        <f>F154/$AE56</f>
        <v>26.244591811672237</v>
      </c>
      <c r="O154" s="24">
        <f>G154/$AE56</f>
        <v>7.0131685843299509</v>
      </c>
      <c r="P154" s="24">
        <f>H154/$AE56</f>
        <v>2.4164446711632559</v>
      </c>
      <c r="Q154" s="24">
        <f>I154/$AE56</f>
        <v>2.471235050728334</v>
      </c>
      <c r="R154" s="24">
        <f>J154/$AE56</f>
        <v>7.8614748058720156</v>
      </c>
      <c r="S154" s="24">
        <f>K154/$AE56</f>
        <v>86.474333541158913</v>
      </c>
      <c r="T154" s="54" t="e">
        <f t="shared" si="21"/>
        <v>#N/A</v>
      </c>
      <c r="U154" s="54" t="e">
        <f t="shared" si="22"/>
        <v>#N/A</v>
      </c>
      <c r="V154" s="71" t="e">
        <f t="shared" si="23"/>
        <v>#N/A</v>
      </c>
      <c r="W154" s="71">
        <f t="shared" si="24"/>
        <v>318.80700000000002</v>
      </c>
      <c r="X154" s="71">
        <f t="shared" si="25"/>
        <v>301.16476789661618</v>
      </c>
      <c r="Y154" s="71">
        <f t="shared" si="26"/>
        <v>318.80700000000002</v>
      </c>
      <c r="Z154" s="5">
        <v>-1</v>
      </c>
      <c r="AA154" s="5"/>
    </row>
    <row r="155" spans="1:27" x14ac:dyDescent="0.25">
      <c r="A155" s="36">
        <f t="shared" si="19"/>
        <v>2012</v>
      </c>
      <c r="B155" s="36" t="str">
        <f t="shared" si="20"/>
        <v>Q2-2012</v>
      </c>
      <c r="C155" t="s">
        <v>269</v>
      </c>
      <c r="D155" s="3">
        <v>41060</v>
      </c>
      <c r="E155" s="34">
        <v>68.573999999999998</v>
      </c>
      <c r="F155" s="35">
        <v>6.7359999999999998</v>
      </c>
      <c r="G155" s="35">
        <v>6.2750000000000004</v>
      </c>
      <c r="H155" s="22">
        <v>0.93200000000000005</v>
      </c>
      <c r="I155" s="22">
        <v>2.1989999999999998</v>
      </c>
      <c r="J155" s="35">
        <v>13.459</v>
      </c>
      <c r="K155" s="34">
        <v>82.537000000000006</v>
      </c>
      <c r="L155" s="5"/>
      <c r="M155" s="24">
        <f>E155/$AE56</f>
        <v>64.779232556821398</v>
      </c>
      <c r="N155" s="24">
        <f>F155/$AE56</f>
        <v>6.3632413232821321</v>
      </c>
      <c r="O155" s="24">
        <f>G155/$AE56</f>
        <v>5.9277522719114284</v>
      </c>
      <c r="P155" s="24">
        <f>H155/$AE56</f>
        <v>0.88042471990780102</v>
      </c>
      <c r="Q155" s="24">
        <f>I155/$AE56</f>
        <v>2.0773111148897576</v>
      </c>
      <c r="R155" s="24">
        <f>J155/$AE56</f>
        <v>12.714202044247953</v>
      </c>
      <c r="S155" s="24">
        <f>K155/$AE56</f>
        <v>77.969544106255555</v>
      </c>
      <c r="T155" s="54" t="e">
        <f t="shared" si="21"/>
        <v>#N/A</v>
      </c>
      <c r="U155" s="54" t="e">
        <f t="shared" si="22"/>
        <v>#N/A</v>
      </c>
      <c r="V155" s="71" t="e">
        <f t="shared" si="23"/>
        <v>#N/A</v>
      </c>
      <c r="W155" s="71">
        <f t="shared" si="24"/>
        <v>180.71200000000002</v>
      </c>
      <c r="X155" s="71">
        <f t="shared" si="25"/>
        <v>170.71170813731601</v>
      </c>
      <c r="Y155" s="71">
        <f t="shared" si="26"/>
        <v>180.71200000000002</v>
      </c>
      <c r="Z155" s="5">
        <v>-1</v>
      </c>
      <c r="AA155" s="5"/>
    </row>
    <row r="156" spans="1:27" x14ac:dyDescent="0.25">
      <c r="A156" s="36">
        <f t="shared" si="19"/>
        <v>2012</v>
      </c>
      <c r="B156" s="36" t="str">
        <f t="shared" si="20"/>
        <v>Q2-2012</v>
      </c>
      <c r="C156" t="s">
        <v>270</v>
      </c>
      <c r="D156" s="3">
        <v>41090</v>
      </c>
      <c r="E156" s="34">
        <v>109.18899999999999</v>
      </c>
      <c r="F156" s="35">
        <v>56.875</v>
      </c>
      <c r="G156" s="35">
        <v>7.2350000000000003</v>
      </c>
      <c r="H156" s="22">
        <v>0.86</v>
      </c>
      <c r="I156" s="22">
        <v>2.4969999999999999</v>
      </c>
      <c r="J156" s="35">
        <v>8.202</v>
      </c>
      <c r="K156" s="34">
        <v>75.319999999999993</v>
      </c>
      <c r="L156" s="5"/>
      <c r="M156" s="24">
        <f>E156/$AE56</f>
        <v>103.1466681781254</v>
      </c>
      <c r="N156" s="24">
        <f>F156/$AE56</f>
        <v>53.727635133858563</v>
      </c>
      <c r="O156" s="24">
        <f>G156/$AE56</f>
        <v>6.834627519885129</v>
      </c>
      <c r="P156" s="24">
        <f>H156/$AE56</f>
        <v>0.81240907630977344</v>
      </c>
      <c r="Q156" s="24">
        <f>I156/$AE56</f>
        <v>2.3588203064482607</v>
      </c>
      <c r="R156" s="24">
        <f>J156/$AE56</f>
        <v>7.7481153998753038</v>
      </c>
      <c r="S156" s="24">
        <f>K156/$AE56</f>
        <v>71.151920497269913</v>
      </c>
      <c r="T156" s="54" t="e">
        <f t="shared" si="21"/>
        <v>#N/A</v>
      </c>
      <c r="U156" s="54" t="e">
        <f t="shared" si="22"/>
        <v>#N/A</v>
      </c>
      <c r="V156" s="71" t="e">
        <f t="shared" si="23"/>
        <v>#N/A</v>
      </c>
      <c r="W156" s="71">
        <f t="shared" si="24"/>
        <v>260.178</v>
      </c>
      <c r="X156" s="71">
        <f t="shared" si="25"/>
        <v>245.78019611177231</v>
      </c>
      <c r="Y156" s="71">
        <f t="shared" si="26"/>
        <v>260.178</v>
      </c>
      <c r="Z156" s="5">
        <v>-1</v>
      </c>
      <c r="AA156" s="5"/>
    </row>
    <row r="157" spans="1:27" x14ac:dyDescent="0.25">
      <c r="A157" s="36">
        <f t="shared" si="19"/>
        <v>2012</v>
      </c>
      <c r="B157" s="36" t="str">
        <f t="shared" si="20"/>
        <v>Q3-2012</v>
      </c>
      <c r="C157" t="s">
        <v>271</v>
      </c>
      <c r="D157" s="3">
        <v>41121</v>
      </c>
      <c r="E157" s="34">
        <v>87.700999999999993</v>
      </c>
      <c r="F157" s="35">
        <v>6.5110000000000001</v>
      </c>
      <c r="G157" s="35">
        <v>7.0629999999999997</v>
      </c>
      <c r="H157" s="22">
        <v>1.0109999999999999</v>
      </c>
      <c r="I157" s="22">
        <v>2.9129999999999998</v>
      </c>
      <c r="J157" s="35">
        <v>11.725</v>
      </c>
      <c r="K157" s="34">
        <v>67.661000000000001</v>
      </c>
      <c r="L157" s="5"/>
      <c r="M157" s="24">
        <f>E157/$AE57</f>
        <v>82.579424116306654</v>
      </c>
      <c r="N157" s="24">
        <f>F157/$AE57</f>
        <v>6.1307696653547019</v>
      </c>
      <c r="O157" s="24">
        <f>G157/$AE57</f>
        <v>6.6505338882506919</v>
      </c>
      <c r="P157" s="24">
        <f>H157/$AE57</f>
        <v>0.95195947345624365</v>
      </c>
      <c r="Q157" s="24">
        <f>I157/$AE57</f>
        <v>2.7428861980000376</v>
      </c>
      <c r="R157" s="24">
        <f>J157/$AE57</f>
        <v>11.04028172727444</v>
      </c>
      <c r="S157" s="24">
        <f>K157/$AE57</f>
        <v>63.709722980734831</v>
      </c>
      <c r="T157" s="54" t="e">
        <f t="shared" si="21"/>
        <v>#N/A</v>
      </c>
      <c r="U157" s="54" t="e">
        <f t="shared" si="22"/>
        <v>#N/A</v>
      </c>
      <c r="V157" s="71" t="e">
        <f t="shared" si="23"/>
        <v>#N/A</v>
      </c>
      <c r="W157" s="71">
        <f t="shared" si="24"/>
        <v>184.58499999999998</v>
      </c>
      <c r="X157" s="71">
        <f t="shared" si="25"/>
        <v>173.8055780493776</v>
      </c>
      <c r="Y157" s="71">
        <f t="shared" si="26"/>
        <v>184.58499999999998</v>
      </c>
      <c r="Z157" s="5">
        <v>-1</v>
      </c>
      <c r="AA157" s="5"/>
    </row>
    <row r="158" spans="1:27" x14ac:dyDescent="0.25">
      <c r="A158" s="36">
        <f t="shared" si="19"/>
        <v>2012</v>
      </c>
      <c r="B158" s="36" t="str">
        <f t="shared" si="20"/>
        <v>Q3-2012</v>
      </c>
      <c r="C158" t="s">
        <v>272</v>
      </c>
      <c r="D158" s="3">
        <v>41152</v>
      </c>
      <c r="E158" s="34">
        <v>87.247</v>
      </c>
      <c r="F158" s="35">
        <v>3.8319999999999999</v>
      </c>
      <c r="G158" s="35">
        <v>6.6449999999999996</v>
      </c>
      <c r="H158" s="22">
        <v>1.506</v>
      </c>
      <c r="I158" s="22">
        <v>2.78</v>
      </c>
      <c r="J158" s="35">
        <v>10.46</v>
      </c>
      <c r="K158" s="34">
        <v>66.388999999999996</v>
      </c>
      <c r="L158" s="5"/>
      <c r="M158" s="24">
        <f>E158/$AE57</f>
        <v>82.151936875011771</v>
      </c>
      <c r="N158" s="24">
        <f>F158/$AE57</f>
        <v>3.6082183009736162</v>
      </c>
      <c r="O158" s="24">
        <f>G158/$AE57</f>
        <v>6.2569443136664091</v>
      </c>
      <c r="P158" s="24">
        <f>H158/$AE57</f>
        <v>1.418052390727105</v>
      </c>
      <c r="Q158" s="24">
        <f>I158/$AE57</f>
        <v>2.6176531515414023</v>
      </c>
      <c r="R158" s="24">
        <f>J158/$AE57</f>
        <v>9.8491553831377949</v>
      </c>
      <c r="S158" s="24">
        <f>K158/$AE57</f>
        <v>62.512005423626675</v>
      </c>
      <c r="T158" s="54" t="e">
        <f t="shared" si="21"/>
        <v>#N/A</v>
      </c>
      <c r="U158" s="54" t="e">
        <f t="shared" si="22"/>
        <v>#N/A</v>
      </c>
      <c r="V158" s="71" t="e">
        <f t="shared" si="23"/>
        <v>#N/A</v>
      </c>
      <c r="W158" s="71">
        <f t="shared" si="24"/>
        <v>178.85899999999998</v>
      </c>
      <c r="X158" s="71">
        <f t="shared" si="25"/>
        <v>168.41396583868476</v>
      </c>
      <c r="Y158" s="71">
        <f t="shared" si="26"/>
        <v>178.85899999999998</v>
      </c>
      <c r="Z158" s="5">
        <v>-1</v>
      </c>
      <c r="AA158" s="5"/>
    </row>
    <row r="159" spans="1:27" x14ac:dyDescent="0.25">
      <c r="A159" s="36">
        <f t="shared" si="19"/>
        <v>2012</v>
      </c>
      <c r="B159" s="36" t="str">
        <f t="shared" si="20"/>
        <v>Q3-2012</v>
      </c>
      <c r="C159" t="s">
        <v>273</v>
      </c>
      <c r="D159" s="3">
        <v>41182</v>
      </c>
      <c r="E159" s="34">
        <v>116.78700000000001</v>
      </c>
      <c r="F159" s="35">
        <v>56.017000000000003</v>
      </c>
      <c r="G159" s="35">
        <v>9.641</v>
      </c>
      <c r="H159" s="22">
        <v>0.94699999999999995</v>
      </c>
      <c r="I159" s="22">
        <v>2.7370000000000001</v>
      </c>
      <c r="J159" s="35">
        <v>7.8739999999999997</v>
      </c>
      <c r="K159" s="34">
        <v>67.561999999999998</v>
      </c>
      <c r="L159" s="5"/>
      <c r="M159" s="24">
        <f>E159/$AE57</f>
        <v>109.96685561477186</v>
      </c>
      <c r="N159" s="24">
        <f>F159/$AE57</f>
        <v>52.745711003559258</v>
      </c>
      <c r="O159" s="24">
        <f>G159/$AE57</f>
        <v>9.0779834654714602</v>
      </c>
      <c r="P159" s="24">
        <f>H159/$AE57</f>
        <v>0.8916969548596072</v>
      </c>
      <c r="Q159" s="24">
        <f>I159/$AE57</f>
        <v>2.5771642718592873</v>
      </c>
      <c r="R159" s="24">
        <f>J159/$AE57</f>
        <v>7.4141729910924461</v>
      </c>
      <c r="S159" s="24">
        <f>K159/$AE57</f>
        <v>63.616504397280657</v>
      </c>
      <c r="T159" s="54" t="e">
        <f t="shared" si="21"/>
        <v>#N/A</v>
      </c>
      <c r="U159" s="54" t="e">
        <f t="shared" si="22"/>
        <v>#N/A</v>
      </c>
      <c r="V159" s="71" t="e">
        <f t="shared" si="23"/>
        <v>#N/A</v>
      </c>
      <c r="W159" s="71">
        <f t="shared" si="24"/>
        <v>261.565</v>
      </c>
      <c r="X159" s="71">
        <f t="shared" si="25"/>
        <v>246.29008869889458</v>
      </c>
      <c r="Y159" s="71">
        <f t="shared" si="26"/>
        <v>261.565</v>
      </c>
      <c r="Z159" s="5">
        <v>-1</v>
      </c>
      <c r="AA159" s="5"/>
    </row>
    <row r="160" spans="1:27" x14ac:dyDescent="0.25">
      <c r="A160" s="36">
        <f t="shared" si="19"/>
        <v>2012</v>
      </c>
      <c r="B160" s="36" t="str">
        <f t="shared" si="20"/>
        <v>Q4-2012</v>
      </c>
      <c r="C160" t="s">
        <v>274</v>
      </c>
      <c r="D160" s="3">
        <v>41213</v>
      </c>
      <c r="E160" s="34">
        <v>102.039</v>
      </c>
      <c r="F160" s="35">
        <v>1.619</v>
      </c>
      <c r="G160" s="35">
        <v>6.6619999999999999</v>
      </c>
      <c r="H160" s="22">
        <v>1.143</v>
      </c>
      <c r="I160" s="22">
        <v>2.94</v>
      </c>
      <c r="J160" s="35">
        <v>10.804</v>
      </c>
      <c r="K160" s="34">
        <v>59.107999999999997</v>
      </c>
      <c r="L160" s="5"/>
      <c r="M160" s="24">
        <f>E160/$AE58</f>
        <v>95.655882931950927</v>
      </c>
      <c r="N160" s="24">
        <f>F160/$AE58</f>
        <v>1.5177223852333768</v>
      </c>
      <c r="O160" s="24">
        <f>G160/$AE58</f>
        <v>6.245254188032586</v>
      </c>
      <c r="P160" s="24">
        <f>H160/$AE58</f>
        <v>1.0714988797540146</v>
      </c>
      <c r="Q160" s="24">
        <f>I160/$AE58</f>
        <v>2.7560863573725309</v>
      </c>
      <c r="R160" s="24">
        <f>J160/$AE58</f>
        <v>10.12814864117443</v>
      </c>
      <c r="S160" s="24">
        <f>K160/$AE58</f>
        <v>55.410460003937267</v>
      </c>
      <c r="T160" s="54" t="e">
        <f t="shared" si="21"/>
        <v>#N/A</v>
      </c>
      <c r="U160" s="54" t="e">
        <f t="shared" si="22"/>
        <v>#N/A</v>
      </c>
      <c r="V160" s="71" t="e">
        <f t="shared" si="23"/>
        <v>#N/A</v>
      </c>
      <c r="W160" s="71">
        <f t="shared" si="24"/>
        <v>184.315</v>
      </c>
      <c r="X160" s="71">
        <f t="shared" si="25"/>
        <v>172.78505338745512</v>
      </c>
      <c r="Y160" s="71">
        <f t="shared" si="26"/>
        <v>184.315</v>
      </c>
      <c r="Z160" s="5">
        <v>-1</v>
      </c>
      <c r="AA160" s="5"/>
    </row>
    <row r="161" spans="1:27" x14ac:dyDescent="0.25">
      <c r="A161" s="36">
        <f t="shared" si="19"/>
        <v>2012</v>
      </c>
      <c r="B161" s="36" t="str">
        <f t="shared" si="20"/>
        <v>Q4-2012</v>
      </c>
      <c r="C161" t="s">
        <v>275</v>
      </c>
      <c r="D161" s="3">
        <v>41243</v>
      </c>
      <c r="E161" s="34">
        <v>75.027000000000001</v>
      </c>
      <c r="F161" s="35">
        <v>3.2189999999999999</v>
      </c>
      <c r="G161" s="35">
        <v>6.8479999999999999</v>
      </c>
      <c r="H161" s="22">
        <v>0.89300000000000002</v>
      </c>
      <c r="I161" s="22">
        <v>2.6640000000000001</v>
      </c>
      <c r="J161" s="35">
        <v>7.7619999999999996</v>
      </c>
      <c r="K161" s="34">
        <v>65.316999999999993</v>
      </c>
      <c r="L161" s="5"/>
      <c r="M161" s="24">
        <f>E161/$AE58</f>
        <v>70.333636440336363</v>
      </c>
      <c r="N161" s="24">
        <f>F161/$AE58</f>
        <v>3.0176333280211489</v>
      </c>
      <c r="O161" s="24">
        <f>G161/$AE58</f>
        <v>6.4196188351316641</v>
      </c>
      <c r="P161" s="24">
        <f>H161/$AE58</f>
        <v>0.83713779494342533</v>
      </c>
      <c r="Q161" s="24">
        <f>I161/$AE58</f>
        <v>2.4973517197416406</v>
      </c>
      <c r="R161" s="24">
        <f>J161/$AE58</f>
        <v>7.2764429611991783</v>
      </c>
      <c r="S161" s="24">
        <f>K161/$AE58</f>
        <v>61.231051906293061</v>
      </c>
      <c r="T161" s="54" t="e">
        <f t="shared" si="21"/>
        <v>#N/A</v>
      </c>
      <c r="U161" s="54" t="e">
        <f t="shared" si="22"/>
        <v>#N/A</v>
      </c>
      <c r="V161" s="71" t="e">
        <f t="shared" si="23"/>
        <v>#N/A</v>
      </c>
      <c r="W161" s="71">
        <f t="shared" si="24"/>
        <v>161.72999999999999</v>
      </c>
      <c r="X161" s="71">
        <f t="shared" si="25"/>
        <v>151.61287298566648</v>
      </c>
      <c r="Y161" s="71">
        <f t="shared" si="26"/>
        <v>161.72999999999999</v>
      </c>
      <c r="Z161" s="5">
        <v>-1</v>
      </c>
      <c r="AA161" s="5"/>
    </row>
    <row r="162" spans="1:27" x14ac:dyDescent="0.25">
      <c r="A162" s="36">
        <f t="shared" si="19"/>
        <v>2012</v>
      </c>
      <c r="B162" s="36" t="str">
        <f t="shared" si="20"/>
        <v>Q4-2012</v>
      </c>
      <c r="C162" t="s">
        <v>276</v>
      </c>
      <c r="D162" s="3">
        <v>41274</v>
      </c>
      <c r="E162" s="34">
        <v>135.33099999999999</v>
      </c>
      <c r="F162" s="35">
        <v>57.67</v>
      </c>
      <c r="G162" s="35">
        <v>6.5590000000000002</v>
      </c>
      <c r="H162" s="22">
        <v>1.1779999999999999</v>
      </c>
      <c r="I162" s="22">
        <v>2.46</v>
      </c>
      <c r="J162" s="35">
        <v>9.4469999999999992</v>
      </c>
      <c r="K162" s="34">
        <v>56.862000000000002</v>
      </c>
      <c r="L162" s="5"/>
      <c r="M162" s="24">
        <f>E162/$AE58</f>
        <v>126.86527987400747</v>
      </c>
      <c r="N162" s="24">
        <f>F162/$AE58</f>
        <v>54.062415044106757</v>
      </c>
      <c r="O162" s="24">
        <f>G162/$AE58</f>
        <v>6.1486974210906231</v>
      </c>
      <c r="P162" s="24">
        <f>H162/$AE58</f>
        <v>1.1043094316274971</v>
      </c>
      <c r="Q162" s="24">
        <f>I162/$AE58</f>
        <v>2.3061130745361993</v>
      </c>
      <c r="R162" s="24">
        <f>J162/$AE58</f>
        <v>8.856036672822551</v>
      </c>
      <c r="S162" s="24">
        <f>K162/$AE58</f>
        <v>53.304960017998937</v>
      </c>
      <c r="T162" s="54" t="e">
        <f t="shared" si="21"/>
        <v>#N/A</v>
      </c>
      <c r="U162" s="54" t="e">
        <f t="shared" si="22"/>
        <v>#N/A</v>
      </c>
      <c r="V162" s="71" t="e">
        <f t="shared" si="23"/>
        <v>#N/A</v>
      </c>
      <c r="W162" s="71">
        <f t="shared" si="24"/>
        <v>269.50700000000001</v>
      </c>
      <c r="X162" s="71">
        <f t="shared" si="25"/>
        <v>252.64781153619003</v>
      </c>
      <c r="Y162" s="71">
        <f t="shared" si="26"/>
        <v>269.50700000000001</v>
      </c>
      <c r="Z162" s="5">
        <v>-1</v>
      </c>
      <c r="AA162" s="5"/>
    </row>
    <row r="163" spans="1:27" x14ac:dyDescent="0.25">
      <c r="A163" s="36">
        <f t="shared" si="19"/>
        <v>2013</v>
      </c>
      <c r="B163" s="36" t="str">
        <f t="shared" si="20"/>
        <v>Q1-2013</v>
      </c>
      <c r="C163" t="s">
        <v>277</v>
      </c>
      <c r="D163" s="3">
        <v>41305</v>
      </c>
      <c r="E163" s="34">
        <v>155.96700000000001</v>
      </c>
      <c r="F163" s="35">
        <v>7.7519999999999998</v>
      </c>
      <c r="G163" s="35">
        <v>6.3520000000000003</v>
      </c>
      <c r="H163" s="22">
        <v>1.1299999999999999</v>
      </c>
      <c r="I163" s="22">
        <v>2.7989999999999999</v>
      </c>
      <c r="J163" s="35">
        <v>8.4529999999999994</v>
      </c>
      <c r="K163" s="34">
        <v>89.771000000000001</v>
      </c>
      <c r="L163" s="5"/>
      <c r="M163" s="24">
        <f>E163/$AE59</f>
        <v>145.8330606176776</v>
      </c>
      <c r="N163" s="24">
        <f>F163/$AE59</f>
        <v>7.2483146172474724</v>
      </c>
      <c r="O163" s="24">
        <f>G163/$AE59</f>
        <v>5.9392794696537603</v>
      </c>
      <c r="P163" s="24">
        <f>H163/$AE59</f>
        <v>1.056578369129211</v>
      </c>
      <c r="Q163" s="24">
        <f>I163/$AE59</f>
        <v>2.6171352700820014</v>
      </c>
      <c r="R163" s="24">
        <f>J163/$AE59</f>
        <v>7.9037672161497525</v>
      </c>
      <c r="S163" s="24">
        <f>K163/$AE59</f>
        <v>83.938138739025135</v>
      </c>
      <c r="T163" s="54" t="e">
        <f t="shared" si="21"/>
        <v>#N/A</v>
      </c>
      <c r="U163" s="54" t="e">
        <f t="shared" si="22"/>
        <v>#N/A</v>
      </c>
      <c r="V163" s="71" t="e">
        <f t="shared" si="23"/>
        <v>#N/A</v>
      </c>
      <c r="W163" s="71">
        <f t="shared" si="24"/>
        <v>272.22400000000005</v>
      </c>
      <c r="X163" s="71">
        <f t="shared" si="25"/>
        <v>254.53627429896494</v>
      </c>
      <c r="Y163" s="71">
        <f t="shared" si="26"/>
        <v>272.22400000000005</v>
      </c>
      <c r="Z163" s="5">
        <v>-1</v>
      </c>
      <c r="AA163" s="5"/>
    </row>
    <row r="164" spans="1:27" x14ac:dyDescent="0.25">
      <c r="A164" s="36">
        <f t="shared" si="19"/>
        <v>2013</v>
      </c>
      <c r="B164" s="36" t="str">
        <f t="shared" si="20"/>
        <v>Q1-2013</v>
      </c>
      <c r="C164" t="s">
        <v>278</v>
      </c>
      <c r="D164" s="3">
        <v>41333</v>
      </c>
      <c r="E164" s="34">
        <v>32.226999999999997</v>
      </c>
      <c r="F164" s="35">
        <v>1.173</v>
      </c>
      <c r="G164" s="35">
        <v>5.0510000000000002</v>
      </c>
      <c r="H164" s="22">
        <v>1.0269999999999999</v>
      </c>
      <c r="I164" s="22">
        <v>2.2839999999999998</v>
      </c>
      <c r="J164" s="35">
        <v>6.5010000000000003</v>
      </c>
      <c r="K164" s="34">
        <v>74.552000000000007</v>
      </c>
      <c r="L164" s="5"/>
      <c r="M164" s="24">
        <f>E164/$AE59</f>
        <v>30.133054072501842</v>
      </c>
      <c r="N164" s="24">
        <f>F164/$AE59</f>
        <v>1.0967844486624465</v>
      </c>
      <c r="O164" s="24">
        <f>G164/$AE59</f>
        <v>4.7228118074970311</v>
      </c>
      <c r="P164" s="24">
        <f>H164/$AE59</f>
        <v>0.96027078327053073</v>
      </c>
      <c r="Q164" s="24">
        <f>I164/$AE59</f>
        <v>2.1355973407885998</v>
      </c>
      <c r="R164" s="24">
        <f>J164/$AE59</f>
        <v>6.0785982103619478</v>
      </c>
      <c r="S164" s="24">
        <f>K164/$AE59</f>
        <v>69.707991659576066</v>
      </c>
      <c r="T164" s="54" t="e">
        <f t="shared" si="21"/>
        <v>#N/A</v>
      </c>
      <c r="U164" s="54" t="e">
        <f t="shared" si="22"/>
        <v>#N/A</v>
      </c>
      <c r="V164" s="71" t="e">
        <f t="shared" si="23"/>
        <v>#N/A</v>
      </c>
      <c r="W164" s="71">
        <f t="shared" si="24"/>
        <v>122.815</v>
      </c>
      <c r="X164" s="71">
        <f t="shared" si="25"/>
        <v>114.83510832265847</v>
      </c>
      <c r="Y164" s="71">
        <f t="shared" si="26"/>
        <v>122.815</v>
      </c>
      <c r="Z164" s="5">
        <v>-1</v>
      </c>
      <c r="AA164" s="5"/>
    </row>
    <row r="165" spans="1:27" x14ac:dyDescent="0.25">
      <c r="A165" s="36">
        <f t="shared" si="19"/>
        <v>2013</v>
      </c>
      <c r="B165" s="36" t="str">
        <f t="shared" si="20"/>
        <v>Q1-2013</v>
      </c>
      <c r="C165" t="s">
        <v>279</v>
      </c>
      <c r="D165" s="3">
        <v>41364</v>
      </c>
      <c r="E165" s="34">
        <v>54.627000000000002</v>
      </c>
      <c r="F165" s="35">
        <v>28.853999999999999</v>
      </c>
      <c r="G165" s="35">
        <v>7.3630000000000004</v>
      </c>
      <c r="H165" s="22">
        <v>1.1259999999999999</v>
      </c>
      <c r="I165" s="22">
        <v>2.5259999999999998</v>
      </c>
      <c r="J165" s="35">
        <v>6.98</v>
      </c>
      <c r="K165" s="34">
        <v>84.542000000000002</v>
      </c>
      <c r="L165" s="5"/>
      <c r="M165" s="24">
        <f>E165/$AE59</f>
        <v>51.07761643400125</v>
      </c>
      <c r="N165" s="24">
        <f>F165/$AE59</f>
        <v>26.979214391906421</v>
      </c>
      <c r="O165" s="24">
        <f>G165/$AE59</f>
        <v>6.8845898512375054</v>
      </c>
      <c r="P165" s="24">
        <f>H165/$AE59</f>
        <v>1.0528382687075146</v>
      </c>
      <c r="Q165" s="24">
        <f>I165/$AE59</f>
        <v>2.3618734163012274</v>
      </c>
      <c r="R165" s="24">
        <f>J165/$AE59</f>
        <v>6.526475235860083</v>
      </c>
      <c r="S165" s="24">
        <f>K165/$AE59</f>
        <v>79.048892462762623</v>
      </c>
      <c r="T165" s="54" t="e">
        <f t="shared" si="21"/>
        <v>#N/A</v>
      </c>
      <c r="U165" s="54" t="e">
        <f t="shared" si="22"/>
        <v>#N/A</v>
      </c>
      <c r="V165" s="71" t="e">
        <f t="shared" si="23"/>
        <v>#N/A</v>
      </c>
      <c r="W165" s="71">
        <f t="shared" si="24"/>
        <v>186.018</v>
      </c>
      <c r="X165" s="71">
        <f t="shared" si="25"/>
        <v>173.93150006077661</v>
      </c>
      <c r="Y165" s="71">
        <f t="shared" si="26"/>
        <v>186.018</v>
      </c>
      <c r="Z165" s="5">
        <v>-1</v>
      </c>
      <c r="AA165" s="5"/>
    </row>
    <row r="166" spans="1:27" x14ac:dyDescent="0.25">
      <c r="A166" s="36">
        <f t="shared" si="19"/>
        <v>2013</v>
      </c>
      <c r="B166" s="36" t="str">
        <f t="shared" si="20"/>
        <v>Q2-2013</v>
      </c>
      <c r="C166" t="s">
        <v>280</v>
      </c>
      <c r="D166" s="3">
        <v>41394</v>
      </c>
      <c r="E166" s="34">
        <v>240.20400000000001</v>
      </c>
      <c r="F166" s="35">
        <v>36.082999999999998</v>
      </c>
      <c r="G166" s="35">
        <v>6.9219999999999997</v>
      </c>
      <c r="H166" s="22">
        <v>5.8879999999999999</v>
      </c>
      <c r="I166" s="22">
        <v>2.4950000000000001</v>
      </c>
      <c r="J166" s="35">
        <v>7.8220000000000001</v>
      </c>
      <c r="K166" s="34">
        <v>107.309</v>
      </c>
      <c r="L166" s="5"/>
      <c r="M166" s="24">
        <f>E166/$AE60</f>
        <v>224.3387627017334</v>
      </c>
      <c r="N166" s="24">
        <f>F166/$AE60</f>
        <v>33.699753436939623</v>
      </c>
      <c r="O166" s="24">
        <f>G166/$AE60</f>
        <v>6.4648087268380143</v>
      </c>
      <c r="P166" s="24">
        <f>H166/$AE60</f>
        <v>5.4991034070531972</v>
      </c>
      <c r="Q166" s="24">
        <f>I166/$AE60</f>
        <v>2.3302077106993422</v>
      </c>
      <c r="R166" s="24">
        <f>J166/$AE60</f>
        <v>7.3053646144650317</v>
      </c>
      <c r="S166" s="24">
        <f>K166/$AE60</f>
        <v>100.22134638374177</v>
      </c>
      <c r="T166" s="54" t="e">
        <f t="shared" si="21"/>
        <v>#N/A</v>
      </c>
      <c r="U166" s="54" t="e">
        <f t="shared" si="22"/>
        <v>#N/A</v>
      </c>
      <c r="V166" s="71" t="e">
        <f t="shared" si="23"/>
        <v>#N/A</v>
      </c>
      <c r="W166" s="71">
        <f t="shared" si="24"/>
        <v>406.72300000000007</v>
      </c>
      <c r="X166" s="71">
        <f t="shared" si="25"/>
        <v>379.85934698147037</v>
      </c>
      <c r="Y166" s="71">
        <f t="shared" si="26"/>
        <v>406.72300000000007</v>
      </c>
      <c r="Z166" s="5">
        <v>-1</v>
      </c>
      <c r="AA166" s="5"/>
    </row>
    <row r="167" spans="1:27" x14ac:dyDescent="0.25">
      <c r="A167" s="36">
        <f t="shared" si="19"/>
        <v>2013</v>
      </c>
      <c r="B167" s="36" t="str">
        <f t="shared" si="20"/>
        <v>Q2-2013</v>
      </c>
      <c r="C167" t="s">
        <v>281</v>
      </c>
      <c r="D167" s="3">
        <v>41425</v>
      </c>
      <c r="E167" s="34">
        <v>78.438999999999993</v>
      </c>
      <c r="F167" s="35">
        <v>6.2619999999999996</v>
      </c>
      <c r="G167" s="35">
        <v>6.8929999999999998</v>
      </c>
      <c r="H167" s="22">
        <v>1.333</v>
      </c>
      <c r="I167" s="22">
        <v>2.4</v>
      </c>
      <c r="J167" s="35">
        <v>9.5180000000000007</v>
      </c>
      <c r="K167" s="34">
        <v>92.337000000000003</v>
      </c>
      <c r="L167" s="5"/>
      <c r="M167" s="24">
        <f>E167/$AE60</f>
        <v>73.258181410639551</v>
      </c>
      <c r="N167" s="24">
        <f>F167/$AE60</f>
        <v>5.8484010759115348</v>
      </c>
      <c r="O167" s="24">
        <f>G167/$AE60</f>
        <v>6.4377241482366996</v>
      </c>
      <c r="P167" s="24">
        <f>H167/$AE60</f>
        <v>1.2449566646742378</v>
      </c>
      <c r="Q167" s="24">
        <f>I167/$AE60</f>
        <v>2.2414823670053794</v>
      </c>
      <c r="R167" s="24">
        <f>J167/$AE60</f>
        <v>8.8893454871488338</v>
      </c>
      <c r="S167" s="24">
        <f>K167/$AE60</f>
        <v>86.238232217573213</v>
      </c>
      <c r="T167" s="54" t="e">
        <f t="shared" si="21"/>
        <v>#N/A</v>
      </c>
      <c r="U167" s="54" t="e">
        <f t="shared" si="22"/>
        <v>#N/A</v>
      </c>
      <c r="V167" s="71" t="e">
        <f t="shared" si="23"/>
        <v>#N/A</v>
      </c>
      <c r="W167" s="71">
        <f t="shared" si="24"/>
        <v>197.18200000000002</v>
      </c>
      <c r="X167" s="71">
        <f t="shared" si="25"/>
        <v>184.15832337118945</v>
      </c>
      <c r="Y167" s="71">
        <f t="shared" si="26"/>
        <v>197.18200000000002</v>
      </c>
      <c r="Z167" s="5">
        <v>-1</v>
      </c>
      <c r="AA167" s="5"/>
    </row>
    <row r="168" spans="1:27" x14ac:dyDescent="0.25">
      <c r="A168" s="36">
        <f t="shared" si="19"/>
        <v>2013</v>
      </c>
      <c r="B168" s="36" t="str">
        <f t="shared" si="20"/>
        <v>Q2-2013</v>
      </c>
      <c r="C168" t="s">
        <v>282</v>
      </c>
      <c r="D168" s="3">
        <v>41455</v>
      </c>
      <c r="E168" s="34">
        <v>118.306</v>
      </c>
      <c r="F168" s="35">
        <v>62.959000000000003</v>
      </c>
      <c r="G168" s="35">
        <v>6.7190000000000003</v>
      </c>
      <c r="H168" s="22">
        <v>1.2330000000000001</v>
      </c>
      <c r="I168" s="22">
        <v>2.5630000000000002</v>
      </c>
      <c r="J168" s="35">
        <v>8.875</v>
      </c>
      <c r="K168" s="34">
        <v>85.971000000000004</v>
      </c>
      <c r="L168" s="5"/>
      <c r="M168" s="24">
        <f>E168/$AE60</f>
        <v>110.49200537955767</v>
      </c>
      <c r="N168" s="24">
        <f>F168/$AE60</f>
        <v>58.800620143454871</v>
      </c>
      <c r="O168" s="24">
        <f>G168/$AE60</f>
        <v>6.2752166766288102</v>
      </c>
      <c r="P168" s="24">
        <f>H168/$AE60</f>
        <v>1.1515615660490137</v>
      </c>
      <c r="Q168" s="24">
        <f>I168/$AE60</f>
        <v>2.3937163777644948</v>
      </c>
      <c r="R168" s="24">
        <f>J168/$AE60</f>
        <v>8.2888150029886418</v>
      </c>
      <c r="S168" s="24">
        <f>K168/$AE60</f>
        <v>80.292700239091445</v>
      </c>
      <c r="T168" s="54" t="e">
        <f t="shared" si="21"/>
        <v>#N/A</v>
      </c>
      <c r="U168" s="54" t="e">
        <f t="shared" si="22"/>
        <v>#N/A</v>
      </c>
      <c r="V168" s="71" t="e">
        <f t="shared" si="23"/>
        <v>#N/A</v>
      </c>
      <c r="W168" s="71">
        <f t="shared" si="24"/>
        <v>286.62599999999998</v>
      </c>
      <c r="X168" s="71">
        <f t="shared" si="25"/>
        <v>267.69463538553498</v>
      </c>
      <c r="Y168" s="71">
        <f t="shared" si="26"/>
        <v>286.62599999999998</v>
      </c>
      <c r="Z168" s="5">
        <v>-1</v>
      </c>
      <c r="AA168" s="5"/>
    </row>
    <row r="169" spans="1:27" x14ac:dyDescent="0.25">
      <c r="A169" s="36">
        <f t="shared" si="19"/>
        <v>2013</v>
      </c>
      <c r="B169" s="36" t="str">
        <f t="shared" si="20"/>
        <v>Q3-2013</v>
      </c>
      <c r="C169" t="s">
        <v>283</v>
      </c>
      <c r="D169" s="3">
        <v>41486</v>
      </c>
      <c r="E169" s="34">
        <v>98.081999999999994</v>
      </c>
      <c r="F169" s="35">
        <v>7.173</v>
      </c>
      <c r="G169" s="35">
        <v>7.2110000000000003</v>
      </c>
      <c r="H169" s="22">
        <v>1.577</v>
      </c>
      <c r="I169" s="22">
        <v>2.8839999999999999</v>
      </c>
      <c r="J169" s="35">
        <v>8.3879999999999999</v>
      </c>
      <c r="K169" s="34">
        <v>74.715000000000003</v>
      </c>
      <c r="L169" s="5"/>
      <c r="M169" s="24">
        <f>E169/$AE61</f>
        <v>91.224643544741753</v>
      </c>
      <c r="N169" s="24">
        <f>F169/$AE61</f>
        <v>6.6715031111359133</v>
      </c>
      <c r="O169" s="24">
        <f>G169/$AE61</f>
        <v>6.7068463591804095</v>
      </c>
      <c r="P169" s="24">
        <f>H169/$AE61</f>
        <v>1.4667447938465545</v>
      </c>
      <c r="Q169" s="24">
        <f>I169/$AE61</f>
        <v>2.6823665094822213</v>
      </c>
      <c r="R169" s="24">
        <f>J169/$AE61</f>
        <v>7.8015569630849075</v>
      </c>
      <c r="S169" s="24">
        <f>K169/$AE61</f>
        <v>69.491336253801734</v>
      </c>
      <c r="T169" s="54" t="e">
        <f t="shared" si="21"/>
        <v>#N/A</v>
      </c>
      <c r="U169" s="54" t="e">
        <f t="shared" si="22"/>
        <v>#N/A</v>
      </c>
      <c r="V169" s="71" t="e">
        <f t="shared" si="23"/>
        <v>#N/A</v>
      </c>
      <c r="W169" s="71">
        <f t="shared" si="24"/>
        <v>200.03</v>
      </c>
      <c r="X169" s="71">
        <f t="shared" si="25"/>
        <v>186.0449975352735</v>
      </c>
      <c r="Y169" s="71">
        <f t="shared" si="26"/>
        <v>200.03</v>
      </c>
      <c r="Z169" s="5">
        <v>-1</v>
      </c>
      <c r="AA169" s="5"/>
    </row>
    <row r="170" spans="1:27" x14ac:dyDescent="0.25">
      <c r="A170" s="36">
        <f t="shared" si="19"/>
        <v>2013</v>
      </c>
      <c r="B170" s="36" t="str">
        <f t="shared" si="20"/>
        <v>Q3-2013</v>
      </c>
      <c r="C170" t="s">
        <v>284</v>
      </c>
      <c r="D170" s="3">
        <v>41517</v>
      </c>
      <c r="E170" s="34">
        <v>85.286000000000001</v>
      </c>
      <c r="F170" s="35">
        <v>3.5950000000000002</v>
      </c>
      <c r="G170" s="35">
        <v>6.3150000000000004</v>
      </c>
      <c r="H170" s="22">
        <v>1.2529999999999999</v>
      </c>
      <c r="I170" s="22">
        <v>2.843</v>
      </c>
      <c r="J170" s="35">
        <v>8.3219999999999992</v>
      </c>
      <c r="K170" s="34">
        <v>77.756</v>
      </c>
      <c r="L170" s="5"/>
      <c r="M170" s="24">
        <f>E170/$AE61</f>
        <v>79.323269808495411</v>
      </c>
      <c r="N170" s="24">
        <f>F170/$AE61</f>
        <v>3.3436572821042256</v>
      </c>
      <c r="O170" s="24">
        <f>G170/$AE61</f>
        <v>5.8734897737102045</v>
      </c>
      <c r="P170" s="24">
        <f>H170/$AE61</f>
        <v>1.1653970999934893</v>
      </c>
      <c r="Q170" s="24">
        <f>I170/$AE61</f>
        <v>2.6442330050131608</v>
      </c>
      <c r="R170" s="24">
        <f>J170/$AE61</f>
        <v>7.7401713217444676</v>
      </c>
      <c r="S170" s="24">
        <f>K170/$AE61</f>
        <v>72.319726182836206</v>
      </c>
      <c r="T170" s="54" t="e">
        <f t="shared" si="21"/>
        <v>#N/A</v>
      </c>
      <c r="U170" s="54" t="e">
        <f t="shared" si="22"/>
        <v>#N/A</v>
      </c>
      <c r="V170" s="71" t="e">
        <f t="shared" si="23"/>
        <v>#N/A</v>
      </c>
      <c r="W170" s="71">
        <f t="shared" si="24"/>
        <v>185.37</v>
      </c>
      <c r="X170" s="71">
        <f t="shared" si="25"/>
        <v>172.40994447389716</v>
      </c>
      <c r="Y170" s="71">
        <f t="shared" si="26"/>
        <v>185.37</v>
      </c>
      <c r="Z170" s="5">
        <v>-1</v>
      </c>
      <c r="AA170" s="5"/>
    </row>
    <row r="171" spans="1:27" x14ac:dyDescent="0.25">
      <c r="A171" s="36">
        <f t="shared" si="19"/>
        <v>2013</v>
      </c>
      <c r="B171" s="36" t="str">
        <f t="shared" si="20"/>
        <v>Q3-2013</v>
      </c>
      <c r="C171" t="s">
        <v>285</v>
      </c>
      <c r="D171" s="3">
        <v>41547</v>
      </c>
      <c r="E171" s="34">
        <v>140.87</v>
      </c>
      <c r="F171" s="35">
        <v>57.146000000000001</v>
      </c>
      <c r="G171" s="35">
        <v>11.114000000000001</v>
      </c>
      <c r="H171" s="22">
        <v>1.129</v>
      </c>
      <c r="I171" s="22">
        <v>2.956</v>
      </c>
      <c r="J171" s="35">
        <v>8.6419999999999995</v>
      </c>
      <c r="K171" s="34">
        <v>79.578999999999994</v>
      </c>
      <c r="L171" s="5"/>
      <c r="M171" s="24">
        <f>E171/$AE61</f>
        <v>131.02114084284347</v>
      </c>
      <c r="N171" s="24">
        <f>F171/$AE61</f>
        <v>53.150664546071788</v>
      </c>
      <c r="O171" s="24">
        <f>G171/$AE61</f>
        <v>10.336969967540018</v>
      </c>
      <c r="P171" s="24">
        <f>H171/$AE61</f>
        <v>1.0500665011114523</v>
      </c>
      <c r="Q171" s="24">
        <f>I171/$AE61</f>
        <v>2.7493326636717916</v>
      </c>
      <c r="R171" s="24">
        <f>J171/$AE61</f>
        <v>8.0377986736981129</v>
      </c>
      <c r="S171" s="24">
        <f>K171/$AE61</f>
        <v>74.015272003497117</v>
      </c>
      <c r="T171" s="54" t="e">
        <f t="shared" si="21"/>
        <v>#N/A</v>
      </c>
      <c r="U171" s="54" t="e">
        <f t="shared" si="22"/>
        <v>#N/A</v>
      </c>
      <c r="V171" s="71" t="e">
        <f t="shared" si="23"/>
        <v>#N/A</v>
      </c>
      <c r="W171" s="71">
        <f t="shared" si="24"/>
        <v>301.43599999999998</v>
      </c>
      <c r="X171" s="71">
        <f t="shared" si="25"/>
        <v>280.36124519843378</v>
      </c>
      <c r="Y171" s="71">
        <f t="shared" si="26"/>
        <v>301.43599999999998</v>
      </c>
      <c r="Z171" s="5">
        <v>-1</v>
      </c>
      <c r="AA171" s="5"/>
    </row>
    <row r="172" spans="1:27" x14ac:dyDescent="0.25">
      <c r="A172" s="36">
        <f t="shared" si="19"/>
        <v>2013</v>
      </c>
      <c r="B172" s="36" t="str">
        <f t="shared" si="20"/>
        <v>Q4-2013</v>
      </c>
      <c r="C172" t="s">
        <v>286</v>
      </c>
      <c r="D172" s="3">
        <v>41578</v>
      </c>
      <c r="E172" s="34">
        <v>99.105999999999995</v>
      </c>
      <c r="F172" s="35">
        <v>6.4749999999999996</v>
      </c>
      <c r="G172" s="35">
        <v>5.8520000000000003</v>
      </c>
      <c r="H172" s="22">
        <v>1.772</v>
      </c>
      <c r="I172" s="22">
        <v>3.1659999999999999</v>
      </c>
      <c r="J172" s="35">
        <v>11.343999999999999</v>
      </c>
      <c r="K172" s="34">
        <v>71.212000000000003</v>
      </c>
      <c r="L172" s="5"/>
      <c r="M172" s="24">
        <f>E172/$AE62</f>
        <v>91.946153061129806</v>
      </c>
      <c r="N172" s="24">
        <f>F172/$AE62</f>
        <v>6.0072179390835618</v>
      </c>
      <c r="O172" s="24">
        <f>G172/$AE62</f>
        <v>5.429226158998766</v>
      </c>
      <c r="P172" s="24">
        <f>H172/$AE62</f>
        <v>1.6439830406264204</v>
      </c>
      <c r="Q172" s="24">
        <f>I172/$AE62</f>
        <v>2.9372744394036383</v>
      </c>
      <c r="R172" s="24">
        <f>J172/$AE62</f>
        <v>10.524460278141147</v>
      </c>
      <c r="S172" s="24">
        <f>K172/$AE62</f>
        <v>66.067336506257703</v>
      </c>
      <c r="T172" s="54" t="e">
        <f t="shared" si="21"/>
        <v>#N/A</v>
      </c>
      <c r="U172" s="54" t="e">
        <f t="shared" si="22"/>
        <v>#N/A</v>
      </c>
      <c r="V172" s="71" t="e">
        <f t="shared" si="23"/>
        <v>#N/A</v>
      </c>
      <c r="W172" s="71">
        <f t="shared" si="24"/>
        <v>198.92699999999999</v>
      </c>
      <c r="X172" s="71">
        <f t="shared" si="25"/>
        <v>184.55565142364105</v>
      </c>
      <c r="Y172" s="71">
        <f t="shared" si="26"/>
        <v>198.92699999999999</v>
      </c>
      <c r="Z172" s="5">
        <v>-1</v>
      </c>
      <c r="AA172" s="5"/>
    </row>
    <row r="173" spans="1:27" x14ac:dyDescent="0.25">
      <c r="A173" s="36">
        <f t="shared" si="19"/>
        <v>2013</v>
      </c>
      <c r="B173" s="36" t="str">
        <f t="shared" si="20"/>
        <v>Q4-2013</v>
      </c>
      <c r="C173" t="s">
        <v>287</v>
      </c>
      <c r="D173" s="3">
        <v>41608</v>
      </c>
      <c r="E173" s="34">
        <v>82.710999999999999</v>
      </c>
      <c r="F173" s="35">
        <v>0.498</v>
      </c>
      <c r="G173" s="35">
        <v>6.9379999999999997</v>
      </c>
      <c r="H173" s="22">
        <v>2.109</v>
      </c>
      <c r="I173" s="22">
        <v>2.8479999999999999</v>
      </c>
      <c r="J173" s="35">
        <v>9.6679999999999993</v>
      </c>
      <c r="K173" s="34">
        <v>77.680999999999997</v>
      </c>
      <c r="L173" s="5"/>
      <c r="M173" s="24">
        <f>E173/$AE62</f>
        <v>76.735598912670355</v>
      </c>
      <c r="N173" s="24">
        <f>F173/$AE62</f>
        <v>0.46202232180133035</v>
      </c>
      <c r="O173" s="24">
        <f>G173/$AE62</f>
        <v>6.4367688125655222</v>
      </c>
      <c r="P173" s="24">
        <f>H173/$AE62</f>
        <v>1.956636700158646</v>
      </c>
      <c r="Q173" s="24">
        <f>I173/$AE62</f>
        <v>2.6422481375304994</v>
      </c>
      <c r="R173" s="24">
        <f>J173/$AE62</f>
        <v>8.969541781476428</v>
      </c>
      <c r="S173" s="24">
        <f>K173/$AE62</f>
        <v>72.068987911343655</v>
      </c>
      <c r="T173" s="54" t="e">
        <f t="shared" si="21"/>
        <v>#N/A</v>
      </c>
      <c r="U173" s="54" t="e">
        <f t="shared" si="22"/>
        <v>#N/A</v>
      </c>
      <c r="V173" s="71" t="e">
        <f t="shared" si="23"/>
        <v>#N/A</v>
      </c>
      <c r="W173" s="71">
        <f t="shared" si="24"/>
        <v>182.45299999999997</v>
      </c>
      <c r="X173" s="71">
        <f t="shared" si="25"/>
        <v>169.27180457754642</v>
      </c>
      <c r="Y173" s="71">
        <f t="shared" si="26"/>
        <v>182.45299999999997</v>
      </c>
      <c r="Z173" s="5">
        <v>-1</v>
      </c>
      <c r="AA173" s="5"/>
    </row>
    <row r="174" spans="1:27" x14ac:dyDescent="0.25">
      <c r="A174" s="36">
        <f t="shared" si="19"/>
        <v>2013</v>
      </c>
      <c r="B174" s="36" t="str">
        <f t="shared" si="20"/>
        <v>Q4-2013</v>
      </c>
      <c r="C174" t="s">
        <v>288</v>
      </c>
      <c r="D174" s="3">
        <v>41639</v>
      </c>
      <c r="E174" s="34">
        <v>124.608</v>
      </c>
      <c r="F174" s="35">
        <v>62.286999999999999</v>
      </c>
      <c r="G174" s="35">
        <v>6.4180000000000001</v>
      </c>
      <c r="H174" s="22">
        <v>1.4059999999999999</v>
      </c>
      <c r="I174" s="22">
        <v>2.8330000000000002</v>
      </c>
      <c r="J174" s="35">
        <v>9.1050000000000004</v>
      </c>
      <c r="K174" s="34">
        <v>76.563999999999993</v>
      </c>
      <c r="L174" s="5"/>
      <c r="M174" s="24">
        <f>E174/$AE62</f>
        <v>115.6057780622895</v>
      </c>
      <c r="N174" s="24">
        <f>F174/$AE62</f>
        <v>57.7871171848182</v>
      </c>
      <c r="O174" s="24">
        <f>G174/$AE62</f>
        <v>5.9543358661063017</v>
      </c>
      <c r="P174" s="24">
        <f>H174/$AE62</f>
        <v>1.3044244667724305</v>
      </c>
      <c r="Q174" s="24">
        <f>I174/$AE62</f>
        <v>2.6283318025364837</v>
      </c>
      <c r="R174" s="24">
        <f>J174/$AE62</f>
        <v>8.4472153413676967</v>
      </c>
      <c r="S174" s="24">
        <f>K174/$AE62</f>
        <v>71.032684832122598</v>
      </c>
      <c r="T174" s="54" t="e">
        <f t="shared" si="21"/>
        <v>#N/A</v>
      </c>
      <c r="U174" s="54" t="e">
        <f t="shared" si="22"/>
        <v>#N/A</v>
      </c>
      <c r="V174" s="71" t="e">
        <f t="shared" si="23"/>
        <v>#N/A</v>
      </c>
      <c r="W174" s="71">
        <f t="shared" si="24"/>
        <v>283.221</v>
      </c>
      <c r="X174" s="71">
        <f t="shared" si="25"/>
        <v>262.75988755601321</v>
      </c>
      <c r="Y174" s="71">
        <f t="shared" si="26"/>
        <v>283.221</v>
      </c>
      <c r="Z174" s="5">
        <v>-1</v>
      </c>
      <c r="AA174" s="5"/>
    </row>
    <row r="175" spans="1:27" x14ac:dyDescent="0.25">
      <c r="A175" s="36">
        <f t="shared" si="19"/>
        <v>2014</v>
      </c>
      <c r="B175" s="36" t="str">
        <f t="shared" si="20"/>
        <v>Q1-2014</v>
      </c>
      <c r="C175" t="s">
        <v>289</v>
      </c>
      <c r="D175" s="3">
        <v>41670</v>
      </c>
      <c r="E175" s="34">
        <v>169.38800000000001</v>
      </c>
      <c r="F175" s="35">
        <v>8.1470000000000002</v>
      </c>
      <c r="G175" s="35">
        <v>6.54</v>
      </c>
      <c r="H175" s="22">
        <v>1.248</v>
      </c>
      <c r="I175" s="22">
        <v>3</v>
      </c>
      <c r="J175" s="35">
        <v>11.023999999999999</v>
      </c>
      <c r="K175" s="34">
        <v>96.650999999999996</v>
      </c>
      <c r="L175" s="5"/>
      <c r="M175" s="24">
        <f>E175/$AE63</f>
        <v>156.61886401671705</v>
      </c>
      <c r="N175" s="24">
        <f>F175/$AE63</f>
        <v>7.5328469852893578</v>
      </c>
      <c r="O175" s="24">
        <f>G175/$AE63</f>
        <v>6.0469889878228065</v>
      </c>
      <c r="P175" s="24">
        <f>H175/$AE63</f>
        <v>1.1539208343735263</v>
      </c>
      <c r="Q175" s="24">
        <f>I175/$AE63</f>
        <v>2.7738481595517457</v>
      </c>
      <c r="R175" s="24">
        <f>J175/$AE63</f>
        <v>10.192967370299481</v>
      </c>
      <c r="S175" s="24">
        <f>K175/$AE63</f>
        <v>89.365066156278587</v>
      </c>
      <c r="T175" s="54" t="e">
        <f t="shared" si="21"/>
        <v>#N/A</v>
      </c>
      <c r="U175" s="54" t="e">
        <f t="shared" si="22"/>
        <v>#N/A</v>
      </c>
      <c r="V175" s="71" t="e">
        <f t="shared" si="23"/>
        <v>#N/A</v>
      </c>
      <c r="W175" s="71">
        <f t="shared" si="24"/>
        <v>295.99799999999999</v>
      </c>
      <c r="X175" s="71">
        <f t="shared" si="25"/>
        <v>273.68450251033255</v>
      </c>
      <c r="Y175" s="71">
        <f t="shared" si="26"/>
        <v>295.99799999999999</v>
      </c>
      <c r="Z175" s="5">
        <v>-1</v>
      </c>
      <c r="AA175" s="5"/>
    </row>
    <row r="176" spans="1:27" x14ac:dyDescent="0.25">
      <c r="A176" s="36">
        <f t="shared" si="19"/>
        <v>2014</v>
      </c>
      <c r="B176" s="36" t="str">
        <f t="shared" si="20"/>
        <v>Q1-2014</v>
      </c>
      <c r="C176" t="s">
        <v>290</v>
      </c>
      <c r="D176" s="3">
        <v>41698</v>
      </c>
      <c r="E176" s="34">
        <v>37.956000000000003</v>
      </c>
      <c r="F176" s="35">
        <v>8.0150000000000006</v>
      </c>
      <c r="G176" s="35">
        <v>6.2380000000000004</v>
      </c>
      <c r="H176" s="22">
        <v>1.0620000000000001</v>
      </c>
      <c r="I176" s="22">
        <v>2.484</v>
      </c>
      <c r="J176" s="35">
        <v>10.718</v>
      </c>
      <c r="K176" s="34">
        <v>77.876000000000005</v>
      </c>
      <c r="L176" s="5"/>
      <c r="M176" s="24">
        <f>E176/$AE63</f>
        <v>35.094726914648689</v>
      </c>
      <c r="N176" s="24">
        <f>F176/$AE63</f>
        <v>7.4107976662690813</v>
      </c>
      <c r="O176" s="24">
        <f>G176/$AE63</f>
        <v>5.7677549397612644</v>
      </c>
      <c r="P176" s="24">
        <f>H176/$AE63</f>
        <v>0.98194224848131806</v>
      </c>
      <c r="Q176" s="24">
        <f>I176/$AE63</f>
        <v>2.2967462761088457</v>
      </c>
      <c r="R176" s="24">
        <f>J176/$AE63</f>
        <v>9.9100348580252042</v>
      </c>
      <c r="S176" s="24">
        <f>K176/$AE63</f>
        <v>72.005399757750595</v>
      </c>
      <c r="T176" s="54" t="e">
        <f t="shared" si="21"/>
        <v>#N/A</v>
      </c>
      <c r="U176" s="54" t="e">
        <f t="shared" si="22"/>
        <v>#N/A</v>
      </c>
      <c r="V176" s="71" t="e">
        <f t="shared" si="23"/>
        <v>#N/A</v>
      </c>
      <c r="W176" s="71">
        <f t="shared" si="24"/>
        <v>144.34899999999999</v>
      </c>
      <c r="X176" s="71">
        <f t="shared" si="25"/>
        <v>133.46740266104501</v>
      </c>
      <c r="Y176" s="71">
        <f t="shared" si="26"/>
        <v>144.34899999999999</v>
      </c>
      <c r="Z176" s="5">
        <v>-1</v>
      </c>
      <c r="AA176" s="5"/>
    </row>
    <row r="177" spans="1:27" x14ac:dyDescent="0.25">
      <c r="A177" s="36">
        <f t="shared" si="19"/>
        <v>2014</v>
      </c>
      <c r="B177" s="36" t="str">
        <f t="shared" si="20"/>
        <v>Q1-2014</v>
      </c>
      <c r="C177" t="s">
        <v>291</v>
      </c>
      <c r="D177" s="3">
        <v>41729</v>
      </c>
      <c r="E177" s="34">
        <v>71.144999999999996</v>
      </c>
      <c r="F177" s="35">
        <v>32.133000000000003</v>
      </c>
      <c r="G177" s="35">
        <v>6.375</v>
      </c>
      <c r="H177" s="22">
        <v>1.1519999999999999</v>
      </c>
      <c r="I177" s="22">
        <v>2.4750000000000001</v>
      </c>
      <c r="J177" s="35">
        <v>12.215999999999999</v>
      </c>
      <c r="K177" s="34">
        <v>90.35</v>
      </c>
      <c r="L177" s="5"/>
      <c r="M177" s="24">
        <f>E177/$AE63</f>
        <v>65.781809103769646</v>
      </c>
      <c r="N177" s="24">
        <f>F177/$AE63</f>
        <v>29.710687636958752</v>
      </c>
      <c r="O177" s="24">
        <f>G177/$AE63</f>
        <v>5.8944273390474597</v>
      </c>
      <c r="P177" s="24">
        <f>H177/$AE63</f>
        <v>1.0651576932678704</v>
      </c>
      <c r="Q177" s="24">
        <f>I177/$AE63</f>
        <v>2.2884247316301902</v>
      </c>
      <c r="R177" s="24">
        <f>J177/$AE63</f>
        <v>11.295109705694708</v>
      </c>
      <c r="S177" s="24">
        <f>K177/$AE63</f>
        <v>83.539060405166737</v>
      </c>
      <c r="T177" s="54" t="e">
        <f t="shared" si="21"/>
        <v>#N/A</v>
      </c>
      <c r="U177" s="54" t="e">
        <f t="shared" si="22"/>
        <v>#N/A</v>
      </c>
      <c r="V177" s="71" t="e">
        <f t="shared" si="23"/>
        <v>#N/A</v>
      </c>
      <c r="W177" s="71">
        <f t="shared" si="24"/>
        <v>215.84599999999998</v>
      </c>
      <c r="X177" s="71">
        <f t="shared" si="25"/>
        <v>199.57467661553534</v>
      </c>
      <c r="Y177" s="71">
        <f t="shared" si="26"/>
        <v>215.84599999999998</v>
      </c>
      <c r="Z177" s="5">
        <v>-1</v>
      </c>
      <c r="AA177" s="5"/>
    </row>
    <row r="178" spans="1:27" x14ac:dyDescent="0.25">
      <c r="A178" s="36">
        <f t="shared" si="19"/>
        <v>2014</v>
      </c>
      <c r="B178" s="36" t="str">
        <f t="shared" si="20"/>
        <v>Q2-2014</v>
      </c>
      <c r="C178" t="s">
        <v>292</v>
      </c>
      <c r="D178" s="3">
        <v>41759</v>
      </c>
      <c r="E178" s="34">
        <v>238.16399999999999</v>
      </c>
      <c r="F178" s="35">
        <v>39.253</v>
      </c>
      <c r="G178" s="35">
        <v>7.5049999999999999</v>
      </c>
      <c r="H178" s="22">
        <v>2.4020000000000001</v>
      </c>
      <c r="I178" s="22">
        <v>2.8860000000000001</v>
      </c>
      <c r="J178" s="35">
        <v>11.662000000000001</v>
      </c>
      <c r="K178" s="34">
        <v>112.364</v>
      </c>
      <c r="L178" s="5"/>
      <c r="M178" s="24">
        <f>E178/$AE64</f>
        <v>218.95104573661226</v>
      </c>
      <c r="N178" s="24">
        <f>F178/$AE64</f>
        <v>36.086416915651576</v>
      </c>
      <c r="O178" s="24">
        <f>G178/$AE64</f>
        <v>6.8995633187772922</v>
      </c>
      <c r="P178" s="24">
        <f>H178/$AE64</f>
        <v>2.208227993564698</v>
      </c>
      <c r="Q178" s="24">
        <f>I178/$AE64</f>
        <v>2.6531831762813147</v>
      </c>
      <c r="R178" s="24">
        <f>J178/$AE64</f>
        <v>10.721213514134682</v>
      </c>
      <c r="S178" s="24">
        <f>K178/$AE64</f>
        <v>103.29947138588831</v>
      </c>
      <c r="T178" s="54" t="e">
        <f t="shared" si="21"/>
        <v>#N/A</v>
      </c>
      <c r="U178" s="54" t="e">
        <f t="shared" si="22"/>
        <v>#N/A</v>
      </c>
      <c r="V178" s="71" t="e">
        <f t="shared" si="23"/>
        <v>#N/A</v>
      </c>
      <c r="W178" s="71">
        <f t="shared" si="24"/>
        <v>414.23599999999999</v>
      </c>
      <c r="X178" s="71">
        <f t="shared" si="25"/>
        <v>380.81912204091009</v>
      </c>
      <c r="Y178" s="71">
        <f t="shared" si="26"/>
        <v>414.23599999999999</v>
      </c>
      <c r="Z178" s="5">
        <v>-1</v>
      </c>
      <c r="AA178" s="5"/>
    </row>
    <row r="179" spans="1:27" x14ac:dyDescent="0.25">
      <c r="A179" s="36">
        <f t="shared" si="19"/>
        <v>2014</v>
      </c>
      <c r="B179" s="36" t="str">
        <f t="shared" si="20"/>
        <v>Q2-2014</v>
      </c>
      <c r="C179" t="s">
        <v>293</v>
      </c>
      <c r="D179" s="3">
        <v>41790</v>
      </c>
      <c r="E179" s="34">
        <v>79.944999999999993</v>
      </c>
      <c r="F179" s="35">
        <v>8.0310000000000006</v>
      </c>
      <c r="G179" s="35">
        <v>5.6970000000000001</v>
      </c>
      <c r="H179" s="22">
        <v>1.4319999999999999</v>
      </c>
      <c r="I179" s="22">
        <v>2.4340000000000002</v>
      </c>
      <c r="J179" s="35">
        <v>10.781000000000001</v>
      </c>
      <c r="K179" s="34">
        <v>91.57</v>
      </c>
      <c r="L179" s="5"/>
      <c r="M179" s="24">
        <f>E179/$AE64</f>
        <v>73.495748103884154</v>
      </c>
      <c r="N179" s="24">
        <f>F179/$AE64</f>
        <v>7.3831303148701455</v>
      </c>
      <c r="O179" s="24">
        <f>G179/$AE64</f>
        <v>5.237416685819352</v>
      </c>
      <c r="P179" s="24">
        <f>H179/$AE64</f>
        <v>1.3164789703516433</v>
      </c>
      <c r="Q179" s="24">
        <f>I179/$AE64</f>
        <v>2.2376465180418297</v>
      </c>
      <c r="R179" s="24">
        <f>J179/$AE64</f>
        <v>9.9112847621236497</v>
      </c>
      <c r="S179" s="24">
        <f>K179/$AE64</f>
        <v>84.182946449092157</v>
      </c>
      <c r="T179" s="54" t="e">
        <f t="shared" si="21"/>
        <v>#N/A</v>
      </c>
      <c r="U179" s="54" t="e">
        <f t="shared" si="22"/>
        <v>#N/A</v>
      </c>
      <c r="V179" s="71" t="e">
        <f t="shared" si="23"/>
        <v>#N/A</v>
      </c>
      <c r="W179" s="71">
        <f t="shared" si="24"/>
        <v>199.89</v>
      </c>
      <c r="X179" s="71">
        <f t="shared" si="25"/>
        <v>183.76465180418293</v>
      </c>
      <c r="Y179" s="71">
        <f t="shared" si="26"/>
        <v>199.89</v>
      </c>
      <c r="Z179" s="5">
        <v>-1</v>
      </c>
      <c r="AA179" s="5"/>
    </row>
    <row r="180" spans="1:27" x14ac:dyDescent="0.25">
      <c r="A180" s="36">
        <f t="shared" si="19"/>
        <v>2014</v>
      </c>
      <c r="B180" s="36" t="str">
        <f t="shared" si="20"/>
        <v>Q2-2014</v>
      </c>
      <c r="C180" t="s">
        <v>294</v>
      </c>
      <c r="D180" s="3">
        <v>41820</v>
      </c>
      <c r="E180" s="34">
        <v>142.73500000000001</v>
      </c>
      <c r="F180" s="35">
        <v>70.177999999999997</v>
      </c>
      <c r="G180" s="35">
        <v>6.4489999999999998</v>
      </c>
      <c r="H180" s="22">
        <v>1.353</v>
      </c>
      <c r="I180" s="22">
        <v>2.6</v>
      </c>
      <c r="J180" s="35">
        <v>10.119999999999999</v>
      </c>
      <c r="K180" s="34">
        <v>90.210999999999999</v>
      </c>
      <c r="L180" s="5"/>
      <c r="M180" s="24">
        <f>E180/$AE64</f>
        <v>131.22040910135601</v>
      </c>
      <c r="N180" s="24">
        <f>F180/$AE64</f>
        <v>64.516662836129626</v>
      </c>
      <c r="O180" s="24">
        <f>G180/$AE64</f>
        <v>5.9287520110319463</v>
      </c>
      <c r="P180" s="24">
        <f>H180/$AE64</f>
        <v>1.2438519880487244</v>
      </c>
      <c r="Q180" s="24">
        <f>I180/$AE64</f>
        <v>2.3902551137669503</v>
      </c>
      <c r="R180" s="24">
        <f>J180/$AE64</f>
        <v>9.303608365892897</v>
      </c>
      <c r="S180" s="24">
        <f>K180/$AE64</f>
        <v>82.933578487703969</v>
      </c>
      <c r="T180" s="54" t="e">
        <f t="shared" si="21"/>
        <v>#N/A</v>
      </c>
      <c r="U180" s="54" t="e">
        <f t="shared" si="22"/>
        <v>#N/A</v>
      </c>
      <c r="V180" s="71" t="e">
        <f t="shared" si="23"/>
        <v>#N/A</v>
      </c>
      <c r="W180" s="71">
        <f t="shared" si="24"/>
        <v>323.64600000000002</v>
      </c>
      <c r="X180" s="71">
        <f t="shared" si="25"/>
        <v>297.53711790393015</v>
      </c>
      <c r="Y180" s="71">
        <f t="shared" si="26"/>
        <v>323.64600000000002</v>
      </c>
      <c r="Z180" s="5">
        <v>-1</v>
      </c>
      <c r="AA180" s="5"/>
    </row>
    <row r="181" spans="1:27" x14ac:dyDescent="0.25">
      <c r="A181" s="36">
        <f t="shared" si="19"/>
        <v>2014</v>
      </c>
      <c r="B181" s="36" t="str">
        <f t="shared" si="20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4" t="e">
        <f>E181/$AE65</f>
        <v>#DIV/0!</v>
      </c>
      <c r="N181" s="24" t="e">
        <f>F181/$AE65</f>
        <v>#DIV/0!</v>
      </c>
      <c r="O181" s="24" t="e">
        <f>G181/$AE65</f>
        <v>#DIV/0!</v>
      </c>
      <c r="P181" s="24" t="e">
        <f>H181/$AE65</f>
        <v>#DIV/0!</v>
      </c>
      <c r="Q181" s="24" t="e">
        <f>I181/$AE65</f>
        <v>#DIV/0!</v>
      </c>
      <c r="R181" s="24" t="e">
        <f>#REF!/$AE65</f>
        <v>#REF!</v>
      </c>
      <c r="S181" s="24" t="e">
        <f>K181/$AE65</f>
        <v>#DIV/0!</v>
      </c>
      <c r="T181" s="54" t="e">
        <f t="shared" si="21"/>
        <v>#N/A</v>
      </c>
      <c r="U181" s="54" t="e">
        <f t="shared" si="22"/>
        <v>#N/A</v>
      </c>
      <c r="V181" s="71" t="e">
        <f t="shared" si="23"/>
        <v>#DIV/0!</v>
      </c>
      <c r="W181" s="71">
        <f t="shared" si="24"/>
        <v>0</v>
      </c>
      <c r="X181" s="71" t="e">
        <f t="shared" si="25"/>
        <v>#DIV/0!</v>
      </c>
      <c r="Y181" s="71">
        <f t="shared" si="26"/>
        <v>0</v>
      </c>
      <c r="Z181" s="5">
        <v>-1</v>
      </c>
      <c r="AA181" s="5"/>
    </row>
    <row r="182" spans="1:27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4"/>
      <c r="N182" s="44"/>
      <c r="O182" s="44"/>
      <c r="P182" s="44"/>
      <c r="Q182" s="44"/>
      <c r="R182" s="44"/>
      <c r="S182" s="44"/>
      <c r="T182" s="55"/>
      <c r="U182" s="55"/>
      <c r="V182" s="72"/>
      <c r="W182" s="72"/>
      <c r="X182" s="72"/>
      <c r="Y182" s="72"/>
      <c r="Z182" s="5"/>
    </row>
    <row r="183" spans="1:27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4"/>
      <c r="N183" s="44"/>
      <c r="O183" s="44"/>
      <c r="P183" s="44"/>
      <c r="Q183" s="44"/>
      <c r="R183" s="44"/>
      <c r="S183" s="44"/>
      <c r="T183" s="55"/>
      <c r="U183" s="55"/>
      <c r="V183" s="72"/>
      <c r="W183" s="72"/>
      <c r="X183" s="72"/>
      <c r="Y183" s="72"/>
      <c r="Z183" s="5"/>
    </row>
    <row r="184" spans="1:27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4"/>
      <c r="N184" s="44"/>
      <c r="O184" s="44"/>
      <c r="P184" s="44"/>
      <c r="Q184" s="44"/>
      <c r="R184" s="44"/>
      <c r="S184" s="44"/>
      <c r="T184" s="55"/>
      <c r="U184" s="55"/>
      <c r="V184" s="72"/>
      <c r="W184" s="72"/>
      <c r="X184" s="72"/>
      <c r="Y184" s="72"/>
      <c r="Z184" s="5"/>
    </row>
    <row r="185" spans="1:27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4"/>
      <c r="N185" s="44"/>
      <c r="O185" s="44"/>
      <c r="P185" s="44"/>
      <c r="Q185" s="44"/>
      <c r="R185" s="44"/>
      <c r="S185" s="44"/>
      <c r="T185" s="55"/>
      <c r="U185" s="55"/>
      <c r="V185" s="72"/>
      <c r="W185" s="72"/>
      <c r="X185" s="72"/>
      <c r="Y185" s="72"/>
      <c r="Z185" s="5"/>
    </row>
    <row r="186" spans="1:27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4"/>
      <c r="N186" s="44"/>
      <c r="O186" s="44"/>
      <c r="P186" s="44"/>
      <c r="Q186" s="44"/>
      <c r="R186" s="44"/>
      <c r="S186" s="44"/>
      <c r="T186" s="55"/>
      <c r="U186" s="55"/>
      <c r="V186" s="72"/>
      <c r="W186" s="72"/>
      <c r="X186" s="72"/>
      <c r="Y186" s="72"/>
      <c r="Z186" s="5"/>
    </row>
    <row r="187" spans="1:27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4"/>
      <c r="N187" s="44"/>
      <c r="O187" s="44"/>
      <c r="P187" s="44"/>
      <c r="Q187" s="44"/>
      <c r="R187" s="44"/>
      <c r="S187" s="44"/>
      <c r="T187" s="55"/>
      <c r="U187" s="55"/>
      <c r="V187" s="72"/>
      <c r="W187" s="72"/>
      <c r="X187" s="72"/>
      <c r="Y187" s="72"/>
      <c r="Z187" s="5"/>
    </row>
    <row r="188" spans="1:27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4"/>
      <c r="N188" s="44"/>
      <c r="O188" s="44"/>
      <c r="P188" s="44"/>
      <c r="Q188" s="44"/>
      <c r="R188" s="44"/>
      <c r="S188" s="44"/>
      <c r="T188" s="55"/>
      <c r="U188" s="55"/>
      <c r="V188" s="72"/>
      <c r="W188" s="72"/>
      <c r="X188" s="72"/>
      <c r="Y188" s="72"/>
      <c r="Z188" s="5"/>
    </row>
    <row r="189" spans="1:27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4"/>
      <c r="N189" s="44"/>
      <c r="O189" s="44"/>
      <c r="P189" s="44"/>
      <c r="Q189" s="44"/>
      <c r="R189" s="44"/>
      <c r="S189" s="44"/>
      <c r="T189" s="55"/>
      <c r="U189" s="55"/>
      <c r="V189" s="72"/>
      <c r="W189" s="72"/>
      <c r="X189" s="72"/>
      <c r="Y189" s="72"/>
      <c r="Z189" s="5"/>
    </row>
    <row r="190" spans="1:27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4"/>
      <c r="N190" s="44"/>
      <c r="O190" s="44"/>
      <c r="P190" s="44"/>
      <c r="Q190" s="44"/>
      <c r="R190" s="44"/>
      <c r="S190" s="44"/>
      <c r="T190" s="55"/>
      <c r="U190" s="55"/>
      <c r="V190" s="72"/>
      <c r="W190" s="72"/>
      <c r="X190" s="72"/>
      <c r="Y190" s="72"/>
      <c r="Z190" s="5"/>
    </row>
    <row r="191" spans="1:27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4"/>
      <c r="N191" s="44"/>
      <c r="O191" s="44"/>
      <c r="P191" s="44"/>
      <c r="Q191" s="44"/>
      <c r="R191" s="44"/>
      <c r="S191" s="44"/>
      <c r="T191" s="55"/>
      <c r="U191" s="55"/>
      <c r="V191" s="72"/>
      <c r="W191" s="72"/>
      <c r="X191" s="72"/>
      <c r="Y191" s="72"/>
      <c r="Z191" s="5"/>
    </row>
    <row r="192" spans="1:27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4"/>
      <c r="N192" s="44"/>
      <c r="O192" s="44"/>
      <c r="P192" s="44"/>
      <c r="Q192" s="44"/>
      <c r="R192" s="44"/>
      <c r="S192" s="44"/>
      <c r="T192" s="55"/>
      <c r="U192" s="55"/>
      <c r="V192" s="72"/>
      <c r="W192" s="72"/>
      <c r="X192" s="72"/>
      <c r="Y192" s="72"/>
      <c r="Z192" s="5"/>
    </row>
    <row r="193" spans="4:26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4"/>
      <c r="N193" s="44"/>
      <c r="O193" s="44"/>
      <c r="P193" s="44"/>
      <c r="Q193" s="44"/>
      <c r="R193" s="44"/>
      <c r="S193" s="44"/>
      <c r="T193" s="55"/>
      <c r="U193" s="55"/>
      <c r="V193" s="72"/>
      <c r="W193" s="72"/>
      <c r="X193" s="72"/>
      <c r="Y193" s="72"/>
      <c r="Z193" s="5"/>
    </row>
    <row r="194" spans="4:26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4"/>
      <c r="N194" s="44"/>
      <c r="O194" s="44"/>
      <c r="P194" s="44"/>
      <c r="Q194" s="44"/>
      <c r="R194" s="44"/>
      <c r="S194" s="44"/>
      <c r="T194" s="55"/>
      <c r="U194" s="55"/>
      <c r="V194" s="72"/>
      <c r="W194" s="72"/>
      <c r="X194" s="72"/>
      <c r="Y194" s="72"/>
      <c r="Z194" s="5"/>
    </row>
    <row r="195" spans="4:26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4"/>
      <c r="N195" s="44"/>
      <c r="O195" s="44"/>
      <c r="P195" s="44"/>
      <c r="Q195" s="44"/>
      <c r="R195" s="44"/>
      <c r="S195" s="44"/>
      <c r="T195" s="55"/>
      <c r="U195" s="55"/>
      <c r="V195" s="72"/>
      <c r="W195" s="72"/>
      <c r="X195" s="72"/>
      <c r="Y195" s="72"/>
      <c r="Z195" s="5"/>
    </row>
    <row r="196" spans="4:26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4"/>
      <c r="N196" s="44"/>
      <c r="O196" s="44"/>
      <c r="P196" s="44"/>
      <c r="Q196" s="44"/>
      <c r="R196" s="44"/>
      <c r="S196" s="44"/>
      <c r="T196" s="55"/>
      <c r="U196" s="55"/>
      <c r="V196" s="72"/>
      <c r="W196" s="72"/>
      <c r="X196" s="72"/>
      <c r="Y196" s="72"/>
      <c r="Z196" s="5"/>
    </row>
    <row r="197" spans="4:26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4"/>
      <c r="N197" s="44"/>
      <c r="O197" s="44"/>
      <c r="P197" s="44"/>
      <c r="Q197" s="44"/>
      <c r="R197" s="44"/>
      <c r="S197" s="44"/>
      <c r="T197" s="55"/>
      <c r="U197" s="55"/>
      <c r="V197" s="72"/>
      <c r="W197" s="72"/>
      <c r="X197" s="72"/>
      <c r="Y197" s="72"/>
      <c r="Z197" s="5"/>
    </row>
    <row r="198" spans="4:26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4"/>
      <c r="N198" s="44"/>
      <c r="O198" s="44"/>
      <c r="P198" s="44"/>
      <c r="Q198" s="44"/>
      <c r="R198" s="44"/>
      <c r="S198" s="44"/>
      <c r="T198" s="55"/>
      <c r="U198" s="55"/>
      <c r="V198" s="72"/>
      <c r="W198" s="72"/>
      <c r="X198" s="72"/>
      <c r="Y198" s="72"/>
      <c r="Z198" s="5"/>
    </row>
    <row r="199" spans="4:26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4"/>
      <c r="N199" s="44"/>
      <c r="O199" s="44"/>
      <c r="P199" s="44"/>
      <c r="Q199" s="44"/>
      <c r="R199" s="44"/>
      <c r="S199" s="44"/>
      <c r="T199" s="55"/>
      <c r="U199" s="55"/>
      <c r="V199" s="72"/>
      <c r="W199" s="72"/>
      <c r="X199" s="72"/>
      <c r="Y199" s="72"/>
      <c r="Z199" s="5"/>
    </row>
    <row r="200" spans="4:26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4"/>
      <c r="N200" s="44"/>
      <c r="O200" s="44"/>
      <c r="P200" s="44"/>
      <c r="Q200" s="44"/>
      <c r="R200" s="44"/>
      <c r="S200" s="44"/>
      <c r="T200" s="55"/>
      <c r="U200" s="55"/>
      <c r="V200" s="72"/>
      <c r="W200" s="72"/>
      <c r="X200" s="72"/>
      <c r="Y200" s="72"/>
      <c r="Z200" s="5"/>
    </row>
    <row r="201" spans="4:26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4"/>
      <c r="N201" s="44"/>
      <c r="O201" s="44"/>
      <c r="P201" s="44"/>
      <c r="Q201" s="44"/>
      <c r="R201" s="44"/>
      <c r="S201" s="44"/>
      <c r="T201" s="55"/>
      <c r="U201" s="55"/>
      <c r="V201" s="72"/>
      <c r="W201" s="72"/>
      <c r="X201" s="72"/>
      <c r="Y201" s="72"/>
      <c r="Z201" s="5"/>
    </row>
    <row r="202" spans="4:26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4"/>
      <c r="N202" s="44"/>
      <c r="O202" s="44"/>
      <c r="P202" s="44"/>
      <c r="Q202" s="44"/>
      <c r="R202" s="44"/>
      <c r="S202" s="44"/>
      <c r="T202" s="55"/>
      <c r="U202" s="55"/>
      <c r="V202" s="72"/>
      <c r="W202" s="72"/>
      <c r="X202" s="72"/>
      <c r="Y202" s="72"/>
      <c r="Z202" s="5"/>
    </row>
    <row r="203" spans="4:26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4"/>
      <c r="N203" s="44"/>
      <c r="O203" s="44"/>
      <c r="P203" s="44"/>
      <c r="Q203" s="44"/>
      <c r="R203" s="44"/>
      <c r="S203" s="44"/>
      <c r="T203" s="55"/>
      <c r="U203" s="55"/>
      <c r="V203" s="72"/>
      <c r="W203" s="72"/>
      <c r="X203" s="72"/>
      <c r="Y203" s="72"/>
      <c r="Z203" s="5"/>
    </row>
    <row r="204" spans="4:26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4"/>
      <c r="N204" s="44"/>
      <c r="O204" s="44"/>
      <c r="P204" s="44"/>
      <c r="Q204" s="44"/>
      <c r="R204" s="44"/>
      <c r="S204" s="44"/>
      <c r="T204" s="55"/>
      <c r="U204" s="55"/>
      <c r="V204" s="72"/>
      <c r="W204" s="72"/>
      <c r="X204" s="72"/>
      <c r="Y204" s="72"/>
      <c r="Z204" s="5"/>
    </row>
    <row r="205" spans="4:26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4"/>
      <c r="N205" s="44"/>
      <c r="O205" s="44"/>
      <c r="P205" s="44"/>
      <c r="Q205" s="44"/>
      <c r="R205" s="44"/>
      <c r="S205" s="44"/>
      <c r="T205" s="55"/>
      <c r="U205" s="55"/>
      <c r="V205" s="72"/>
      <c r="W205" s="72"/>
      <c r="X205" s="72"/>
      <c r="Y205" s="72"/>
      <c r="Z205" s="5"/>
    </row>
    <row r="206" spans="4:26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4"/>
      <c r="N206" s="44"/>
      <c r="O206" s="44"/>
      <c r="P206" s="44"/>
      <c r="Q206" s="44"/>
      <c r="R206" s="44"/>
      <c r="S206" s="44"/>
      <c r="T206" s="55"/>
      <c r="U206" s="55"/>
      <c r="V206" s="72"/>
      <c r="W206" s="72"/>
      <c r="X206" s="72"/>
      <c r="Y206" s="72"/>
      <c r="Z206" s="5"/>
    </row>
    <row r="207" spans="4:26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4"/>
      <c r="N207" s="44"/>
      <c r="O207" s="44"/>
      <c r="P207" s="44"/>
      <c r="Q207" s="44"/>
      <c r="R207" s="44"/>
      <c r="S207" s="44"/>
      <c r="T207" s="55"/>
      <c r="U207" s="55"/>
      <c r="V207" s="72"/>
      <c r="W207" s="72"/>
      <c r="X207" s="72"/>
      <c r="Y207" s="72"/>
      <c r="Z207" s="5"/>
    </row>
    <row r="208" spans="4:26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4"/>
      <c r="N208" s="44"/>
      <c r="O208" s="44"/>
      <c r="P208" s="44"/>
      <c r="Q208" s="44"/>
      <c r="R208" s="44"/>
      <c r="S208" s="44"/>
      <c r="T208" s="55"/>
      <c r="U208" s="55"/>
      <c r="V208" s="72"/>
      <c r="W208" s="72"/>
      <c r="X208" s="72"/>
      <c r="Y208" s="72"/>
      <c r="Z208" s="5"/>
    </row>
    <row r="209" spans="4:26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4"/>
      <c r="N209" s="44"/>
      <c r="O209" s="44"/>
      <c r="P209" s="44"/>
      <c r="Q209" s="44"/>
      <c r="R209" s="44"/>
      <c r="S209" s="44"/>
      <c r="T209" s="55"/>
      <c r="U209" s="55"/>
      <c r="V209" s="72"/>
      <c r="W209" s="72"/>
      <c r="X209" s="72"/>
      <c r="Y209" s="72"/>
      <c r="Z209" s="5"/>
    </row>
    <row r="210" spans="4:26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4"/>
      <c r="N210" s="44"/>
      <c r="O210" s="44"/>
      <c r="P210" s="44"/>
      <c r="Q210" s="44"/>
      <c r="R210" s="44"/>
      <c r="S210" s="44"/>
      <c r="T210" s="55"/>
      <c r="U210" s="55"/>
      <c r="V210" s="72"/>
      <c r="W210" s="72"/>
      <c r="X210" s="72"/>
      <c r="Y210" s="72"/>
      <c r="Z210" s="5"/>
    </row>
    <row r="211" spans="4:26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4"/>
      <c r="N211" s="44"/>
      <c r="O211" s="44"/>
      <c r="P211" s="44"/>
      <c r="Q211" s="44"/>
      <c r="R211" s="44"/>
      <c r="S211" s="44"/>
      <c r="T211" s="55"/>
      <c r="U211" s="55"/>
      <c r="V211" s="72"/>
      <c r="W211" s="72"/>
      <c r="X211" s="72"/>
      <c r="Y211" s="72"/>
      <c r="Z211" s="5"/>
    </row>
    <row r="212" spans="4:26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4"/>
      <c r="N212" s="44"/>
      <c r="O212" s="44"/>
      <c r="P212" s="44"/>
      <c r="Q212" s="44"/>
      <c r="R212" s="44"/>
      <c r="S212" s="44"/>
      <c r="T212" s="55"/>
      <c r="U212" s="55"/>
      <c r="V212" s="72"/>
      <c r="W212" s="72"/>
      <c r="X212" s="72"/>
      <c r="Y212" s="72"/>
      <c r="Z212" s="5"/>
    </row>
    <row r="213" spans="4:26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4"/>
      <c r="N213" s="44"/>
      <c r="O213" s="44"/>
      <c r="P213" s="44"/>
      <c r="Q213" s="44"/>
      <c r="R213" s="44"/>
      <c r="S213" s="44"/>
      <c r="T213" s="55"/>
      <c r="U213" s="55"/>
      <c r="V213" s="72"/>
      <c r="W213" s="72"/>
      <c r="X213" s="72"/>
      <c r="Y213" s="72"/>
      <c r="Z213" s="5"/>
    </row>
    <row r="214" spans="4:26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4"/>
      <c r="N214" s="44"/>
      <c r="O214" s="44"/>
      <c r="P214" s="44"/>
      <c r="Q214" s="44"/>
      <c r="R214" s="44"/>
      <c r="S214" s="44"/>
      <c r="T214" s="55"/>
      <c r="U214" s="55"/>
      <c r="V214" s="72"/>
      <c r="W214" s="72"/>
      <c r="X214" s="72"/>
      <c r="Y214" s="72"/>
      <c r="Z214" s="5"/>
    </row>
    <row r="215" spans="4:26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4"/>
      <c r="N215" s="44"/>
      <c r="O215" s="44"/>
      <c r="P215" s="44"/>
      <c r="Q215" s="44"/>
      <c r="R215" s="44"/>
      <c r="S215" s="44"/>
      <c r="T215" s="55"/>
      <c r="U215" s="55"/>
      <c r="V215" s="72"/>
      <c r="W215" s="72"/>
      <c r="X215" s="72"/>
      <c r="Y215" s="72"/>
      <c r="Z215" s="5"/>
    </row>
    <row r="216" spans="4:26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4"/>
      <c r="N216" s="44"/>
      <c r="O216" s="44"/>
      <c r="P216" s="44"/>
      <c r="Q216" s="44"/>
      <c r="R216" s="44"/>
      <c r="S216" s="44"/>
      <c r="T216" s="55"/>
      <c r="U216" s="55"/>
      <c r="V216" s="72"/>
      <c r="W216" s="72"/>
      <c r="X216" s="72"/>
      <c r="Y216" s="72"/>
      <c r="Z216" s="5"/>
    </row>
    <row r="217" spans="4:26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4"/>
      <c r="N217" s="44"/>
      <c r="O217" s="44"/>
      <c r="P217" s="44"/>
      <c r="Q217" s="44"/>
      <c r="R217" s="44"/>
      <c r="S217" s="44"/>
      <c r="T217" s="55"/>
      <c r="U217" s="55"/>
      <c r="V217" s="72"/>
      <c r="W217" s="72"/>
      <c r="X217" s="72"/>
      <c r="Y217" s="72"/>
      <c r="Z217" s="5"/>
    </row>
    <row r="218" spans="4:26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4"/>
      <c r="N218" s="44"/>
      <c r="O218" s="44"/>
      <c r="P218" s="44"/>
      <c r="Q218" s="44"/>
      <c r="R218" s="44"/>
      <c r="S218" s="44"/>
      <c r="T218" s="55"/>
      <c r="U218" s="55"/>
      <c r="V218" s="72"/>
      <c r="W218" s="72"/>
      <c r="X218" s="72"/>
      <c r="Y218" s="72"/>
      <c r="Z218" s="5"/>
    </row>
    <row r="219" spans="4:26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4"/>
      <c r="N219" s="44"/>
      <c r="O219" s="44"/>
      <c r="P219" s="44"/>
      <c r="Q219" s="44"/>
      <c r="R219" s="44"/>
      <c r="S219" s="44"/>
      <c r="T219" s="55"/>
      <c r="U219" s="55"/>
      <c r="V219" s="72"/>
      <c r="W219" s="72"/>
      <c r="X219" s="72"/>
      <c r="Y219" s="72"/>
      <c r="Z219" s="5"/>
    </row>
    <row r="220" spans="4:26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4"/>
      <c r="N220" s="44"/>
      <c r="O220" s="44"/>
      <c r="P220" s="44"/>
      <c r="Q220" s="44"/>
      <c r="R220" s="44"/>
      <c r="S220" s="44"/>
      <c r="T220" s="55"/>
      <c r="U220" s="55"/>
      <c r="V220" s="72"/>
      <c r="W220" s="72"/>
      <c r="X220" s="72"/>
      <c r="Y220" s="72"/>
      <c r="Z220" s="5"/>
    </row>
    <row r="221" spans="4:26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4"/>
      <c r="N221" s="44"/>
      <c r="O221" s="44"/>
      <c r="P221" s="44"/>
      <c r="Q221" s="44"/>
      <c r="R221" s="44"/>
      <c r="S221" s="44"/>
      <c r="T221" s="55"/>
      <c r="U221" s="55"/>
      <c r="V221" s="72"/>
      <c r="W221" s="72"/>
      <c r="X221" s="72"/>
      <c r="Y221" s="72"/>
      <c r="Z221" s="5"/>
    </row>
    <row r="222" spans="4:26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4"/>
      <c r="N222" s="44"/>
      <c r="O222" s="44"/>
      <c r="P222" s="44"/>
      <c r="Q222" s="44"/>
      <c r="R222" s="44"/>
      <c r="S222" s="44"/>
      <c r="T222" s="55"/>
      <c r="U222" s="55"/>
      <c r="V222" s="72"/>
      <c r="W222" s="72"/>
      <c r="X222" s="72"/>
      <c r="Y222" s="72"/>
      <c r="Z222" s="5"/>
    </row>
    <row r="223" spans="4:26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4"/>
      <c r="N223" s="44"/>
      <c r="O223" s="44"/>
      <c r="P223" s="44"/>
      <c r="Q223" s="44"/>
      <c r="R223" s="44"/>
      <c r="S223" s="44"/>
      <c r="T223" s="55"/>
      <c r="U223" s="55"/>
      <c r="V223" s="72"/>
      <c r="W223" s="72"/>
      <c r="X223" s="72"/>
      <c r="Y223" s="72"/>
      <c r="Z223" s="5"/>
    </row>
    <row r="224" spans="4:26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4"/>
      <c r="N224" s="44"/>
      <c r="O224" s="44"/>
      <c r="P224" s="44"/>
      <c r="Q224" s="44"/>
      <c r="R224" s="44"/>
      <c r="S224" s="44"/>
      <c r="T224" s="55"/>
      <c r="U224" s="55"/>
      <c r="V224" s="72"/>
      <c r="W224" s="72"/>
      <c r="X224" s="72"/>
      <c r="Y224" s="72"/>
      <c r="Z224" s="5"/>
    </row>
    <row r="225" spans="4:26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4"/>
      <c r="N225" s="44"/>
      <c r="O225" s="44"/>
      <c r="P225" s="44"/>
      <c r="Q225" s="44"/>
      <c r="R225" s="44"/>
      <c r="S225" s="44"/>
      <c r="T225" s="55"/>
      <c r="U225" s="55"/>
      <c r="V225" s="72"/>
      <c r="W225" s="72"/>
      <c r="X225" s="72"/>
      <c r="Y225" s="72"/>
      <c r="Z225" s="5"/>
    </row>
    <row r="226" spans="4:26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4"/>
      <c r="N226" s="44"/>
      <c r="O226" s="44"/>
      <c r="P226" s="44"/>
      <c r="Q226" s="44"/>
      <c r="R226" s="44"/>
      <c r="S226" s="44"/>
      <c r="T226" s="55"/>
      <c r="U226" s="55"/>
      <c r="V226" s="72"/>
      <c r="W226" s="72"/>
      <c r="X226" s="72"/>
      <c r="Y226" s="72"/>
      <c r="Z226" s="5"/>
    </row>
    <row r="227" spans="4:26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4"/>
      <c r="N227" s="44"/>
      <c r="O227" s="44"/>
      <c r="P227" s="44"/>
      <c r="Q227" s="44"/>
      <c r="R227" s="44"/>
      <c r="S227" s="44"/>
      <c r="T227" s="55"/>
      <c r="U227" s="55"/>
      <c r="V227" s="72"/>
      <c r="W227" s="72"/>
      <c r="X227" s="72"/>
      <c r="Y227" s="72"/>
      <c r="Z227" s="5"/>
    </row>
    <row r="228" spans="4:26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4"/>
      <c r="N228" s="44"/>
      <c r="O228" s="44"/>
      <c r="P228" s="44"/>
      <c r="Q228" s="44"/>
      <c r="R228" s="44"/>
      <c r="S228" s="44"/>
      <c r="T228" s="55"/>
      <c r="U228" s="55"/>
      <c r="V228" s="72"/>
      <c r="W228" s="72"/>
      <c r="X228" s="72"/>
      <c r="Y228" s="72"/>
      <c r="Z228" s="5"/>
    </row>
    <row r="229" spans="4:26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4"/>
      <c r="N229" s="44"/>
      <c r="O229" s="44"/>
      <c r="P229" s="44"/>
      <c r="Q229" s="44"/>
      <c r="R229" s="44"/>
      <c r="S229" s="44"/>
      <c r="T229" s="55"/>
      <c r="U229" s="55"/>
      <c r="V229" s="72"/>
      <c r="W229" s="72"/>
      <c r="X229" s="72"/>
      <c r="Y229" s="72"/>
      <c r="Z229" s="5"/>
    </row>
    <row r="230" spans="4:26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4"/>
      <c r="N230" s="44"/>
      <c r="O230" s="44"/>
      <c r="P230" s="44"/>
      <c r="Q230" s="44"/>
      <c r="R230" s="44"/>
      <c r="S230" s="44"/>
      <c r="T230" s="55"/>
      <c r="U230" s="55"/>
      <c r="V230" s="72"/>
      <c r="W230" s="72"/>
      <c r="X230" s="72"/>
      <c r="Y230" s="72"/>
      <c r="Z230" s="5"/>
    </row>
    <row r="231" spans="4:26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4"/>
      <c r="N231" s="44"/>
      <c r="O231" s="44"/>
      <c r="P231" s="44"/>
      <c r="Q231" s="44"/>
      <c r="R231" s="44"/>
      <c r="S231" s="44"/>
      <c r="T231" s="55"/>
      <c r="U231" s="55"/>
      <c r="V231" s="72"/>
      <c r="W231" s="72"/>
      <c r="X231" s="72"/>
      <c r="Y231" s="72"/>
      <c r="Z231" s="5"/>
    </row>
    <row r="232" spans="4:26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4"/>
      <c r="N232" s="44"/>
      <c r="O232" s="44"/>
      <c r="P232" s="44"/>
      <c r="Q232" s="44"/>
      <c r="R232" s="44"/>
      <c r="S232" s="44"/>
      <c r="T232" s="55"/>
      <c r="U232" s="55"/>
      <c r="V232" s="72"/>
      <c r="W232" s="72"/>
      <c r="X232" s="72"/>
      <c r="Y232" s="72"/>
      <c r="Z232" s="5"/>
    </row>
    <row r="233" spans="4:26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4"/>
      <c r="N233" s="44"/>
      <c r="O233" s="44"/>
      <c r="P233" s="44"/>
      <c r="Q233" s="44"/>
      <c r="R233" s="44"/>
      <c r="S233" s="44"/>
      <c r="T233" s="55"/>
      <c r="U233" s="55"/>
      <c r="V233" s="72"/>
      <c r="W233" s="72"/>
      <c r="X233" s="72"/>
      <c r="Y233" s="72"/>
      <c r="Z233" s="5"/>
    </row>
    <row r="234" spans="4:26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4"/>
      <c r="N234" s="44"/>
      <c r="O234" s="44"/>
      <c r="P234" s="44"/>
      <c r="Q234" s="44"/>
      <c r="R234" s="44"/>
      <c r="S234" s="44"/>
      <c r="T234" s="55"/>
      <c r="U234" s="55"/>
      <c r="V234" s="72"/>
      <c r="W234" s="72"/>
      <c r="X234" s="72"/>
      <c r="Y234" s="72"/>
      <c r="Z234" s="5"/>
    </row>
    <row r="235" spans="4:26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4"/>
      <c r="N235" s="44"/>
      <c r="O235" s="44"/>
      <c r="P235" s="44"/>
      <c r="Q235" s="44"/>
      <c r="R235" s="44"/>
      <c r="S235" s="44"/>
      <c r="T235" s="55"/>
      <c r="U235" s="55"/>
      <c r="V235" s="72"/>
      <c r="W235" s="72"/>
      <c r="X235" s="72"/>
      <c r="Y235" s="72"/>
      <c r="Z235" s="5"/>
    </row>
    <row r="236" spans="4:26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4"/>
      <c r="N236" s="44"/>
      <c r="O236" s="44"/>
      <c r="P236" s="44"/>
      <c r="Q236" s="44"/>
      <c r="R236" s="44"/>
      <c r="S236" s="44"/>
      <c r="T236" s="55"/>
      <c r="U236" s="55"/>
      <c r="V236" s="72"/>
      <c r="W236" s="72"/>
      <c r="X236" s="72"/>
      <c r="Y236" s="72"/>
      <c r="Z236" s="5"/>
    </row>
    <row r="237" spans="4:26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4"/>
      <c r="N237" s="44"/>
      <c r="O237" s="44"/>
      <c r="P237" s="44"/>
      <c r="Q237" s="44"/>
      <c r="R237" s="44"/>
      <c r="S237" s="44"/>
      <c r="T237" s="55"/>
      <c r="U237" s="55"/>
      <c r="V237" s="72"/>
      <c r="W237" s="72"/>
      <c r="X237" s="72"/>
      <c r="Y237" s="72"/>
      <c r="Z237" s="5"/>
    </row>
    <row r="238" spans="4:26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4"/>
      <c r="N238" s="44"/>
      <c r="O238" s="44"/>
      <c r="P238" s="44"/>
      <c r="Q238" s="44"/>
      <c r="R238" s="44"/>
      <c r="S238" s="44"/>
      <c r="T238" s="55"/>
      <c r="U238" s="55"/>
      <c r="V238" s="72"/>
      <c r="W238" s="72"/>
      <c r="X238" s="72"/>
      <c r="Y238" s="72"/>
      <c r="Z238" s="5"/>
    </row>
    <row r="239" spans="4:26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4"/>
      <c r="N239" s="44"/>
      <c r="O239" s="44"/>
      <c r="P239" s="44"/>
      <c r="Q239" s="44"/>
      <c r="R239" s="44"/>
      <c r="S239" s="44"/>
      <c r="T239" s="55"/>
      <c r="U239" s="55"/>
      <c r="V239" s="72"/>
      <c r="W239" s="72"/>
      <c r="X239" s="72"/>
      <c r="Y239" s="72"/>
      <c r="Z239" s="5"/>
    </row>
    <row r="240" spans="4:26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4"/>
      <c r="N240" s="44"/>
      <c r="O240" s="44"/>
      <c r="P240" s="44"/>
      <c r="Q240" s="44"/>
      <c r="R240" s="44"/>
      <c r="S240" s="44"/>
      <c r="T240" s="55"/>
      <c r="U240" s="55"/>
      <c r="V240" s="72"/>
      <c r="W240" s="72"/>
      <c r="X240" s="72"/>
      <c r="Y240" s="72"/>
      <c r="Z240" s="5"/>
    </row>
    <row r="241" spans="4:26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4"/>
      <c r="N241" s="44"/>
      <c r="O241" s="44"/>
      <c r="P241" s="44"/>
      <c r="Q241" s="44"/>
      <c r="R241" s="44"/>
      <c r="S241" s="44"/>
      <c r="T241" s="55"/>
      <c r="U241" s="55"/>
      <c r="V241" s="72"/>
      <c r="W241" s="72"/>
      <c r="X241" s="72"/>
      <c r="Y241" s="72"/>
      <c r="Z241" s="5"/>
    </row>
    <row r="242" spans="4:26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4"/>
      <c r="N242" s="44"/>
      <c r="O242" s="44"/>
      <c r="P242" s="44"/>
      <c r="Q242" s="44"/>
      <c r="R242" s="44"/>
      <c r="S242" s="44"/>
      <c r="T242" s="55"/>
      <c r="U242" s="55"/>
      <c r="V242" s="72"/>
      <c r="W242" s="72"/>
      <c r="X242" s="72"/>
      <c r="Y242" s="72"/>
      <c r="Z242" s="5"/>
    </row>
    <row r="243" spans="4:26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4"/>
      <c r="N243" s="44"/>
      <c r="O243" s="44"/>
      <c r="P243" s="44"/>
      <c r="Q243" s="44"/>
      <c r="R243" s="44"/>
      <c r="S243" s="44"/>
      <c r="T243" s="55"/>
      <c r="U243" s="55"/>
      <c r="V243" s="72"/>
      <c r="W243" s="72"/>
      <c r="X243" s="72"/>
      <c r="Y243" s="72"/>
      <c r="Z243" s="5"/>
    </row>
    <row r="244" spans="4:26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4"/>
      <c r="N244" s="44"/>
      <c r="O244" s="44"/>
      <c r="P244" s="44"/>
      <c r="Q244" s="44"/>
      <c r="R244" s="44"/>
      <c r="S244" s="44"/>
      <c r="T244" s="55"/>
      <c r="U244" s="55"/>
      <c r="V244" s="72"/>
      <c r="W244" s="72"/>
      <c r="X244" s="72"/>
      <c r="Y244" s="72"/>
      <c r="Z244" s="5"/>
    </row>
    <row r="245" spans="4:26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4"/>
      <c r="N245" s="44"/>
      <c r="O245" s="44"/>
      <c r="P245" s="44"/>
      <c r="Q245" s="44"/>
      <c r="R245" s="44"/>
      <c r="S245" s="44"/>
      <c r="T245" s="55"/>
      <c r="U245" s="55"/>
      <c r="V245" s="72"/>
      <c r="W245" s="72"/>
      <c r="X245" s="72"/>
      <c r="Y245" s="72"/>
      <c r="Z245" s="5"/>
    </row>
    <row r="246" spans="4:26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4"/>
      <c r="N246" s="44"/>
      <c r="O246" s="44"/>
      <c r="P246" s="44"/>
      <c r="Q246" s="44"/>
      <c r="R246" s="44"/>
      <c r="S246" s="44"/>
      <c r="T246" s="55"/>
      <c r="U246" s="55"/>
      <c r="V246" s="72"/>
      <c r="W246" s="72"/>
      <c r="X246" s="72"/>
      <c r="Y246" s="72"/>
      <c r="Z246" s="5"/>
    </row>
    <row r="247" spans="4:26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4"/>
      <c r="N247" s="44"/>
      <c r="O247" s="44"/>
      <c r="P247" s="44"/>
      <c r="Q247" s="44"/>
      <c r="R247" s="44"/>
      <c r="S247" s="44"/>
      <c r="T247" s="55"/>
      <c r="U247" s="55"/>
      <c r="V247" s="72"/>
      <c r="W247" s="72"/>
      <c r="X247" s="72"/>
      <c r="Y247" s="72"/>
      <c r="Z247" s="5"/>
    </row>
    <row r="248" spans="4:26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4"/>
      <c r="N248" s="44"/>
      <c r="O248" s="44"/>
      <c r="P248" s="44"/>
      <c r="Q248" s="44"/>
      <c r="R248" s="44"/>
      <c r="S248" s="44"/>
      <c r="T248" s="55"/>
      <c r="U248" s="55"/>
      <c r="V248" s="72"/>
      <c r="W248" s="72"/>
      <c r="X248" s="72"/>
      <c r="Y248" s="72"/>
      <c r="Z248" s="5"/>
    </row>
    <row r="249" spans="4:26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4"/>
      <c r="N249" s="44"/>
      <c r="O249" s="44"/>
      <c r="P249" s="44"/>
      <c r="Q249" s="44"/>
      <c r="R249" s="44"/>
      <c r="S249" s="44"/>
      <c r="T249" s="55"/>
      <c r="U249" s="55"/>
      <c r="V249" s="72"/>
      <c r="W249" s="72"/>
      <c r="X249" s="72"/>
      <c r="Y249" s="72"/>
      <c r="Z249" s="5"/>
    </row>
    <row r="250" spans="4:26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4"/>
      <c r="N250" s="44"/>
      <c r="O250" s="44"/>
      <c r="P250" s="44"/>
      <c r="Q250" s="44"/>
      <c r="R250" s="44"/>
      <c r="S250" s="44"/>
      <c r="T250" s="55"/>
      <c r="U250" s="55"/>
      <c r="V250" s="72"/>
      <c r="W250" s="72"/>
      <c r="X250" s="72"/>
      <c r="Y250" s="72"/>
      <c r="Z250" s="5"/>
    </row>
    <row r="251" spans="4:26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4"/>
      <c r="N251" s="44"/>
      <c r="O251" s="44"/>
      <c r="P251" s="44"/>
      <c r="Q251" s="44"/>
      <c r="R251" s="44"/>
      <c r="S251" s="44"/>
      <c r="T251" s="55"/>
      <c r="U251" s="55"/>
      <c r="V251" s="72"/>
      <c r="W251" s="72"/>
      <c r="X251" s="72"/>
      <c r="Y251" s="72"/>
      <c r="Z251" s="5"/>
    </row>
    <row r="252" spans="4:26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4"/>
      <c r="N252" s="44"/>
      <c r="O252" s="44"/>
      <c r="P252" s="44"/>
      <c r="Q252" s="44"/>
      <c r="R252" s="44"/>
      <c r="S252" s="44"/>
      <c r="T252" s="55"/>
      <c r="U252" s="55"/>
      <c r="V252" s="72"/>
      <c r="W252" s="72"/>
      <c r="X252" s="72"/>
      <c r="Y252" s="72"/>
      <c r="Z252" s="5"/>
    </row>
    <row r="253" spans="4:26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4"/>
      <c r="N253" s="44"/>
      <c r="O253" s="44"/>
      <c r="P253" s="44"/>
      <c r="Q253" s="44"/>
      <c r="R253" s="44"/>
      <c r="S253" s="44"/>
      <c r="T253" s="55"/>
      <c r="U253" s="55"/>
      <c r="V253" s="72"/>
      <c r="W253" s="72"/>
      <c r="X253" s="72"/>
      <c r="Y253" s="72"/>
      <c r="Z253" s="5"/>
    </row>
    <row r="254" spans="4:26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4"/>
      <c r="N254" s="44"/>
      <c r="O254" s="44"/>
      <c r="P254" s="44"/>
      <c r="Q254" s="44"/>
      <c r="R254" s="44"/>
      <c r="S254" s="44"/>
      <c r="T254" s="55"/>
      <c r="U254" s="55"/>
      <c r="V254" s="72"/>
      <c r="W254" s="72"/>
      <c r="X254" s="72"/>
      <c r="Y254" s="72"/>
      <c r="Z254" s="5"/>
    </row>
    <row r="255" spans="4:26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4"/>
      <c r="N255" s="44"/>
      <c r="O255" s="44"/>
      <c r="P255" s="44"/>
      <c r="Q255" s="44"/>
      <c r="R255" s="44"/>
      <c r="S255" s="44"/>
      <c r="T255" s="55"/>
      <c r="U255" s="55"/>
      <c r="V255" s="72"/>
      <c r="W255" s="72"/>
      <c r="X255" s="72"/>
      <c r="Y255" s="72"/>
      <c r="Z255" s="5"/>
    </row>
    <row r="256" spans="4:26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4"/>
      <c r="N256" s="44"/>
      <c r="O256" s="44"/>
      <c r="P256" s="44"/>
      <c r="Q256" s="44"/>
      <c r="R256" s="44"/>
      <c r="S256" s="44"/>
      <c r="T256" s="55"/>
      <c r="U256" s="55"/>
      <c r="V256" s="72"/>
      <c r="W256" s="72"/>
      <c r="X256" s="72"/>
      <c r="Y256" s="72"/>
      <c r="Z256" s="5"/>
    </row>
    <row r="257" spans="4:26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4"/>
      <c r="N257" s="44"/>
      <c r="O257" s="44"/>
      <c r="P257" s="44"/>
      <c r="Q257" s="44"/>
      <c r="R257" s="44"/>
      <c r="S257" s="44"/>
      <c r="T257" s="55"/>
      <c r="U257" s="55"/>
      <c r="V257" s="72"/>
      <c r="W257" s="72"/>
      <c r="X257" s="72"/>
      <c r="Y257" s="72"/>
      <c r="Z257" s="5"/>
    </row>
    <row r="258" spans="4:26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4"/>
      <c r="N258" s="44"/>
      <c r="O258" s="44"/>
      <c r="P258" s="44"/>
      <c r="Q258" s="44"/>
      <c r="R258" s="44"/>
      <c r="S258" s="44"/>
      <c r="T258" s="55"/>
      <c r="U258" s="55"/>
      <c r="V258" s="72"/>
      <c r="W258" s="72"/>
      <c r="X258" s="72"/>
      <c r="Y258" s="72"/>
      <c r="Z258" s="5"/>
    </row>
    <row r="259" spans="4:26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4"/>
      <c r="N259" s="44"/>
      <c r="O259" s="44"/>
      <c r="P259" s="44"/>
      <c r="Q259" s="44"/>
      <c r="R259" s="44"/>
      <c r="S259" s="44"/>
      <c r="T259" s="55"/>
      <c r="U259" s="55"/>
      <c r="V259" s="72"/>
      <c r="W259" s="72"/>
      <c r="X259" s="72"/>
      <c r="Y259" s="72"/>
      <c r="Z259" s="5"/>
    </row>
    <row r="260" spans="4:26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4"/>
      <c r="N260" s="44"/>
      <c r="O260" s="44"/>
      <c r="P260" s="44"/>
      <c r="Q260" s="44"/>
      <c r="R260" s="44"/>
      <c r="S260" s="44"/>
      <c r="T260" s="55"/>
      <c r="U260" s="55"/>
      <c r="V260" s="72"/>
      <c r="W260" s="72"/>
      <c r="X260" s="72"/>
      <c r="Y260" s="72"/>
      <c r="Z260" s="5"/>
    </row>
    <row r="261" spans="4:26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4"/>
      <c r="N261" s="44"/>
      <c r="O261" s="44"/>
      <c r="P261" s="44"/>
      <c r="Q261" s="44"/>
      <c r="R261" s="44"/>
      <c r="S261" s="44"/>
      <c r="T261" s="55"/>
      <c r="U261" s="55"/>
      <c r="V261" s="72"/>
      <c r="W261" s="72"/>
      <c r="X261" s="72"/>
      <c r="Y261" s="72"/>
      <c r="Z261" s="5"/>
    </row>
    <row r="262" spans="4:26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4"/>
      <c r="N262" s="44"/>
      <c r="O262" s="44"/>
      <c r="P262" s="44"/>
      <c r="Q262" s="44"/>
      <c r="R262" s="44"/>
      <c r="S262" s="44"/>
      <c r="T262" s="55"/>
      <c r="U262" s="55"/>
      <c r="V262" s="72"/>
      <c r="W262" s="72"/>
      <c r="X262" s="72"/>
      <c r="Y262" s="72"/>
      <c r="Z262" s="5"/>
    </row>
    <row r="263" spans="4:26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4"/>
      <c r="N263" s="44"/>
      <c r="O263" s="44"/>
      <c r="P263" s="44"/>
      <c r="Q263" s="44"/>
      <c r="R263" s="44"/>
      <c r="S263" s="44"/>
      <c r="T263" s="55"/>
      <c r="U263" s="55"/>
      <c r="V263" s="72"/>
      <c r="W263" s="72"/>
      <c r="X263" s="72"/>
      <c r="Y263" s="72"/>
      <c r="Z263" s="5"/>
    </row>
    <row r="264" spans="4:26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4"/>
      <c r="N264" s="44"/>
      <c r="O264" s="44"/>
      <c r="P264" s="44"/>
      <c r="Q264" s="44"/>
      <c r="R264" s="44"/>
      <c r="S264" s="44"/>
      <c r="T264" s="55"/>
      <c r="U264" s="55"/>
      <c r="V264" s="72"/>
      <c r="W264" s="72"/>
      <c r="X264" s="72"/>
      <c r="Y264" s="72"/>
      <c r="Z264" s="5"/>
    </row>
    <row r="265" spans="4:26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4"/>
      <c r="N265" s="44"/>
      <c r="O265" s="44"/>
      <c r="P265" s="44"/>
      <c r="Q265" s="44"/>
      <c r="R265" s="44"/>
      <c r="S265" s="44"/>
      <c r="T265" s="55"/>
      <c r="U265" s="55"/>
      <c r="V265" s="72"/>
      <c r="W265" s="72"/>
      <c r="X265" s="72"/>
      <c r="Y265" s="72"/>
      <c r="Z265" s="5"/>
    </row>
    <row r="266" spans="4:26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4"/>
      <c r="N266" s="44"/>
      <c r="O266" s="44"/>
      <c r="P266" s="44"/>
      <c r="Q266" s="44"/>
      <c r="R266" s="44"/>
      <c r="S266" s="44"/>
      <c r="T266" s="55"/>
      <c r="U266" s="55"/>
      <c r="V266" s="72"/>
      <c r="W266" s="72"/>
      <c r="X266" s="72"/>
      <c r="Y266" s="72"/>
      <c r="Z266" s="5"/>
    </row>
    <row r="267" spans="4:26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4"/>
      <c r="N267" s="44"/>
      <c r="O267" s="44"/>
      <c r="P267" s="44"/>
      <c r="Q267" s="44"/>
      <c r="R267" s="44"/>
      <c r="S267" s="44"/>
      <c r="T267" s="55"/>
      <c r="U267" s="55"/>
      <c r="V267" s="72"/>
      <c r="W267" s="72"/>
      <c r="X267" s="72"/>
      <c r="Y267" s="72"/>
      <c r="Z267" s="5"/>
    </row>
    <row r="268" spans="4:26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4"/>
      <c r="N268" s="44"/>
      <c r="O268" s="44"/>
      <c r="P268" s="44"/>
      <c r="Q268" s="44"/>
      <c r="R268" s="44"/>
      <c r="S268" s="44"/>
      <c r="T268" s="55"/>
      <c r="U268" s="55"/>
      <c r="V268" s="72"/>
      <c r="W268" s="72"/>
      <c r="X268" s="72"/>
      <c r="Y268" s="72"/>
      <c r="Z268" s="5"/>
    </row>
    <row r="269" spans="4:26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4"/>
      <c r="N269" s="44"/>
      <c r="O269" s="44"/>
      <c r="P269" s="44"/>
      <c r="Q269" s="44"/>
      <c r="R269" s="44"/>
      <c r="S269" s="44"/>
      <c r="T269" s="55"/>
      <c r="U269" s="55"/>
      <c r="V269" s="72"/>
      <c r="W269" s="72"/>
      <c r="X269" s="72"/>
      <c r="Y269" s="72"/>
      <c r="Z269" s="5"/>
    </row>
    <row r="270" spans="4:26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4"/>
      <c r="N270" s="44"/>
      <c r="O270" s="44"/>
      <c r="P270" s="44"/>
      <c r="Q270" s="44"/>
      <c r="R270" s="44"/>
      <c r="S270" s="44"/>
      <c r="T270" s="55"/>
      <c r="U270" s="55"/>
      <c r="V270" s="72"/>
      <c r="W270" s="72"/>
      <c r="X270" s="72"/>
      <c r="Y270" s="72"/>
      <c r="Z270" s="5"/>
    </row>
    <row r="271" spans="4:26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4"/>
      <c r="N271" s="44"/>
      <c r="O271" s="44"/>
      <c r="P271" s="44"/>
      <c r="Q271" s="44"/>
      <c r="R271" s="44"/>
      <c r="S271" s="44"/>
      <c r="T271" s="55"/>
      <c r="U271" s="55"/>
      <c r="V271" s="72"/>
      <c r="W271" s="72"/>
      <c r="X271" s="72"/>
      <c r="Y271" s="72"/>
      <c r="Z271" s="5"/>
    </row>
    <row r="272" spans="4:26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4"/>
      <c r="N272" s="44"/>
      <c r="O272" s="44"/>
      <c r="P272" s="44"/>
      <c r="Q272" s="44"/>
      <c r="R272" s="44"/>
      <c r="S272" s="44"/>
      <c r="T272" s="55"/>
      <c r="U272" s="55"/>
      <c r="V272" s="72"/>
      <c r="W272" s="72"/>
      <c r="X272" s="72"/>
      <c r="Y272" s="72"/>
      <c r="Z272" s="5"/>
    </row>
    <row r="273" spans="4:26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4"/>
      <c r="N273" s="44"/>
      <c r="O273" s="44"/>
      <c r="P273" s="44"/>
      <c r="Q273" s="44"/>
      <c r="R273" s="44"/>
      <c r="S273" s="44"/>
      <c r="T273" s="55"/>
      <c r="U273" s="55"/>
      <c r="V273" s="72"/>
      <c r="W273" s="72"/>
      <c r="X273" s="72"/>
      <c r="Y273" s="72"/>
      <c r="Z273" s="5"/>
    </row>
    <row r="274" spans="4:26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4"/>
      <c r="N274" s="44"/>
      <c r="O274" s="44"/>
      <c r="P274" s="44"/>
      <c r="Q274" s="44"/>
      <c r="R274" s="44"/>
      <c r="S274" s="44"/>
      <c r="T274" s="55"/>
      <c r="U274" s="55"/>
      <c r="V274" s="72"/>
      <c r="W274" s="72"/>
      <c r="X274" s="72"/>
      <c r="Y274" s="72"/>
      <c r="Z274" s="5"/>
    </row>
    <row r="275" spans="4:26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4"/>
      <c r="N275" s="44"/>
      <c r="O275" s="44"/>
      <c r="P275" s="44"/>
      <c r="Q275" s="44"/>
      <c r="R275" s="44"/>
      <c r="S275" s="44"/>
      <c r="T275" s="55"/>
      <c r="U275" s="55"/>
      <c r="V275" s="72"/>
      <c r="W275" s="72"/>
      <c r="X275" s="72"/>
      <c r="Y275" s="72"/>
      <c r="Z275" s="5"/>
    </row>
    <row r="276" spans="4:26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4"/>
      <c r="N276" s="44"/>
      <c r="O276" s="44"/>
      <c r="P276" s="44"/>
      <c r="Q276" s="44"/>
      <c r="R276" s="44"/>
      <c r="S276" s="44"/>
      <c r="T276" s="55"/>
      <c r="U276" s="55"/>
      <c r="V276" s="72"/>
      <c r="W276" s="72"/>
      <c r="X276" s="72"/>
      <c r="Y276" s="72"/>
      <c r="Z276" s="5"/>
    </row>
    <row r="277" spans="4:26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4"/>
      <c r="N277" s="44"/>
      <c r="O277" s="44"/>
      <c r="P277" s="44"/>
      <c r="Q277" s="44"/>
      <c r="R277" s="44"/>
      <c r="S277" s="44"/>
      <c r="T277" s="55"/>
      <c r="U277" s="55"/>
      <c r="V277" s="72"/>
      <c r="W277" s="72"/>
      <c r="X277" s="72"/>
      <c r="Y277" s="72"/>
      <c r="Z277" s="5"/>
    </row>
    <row r="278" spans="4:26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4"/>
      <c r="N278" s="44"/>
      <c r="O278" s="44"/>
      <c r="P278" s="44"/>
      <c r="Q278" s="44"/>
      <c r="R278" s="44"/>
      <c r="S278" s="44"/>
      <c r="T278" s="55"/>
      <c r="U278" s="55"/>
      <c r="V278" s="72"/>
      <c r="W278" s="72"/>
      <c r="X278" s="72"/>
      <c r="Y278" s="72"/>
      <c r="Z278" s="5"/>
    </row>
    <row r="279" spans="4:26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4"/>
      <c r="N279" s="44"/>
      <c r="O279" s="44"/>
      <c r="P279" s="44"/>
      <c r="Q279" s="44"/>
      <c r="R279" s="44"/>
      <c r="S279" s="44"/>
      <c r="T279" s="55"/>
      <c r="U279" s="55"/>
      <c r="V279" s="72"/>
      <c r="W279" s="72"/>
      <c r="X279" s="72"/>
      <c r="Y279" s="72"/>
      <c r="Z279" s="5"/>
    </row>
    <row r="280" spans="4:26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4"/>
      <c r="N280" s="44"/>
      <c r="O280" s="44"/>
      <c r="P280" s="44"/>
      <c r="Q280" s="44"/>
      <c r="R280" s="44"/>
      <c r="S280" s="44"/>
      <c r="T280" s="55"/>
      <c r="U280" s="55"/>
      <c r="V280" s="72"/>
      <c r="W280" s="72"/>
      <c r="X280" s="72"/>
      <c r="Y280" s="72"/>
      <c r="Z280" s="5"/>
    </row>
    <row r="281" spans="4:26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4"/>
      <c r="N281" s="44"/>
      <c r="O281" s="44"/>
      <c r="P281" s="44"/>
      <c r="Q281" s="44"/>
      <c r="R281" s="44"/>
      <c r="S281" s="44"/>
      <c r="T281" s="55"/>
      <c r="U281" s="55"/>
      <c r="V281" s="72"/>
      <c r="W281" s="72"/>
      <c r="X281" s="72"/>
      <c r="Y281" s="72"/>
      <c r="Z281" s="5"/>
    </row>
    <row r="282" spans="4:26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4"/>
      <c r="N282" s="44"/>
      <c r="O282" s="44"/>
      <c r="P282" s="44"/>
      <c r="Q282" s="44"/>
      <c r="R282" s="44"/>
      <c r="S282" s="44"/>
      <c r="T282" s="55"/>
      <c r="U282" s="55"/>
      <c r="V282" s="72"/>
      <c r="W282" s="72"/>
      <c r="X282" s="72"/>
      <c r="Y282" s="72"/>
      <c r="Z282" s="5"/>
    </row>
    <row r="283" spans="4:26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4"/>
      <c r="N283" s="44"/>
      <c r="O283" s="44"/>
      <c r="P283" s="44"/>
      <c r="Q283" s="44"/>
      <c r="R283" s="44"/>
      <c r="S283" s="44"/>
      <c r="T283" s="55"/>
      <c r="U283" s="55"/>
      <c r="V283" s="72"/>
      <c r="W283" s="72"/>
      <c r="X283" s="72"/>
      <c r="Y283" s="72"/>
      <c r="Z283" s="5"/>
    </row>
    <row r="284" spans="4:26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4"/>
      <c r="N284" s="44"/>
      <c r="O284" s="44"/>
      <c r="P284" s="44"/>
      <c r="Q284" s="44"/>
      <c r="R284" s="44"/>
      <c r="S284" s="44"/>
      <c r="T284" s="55"/>
      <c r="U284" s="55"/>
      <c r="V284" s="72"/>
      <c r="W284" s="72"/>
      <c r="X284" s="72"/>
      <c r="Y284" s="72"/>
      <c r="Z284" s="5"/>
    </row>
    <row r="285" spans="4:26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4"/>
      <c r="N285" s="44"/>
      <c r="O285" s="44"/>
      <c r="P285" s="44"/>
      <c r="Q285" s="44"/>
      <c r="R285" s="44"/>
      <c r="S285" s="44"/>
      <c r="T285" s="55"/>
      <c r="U285" s="55"/>
      <c r="V285" s="72"/>
      <c r="W285" s="72"/>
      <c r="X285" s="72"/>
      <c r="Y285" s="72"/>
      <c r="Z285" s="5"/>
    </row>
    <row r="286" spans="4:26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4"/>
      <c r="N286" s="44"/>
      <c r="O286" s="44"/>
      <c r="P286" s="44"/>
      <c r="Q286" s="44"/>
      <c r="R286" s="44"/>
      <c r="S286" s="44"/>
      <c r="T286" s="55"/>
      <c r="U286" s="55"/>
      <c r="V286" s="72"/>
      <c r="W286" s="72"/>
      <c r="X286" s="72"/>
      <c r="Y286" s="72"/>
      <c r="Z286" s="5"/>
    </row>
    <row r="287" spans="4:26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4"/>
      <c r="N287" s="44"/>
      <c r="O287" s="44"/>
      <c r="P287" s="44"/>
      <c r="Q287" s="44"/>
      <c r="R287" s="44"/>
      <c r="S287" s="44"/>
      <c r="T287" s="55"/>
      <c r="U287" s="55"/>
      <c r="V287" s="72"/>
      <c r="W287" s="72"/>
      <c r="X287" s="72"/>
      <c r="Y287" s="72"/>
      <c r="Z287" s="5"/>
    </row>
    <row r="288" spans="4:26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4"/>
      <c r="N288" s="44"/>
      <c r="O288" s="44"/>
      <c r="P288" s="44"/>
      <c r="Q288" s="44"/>
      <c r="R288" s="44"/>
      <c r="S288" s="44"/>
      <c r="T288" s="55"/>
      <c r="U288" s="55"/>
      <c r="V288" s="72"/>
      <c r="W288" s="72"/>
      <c r="X288" s="72"/>
      <c r="Y288" s="72"/>
      <c r="Z288" s="5"/>
    </row>
    <row r="289" spans="4:26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4"/>
      <c r="N289" s="44"/>
      <c r="O289" s="44"/>
      <c r="P289" s="44"/>
      <c r="Q289" s="44"/>
      <c r="R289" s="44"/>
      <c r="S289" s="44"/>
      <c r="T289" s="55"/>
      <c r="U289" s="55"/>
      <c r="V289" s="72"/>
      <c r="W289" s="72"/>
      <c r="X289" s="72"/>
      <c r="Y289" s="72"/>
      <c r="Z289" s="5"/>
    </row>
    <row r="290" spans="4:26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4"/>
      <c r="N290" s="44"/>
      <c r="O290" s="44"/>
      <c r="P290" s="44"/>
      <c r="Q290" s="44"/>
      <c r="R290" s="44"/>
      <c r="S290" s="44"/>
      <c r="T290" s="55"/>
      <c r="U290" s="55"/>
      <c r="V290" s="72"/>
      <c r="W290" s="72"/>
      <c r="X290" s="72"/>
      <c r="Y290" s="72"/>
      <c r="Z290" s="5"/>
    </row>
    <row r="291" spans="4:26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4"/>
      <c r="N291" s="44"/>
      <c r="O291" s="44"/>
      <c r="P291" s="44"/>
      <c r="Q291" s="44"/>
      <c r="R291" s="44"/>
      <c r="S291" s="44"/>
      <c r="T291" s="55"/>
      <c r="U291" s="55"/>
      <c r="V291" s="72"/>
      <c r="W291" s="72"/>
      <c r="X291" s="72"/>
      <c r="Y291" s="72"/>
      <c r="Z291" s="5"/>
    </row>
    <row r="292" spans="4:26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4"/>
      <c r="N292" s="44"/>
      <c r="O292" s="44"/>
      <c r="P292" s="44"/>
      <c r="Q292" s="44"/>
      <c r="R292" s="44"/>
      <c r="S292" s="44"/>
      <c r="T292" s="55"/>
      <c r="U292" s="55"/>
      <c r="V292" s="72"/>
      <c r="W292" s="72"/>
      <c r="X292" s="72"/>
      <c r="Y292" s="72"/>
      <c r="Z292" s="5"/>
    </row>
    <row r="293" spans="4:26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4"/>
      <c r="N293" s="44"/>
      <c r="O293" s="44"/>
      <c r="P293" s="44"/>
      <c r="Q293" s="44"/>
      <c r="R293" s="44"/>
      <c r="S293" s="44"/>
      <c r="T293" s="55"/>
      <c r="U293" s="55"/>
      <c r="V293" s="72"/>
      <c r="W293" s="72"/>
      <c r="X293" s="72"/>
      <c r="Y293" s="72"/>
      <c r="Z293" s="5"/>
    </row>
    <row r="294" spans="4:26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4"/>
      <c r="N294" s="44"/>
      <c r="O294" s="44"/>
      <c r="P294" s="44"/>
      <c r="Q294" s="44"/>
      <c r="R294" s="44"/>
      <c r="S294" s="44"/>
      <c r="T294" s="55"/>
      <c r="U294" s="55"/>
      <c r="V294" s="72"/>
      <c r="W294" s="72"/>
      <c r="X294" s="72"/>
      <c r="Y294" s="72"/>
      <c r="Z294" s="5"/>
    </row>
    <row r="295" spans="4:26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4"/>
      <c r="N295" s="44"/>
      <c r="O295" s="44"/>
      <c r="P295" s="44"/>
      <c r="Q295" s="44"/>
      <c r="R295" s="44"/>
      <c r="S295" s="44"/>
      <c r="T295" s="55"/>
      <c r="U295" s="55"/>
      <c r="V295" s="72"/>
      <c r="W295" s="72"/>
      <c r="X295" s="72"/>
      <c r="Y295" s="72"/>
      <c r="Z295" s="5"/>
    </row>
    <row r="296" spans="4:26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4"/>
      <c r="N296" s="44"/>
      <c r="O296" s="44"/>
      <c r="P296" s="44"/>
      <c r="Q296" s="44"/>
      <c r="R296" s="44"/>
      <c r="S296" s="44"/>
      <c r="T296" s="55"/>
      <c r="U296" s="55"/>
      <c r="V296" s="72"/>
      <c r="W296" s="72"/>
      <c r="X296" s="72"/>
      <c r="Y296" s="72"/>
      <c r="Z296" s="5"/>
    </row>
    <row r="297" spans="4:26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4"/>
      <c r="N297" s="44"/>
      <c r="O297" s="44"/>
      <c r="P297" s="44"/>
      <c r="Q297" s="44"/>
      <c r="R297" s="44"/>
      <c r="S297" s="44"/>
      <c r="T297" s="55"/>
      <c r="U297" s="55"/>
      <c r="V297" s="72"/>
      <c r="W297" s="72"/>
      <c r="X297" s="72"/>
      <c r="Y297" s="72"/>
      <c r="Z297" s="5"/>
    </row>
    <row r="298" spans="4:26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4"/>
      <c r="N298" s="44"/>
      <c r="O298" s="44"/>
      <c r="P298" s="44"/>
      <c r="Q298" s="44"/>
      <c r="R298" s="44"/>
      <c r="S298" s="44"/>
      <c r="T298" s="55"/>
      <c r="U298" s="55"/>
      <c r="V298" s="72"/>
      <c r="W298" s="72"/>
      <c r="X298" s="72"/>
      <c r="Y298" s="72"/>
      <c r="Z298" s="5"/>
    </row>
    <row r="299" spans="4:26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4"/>
      <c r="N299" s="44"/>
      <c r="O299" s="44"/>
      <c r="P299" s="44"/>
      <c r="Q299" s="44"/>
      <c r="R299" s="44"/>
      <c r="S299" s="44"/>
      <c r="T299" s="55"/>
      <c r="U299" s="55"/>
      <c r="V299" s="72"/>
      <c r="W299" s="72"/>
      <c r="X299" s="72"/>
      <c r="Y299" s="72"/>
      <c r="Z299" s="5"/>
    </row>
    <row r="300" spans="4:26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4"/>
      <c r="N300" s="44"/>
      <c r="O300" s="44"/>
      <c r="P300" s="44"/>
      <c r="Q300" s="44"/>
      <c r="R300" s="44"/>
      <c r="S300" s="44"/>
      <c r="T300" s="55"/>
      <c r="U300" s="55"/>
      <c r="V300" s="72"/>
      <c r="W300" s="72"/>
      <c r="X300" s="72"/>
      <c r="Y300" s="72"/>
      <c r="Z300" s="5"/>
    </row>
    <row r="301" spans="4:26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4"/>
      <c r="N301" s="44"/>
      <c r="O301" s="44"/>
      <c r="P301" s="44"/>
      <c r="Q301" s="44"/>
      <c r="R301" s="44"/>
      <c r="S301" s="44"/>
      <c r="T301" s="55"/>
      <c r="U301" s="55"/>
      <c r="V301" s="72"/>
      <c r="W301" s="72"/>
      <c r="X301" s="72"/>
      <c r="Y301" s="72"/>
      <c r="Z301" s="5"/>
    </row>
    <row r="302" spans="4:26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4"/>
      <c r="N302" s="44"/>
      <c r="O302" s="44"/>
      <c r="P302" s="44"/>
      <c r="Q302" s="44"/>
      <c r="R302" s="44"/>
      <c r="S302" s="44"/>
      <c r="T302" s="55"/>
      <c r="U302" s="55"/>
      <c r="V302" s="72"/>
      <c r="W302" s="72"/>
      <c r="X302" s="72"/>
      <c r="Y302" s="72"/>
      <c r="Z302" s="5"/>
    </row>
    <row r="303" spans="4:26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4"/>
      <c r="N303" s="44"/>
      <c r="O303" s="44"/>
      <c r="P303" s="44"/>
      <c r="Q303" s="44"/>
      <c r="R303" s="44"/>
      <c r="S303" s="44"/>
      <c r="T303" s="55"/>
      <c r="U303" s="55"/>
      <c r="V303" s="72"/>
      <c r="W303" s="72"/>
      <c r="X303" s="72"/>
      <c r="Y303" s="72"/>
      <c r="Z303" s="5"/>
    </row>
    <row r="304" spans="4:26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4"/>
      <c r="N304" s="44"/>
      <c r="O304" s="44"/>
      <c r="P304" s="44"/>
      <c r="Q304" s="44"/>
      <c r="R304" s="44"/>
      <c r="S304" s="44"/>
      <c r="T304" s="55"/>
      <c r="U304" s="55"/>
      <c r="V304" s="72"/>
      <c r="W304" s="72"/>
      <c r="X304" s="72"/>
      <c r="Y304" s="72"/>
      <c r="Z304" s="5"/>
    </row>
    <row r="305" spans="4:26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4"/>
      <c r="N305" s="44"/>
      <c r="O305" s="44"/>
      <c r="P305" s="44"/>
      <c r="Q305" s="44"/>
      <c r="R305" s="44"/>
      <c r="S305" s="44"/>
      <c r="T305" s="55"/>
      <c r="U305" s="55"/>
      <c r="V305" s="72"/>
      <c r="W305" s="72"/>
      <c r="X305" s="72"/>
      <c r="Y305" s="72"/>
      <c r="Z305" s="5"/>
    </row>
    <row r="306" spans="4:26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4"/>
      <c r="N306" s="44"/>
      <c r="O306" s="44"/>
      <c r="P306" s="44"/>
      <c r="Q306" s="44"/>
      <c r="R306" s="44"/>
      <c r="S306" s="44"/>
      <c r="T306" s="55"/>
      <c r="U306" s="55"/>
      <c r="V306" s="72"/>
      <c r="W306" s="72"/>
      <c r="X306" s="72"/>
      <c r="Y306" s="72"/>
      <c r="Z306" s="5"/>
    </row>
    <row r="307" spans="4:26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4"/>
      <c r="N307" s="44"/>
      <c r="O307" s="44"/>
      <c r="P307" s="44"/>
      <c r="Q307" s="44"/>
      <c r="R307" s="44"/>
      <c r="S307" s="44"/>
      <c r="T307" s="55"/>
      <c r="U307" s="55"/>
      <c r="V307" s="72"/>
      <c r="W307" s="72"/>
      <c r="X307" s="72"/>
      <c r="Y307" s="72"/>
      <c r="Z307" s="5"/>
    </row>
    <row r="308" spans="4:26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4"/>
      <c r="N308" s="44"/>
      <c r="O308" s="44"/>
      <c r="P308" s="44"/>
      <c r="Q308" s="44"/>
      <c r="R308" s="44"/>
      <c r="S308" s="44"/>
      <c r="T308" s="55"/>
      <c r="U308" s="55"/>
      <c r="V308" s="72"/>
      <c r="W308" s="72"/>
      <c r="X308" s="72"/>
      <c r="Y308" s="72"/>
      <c r="Z308" s="5"/>
    </row>
    <row r="309" spans="4:26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4"/>
      <c r="N309" s="44"/>
      <c r="O309" s="44"/>
      <c r="P309" s="44"/>
      <c r="Q309" s="44"/>
      <c r="R309" s="44"/>
      <c r="S309" s="44"/>
      <c r="T309" s="55"/>
      <c r="U309" s="55"/>
      <c r="V309" s="72"/>
      <c r="W309" s="72"/>
      <c r="X309" s="72"/>
      <c r="Y309" s="72"/>
      <c r="Z309" s="5"/>
    </row>
    <row r="310" spans="4:26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4"/>
      <c r="N310" s="44"/>
      <c r="O310" s="44"/>
      <c r="P310" s="44"/>
      <c r="Q310" s="44"/>
      <c r="R310" s="44"/>
      <c r="S310" s="44"/>
      <c r="T310" s="55"/>
      <c r="U310" s="55"/>
      <c r="V310" s="72"/>
      <c r="W310" s="72"/>
      <c r="X310" s="72"/>
      <c r="Y310" s="72"/>
      <c r="Z310" s="5"/>
    </row>
    <row r="311" spans="4:26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4"/>
      <c r="N311" s="44"/>
      <c r="O311" s="44"/>
      <c r="P311" s="44"/>
      <c r="Q311" s="44"/>
      <c r="R311" s="44"/>
      <c r="S311" s="44"/>
      <c r="T311" s="55"/>
      <c r="U311" s="55"/>
      <c r="V311" s="72"/>
      <c r="W311" s="72"/>
      <c r="X311" s="72"/>
      <c r="Y311" s="72"/>
      <c r="Z311" s="5"/>
    </row>
    <row r="312" spans="4:26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4"/>
      <c r="N312" s="44"/>
      <c r="O312" s="44"/>
      <c r="P312" s="44"/>
      <c r="Q312" s="44"/>
      <c r="R312" s="44"/>
      <c r="S312" s="44"/>
      <c r="T312" s="55"/>
      <c r="U312" s="55"/>
      <c r="V312" s="72"/>
      <c r="W312" s="72"/>
      <c r="X312" s="72"/>
      <c r="Y312" s="72"/>
      <c r="Z312" s="5"/>
    </row>
    <row r="313" spans="4:26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4"/>
      <c r="N313" s="44"/>
      <c r="O313" s="44"/>
      <c r="P313" s="44"/>
      <c r="Q313" s="44"/>
      <c r="R313" s="44"/>
      <c r="S313" s="44"/>
      <c r="T313" s="55"/>
      <c r="U313" s="55"/>
      <c r="V313" s="72"/>
      <c r="W313" s="72"/>
      <c r="X313" s="72"/>
      <c r="Y313" s="72"/>
      <c r="Z313" s="5"/>
    </row>
    <row r="314" spans="4:26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4"/>
      <c r="N314" s="44"/>
      <c r="O314" s="44"/>
      <c r="P314" s="44"/>
      <c r="Q314" s="44"/>
      <c r="R314" s="44"/>
      <c r="S314" s="44"/>
      <c r="T314" s="55"/>
      <c r="U314" s="55"/>
      <c r="V314" s="72"/>
      <c r="W314" s="72"/>
      <c r="X314" s="72"/>
      <c r="Y314" s="72"/>
      <c r="Z314" s="5"/>
    </row>
    <row r="315" spans="4:26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4"/>
      <c r="N315" s="44"/>
      <c r="O315" s="44"/>
      <c r="P315" s="44"/>
      <c r="Q315" s="44"/>
      <c r="R315" s="44"/>
      <c r="S315" s="44"/>
      <c r="T315" s="55"/>
      <c r="U315" s="55"/>
      <c r="V315" s="72"/>
      <c r="W315" s="72"/>
      <c r="X315" s="72"/>
      <c r="Y315" s="72"/>
      <c r="Z315" s="5"/>
    </row>
    <row r="316" spans="4:26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4"/>
      <c r="N316" s="44"/>
      <c r="O316" s="44"/>
      <c r="P316" s="44"/>
      <c r="Q316" s="44"/>
      <c r="R316" s="44"/>
      <c r="S316" s="44"/>
      <c r="T316" s="55"/>
      <c r="U316" s="55"/>
      <c r="V316" s="72"/>
      <c r="W316" s="72"/>
      <c r="X316" s="72"/>
      <c r="Y316" s="72"/>
      <c r="Z316" s="5"/>
    </row>
    <row r="317" spans="4:26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4"/>
      <c r="N317" s="44"/>
      <c r="O317" s="44"/>
      <c r="P317" s="44"/>
      <c r="Q317" s="44"/>
      <c r="R317" s="44"/>
      <c r="S317" s="44"/>
      <c r="T317" s="55"/>
      <c r="U317" s="55"/>
      <c r="V317" s="72"/>
      <c r="W317" s="72"/>
      <c r="X317" s="72"/>
      <c r="Y317" s="72"/>
      <c r="Z317" s="5"/>
    </row>
    <row r="318" spans="4:26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4"/>
      <c r="N318" s="44"/>
      <c r="O318" s="44"/>
      <c r="P318" s="44"/>
      <c r="Q318" s="44"/>
      <c r="R318" s="44"/>
      <c r="S318" s="44"/>
      <c r="T318" s="55"/>
      <c r="U318" s="55"/>
      <c r="V318" s="72"/>
      <c r="W318" s="72"/>
      <c r="X318" s="72"/>
      <c r="Y318" s="72"/>
      <c r="Z318" s="5"/>
    </row>
    <row r="319" spans="4:26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4"/>
      <c r="N319" s="44"/>
      <c r="O319" s="44"/>
      <c r="P319" s="44"/>
      <c r="Q319" s="44"/>
      <c r="R319" s="44"/>
      <c r="S319" s="44"/>
      <c r="T319" s="55"/>
      <c r="U319" s="55"/>
      <c r="V319" s="72"/>
      <c r="W319" s="72"/>
      <c r="X319" s="72"/>
      <c r="Y319" s="72"/>
      <c r="Z319" s="5"/>
    </row>
    <row r="320" spans="4:26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4"/>
      <c r="N320" s="44"/>
      <c r="O320" s="44"/>
      <c r="P320" s="44"/>
      <c r="Q320" s="44"/>
      <c r="R320" s="44"/>
      <c r="S320" s="44"/>
      <c r="T320" s="55"/>
      <c r="U320" s="55"/>
      <c r="V320" s="72"/>
      <c r="W320" s="72"/>
      <c r="X320" s="72"/>
      <c r="Y320" s="72"/>
      <c r="Z320" s="5"/>
    </row>
    <row r="321" spans="4:26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4"/>
      <c r="N321" s="44"/>
      <c r="O321" s="44"/>
      <c r="P321" s="44"/>
      <c r="Q321" s="44"/>
      <c r="R321" s="44"/>
      <c r="S321" s="44"/>
      <c r="T321" s="55"/>
      <c r="U321" s="55"/>
      <c r="V321" s="72"/>
      <c r="W321" s="72"/>
      <c r="X321" s="72"/>
      <c r="Y321" s="72"/>
      <c r="Z321" s="5"/>
    </row>
    <row r="322" spans="4:26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4"/>
      <c r="N322" s="44"/>
      <c r="O322" s="44"/>
      <c r="P322" s="44"/>
      <c r="Q322" s="44"/>
      <c r="R322" s="44"/>
      <c r="S322" s="44"/>
      <c r="T322" s="55"/>
      <c r="U322" s="55"/>
      <c r="V322" s="72"/>
      <c r="W322" s="72"/>
      <c r="X322" s="72"/>
      <c r="Y322" s="72"/>
      <c r="Z322" s="5"/>
    </row>
    <row r="323" spans="4:26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4"/>
      <c r="N323" s="44"/>
      <c r="O323" s="44"/>
      <c r="P323" s="44"/>
      <c r="Q323" s="44"/>
      <c r="R323" s="44"/>
      <c r="S323" s="44"/>
      <c r="T323" s="55"/>
      <c r="U323" s="55"/>
      <c r="V323" s="72"/>
      <c r="W323" s="72"/>
      <c r="X323" s="72"/>
      <c r="Y323" s="72"/>
      <c r="Z323" s="5"/>
    </row>
    <row r="324" spans="4:26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4"/>
      <c r="N324" s="44"/>
      <c r="O324" s="44"/>
      <c r="P324" s="44"/>
      <c r="Q324" s="44"/>
      <c r="R324" s="44"/>
      <c r="S324" s="44"/>
      <c r="T324" s="55"/>
      <c r="U324" s="55"/>
      <c r="V324" s="72"/>
      <c r="W324" s="72"/>
      <c r="X324" s="72"/>
      <c r="Y324" s="72"/>
      <c r="Z324" s="5"/>
    </row>
    <row r="325" spans="4:26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4"/>
      <c r="N325" s="44"/>
      <c r="O325" s="44"/>
      <c r="P325" s="44"/>
      <c r="Q325" s="44"/>
      <c r="R325" s="44"/>
      <c r="S325" s="44"/>
      <c r="T325" s="55"/>
      <c r="U325" s="55"/>
      <c r="V325" s="72"/>
      <c r="W325" s="72"/>
      <c r="X325" s="72"/>
      <c r="Y325" s="72"/>
      <c r="Z325" s="5"/>
    </row>
    <row r="326" spans="4:26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4"/>
      <c r="N326" s="44"/>
      <c r="O326" s="44"/>
      <c r="P326" s="44"/>
      <c r="Q326" s="44"/>
      <c r="R326" s="44"/>
      <c r="S326" s="44"/>
      <c r="T326" s="55"/>
      <c r="U326" s="55"/>
      <c r="V326" s="72"/>
      <c r="W326" s="72"/>
      <c r="X326" s="72"/>
      <c r="Y326" s="72"/>
      <c r="Z326" s="5"/>
    </row>
    <row r="327" spans="4:26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4"/>
      <c r="N327" s="44"/>
      <c r="O327" s="44"/>
      <c r="P327" s="44"/>
      <c r="Q327" s="44"/>
      <c r="R327" s="44"/>
      <c r="S327" s="44"/>
      <c r="T327" s="55"/>
      <c r="U327" s="55"/>
      <c r="V327" s="72"/>
      <c r="W327" s="72"/>
      <c r="X327" s="72"/>
      <c r="Y327" s="72"/>
      <c r="Z327" s="5"/>
    </row>
    <row r="328" spans="4:26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4"/>
      <c r="N328" s="44"/>
      <c r="O328" s="44"/>
      <c r="P328" s="44"/>
      <c r="Q328" s="44"/>
      <c r="R328" s="44"/>
      <c r="S328" s="44"/>
      <c r="T328" s="55"/>
      <c r="U328" s="55"/>
      <c r="V328" s="72"/>
      <c r="W328" s="72"/>
      <c r="X328" s="72"/>
      <c r="Y328" s="72"/>
      <c r="Z328" s="5"/>
    </row>
    <row r="329" spans="4:26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4"/>
      <c r="N329" s="44"/>
      <c r="O329" s="44"/>
      <c r="P329" s="44"/>
      <c r="Q329" s="44"/>
      <c r="R329" s="44"/>
      <c r="S329" s="44"/>
      <c r="T329" s="55"/>
      <c r="U329" s="55"/>
      <c r="V329" s="72"/>
      <c r="W329" s="72"/>
      <c r="X329" s="72"/>
      <c r="Y329" s="72"/>
      <c r="Z329" s="5"/>
    </row>
    <row r="330" spans="4:26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4"/>
      <c r="N330" s="44"/>
      <c r="O330" s="44"/>
      <c r="P330" s="44"/>
      <c r="Q330" s="44"/>
      <c r="R330" s="44"/>
      <c r="S330" s="44"/>
      <c r="T330" s="55"/>
      <c r="U330" s="55"/>
      <c r="V330" s="72"/>
      <c r="W330" s="72"/>
      <c r="X330" s="72"/>
      <c r="Y330" s="72"/>
      <c r="Z330" s="5"/>
    </row>
    <row r="331" spans="4:26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4"/>
      <c r="N331" s="44"/>
      <c r="O331" s="44"/>
      <c r="P331" s="44"/>
      <c r="Q331" s="44"/>
      <c r="R331" s="44"/>
      <c r="S331" s="44"/>
      <c r="T331" s="55"/>
      <c r="U331" s="55"/>
      <c r="V331" s="72"/>
      <c r="W331" s="72"/>
      <c r="X331" s="72"/>
      <c r="Y331" s="72"/>
      <c r="Z331" s="5"/>
    </row>
    <row r="332" spans="4:26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4"/>
      <c r="N332" s="44"/>
      <c r="O332" s="44"/>
      <c r="P332" s="44"/>
      <c r="Q332" s="44"/>
      <c r="R332" s="44"/>
      <c r="S332" s="44"/>
      <c r="T332" s="55"/>
      <c r="U332" s="55"/>
      <c r="V332" s="72"/>
      <c r="W332" s="72"/>
      <c r="X332" s="72"/>
      <c r="Y332" s="72"/>
      <c r="Z332" s="5"/>
    </row>
    <row r="333" spans="4:26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4"/>
      <c r="N333" s="44"/>
      <c r="O333" s="44"/>
      <c r="P333" s="44"/>
      <c r="Q333" s="44"/>
      <c r="R333" s="44"/>
      <c r="S333" s="44"/>
      <c r="T333" s="55"/>
      <c r="U333" s="55"/>
      <c r="V333" s="72"/>
      <c r="W333" s="72"/>
      <c r="X333" s="72"/>
      <c r="Y333" s="72"/>
      <c r="Z333" s="5"/>
    </row>
    <row r="334" spans="4:26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4"/>
      <c r="N334" s="44"/>
      <c r="O334" s="44"/>
      <c r="P334" s="44"/>
      <c r="Q334" s="44"/>
      <c r="R334" s="44"/>
      <c r="S334" s="44"/>
      <c r="T334" s="55"/>
      <c r="U334" s="55"/>
      <c r="V334" s="72"/>
      <c r="W334" s="72"/>
      <c r="X334" s="72"/>
      <c r="Y334" s="72"/>
      <c r="Z334" s="5"/>
    </row>
    <row r="335" spans="4:26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4"/>
      <c r="N335" s="44"/>
      <c r="O335" s="44"/>
      <c r="P335" s="44"/>
      <c r="Q335" s="44"/>
      <c r="R335" s="44"/>
      <c r="S335" s="44"/>
      <c r="T335" s="55"/>
      <c r="U335" s="55"/>
      <c r="V335" s="72"/>
      <c r="W335" s="72"/>
      <c r="X335" s="72"/>
      <c r="Y335" s="72"/>
      <c r="Z335" s="5"/>
    </row>
    <row r="336" spans="4:26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4"/>
      <c r="N336" s="44"/>
      <c r="O336" s="44"/>
      <c r="P336" s="44"/>
      <c r="Q336" s="44"/>
      <c r="R336" s="44"/>
      <c r="S336" s="44"/>
      <c r="T336" s="55"/>
      <c r="U336" s="55"/>
      <c r="V336" s="72"/>
      <c r="W336" s="72"/>
      <c r="X336" s="72"/>
      <c r="Y336" s="72"/>
      <c r="Z336" s="5"/>
    </row>
    <row r="337" spans="4:26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4"/>
      <c r="N337" s="44"/>
      <c r="O337" s="44"/>
      <c r="P337" s="44"/>
      <c r="Q337" s="44"/>
      <c r="R337" s="44"/>
      <c r="S337" s="44"/>
      <c r="T337" s="55"/>
      <c r="U337" s="55"/>
      <c r="V337" s="72"/>
      <c r="W337" s="72"/>
      <c r="X337" s="72"/>
      <c r="Y337" s="72"/>
      <c r="Z337" s="5"/>
    </row>
    <row r="338" spans="4:26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4"/>
      <c r="N338" s="44"/>
      <c r="O338" s="44"/>
      <c r="P338" s="44"/>
      <c r="Q338" s="44"/>
      <c r="R338" s="44"/>
      <c r="S338" s="44"/>
      <c r="T338" s="55"/>
      <c r="U338" s="55"/>
      <c r="V338" s="72"/>
      <c r="W338" s="72"/>
      <c r="X338" s="72"/>
      <c r="Y338" s="72"/>
      <c r="Z338" s="5"/>
    </row>
    <row r="339" spans="4:26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4"/>
      <c r="N339" s="44"/>
      <c r="O339" s="44"/>
      <c r="P339" s="44"/>
      <c r="Q339" s="44"/>
      <c r="R339" s="44"/>
      <c r="S339" s="44"/>
      <c r="T339" s="55"/>
      <c r="U339" s="55"/>
      <c r="V339" s="72"/>
      <c r="W339" s="72"/>
      <c r="X339" s="72"/>
      <c r="Y339" s="72"/>
      <c r="Z339" s="5"/>
    </row>
    <row r="340" spans="4:26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4"/>
      <c r="N340" s="44"/>
      <c r="O340" s="44"/>
      <c r="P340" s="44"/>
      <c r="Q340" s="44"/>
      <c r="R340" s="44"/>
      <c r="S340" s="44"/>
      <c r="T340" s="55"/>
      <c r="U340" s="55"/>
      <c r="V340" s="72"/>
      <c r="W340" s="72"/>
      <c r="X340" s="72"/>
      <c r="Y340" s="72"/>
      <c r="Z340" s="5"/>
    </row>
    <row r="341" spans="4:26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4"/>
      <c r="N341" s="44"/>
      <c r="O341" s="44"/>
      <c r="P341" s="44"/>
      <c r="Q341" s="44"/>
      <c r="R341" s="44"/>
      <c r="S341" s="44"/>
      <c r="T341" s="55"/>
      <c r="U341" s="55"/>
      <c r="V341" s="72"/>
      <c r="W341" s="72"/>
      <c r="X341" s="72"/>
      <c r="Y341" s="72"/>
      <c r="Z341" s="5"/>
    </row>
    <row r="342" spans="4:26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4"/>
      <c r="N342" s="44"/>
      <c r="O342" s="44"/>
      <c r="P342" s="44"/>
      <c r="Q342" s="44"/>
      <c r="R342" s="44"/>
      <c r="S342" s="44"/>
      <c r="T342" s="55"/>
      <c r="U342" s="55"/>
      <c r="V342" s="72"/>
      <c r="W342" s="72"/>
      <c r="X342" s="72"/>
      <c r="Y342" s="72"/>
      <c r="Z342" s="5"/>
    </row>
    <row r="343" spans="4:26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4"/>
      <c r="N343" s="44"/>
      <c r="O343" s="44"/>
      <c r="P343" s="44"/>
      <c r="Q343" s="44"/>
      <c r="R343" s="44"/>
      <c r="S343" s="44"/>
      <c r="T343" s="55"/>
      <c r="U343" s="55"/>
      <c r="V343" s="72"/>
      <c r="W343" s="72"/>
      <c r="X343" s="72"/>
      <c r="Y343" s="72"/>
      <c r="Z343" s="5"/>
    </row>
    <row r="344" spans="4:26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4"/>
      <c r="N344" s="44"/>
      <c r="O344" s="44"/>
      <c r="P344" s="44"/>
      <c r="Q344" s="44"/>
      <c r="R344" s="44"/>
      <c r="S344" s="44"/>
      <c r="T344" s="55"/>
      <c r="U344" s="55"/>
      <c r="V344" s="72"/>
      <c r="W344" s="72"/>
      <c r="X344" s="72"/>
      <c r="Y344" s="72"/>
      <c r="Z344" s="5"/>
    </row>
    <row r="345" spans="4:26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4"/>
      <c r="N345" s="44"/>
      <c r="O345" s="44"/>
      <c r="P345" s="44"/>
      <c r="Q345" s="44"/>
      <c r="R345" s="44"/>
      <c r="S345" s="44"/>
      <c r="T345" s="55"/>
      <c r="U345" s="55"/>
      <c r="V345" s="72"/>
      <c r="W345" s="72"/>
      <c r="X345" s="72"/>
      <c r="Y345" s="72"/>
      <c r="Z345" s="5"/>
    </row>
    <row r="346" spans="4:26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4"/>
      <c r="N346" s="44"/>
      <c r="O346" s="44"/>
      <c r="P346" s="44"/>
      <c r="Q346" s="44"/>
      <c r="R346" s="44"/>
      <c r="S346" s="44"/>
      <c r="T346" s="55"/>
      <c r="U346" s="55"/>
      <c r="V346" s="72"/>
      <c r="W346" s="72"/>
      <c r="X346" s="72"/>
      <c r="Y346" s="72"/>
      <c r="Z346" s="5"/>
    </row>
    <row r="347" spans="4:26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4"/>
      <c r="N347" s="44"/>
      <c r="O347" s="44"/>
      <c r="P347" s="44"/>
      <c r="Q347" s="44"/>
      <c r="R347" s="44"/>
      <c r="S347" s="44"/>
      <c r="T347" s="55"/>
      <c r="U347" s="55"/>
      <c r="V347" s="72"/>
      <c r="W347" s="72"/>
      <c r="X347" s="72"/>
      <c r="Y347" s="72"/>
      <c r="Z347" s="5"/>
    </row>
    <row r="348" spans="4:26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4"/>
      <c r="N348" s="44"/>
      <c r="O348" s="44"/>
      <c r="P348" s="44"/>
      <c r="Q348" s="44"/>
      <c r="R348" s="44"/>
      <c r="S348" s="44"/>
      <c r="T348" s="55"/>
      <c r="U348" s="55"/>
      <c r="V348" s="72"/>
      <c r="W348" s="72"/>
      <c r="X348" s="72"/>
      <c r="Y348" s="72"/>
      <c r="Z348" s="5"/>
    </row>
    <row r="349" spans="4:26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4"/>
      <c r="N349" s="44"/>
      <c r="O349" s="44"/>
      <c r="P349" s="44"/>
      <c r="Q349" s="44"/>
      <c r="R349" s="44"/>
      <c r="S349" s="44"/>
      <c r="T349" s="55"/>
      <c r="U349" s="55"/>
      <c r="V349" s="72"/>
      <c r="W349" s="72"/>
      <c r="X349" s="72"/>
      <c r="Y349" s="72"/>
      <c r="Z349" s="5"/>
    </row>
    <row r="350" spans="4:26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4"/>
      <c r="N350" s="44"/>
      <c r="O350" s="44"/>
      <c r="P350" s="44"/>
      <c r="Q350" s="44"/>
      <c r="R350" s="44"/>
      <c r="S350" s="44"/>
      <c r="T350" s="55"/>
      <c r="U350" s="55"/>
      <c r="V350" s="72"/>
      <c r="W350" s="72"/>
      <c r="X350" s="72"/>
      <c r="Y350" s="72"/>
      <c r="Z350" s="5"/>
    </row>
    <row r="351" spans="4:26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4"/>
      <c r="N351" s="44"/>
      <c r="O351" s="44"/>
      <c r="P351" s="44"/>
      <c r="Q351" s="44"/>
      <c r="R351" s="44"/>
      <c r="S351" s="44"/>
      <c r="T351" s="55"/>
      <c r="U351" s="55"/>
      <c r="V351" s="72"/>
      <c r="W351" s="72"/>
      <c r="X351" s="72"/>
      <c r="Y351" s="72"/>
      <c r="Z351" s="5"/>
    </row>
    <row r="352" spans="4:26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4"/>
      <c r="N352" s="44"/>
      <c r="O352" s="44"/>
      <c r="P352" s="44"/>
      <c r="Q352" s="44"/>
      <c r="R352" s="44"/>
      <c r="S352" s="44"/>
      <c r="T352" s="55"/>
      <c r="U352" s="55"/>
      <c r="V352" s="72"/>
      <c r="W352" s="72"/>
      <c r="X352" s="72"/>
      <c r="Y352" s="72"/>
      <c r="Z352" s="5"/>
    </row>
    <row r="353" spans="4:26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4"/>
      <c r="N353" s="44"/>
      <c r="O353" s="44"/>
      <c r="P353" s="44"/>
      <c r="Q353" s="44"/>
      <c r="R353" s="44"/>
      <c r="S353" s="44"/>
      <c r="T353" s="55"/>
      <c r="U353" s="55"/>
      <c r="V353" s="72"/>
      <c r="W353" s="72"/>
      <c r="X353" s="72"/>
      <c r="Y353" s="72"/>
      <c r="Z353" s="5"/>
    </row>
    <row r="354" spans="4:26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4"/>
      <c r="N354" s="44"/>
      <c r="O354" s="44"/>
      <c r="P354" s="44"/>
      <c r="Q354" s="44"/>
      <c r="R354" s="44"/>
      <c r="S354" s="44"/>
      <c r="T354" s="55"/>
      <c r="U354" s="55"/>
      <c r="V354" s="72"/>
      <c r="W354" s="72"/>
      <c r="X354" s="72"/>
      <c r="Y354" s="72"/>
      <c r="Z354" s="5"/>
    </row>
    <row r="355" spans="4:26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4"/>
      <c r="N355" s="44"/>
      <c r="O355" s="44"/>
      <c r="P355" s="44"/>
      <c r="Q355" s="44"/>
      <c r="R355" s="44"/>
      <c r="S355" s="44"/>
      <c r="T355" s="55"/>
      <c r="U355" s="55"/>
      <c r="V355" s="72"/>
      <c r="W355" s="72"/>
      <c r="X355" s="72"/>
      <c r="Y355" s="72"/>
      <c r="Z355" s="5"/>
    </row>
    <row r="356" spans="4:26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4"/>
      <c r="N356" s="44"/>
      <c r="O356" s="44"/>
      <c r="P356" s="44"/>
      <c r="Q356" s="44"/>
      <c r="R356" s="44"/>
      <c r="S356" s="44"/>
      <c r="T356" s="55"/>
      <c r="U356" s="55"/>
      <c r="V356" s="72"/>
      <c r="W356" s="72"/>
      <c r="X356" s="72"/>
      <c r="Y356" s="72"/>
      <c r="Z356" s="5"/>
    </row>
    <row r="357" spans="4:26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4"/>
      <c r="N357" s="44"/>
      <c r="O357" s="44"/>
      <c r="P357" s="44"/>
      <c r="Q357" s="44"/>
      <c r="R357" s="44"/>
      <c r="S357" s="44"/>
      <c r="T357" s="55"/>
      <c r="U357" s="55"/>
      <c r="V357" s="72"/>
      <c r="W357" s="72"/>
      <c r="X357" s="72"/>
      <c r="Y357" s="72"/>
      <c r="Z357" s="5"/>
    </row>
    <row r="358" spans="4:26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4"/>
      <c r="N358" s="44"/>
      <c r="O358" s="44"/>
      <c r="P358" s="44"/>
      <c r="Q358" s="44"/>
      <c r="R358" s="44"/>
      <c r="S358" s="44"/>
      <c r="T358" s="55"/>
      <c r="U358" s="55"/>
      <c r="V358" s="72"/>
      <c r="W358" s="72"/>
      <c r="X358" s="72"/>
      <c r="Y358" s="72"/>
      <c r="Z358" s="5"/>
    </row>
    <row r="359" spans="4:26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4"/>
      <c r="N359" s="44"/>
      <c r="O359" s="44"/>
      <c r="P359" s="44"/>
      <c r="Q359" s="44"/>
      <c r="R359" s="44"/>
      <c r="S359" s="44"/>
      <c r="T359" s="55"/>
      <c r="U359" s="55"/>
      <c r="V359" s="72"/>
      <c r="W359" s="72"/>
      <c r="X359" s="72"/>
      <c r="Y359" s="72"/>
      <c r="Z359" s="5"/>
    </row>
    <row r="360" spans="4:26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4"/>
      <c r="N360" s="44"/>
      <c r="O360" s="44"/>
      <c r="P360" s="44"/>
      <c r="Q360" s="44"/>
      <c r="R360" s="44"/>
      <c r="S360" s="44"/>
      <c r="T360" s="55"/>
      <c r="U360" s="55"/>
      <c r="V360" s="72"/>
      <c r="W360" s="72"/>
      <c r="X360" s="72"/>
      <c r="Y360" s="72"/>
      <c r="Z360" s="5"/>
    </row>
    <row r="361" spans="4:26" x14ac:dyDescent="0.25">
      <c r="D361" s="3"/>
      <c r="Z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J3" r:id="rId7"/>
    <hyperlink ref="AE3" r:id="rId8"/>
    <hyperlink ref="J3" r:id="rId9"/>
    <hyperlink ref="Z3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3"/>
  <sheetViews>
    <sheetView zoomScale="70" zoomScaleNormal="70" workbookViewId="0">
      <selection activeCell="A2" sqref="A2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140625" customWidth="1"/>
    <col min="7" max="7" width="9.140625" style="57"/>
    <col min="8" max="9" width="16.42578125" style="59" customWidth="1"/>
    <col min="10" max="10" width="9.140625" style="60"/>
    <col min="11" max="12" width="9.140625" style="61"/>
    <col min="13" max="13" width="9.140625" style="73"/>
    <col min="14" max="16384" width="9.140625" style="57"/>
  </cols>
  <sheetData>
    <row r="1" spans="1:13" ht="15.75" thickBot="1" x14ac:dyDescent="0.3">
      <c r="A1" s="82" t="s">
        <v>410</v>
      </c>
    </row>
    <row r="2" spans="1:13" x14ac:dyDescent="0.25">
      <c r="A2" s="26" t="s">
        <v>346</v>
      </c>
      <c r="B2" s="27" t="s">
        <v>345</v>
      </c>
      <c r="C2" s="27" t="s">
        <v>350</v>
      </c>
      <c r="D2" s="28"/>
      <c r="H2" s="59" t="s">
        <v>367</v>
      </c>
      <c r="I2" s="59" t="s">
        <v>367</v>
      </c>
      <c r="J2" s="60" t="s">
        <v>380</v>
      </c>
      <c r="K2" s="61" t="s">
        <v>392</v>
      </c>
      <c r="L2" s="61" t="s">
        <v>388</v>
      </c>
      <c r="M2" s="73" t="s">
        <v>384</v>
      </c>
    </row>
    <row r="3" spans="1:13" x14ac:dyDescent="0.25">
      <c r="A3" s="29"/>
      <c r="B3" s="25"/>
      <c r="C3" s="25" t="s">
        <v>370</v>
      </c>
      <c r="D3" s="30" t="s">
        <v>371</v>
      </c>
      <c r="H3" s="59" t="s">
        <v>391</v>
      </c>
    </row>
    <row r="4" spans="1:13" x14ac:dyDescent="0.25">
      <c r="A4" s="29">
        <v>1</v>
      </c>
      <c r="B4" s="25" t="s">
        <v>347</v>
      </c>
      <c r="C4" s="25"/>
      <c r="D4" s="30"/>
    </row>
    <row r="5" spans="1:13" x14ac:dyDescent="0.25">
      <c r="A5" s="29">
        <v>1</v>
      </c>
      <c r="B5" s="25" t="s">
        <v>348</v>
      </c>
      <c r="C5" s="25"/>
      <c r="D5" s="30"/>
    </row>
    <row r="6" spans="1:13" x14ac:dyDescent="0.25">
      <c r="A6" s="29">
        <v>0.8</v>
      </c>
      <c r="B6" s="25" t="s">
        <v>349</v>
      </c>
      <c r="C6" s="25">
        <v>0.5</v>
      </c>
      <c r="D6" s="30">
        <v>0.5</v>
      </c>
    </row>
    <row r="7" spans="1:13" ht="15.75" thickBot="1" x14ac:dyDescent="0.3">
      <c r="A7" s="31">
        <v>-0.7</v>
      </c>
      <c r="B7" s="32" t="s">
        <v>383</v>
      </c>
      <c r="C7" s="32"/>
      <c r="D7" s="33"/>
    </row>
    <row r="12" spans="1:13" x14ac:dyDescent="0.25">
      <c r="A12" t="s">
        <v>369</v>
      </c>
    </row>
    <row r="14" spans="1:13" x14ac:dyDescent="0.25">
      <c r="B14" t="s">
        <v>352</v>
      </c>
      <c r="C14" t="s">
        <v>353</v>
      </c>
      <c r="D14" t="s">
        <v>354</v>
      </c>
      <c r="E14" t="s">
        <v>356</v>
      </c>
      <c r="F14" t="s">
        <v>390</v>
      </c>
    </row>
    <row r="15" spans="1:13" x14ac:dyDescent="0.25">
      <c r="B15" t="s">
        <v>347</v>
      </c>
      <c r="C15" s="50" t="s">
        <v>348</v>
      </c>
      <c r="D15" t="s">
        <v>355</v>
      </c>
      <c r="E15" t="s">
        <v>383</v>
      </c>
      <c r="F15" t="s">
        <v>357</v>
      </c>
    </row>
    <row r="16" spans="1:13" x14ac:dyDescent="0.25">
      <c r="A16" t="s">
        <v>9</v>
      </c>
      <c r="B16">
        <f>SUMIF('C&amp;I'!B:B, FI_Q!$A16, 'C&amp;I'!D:D)</f>
        <v>2476.1999999999998</v>
      </c>
      <c r="C16">
        <f>SUMIF('M&amp;M'!B:B, FI_Q!A16, 'M&amp;M'!I:I)</f>
        <v>1597.006533886085</v>
      </c>
      <c r="D16" s="22">
        <f>SUMIF(Transfers!B:B, FI_Q!A16, Transfers!N:N)</f>
        <v>2217.1967648449722</v>
      </c>
      <c r="E16" s="4">
        <f>SUMIF(Taxes!B:B,A16, Taxes!V:V)</f>
        <v>487.97433803692252</v>
      </c>
      <c r="F16" s="4">
        <f>SUMIF(Taxes!B:B,A16, Taxes!X:X)</f>
        <v>525.93944391225796</v>
      </c>
      <c r="H16" s="59" t="s">
        <v>368</v>
      </c>
      <c r="J16" s="60">
        <f>VLOOKUP(A16, realGDP!B:E, 4, FALSE)</f>
        <v>12359.1</v>
      </c>
      <c r="K16" s="61" t="e">
        <v>#N/A</v>
      </c>
      <c r="L16" s="61" t="e">
        <v>#N/A</v>
      </c>
      <c r="M16" s="73" t="e">
        <v>#N/A</v>
      </c>
    </row>
    <row r="17" spans="1:13" x14ac:dyDescent="0.25">
      <c r="A17" t="s">
        <v>10</v>
      </c>
      <c r="B17">
        <f>SUMIF('C&amp;I'!B:B, FI_Q!$A17, 'C&amp;I'!D:D)</f>
        <v>2506.4</v>
      </c>
      <c r="C17">
        <f>SUMIF('M&amp;M'!B:B, FI_Q!A17, 'M&amp;M'!I:I)</f>
        <v>1641.3714942321556</v>
      </c>
      <c r="D17" s="22">
        <f>SUMIF(Transfers!B:B, FI_Q!A17, Transfers!N:N)</f>
        <v>2258.1384962641982</v>
      </c>
      <c r="E17" s="4">
        <f>SUMIF(Taxes!B:B,A17, Taxes!V:V)</f>
        <v>753.88493093951593</v>
      </c>
      <c r="F17" s="4">
        <f>SUMIF(Taxes!B:B,A17, Taxes!X:X)</f>
        <v>791.85003681485148</v>
      </c>
      <c r="H17" s="59">
        <f>$A$4*B17+$A$5*C17+$A$6*($C$6*D17+$D$6*D16)+$A$7*E17</f>
        <v>5410.186147018163</v>
      </c>
      <c r="I17" s="59">
        <f>$A$4*B17+$A$5*C17+$A$6*($C$6*D17+$D$6*D16)+$A$7*F17</f>
        <v>5383.6105729054279</v>
      </c>
      <c r="J17" s="60">
        <f>VLOOKUP(A17, realGDP!B:E, 4, FALSE)</f>
        <v>12592.5</v>
      </c>
      <c r="K17" s="61">
        <f>H17/J17</f>
        <v>0.42963558840723948</v>
      </c>
      <c r="L17" s="61">
        <f>I17/J17</f>
        <v>0.42752515965101673</v>
      </c>
      <c r="M17" s="73" t="e">
        <v>#N/A</v>
      </c>
    </row>
    <row r="18" spans="1:13" x14ac:dyDescent="0.25">
      <c r="A18" t="s">
        <v>11</v>
      </c>
      <c r="B18">
        <f>SUMIF('C&amp;I'!B:B, FI_Q!$A18, 'C&amp;I'!D:D)</f>
        <v>2501.1999999999998</v>
      </c>
      <c r="C18">
        <f>SUMIF('M&amp;M'!B:B, FI_Q!A18, 'M&amp;M'!I:I)</f>
        <v>1685.3403388608508</v>
      </c>
      <c r="D18" s="22">
        <f>SUMIF(Transfers!B:B, FI_Q!A18, Transfers!N:N)</f>
        <v>2249.0793277593179</v>
      </c>
      <c r="E18" s="4">
        <f>SUMIF(Taxes!B:B,A18, Taxes!V:V)</f>
        <v>551.83132659470516</v>
      </c>
      <c r="F18" s="4">
        <f>SUMIF(Taxes!B:B,A18, Taxes!X:X)</f>
        <v>589.7964324700406</v>
      </c>
      <c r="H18" s="59">
        <f t="shared" ref="H18:H73" si="0">$A$4*B18+$A$5*C18+$A$6*($C$6*D18+$D$6*D17)+$A$7*E18</f>
        <v>5603.1455398539629</v>
      </c>
      <c r="I18" s="59">
        <f t="shared" ref="I18:I73" si="1">$A$4*B18+$A$5*C18+$A$6*($C$6*D18+$D$6*D17)+$A$7*F18</f>
        <v>5576.5699657412288</v>
      </c>
      <c r="J18" s="60">
        <f>VLOOKUP(A18, realGDP!B:E, 4, FALSE)</f>
        <v>12607.7</v>
      </c>
      <c r="K18" s="61">
        <f t="shared" ref="K18:K73" si="2">H18/J18</f>
        <v>0.44442249893747177</v>
      </c>
      <c r="L18" s="61">
        <f t="shared" ref="L18:L73" si="3">I18/J18</f>
        <v>0.44231461454041804</v>
      </c>
      <c r="M18" s="73">
        <f>K18/K17-1</f>
        <v>3.4417331639240656E-2</v>
      </c>
    </row>
    <row r="19" spans="1:13" x14ac:dyDescent="0.25">
      <c r="A19" t="s">
        <v>12</v>
      </c>
      <c r="B19">
        <f>SUMIF('C&amp;I'!B:B, FI_Q!$A19, 'C&amp;I'!D:D)</f>
        <v>2509</v>
      </c>
      <c r="C19">
        <f>SUMIF('M&amp;M'!B:B, FI_Q!A19, 'M&amp;M'!I:I)</f>
        <v>1709.3713590483055</v>
      </c>
      <c r="D19" s="22">
        <f>SUMIF(Transfers!B:B, FI_Q!A19, Transfers!N:N)</f>
        <v>2253.9815090963316</v>
      </c>
      <c r="E19" s="4">
        <f>SUMIF(Taxes!B:B,A19, Taxes!V:V)</f>
        <v>512.30629287205488</v>
      </c>
      <c r="F19" s="4">
        <f>SUMIF(Taxes!B:B,A19, Taxes!X:X)</f>
        <v>550.27139874739032</v>
      </c>
      <c r="H19" s="59">
        <f t="shared" si="0"/>
        <v>5660.9812887801272</v>
      </c>
      <c r="I19" s="59">
        <f t="shared" si="1"/>
        <v>5634.4057146673922</v>
      </c>
      <c r="J19" s="60">
        <f>VLOOKUP(A19, realGDP!B:E, 4, FALSE)</f>
        <v>12679.3</v>
      </c>
      <c r="K19" s="61">
        <f t="shared" si="2"/>
        <v>0.4464742760862293</v>
      </c>
      <c r="L19" s="61">
        <f t="shared" si="3"/>
        <v>0.44437829491118536</v>
      </c>
      <c r="M19" s="73">
        <f t="shared" ref="M19:M73" si="4">K19/K18-1</f>
        <v>4.6167265466148244E-3</v>
      </c>
    </row>
    <row r="20" spans="1:13" x14ac:dyDescent="0.25">
      <c r="A20" t="s">
        <v>13</v>
      </c>
      <c r="B20">
        <f>SUMIF('C&amp;I'!B:B, FI_Q!$A20, 'C&amp;I'!D:D)</f>
        <v>2546.3000000000002</v>
      </c>
      <c r="C20">
        <f>SUMIF('M&amp;M'!B:B, FI_Q!A20, 'M&amp;M'!I:I)</f>
        <v>1717.5835538283445</v>
      </c>
      <c r="D20" s="22">
        <f>SUMIF(Transfers!B:B, FI_Q!A20, Transfers!N:N)</f>
        <v>2326.6892612518664</v>
      </c>
      <c r="E20" s="4">
        <f>SUMIF(Taxes!B:B,A20, Taxes!V:V)</f>
        <v>525.50460176963338</v>
      </c>
      <c r="F20" s="4">
        <f>SUMIF(Taxes!B:B,A20, Taxes!X:X)</f>
        <v>544.8391913350556</v>
      </c>
      <c r="H20" s="59">
        <f t="shared" si="0"/>
        <v>5728.2986407288809</v>
      </c>
      <c r="I20" s="59">
        <f t="shared" si="1"/>
        <v>5714.764428033086</v>
      </c>
      <c r="J20" s="60">
        <f>VLOOKUP(A20, realGDP!B:E, 4, FALSE)</f>
        <v>12643.3</v>
      </c>
      <c r="K20" s="61">
        <f t="shared" si="2"/>
        <v>0.45306989794823194</v>
      </c>
      <c r="L20" s="61">
        <f t="shared" si="3"/>
        <v>0.45199943274565074</v>
      </c>
      <c r="M20" s="73">
        <f t="shared" si="4"/>
        <v>1.4772680566995877E-2</v>
      </c>
    </row>
    <row r="21" spans="1:13" x14ac:dyDescent="0.25">
      <c r="A21" t="s">
        <v>14</v>
      </c>
      <c r="B21">
        <f>SUMIF('C&amp;I'!B:B, FI_Q!$A21, 'C&amp;I'!D:D)</f>
        <v>2596.4</v>
      </c>
      <c r="C21">
        <f>SUMIF('M&amp;M'!B:B, FI_Q!A21, 'M&amp;M'!I:I)</f>
        <v>1800.2418637340832</v>
      </c>
      <c r="D21" s="22">
        <f>SUMIF(Transfers!B:B, FI_Q!A21, Transfers!N:N)</f>
        <v>2350.041278452647</v>
      </c>
      <c r="E21" s="4">
        <f>SUMIF(Taxes!B:B,A21, Taxes!V:V)</f>
        <v>759.37988148069167</v>
      </c>
      <c r="F21" s="4">
        <f>SUMIF(Taxes!B:B,A21, Taxes!X:X)</f>
        <v>778.71447104611389</v>
      </c>
      <c r="H21" s="59">
        <f t="shared" si="0"/>
        <v>5735.7681625794039</v>
      </c>
      <c r="I21" s="59">
        <f t="shared" si="1"/>
        <v>5722.2339498836081</v>
      </c>
      <c r="J21" s="60">
        <f>VLOOKUP(A21, realGDP!B:E, 4, FALSE)</f>
        <v>12710.3</v>
      </c>
      <c r="K21" s="61">
        <f t="shared" si="2"/>
        <v>0.45126929833122775</v>
      </c>
      <c r="L21" s="61">
        <f t="shared" si="3"/>
        <v>0.45020447588834317</v>
      </c>
      <c r="M21" s="73">
        <f t="shared" si="4"/>
        <v>-3.9742203689946409E-3</v>
      </c>
    </row>
    <row r="22" spans="1:13" x14ac:dyDescent="0.25">
      <c r="A22" t="s">
        <v>15</v>
      </c>
      <c r="B22">
        <f>SUMIF('C&amp;I'!B:B, FI_Q!$A22, 'C&amp;I'!D:D)</f>
        <v>2594.6</v>
      </c>
      <c r="C22">
        <f>SUMIF('M&amp;M'!B:B, FI_Q!A22, 'M&amp;M'!I:I)</f>
        <v>1772.8166528857284</v>
      </c>
      <c r="D22" s="22">
        <f>SUMIF(Transfers!B:B, FI_Q!A22, Transfers!N:N)</f>
        <v>2395.2907346736747</v>
      </c>
      <c r="E22" s="4">
        <f>SUMIF(Taxes!B:B,A22, Taxes!V:V)</f>
        <v>462.54487398373288</v>
      </c>
      <c r="F22" s="4">
        <f>SUMIF(Taxes!B:B,A22, Taxes!X:X)</f>
        <v>481.8794635491551</v>
      </c>
      <c r="H22" s="59">
        <f t="shared" si="0"/>
        <v>5941.7680463476445</v>
      </c>
      <c r="I22" s="59">
        <f t="shared" si="1"/>
        <v>5928.2338336518487</v>
      </c>
      <c r="J22" s="60">
        <f>VLOOKUP(A22, realGDP!B:E, 4, FALSE)</f>
        <v>12670.1</v>
      </c>
      <c r="K22" s="61">
        <f t="shared" si="2"/>
        <v>0.46895983822918874</v>
      </c>
      <c r="L22" s="61">
        <f t="shared" si="3"/>
        <v>0.46789163729187999</v>
      </c>
      <c r="M22" s="73">
        <f t="shared" si="4"/>
        <v>3.9201735999722986E-2</v>
      </c>
    </row>
    <row r="23" spans="1:13" x14ac:dyDescent="0.25">
      <c r="A23" t="s">
        <v>16</v>
      </c>
      <c r="B23">
        <f>SUMIF('C&amp;I'!B:B, FI_Q!$A23, 'C&amp;I'!D:D)</f>
        <v>2632.4</v>
      </c>
      <c r="C23">
        <f>SUMIF('M&amp;M'!B:B, FI_Q!A23, 'M&amp;M'!I:I)</f>
        <v>1901.1411278319829</v>
      </c>
      <c r="D23" s="22">
        <f>SUMIF(Transfers!B:B, FI_Q!A23, Transfers!N:N)</f>
        <v>2437.7576257213523</v>
      </c>
      <c r="E23" s="4">
        <f>SUMIF(Taxes!B:B,A23, Taxes!V:V)</f>
        <v>529.84571899658454</v>
      </c>
      <c r="F23" s="4">
        <f>SUMIF(Taxes!B:B,A23, Taxes!X:X)</f>
        <v>549.18030856200676</v>
      </c>
      <c r="H23" s="59">
        <f t="shared" si="0"/>
        <v>6095.8684686923843</v>
      </c>
      <c r="I23" s="59">
        <f t="shared" si="1"/>
        <v>6082.3342559965886</v>
      </c>
      <c r="J23" s="60">
        <f>VLOOKUP(A23, realGDP!B:E, 4, FALSE)</f>
        <v>12705.3</v>
      </c>
      <c r="K23" s="61">
        <f t="shared" si="2"/>
        <v>0.47978941612495452</v>
      </c>
      <c r="L23" s="61">
        <f t="shared" si="3"/>
        <v>0.47872417463551342</v>
      </c>
      <c r="M23" s="73">
        <f t="shared" si="4"/>
        <v>2.3092761923193095E-2</v>
      </c>
    </row>
    <row r="24" spans="1:13" x14ac:dyDescent="0.25">
      <c r="A24" t="s">
        <v>17</v>
      </c>
      <c r="B24">
        <f>SUMIF('C&amp;I'!B:B, FI_Q!$A24, 'C&amp;I'!D:D)</f>
        <v>2671.3</v>
      </c>
      <c r="C24">
        <f>SUMIF('M&amp;M'!B:B, FI_Q!A24, 'M&amp;M'!I:I)</f>
        <v>1856.7497228760153</v>
      </c>
      <c r="D24" s="22">
        <f>SUMIF(Transfers!B:B, FI_Q!A24, Transfers!N:N)</f>
        <v>2531.505689833537</v>
      </c>
      <c r="E24" s="4">
        <f>SUMIF(Taxes!B:B,A24, Taxes!V:V)</f>
        <v>470.89679520127186</v>
      </c>
      <c r="F24" s="4">
        <f>SUMIF(Taxes!B:B,A24, Taxes!X:X)</f>
        <v>485.0865230884981</v>
      </c>
      <c r="H24" s="59">
        <f t="shared" si="0"/>
        <v>6186.1272924570821</v>
      </c>
      <c r="I24" s="59">
        <f t="shared" si="1"/>
        <v>6176.1944829360236</v>
      </c>
      <c r="J24" s="60">
        <f>VLOOKUP(A24, realGDP!B:E, 4, FALSE)</f>
        <v>12822.3</v>
      </c>
      <c r="K24" s="61">
        <f t="shared" si="2"/>
        <v>0.48245067518753132</v>
      </c>
      <c r="L24" s="61">
        <f t="shared" si="3"/>
        <v>0.48167602403125992</v>
      </c>
      <c r="M24" s="73">
        <f t="shared" si="4"/>
        <v>5.5467231521499905E-3</v>
      </c>
    </row>
    <row r="25" spans="1:13" x14ac:dyDescent="0.25">
      <c r="A25" t="s">
        <v>18</v>
      </c>
      <c r="B25">
        <f>SUMIF('C&amp;I'!B:B, FI_Q!$A25, 'C&amp;I'!D:D)</f>
        <v>2696.9</v>
      </c>
      <c r="C25">
        <f>SUMIF('M&amp;M'!B:B, FI_Q!A25, 'M&amp;M'!I:I)</f>
        <v>1865.8094601776629</v>
      </c>
      <c r="D25" s="22">
        <f>SUMIF(Transfers!B:B, FI_Q!A25, Transfers!N:N)</f>
        <v>2593.3573653449062</v>
      </c>
      <c r="E25" s="4">
        <f>SUMIF(Taxes!B:B,A25, Taxes!V:V)</f>
        <v>595.42540994685965</v>
      </c>
      <c r="F25" s="4">
        <f>SUMIF(Taxes!B:B,A25, Taxes!X:X)</f>
        <v>609.61513783408589</v>
      </c>
      <c r="H25" s="59">
        <f t="shared" si="0"/>
        <v>6195.8568952862379</v>
      </c>
      <c r="I25" s="59">
        <f t="shared" si="1"/>
        <v>6185.9240857651803</v>
      </c>
      <c r="J25" s="60">
        <f>VLOOKUP(A25, realGDP!B:E, 4, FALSE)</f>
        <v>12893</v>
      </c>
      <c r="K25" s="61">
        <f t="shared" si="2"/>
        <v>0.48055975298892717</v>
      </c>
      <c r="L25" s="61">
        <f t="shared" si="3"/>
        <v>0.47978934970644382</v>
      </c>
      <c r="M25" s="73">
        <f t="shared" si="4"/>
        <v>-3.9194104099224969E-3</v>
      </c>
    </row>
    <row r="26" spans="1:13" x14ac:dyDescent="0.25">
      <c r="A26" t="s">
        <v>19</v>
      </c>
      <c r="B26">
        <f>SUMIF('C&amp;I'!B:B, FI_Q!$A26, 'C&amp;I'!D:D)</f>
        <v>2717.8</v>
      </c>
      <c r="C26">
        <f>SUMIF('M&amp;M'!B:B, FI_Q!A26, 'M&amp;M'!I:I)</f>
        <v>1906.2680130589931</v>
      </c>
      <c r="D26" s="22">
        <f>SUMIF(Transfers!B:B, FI_Q!A26, Transfers!N:N)</f>
        <v>2587.0854662162947</v>
      </c>
      <c r="E26" s="4">
        <f>SUMIF(Taxes!B:B,A26, Taxes!V:V)</f>
        <v>510.23598974808846</v>
      </c>
      <c r="F26" s="4">
        <f>SUMIF(Taxes!B:B,A26, Taxes!X:X)</f>
        <v>524.42571763531475</v>
      </c>
      <c r="H26" s="59">
        <f t="shared" si="0"/>
        <v>6339.0799528598118</v>
      </c>
      <c r="I26" s="59">
        <f t="shared" si="1"/>
        <v>6329.1471433387533</v>
      </c>
      <c r="J26" s="60">
        <f>VLOOKUP(A26, realGDP!B:E, 4, FALSE)</f>
        <v>12955.8</v>
      </c>
      <c r="K26" s="61">
        <f t="shared" si="2"/>
        <v>0.48928510418961485</v>
      </c>
      <c r="L26" s="61">
        <f t="shared" si="3"/>
        <v>0.48851843524435029</v>
      </c>
      <c r="M26" s="73">
        <f t="shared" si="4"/>
        <v>1.8156641596427603E-2</v>
      </c>
    </row>
    <row r="27" spans="1:13" x14ac:dyDescent="0.25">
      <c r="A27" t="s">
        <v>20</v>
      </c>
      <c r="B27">
        <f>SUMIF('C&amp;I'!B:B, FI_Q!$A27, 'C&amp;I'!D:D)</f>
        <v>2737.1</v>
      </c>
      <c r="C27">
        <f>SUMIF('M&amp;M'!B:B, FI_Q!A27, 'M&amp;M'!I:I)</f>
        <v>1954.5452433376354</v>
      </c>
      <c r="D27" s="22">
        <f>SUMIF(Transfers!B:B, FI_Q!A27, Transfers!N:N)</f>
        <v>2586.169045005488</v>
      </c>
      <c r="E27" s="4">
        <f>SUMIF(Taxes!B:B,A27, Taxes!V:V)</f>
        <v>479.64584898029926</v>
      </c>
      <c r="F27" s="4">
        <f>SUMIF(Taxes!B:B,A27, Taxes!X:X)</f>
        <v>493.83557686752556</v>
      </c>
      <c r="H27" s="59">
        <f t="shared" si="0"/>
        <v>6425.1949535401391</v>
      </c>
      <c r="I27" s="59">
        <f t="shared" si="1"/>
        <v>6415.2621440190806</v>
      </c>
      <c r="J27" s="60">
        <f>VLOOKUP(A27, realGDP!B:E, 4, FALSE)</f>
        <v>12964</v>
      </c>
      <c r="K27" s="61">
        <f t="shared" si="2"/>
        <v>0.49561824695619711</v>
      </c>
      <c r="L27" s="61">
        <f t="shared" si="3"/>
        <v>0.49485206294500778</v>
      </c>
      <c r="M27" s="73">
        <f t="shared" si="4"/>
        <v>1.2943665589557618E-2</v>
      </c>
    </row>
    <row r="28" spans="1:13" x14ac:dyDescent="0.25">
      <c r="A28" t="s">
        <v>21</v>
      </c>
      <c r="B28">
        <f>SUMIF('C&amp;I'!B:B, FI_Q!$A28, 'C&amp;I'!D:D)</f>
        <v>2728.3</v>
      </c>
      <c r="C28">
        <f>SUMIF('M&amp;M'!B:B, FI_Q!A28, 'M&amp;M'!I:I)</f>
        <v>1902.9371997449161</v>
      </c>
      <c r="D28" s="22">
        <f>SUMIF(Transfers!B:B, FI_Q!A28, Transfers!N:N)</f>
        <v>2617.0315296709346</v>
      </c>
      <c r="E28" s="4">
        <f>SUMIF(Taxes!B:B,A28, Taxes!V:V)</f>
        <v>441.81498240014224</v>
      </c>
      <c r="F28" s="4">
        <f>SUMIF(Taxes!B:B,A28, Taxes!X:X)</f>
        <v>456.38051310294185</v>
      </c>
      <c r="H28" s="59">
        <f t="shared" si="0"/>
        <v>6403.2469419353856</v>
      </c>
      <c r="I28" s="59">
        <f t="shared" si="1"/>
        <v>6393.0510704434264</v>
      </c>
      <c r="J28" s="60">
        <f>VLOOKUP(A28, realGDP!B:E, 4, FALSE)</f>
        <v>13031.2</v>
      </c>
      <c r="K28" s="61">
        <f t="shared" si="2"/>
        <v>0.4913781495131212</v>
      </c>
      <c r="L28" s="61">
        <f t="shared" si="3"/>
        <v>0.49059572951404523</v>
      </c>
      <c r="M28" s="73">
        <f t="shared" si="4"/>
        <v>-8.5551681543529767E-3</v>
      </c>
    </row>
    <row r="29" spans="1:13" x14ac:dyDescent="0.25">
      <c r="A29" t="s">
        <v>22</v>
      </c>
      <c r="B29">
        <f>SUMIF('C&amp;I'!B:B, FI_Q!$A29, 'C&amp;I'!D:D)</f>
        <v>2771.2</v>
      </c>
      <c r="C29">
        <f>SUMIF('M&amp;M'!B:B, FI_Q!A29, 'M&amp;M'!I:I)</f>
        <v>1918.1568624672286</v>
      </c>
      <c r="D29" s="22">
        <f>SUMIF(Transfers!B:B, FI_Q!A29, Transfers!N:N)</f>
        <v>2663.2733775836573</v>
      </c>
      <c r="E29" s="4">
        <f>SUMIF(Taxes!B:B,A29, Taxes!V:V)</f>
        <v>590.34327465309457</v>
      </c>
      <c r="F29" s="4">
        <f>SUMIF(Taxes!B:B,A29, Taxes!X:X)</f>
        <v>604.90880535589417</v>
      </c>
      <c r="H29" s="59">
        <f t="shared" si="0"/>
        <v>6388.2385331118985</v>
      </c>
      <c r="I29" s="59">
        <f t="shared" si="1"/>
        <v>6378.0426616199393</v>
      </c>
      <c r="J29" s="60">
        <f>VLOOKUP(A29, realGDP!B:E, 4, FALSE)</f>
        <v>13152.1</v>
      </c>
      <c r="K29" s="61">
        <f t="shared" si="2"/>
        <v>0.48572003962195376</v>
      </c>
      <c r="L29" s="61">
        <f t="shared" si="3"/>
        <v>0.48494481197831063</v>
      </c>
      <c r="M29" s="73">
        <f t="shared" si="4"/>
        <v>-1.1514777156399258E-2</v>
      </c>
    </row>
    <row r="30" spans="1:13" x14ac:dyDescent="0.25">
      <c r="A30" t="s">
        <v>23</v>
      </c>
      <c r="B30">
        <f>SUMIF('C&amp;I'!B:B, FI_Q!$A30, 'C&amp;I'!D:D)</f>
        <v>2771.2</v>
      </c>
      <c r="C30">
        <f>SUMIF('M&amp;M'!B:B, FI_Q!A30, 'M&amp;M'!I:I)</f>
        <v>1980.233911996032</v>
      </c>
      <c r="D30" s="22">
        <f>SUMIF(Transfers!B:B, FI_Q!A30, Transfers!N:N)</f>
        <v>2669.5455995624634</v>
      </c>
      <c r="E30" s="4">
        <f>SUMIF(Taxes!B:B,A30, Taxes!V:V)</f>
        <v>474.80824442139709</v>
      </c>
      <c r="F30" s="4">
        <f>SUMIF(Taxes!B:B,A30, Taxes!X:X)</f>
        <v>489.3737751241967</v>
      </c>
      <c r="H30" s="59">
        <f t="shared" si="0"/>
        <v>6552.1957317595015</v>
      </c>
      <c r="I30" s="59">
        <f t="shared" si="1"/>
        <v>6541.9998602675423</v>
      </c>
      <c r="J30" s="60">
        <f>VLOOKUP(A30, realGDP!B:E, 4, FALSE)</f>
        <v>13372.4</v>
      </c>
      <c r="K30" s="61">
        <f t="shared" si="2"/>
        <v>0.48997904129098008</v>
      </c>
      <c r="L30" s="61">
        <f t="shared" si="3"/>
        <v>0.48921658492623182</v>
      </c>
      <c r="M30" s="73">
        <f t="shared" si="4"/>
        <v>8.7684289747262945E-3</v>
      </c>
    </row>
    <row r="31" spans="1:13" x14ac:dyDescent="0.25">
      <c r="A31" t="s">
        <v>24</v>
      </c>
      <c r="B31">
        <f>SUMIF('C&amp;I'!B:B, FI_Q!$A31, 'C&amp;I'!D:D)</f>
        <v>2786.3</v>
      </c>
      <c r="C31">
        <f>SUMIF('M&amp;M'!B:B, FI_Q!A31, 'M&amp;M'!I:I)</f>
        <v>1982.5108694111811</v>
      </c>
      <c r="D31" s="22">
        <f>SUMIF(Transfers!B:B, FI_Q!A31, Transfers!N:N)</f>
        <v>2675.1324912901873</v>
      </c>
      <c r="E31" s="4">
        <f>SUMIF(Taxes!B:B,A31, Taxes!V:V)</f>
        <v>485.62285091750925</v>
      </c>
      <c r="F31" s="4">
        <f>SUMIF(Taxes!B:B,A31, Taxes!X:X)</f>
        <v>500.18838162030886</v>
      </c>
      <c r="H31" s="59">
        <f t="shared" si="0"/>
        <v>6566.7461101099852</v>
      </c>
      <c r="I31" s="59">
        <f t="shared" si="1"/>
        <v>6556.550238618026</v>
      </c>
      <c r="J31" s="60">
        <f>VLOOKUP(A31, realGDP!B:E, 4, FALSE)</f>
        <v>13528.7</v>
      </c>
      <c r="K31" s="61">
        <f t="shared" si="2"/>
        <v>0.48539372667809805</v>
      </c>
      <c r="L31" s="61">
        <f t="shared" si="3"/>
        <v>0.48464007913679996</v>
      </c>
      <c r="M31" s="73">
        <f t="shared" si="4"/>
        <v>-9.3581852007400546E-3</v>
      </c>
    </row>
    <row r="32" spans="1:13" x14ac:dyDescent="0.25">
      <c r="A32" t="s">
        <v>25</v>
      </c>
      <c r="B32">
        <f>SUMIF('C&amp;I'!B:B, FI_Q!$A32, 'C&amp;I'!D:D)</f>
        <v>2793.9</v>
      </c>
      <c r="C32">
        <f>SUMIF('M&amp;M'!B:B, FI_Q!A32, 'M&amp;M'!I:I)</f>
        <v>2002.350811238623</v>
      </c>
      <c r="D32" s="22">
        <f>SUMIF(Transfers!B:B, FI_Q!A32, Transfers!N:N)</f>
        <v>2703.2019010935792</v>
      </c>
      <c r="E32" s="4">
        <f>SUMIF(Taxes!B:B,A32, Taxes!V:V)</f>
        <v>441.11916073469501</v>
      </c>
      <c r="F32" s="4">
        <f>SUMIF(Taxes!B:B,A32, Taxes!X:X)</f>
        <v>461.31139417283282</v>
      </c>
      <c r="H32" s="59">
        <f t="shared" si="0"/>
        <v>6638.8011556778429</v>
      </c>
      <c r="I32" s="59">
        <f t="shared" si="1"/>
        <v>6624.6665922711463</v>
      </c>
      <c r="J32" s="60">
        <f>VLOOKUP(A32, realGDP!B:E, 4, FALSE)</f>
        <v>13606.5</v>
      </c>
      <c r="K32" s="61">
        <f t="shared" si="2"/>
        <v>0.48791394963273749</v>
      </c>
      <c r="L32" s="61">
        <f t="shared" si="3"/>
        <v>0.48687513998979504</v>
      </c>
      <c r="M32" s="73">
        <f t="shared" si="4"/>
        <v>5.1921209857554995E-3</v>
      </c>
    </row>
    <row r="33" spans="1:13" x14ac:dyDescent="0.25">
      <c r="A33" t="s">
        <v>26</v>
      </c>
      <c r="B33">
        <f>SUMIF('C&amp;I'!B:B, FI_Q!$A33, 'C&amp;I'!D:D)</f>
        <v>2809.9</v>
      </c>
      <c r="C33">
        <f>SUMIF('M&amp;M'!B:B, FI_Q!A33, 'M&amp;M'!I:I)</f>
        <v>2061.512491755705</v>
      </c>
      <c r="D33" s="22">
        <f>SUMIF(Transfers!B:B, FI_Q!A33, Transfers!N:N)</f>
        <v>2693.1722865291058</v>
      </c>
      <c r="E33" s="4">
        <f>SUMIF(Taxes!B:B,A33, Taxes!V:V)</f>
        <v>594.83097295899893</v>
      </c>
      <c r="F33" s="4">
        <f>SUMIF(Taxes!B:B,A33, Taxes!X:X)</f>
        <v>615.02320639713685</v>
      </c>
      <c r="H33" s="59">
        <f t="shared" si="0"/>
        <v>6613.5804857334806</v>
      </c>
      <c r="I33" s="59">
        <f t="shared" si="1"/>
        <v>6599.4459223267841</v>
      </c>
      <c r="J33" s="60">
        <f>VLOOKUP(A33, realGDP!B:E, 4, FALSE)</f>
        <v>13706.2</v>
      </c>
      <c r="K33" s="61">
        <f t="shared" si="2"/>
        <v>0.4825247322914798</v>
      </c>
      <c r="L33" s="61">
        <f t="shared" si="3"/>
        <v>0.48149347903334139</v>
      </c>
      <c r="M33" s="73">
        <f t="shared" si="4"/>
        <v>-1.1045425828292599E-2</v>
      </c>
    </row>
    <row r="34" spans="1:13" x14ac:dyDescent="0.25">
      <c r="A34" t="s">
        <v>27</v>
      </c>
      <c r="B34">
        <f>SUMIF('C&amp;I'!B:B, FI_Q!$A34, 'C&amp;I'!D:D)</f>
        <v>2820.7</v>
      </c>
      <c r="C34">
        <f>SUMIF('M&amp;M'!B:B, FI_Q!A34, 'M&amp;M'!I:I)</f>
        <v>2073.0901200369344</v>
      </c>
      <c r="D34" s="22">
        <f>SUMIF(Transfers!B:B, FI_Q!A34, Transfers!N:N)</f>
        <v>2693.0560960693833</v>
      </c>
      <c r="E34" s="4">
        <f>SUMIF(Taxes!B:B,A34, Taxes!V:V)</f>
        <v>512.98394936055013</v>
      </c>
      <c r="F34" s="4">
        <f>SUMIF(Taxes!B:B,A34, Taxes!X:X)</f>
        <v>533.17618279868793</v>
      </c>
      <c r="H34" s="59">
        <f t="shared" si="0"/>
        <v>6689.192708523944</v>
      </c>
      <c r="I34" s="59">
        <f t="shared" si="1"/>
        <v>6675.0581451172475</v>
      </c>
      <c r="J34" s="60">
        <f>VLOOKUP(A34, realGDP!B:E, 4, FALSE)</f>
        <v>13830.8</v>
      </c>
      <c r="K34" s="61">
        <f t="shared" si="2"/>
        <v>0.48364467048355442</v>
      </c>
      <c r="L34" s="61">
        <f t="shared" si="3"/>
        <v>0.48262270766096305</v>
      </c>
      <c r="M34" s="73">
        <f t="shared" si="4"/>
        <v>2.32099645287831E-3</v>
      </c>
    </row>
    <row r="35" spans="1:13" x14ac:dyDescent="0.25">
      <c r="A35" t="s">
        <v>28</v>
      </c>
      <c r="B35">
        <f>SUMIF('C&amp;I'!B:B, FI_Q!$A35, 'C&amp;I'!D:D)</f>
        <v>2808.2</v>
      </c>
      <c r="C35">
        <f>SUMIF('M&amp;M'!B:B, FI_Q!A35, 'M&amp;M'!I:I)</f>
        <v>2118.5901991821656</v>
      </c>
      <c r="D35" s="22">
        <f>SUMIF(Transfers!B:B, FI_Q!A35, Transfers!N:N)</f>
        <v>2689.8339676760993</v>
      </c>
      <c r="E35" s="4">
        <f>SUMIF(Taxes!B:B,A35, Taxes!V:V)</f>
        <v>517.11153400628825</v>
      </c>
      <c r="F35" s="4">
        <f>SUMIF(Taxes!B:B,A35, Taxes!X:X)</f>
        <v>537.30376744442606</v>
      </c>
      <c r="H35" s="59">
        <f t="shared" si="0"/>
        <v>6717.9681508759568</v>
      </c>
      <c r="I35" s="59">
        <f t="shared" si="1"/>
        <v>6703.8335874692602</v>
      </c>
      <c r="J35" s="60">
        <f>VLOOKUP(A35, realGDP!B:E, 4, FALSE)</f>
        <v>13950.4</v>
      </c>
      <c r="K35" s="61">
        <f t="shared" si="2"/>
        <v>0.48156096964072403</v>
      </c>
      <c r="L35" s="61">
        <f t="shared" si="3"/>
        <v>0.48054776834135654</v>
      </c>
      <c r="M35" s="73">
        <f t="shared" si="4"/>
        <v>-4.3083299992680013E-3</v>
      </c>
    </row>
    <row r="36" spans="1:13" x14ac:dyDescent="0.25">
      <c r="A36" t="s">
        <v>29</v>
      </c>
      <c r="B36">
        <f>SUMIF('C&amp;I'!B:B, FI_Q!$A36, 'C&amp;I'!D:D)</f>
        <v>2814.1</v>
      </c>
      <c r="C36">
        <f>SUMIF('M&amp;M'!B:B, FI_Q!A36, 'M&amp;M'!I:I)</f>
        <v>2104.2518587360596</v>
      </c>
      <c r="D36" s="22">
        <f>SUMIF(Transfers!B:B, FI_Q!A36, Transfers!N:N)</f>
        <v>2754.2419386702368</v>
      </c>
      <c r="E36" s="4">
        <f>SUMIF(Taxes!B:B,A36, Taxes!V:V)</f>
        <v>468.56196870493858</v>
      </c>
      <c r="F36" s="4">
        <f>SUMIF(Taxes!B:B,A36, Taxes!X:X)</f>
        <v>495.89525210176259</v>
      </c>
      <c r="H36" s="59">
        <f t="shared" si="0"/>
        <v>6767.9888431811369</v>
      </c>
      <c r="I36" s="59">
        <f t="shared" si="1"/>
        <v>6748.8555448033603</v>
      </c>
      <c r="J36" s="60">
        <f>VLOOKUP(A36, realGDP!B:E, 4, FALSE)</f>
        <v>14099.1</v>
      </c>
      <c r="K36" s="61">
        <f t="shared" si="2"/>
        <v>0.48002984893937461</v>
      </c>
      <c r="L36" s="61">
        <f t="shared" si="3"/>
        <v>0.47867279080248809</v>
      </c>
      <c r="M36" s="73">
        <f t="shared" si="4"/>
        <v>-3.1794950128365418E-3</v>
      </c>
    </row>
    <row r="37" spans="1:13" x14ac:dyDescent="0.25">
      <c r="A37" t="s">
        <v>30</v>
      </c>
      <c r="B37">
        <f>SUMIF('C&amp;I'!B:B, FI_Q!$A37, 'C&amp;I'!D:D)</f>
        <v>2818.9</v>
      </c>
      <c r="C37">
        <f>SUMIF('M&amp;M'!B:B, FI_Q!A37, 'M&amp;M'!I:I)</f>
        <v>2156.2461276332092</v>
      </c>
      <c r="D37" s="22">
        <f>SUMIF(Transfers!B:B, FI_Q!A37, Transfers!N:N)</f>
        <v>2753.5979066724813</v>
      </c>
      <c r="E37" s="4">
        <f>SUMIF(Taxes!B:B,A37, Taxes!V:V)</f>
        <v>697.8651466075371</v>
      </c>
      <c r="F37" s="4">
        <f>SUMIF(Taxes!B:B,A37, Taxes!X:X)</f>
        <v>725.19843000436117</v>
      </c>
      <c r="H37" s="59">
        <f t="shared" si="0"/>
        <v>6689.77646314502</v>
      </c>
      <c r="I37" s="59">
        <f t="shared" si="1"/>
        <v>6670.6431647672434</v>
      </c>
      <c r="J37" s="60">
        <f>VLOOKUP(A37, realGDP!B:E, 4, FALSE)</f>
        <v>14172.7</v>
      </c>
      <c r="K37" s="61">
        <f t="shared" si="2"/>
        <v>0.47201849070007973</v>
      </c>
      <c r="L37" s="61">
        <f t="shared" si="3"/>
        <v>0.47066847987802207</v>
      </c>
      <c r="M37" s="73">
        <f t="shared" si="4"/>
        <v>-1.668929183673884E-2</v>
      </c>
    </row>
    <row r="38" spans="1:13" x14ac:dyDescent="0.25">
      <c r="A38" t="s">
        <v>31</v>
      </c>
      <c r="B38">
        <f>SUMIF('C&amp;I'!B:B, FI_Q!$A38, 'C&amp;I'!D:D)</f>
        <v>2841</v>
      </c>
      <c r="C38">
        <f>SUMIF('M&amp;M'!B:B, FI_Q!A38, 'M&amp;M'!I:I)</f>
        <v>2140.4120198265177</v>
      </c>
      <c r="D38" s="22">
        <f>SUMIF(Transfers!B:B, FI_Q!A38, Transfers!N:N)</f>
        <v>2783.4695770334101</v>
      </c>
      <c r="E38" s="4">
        <f>SUMIF(Taxes!B:B,A38, Taxes!V:V)</f>
        <v>565.95338916534843</v>
      </c>
      <c r="F38" s="4">
        <f>SUMIF(Taxes!B:B,A38, Taxes!X:X)</f>
        <v>593.2866725621725</v>
      </c>
      <c r="H38" s="59">
        <f t="shared" si="0"/>
        <v>6800.0716408931303</v>
      </c>
      <c r="I38" s="59">
        <f t="shared" si="1"/>
        <v>6780.9383425153528</v>
      </c>
      <c r="J38" s="60">
        <f>VLOOKUP(A38, realGDP!B:E, 4, FALSE)</f>
        <v>14291.8</v>
      </c>
      <c r="K38" s="61">
        <f t="shared" si="2"/>
        <v>0.47580232307289011</v>
      </c>
      <c r="L38" s="61">
        <f t="shared" si="3"/>
        <v>0.4744635624984504</v>
      </c>
      <c r="M38" s="73">
        <f t="shared" si="4"/>
        <v>8.0162799707239607E-3</v>
      </c>
    </row>
    <row r="39" spans="1:13" x14ac:dyDescent="0.25">
      <c r="A39" t="s">
        <v>32</v>
      </c>
      <c r="B39">
        <f>SUMIF('C&amp;I'!B:B, FI_Q!$A39, 'C&amp;I'!D:D)</f>
        <v>2830.7</v>
      </c>
      <c r="C39">
        <f>SUMIF('M&amp;M'!B:B, FI_Q!A39, 'M&amp;M'!I:I)</f>
        <v>2177.807465923172</v>
      </c>
      <c r="D39" s="22">
        <f>SUMIF(Transfers!B:B, FI_Q!A39, Transfers!N:N)</f>
        <v>2761.7386465779227</v>
      </c>
      <c r="E39" s="4">
        <f>SUMIF(Taxes!B:B,A39, Taxes!V:V)</f>
        <v>540.02964088516023</v>
      </c>
      <c r="F39" s="4">
        <f>SUMIF(Taxes!B:B,A39, Taxes!X:X)</f>
        <v>567.36292428198431</v>
      </c>
      <c r="H39" s="59">
        <f t="shared" si="0"/>
        <v>6848.5700067480939</v>
      </c>
      <c r="I39" s="59">
        <f t="shared" si="1"/>
        <v>6829.4367083703173</v>
      </c>
      <c r="J39" s="60">
        <f>VLOOKUP(A39, realGDP!B:E, 4, FALSE)</f>
        <v>14373.4</v>
      </c>
      <c r="K39" s="61">
        <f t="shared" si="2"/>
        <v>0.47647529511097542</v>
      </c>
      <c r="L39" s="61">
        <f t="shared" si="3"/>
        <v>0.475144134885992</v>
      </c>
      <c r="M39" s="73">
        <f t="shared" si="4"/>
        <v>1.4143941831536999E-3</v>
      </c>
    </row>
    <row r="40" spans="1:13" x14ac:dyDescent="0.25">
      <c r="A40" t="s">
        <v>33</v>
      </c>
      <c r="B40">
        <f>SUMIF('C&amp;I'!B:B, FI_Q!$A40, 'C&amp;I'!D:D)</f>
        <v>2853.5</v>
      </c>
      <c r="C40">
        <f>SUMIF('M&amp;M'!B:B, FI_Q!A40, 'M&amp;M'!I:I)</f>
        <v>2223.5115821347463</v>
      </c>
      <c r="D40" s="22">
        <f>SUMIF(Transfers!B:B, FI_Q!A40, Transfers!N:N)</f>
        <v>2816.4243489375294</v>
      </c>
      <c r="E40" s="4">
        <f>SUMIF(Taxes!B:B,A40, Taxes!V:V)</f>
        <v>509.51664847183167</v>
      </c>
      <c r="F40" s="4">
        <f>SUMIF(Taxes!B:B,A40, Taxes!X:X)</f>
        <v>540.47504926239537</v>
      </c>
      <c r="H40" s="59">
        <f t="shared" si="0"/>
        <v>6951.6151264106456</v>
      </c>
      <c r="I40" s="59">
        <f t="shared" si="1"/>
        <v>6929.9442458572512</v>
      </c>
      <c r="J40" s="60">
        <f>VLOOKUP(A40, realGDP!B:E, 4, FALSE)</f>
        <v>14546.1</v>
      </c>
      <c r="K40" s="61">
        <f t="shared" si="2"/>
        <v>0.47790233302470392</v>
      </c>
      <c r="L40" s="61">
        <f t="shared" si="3"/>
        <v>0.47641252609684048</v>
      </c>
      <c r="M40" s="73">
        <f t="shared" si="4"/>
        <v>2.9949882572528619E-3</v>
      </c>
    </row>
    <row r="41" spans="1:13" x14ac:dyDescent="0.25">
      <c r="A41" t="s">
        <v>34</v>
      </c>
      <c r="B41">
        <f>SUMIF('C&amp;I'!B:B, FI_Q!$A41, 'C&amp;I'!D:D)</f>
        <v>2864.1</v>
      </c>
      <c r="C41">
        <f>SUMIF('M&amp;M'!B:B, FI_Q!A41, 'M&amp;M'!I:I)</f>
        <v>2254.862376987131</v>
      </c>
      <c r="D41" s="22">
        <f>SUMIF(Transfers!B:B, FI_Q!A41, Transfers!N:N)</f>
        <v>2817.5966345696497</v>
      </c>
      <c r="E41" s="4">
        <f>SUMIF(Taxes!B:B,A41, Taxes!V:V)</f>
        <v>785.14049043542968</v>
      </c>
      <c r="F41" s="4">
        <f>SUMIF(Taxes!B:B,A41, Taxes!X:X)</f>
        <v>816.09889122599338</v>
      </c>
      <c r="H41" s="59">
        <f t="shared" si="0"/>
        <v>6822.9724270852021</v>
      </c>
      <c r="I41" s="59">
        <f t="shared" si="1"/>
        <v>6801.3015465318076</v>
      </c>
      <c r="J41" s="60">
        <f>VLOOKUP(A41, realGDP!B:E, 4, FALSE)</f>
        <v>14589.6</v>
      </c>
      <c r="K41" s="61">
        <f t="shared" si="2"/>
        <v>0.46766000624315962</v>
      </c>
      <c r="L41" s="61">
        <f t="shared" si="3"/>
        <v>0.46617464128775343</v>
      </c>
      <c r="M41" s="73">
        <f t="shared" si="4"/>
        <v>-2.1431840930173585E-2</v>
      </c>
    </row>
    <row r="42" spans="1:13" x14ac:dyDescent="0.25">
      <c r="A42" t="s">
        <v>35</v>
      </c>
      <c r="B42">
        <f>SUMIF('C&amp;I'!B:B, FI_Q!$A42, 'C&amp;I'!D:D)</f>
        <v>2870.4</v>
      </c>
      <c r="C42">
        <f>SUMIF('M&amp;M'!B:B, FI_Q!A42, 'M&amp;M'!I:I)</f>
        <v>2321.8093868281608</v>
      </c>
      <c r="D42" s="22">
        <f>SUMIF(Transfers!B:B, FI_Q!A42, Transfers!N:N)</f>
        <v>2810.1714837436771</v>
      </c>
      <c r="E42" s="4">
        <f>SUMIF(Taxes!B:B,A42, Taxes!V:V)</f>
        <v>595.51558279569235</v>
      </c>
      <c r="F42" s="4">
        <f>SUMIF(Taxes!B:B,A42, Taxes!X:X)</f>
        <v>626.47398358625605</v>
      </c>
      <c r="H42" s="59">
        <f t="shared" si="0"/>
        <v>7026.4557261965074</v>
      </c>
      <c r="I42" s="59">
        <f t="shared" si="1"/>
        <v>7004.784845643112</v>
      </c>
      <c r="J42" s="60">
        <f>VLOOKUP(A42, realGDP!B:E, 4, FALSE)</f>
        <v>14602.6</v>
      </c>
      <c r="K42" s="61">
        <f t="shared" si="2"/>
        <v>0.48117840153099495</v>
      </c>
      <c r="L42" s="61">
        <f t="shared" si="3"/>
        <v>0.47969435892533602</v>
      </c>
      <c r="M42" s="73">
        <f t="shared" si="4"/>
        <v>2.8906460050822647E-2</v>
      </c>
    </row>
    <row r="43" spans="1:13" x14ac:dyDescent="0.25">
      <c r="A43" t="s">
        <v>36</v>
      </c>
      <c r="B43">
        <f>SUMIF('C&amp;I'!B:B, FI_Q!$A43, 'C&amp;I'!D:D)</f>
        <v>2889.1</v>
      </c>
      <c r="C43">
        <f>SUMIF('M&amp;M'!B:B, FI_Q!A43, 'M&amp;M'!I:I)</f>
        <v>2321.2651021953066</v>
      </c>
      <c r="D43" s="22">
        <f>SUMIF(Transfers!B:B, FI_Q!A43, Transfers!N:N)</f>
        <v>2828.8934210802968</v>
      </c>
      <c r="E43" s="4">
        <f>SUMIF(Taxes!B:B,A43, Taxes!V:V)</f>
        <v>571.98098231744495</v>
      </c>
      <c r="F43" s="4">
        <f>SUMIF(Taxes!B:B,A43, Taxes!X:X)</f>
        <v>602.93938310800866</v>
      </c>
      <c r="H43" s="59">
        <f t="shared" si="0"/>
        <v>7065.6043765026843</v>
      </c>
      <c r="I43" s="59">
        <f t="shared" si="1"/>
        <v>7043.9334959492899</v>
      </c>
      <c r="J43" s="60">
        <f>VLOOKUP(A43, realGDP!B:E, 4, FALSE)</f>
        <v>14716.9</v>
      </c>
      <c r="K43" s="61">
        <f t="shared" si="2"/>
        <v>0.48010140562908521</v>
      </c>
      <c r="L43" s="61">
        <f t="shared" si="3"/>
        <v>0.47862888896094219</v>
      </c>
      <c r="M43" s="73">
        <f t="shared" si="4"/>
        <v>-2.2382465598683732E-3</v>
      </c>
    </row>
    <row r="44" spans="1:13" x14ac:dyDescent="0.25">
      <c r="A44" t="s">
        <v>37</v>
      </c>
      <c r="B44">
        <f>SUMIF('C&amp;I'!B:B, FI_Q!$A44, 'C&amp;I'!D:D)</f>
        <v>2882.7</v>
      </c>
      <c r="C44">
        <f>SUMIF('M&amp;M'!B:B, FI_Q!A44, 'M&amp;M'!I:I)</f>
        <v>2371.2665644843441</v>
      </c>
      <c r="D44" s="22">
        <f>SUMIF(Transfers!B:B, FI_Q!A44, Transfers!N:N)</f>
        <v>2890.5924506291149</v>
      </c>
      <c r="E44" s="4">
        <f>SUMIF(Taxes!B:B,A44, Taxes!V:V)</f>
        <v>535.29163737436977</v>
      </c>
      <c r="F44" s="4">
        <f>SUMIF(Taxes!B:B,A44, Taxes!X:X)</f>
        <v>570.17123573035576</v>
      </c>
      <c r="H44" s="59">
        <f t="shared" si="0"/>
        <v>7167.05676700605</v>
      </c>
      <c r="I44" s="59">
        <f t="shared" si="1"/>
        <v>7142.6410481568601</v>
      </c>
      <c r="J44" s="60">
        <f>VLOOKUP(A44, realGDP!B:E, 4, FALSE)</f>
        <v>14726</v>
      </c>
      <c r="K44" s="61">
        <f t="shared" si="2"/>
        <v>0.48669406267866699</v>
      </c>
      <c r="L44" s="61">
        <f t="shared" si="3"/>
        <v>0.48503606194192994</v>
      </c>
      <c r="M44" s="73">
        <f t="shared" si="4"/>
        <v>1.3731801182592429E-2</v>
      </c>
    </row>
    <row r="45" spans="1:13" x14ac:dyDescent="0.25">
      <c r="A45" t="s">
        <v>38</v>
      </c>
      <c r="B45">
        <f>SUMIF('C&amp;I'!B:B, FI_Q!$A45, 'C&amp;I'!D:D)</f>
        <v>2907</v>
      </c>
      <c r="C45">
        <f>SUMIF('M&amp;M'!B:B, FI_Q!A45, 'M&amp;M'!I:I)</f>
        <v>2336.7980293409241</v>
      </c>
      <c r="D45" s="22">
        <f>SUMIF(Transfers!B:B, FI_Q!A45, Transfers!N:N)</f>
        <v>2896.632255531099</v>
      </c>
      <c r="E45" s="4">
        <f>SUMIF(Taxes!B:B,A45, Taxes!V:V)</f>
        <v>817.02438114200413</v>
      </c>
      <c r="F45" s="4">
        <f>SUMIF(Taxes!B:B,A45, Taxes!X:X)</f>
        <v>851.90397949799012</v>
      </c>
      <c r="H45" s="59">
        <f t="shared" si="0"/>
        <v>6986.7708450056061</v>
      </c>
      <c r="I45" s="59">
        <f t="shared" si="1"/>
        <v>6962.3551261564162</v>
      </c>
      <c r="J45" s="60">
        <f>VLOOKUP(A45, realGDP!B:E, 4, FALSE)</f>
        <v>14838.7</v>
      </c>
      <c r="K45" s="61">
        <f t="shared" si="2"/>
        <v>0.47084790749901312</v>
      </c>
      <c r="L45" s="61">
        <f t="shared" si="3"/>
        <v>0.4692024992860841</v>
      </c>
      <c r="M45" s="73">
        <f t="shared" si="4"/>
        <v>-3.2558759998919662E-2</v>
      </c>
    </row>
    <row r="46" spans="1:13" x14ac:dyDescent="0.25">
      <c r="A46" t="s">
        <v>39</v>
      </c>
      <c r="B46">
        <f>SUMIF('C&amp;I'!B:B, FI_Q!$A46, 'C&amp;I'!D:D)</f>
        <v>2928</v>
      </c>
      <c r="C46">
        <f>SUMIF('M&amp;M'!B:B, FI_Q!A46, 'M&amp;M'!I:I)</f>
        <v>2380.4370921830523</v>
      </c>
      <c r="D46" s="22">
        <f>SUMIF(Transfers!B:B, FI_Q!A46, Transfers!N:N)</f>
        <v>2905.5991121980292</v>
      </c>
      <c r="E46" s="4">
        <f>SUMIF(Taxes!B:B,A46, Taxes!V:V)</f>
        <v>604.60190063187861</v>
      </c>
      <c r="F46" s="4">
        <f>SUMIF(Taxes!B:B,A46, Taxes!X:X)</f>
        <v>639.4814989878646</v>
      </c>
      <c r="H46" s="59">
        <f t="shared" si="0"/>
        <v>7206.1083088323885</v>
      </c>
      <c r="I46" s="59">
        <f t="shared" si="1"/>
        <v>7181.6925899831986</v>
      </c>
      <c r="J46" s="60">
        <f>VLOOKUP(A46, realGDP!B:E, 4, FALSE)</f>
        <v>14938.5</v>
      </c>
      <c r="K46" s="61">
        <f t="shared" si="2"/>
        <v>0.48238499908507471</v>
      </c>
      <c r="L46" s="61">
        <f t="shared" si="3"/>
        <v>0.48075058339078214</v>
      </c>
      <c r="M46" s="73">
        <f t="shared" si="4"/>
        <v>2.4502798891775424E-2</v>
      </c>
    </row>
    <row r="47" spans="1:13" x14ac:dyDescent="0.25">
      <c r="A47" t="s">
        <v>40</v>
      </c>
      <c r="B47">
        <f>SUMIF('C&amp;I'!B:B, FI_Q!$A47, 'C&amp;I'!D:D)</f>
        <v>2939.8</v>
      </c>
      <c r="C47">
        <f>SUMIF('M&amp;M'!B:B, FI_Q!A47, 'M&amp;M'!I:I)</f>
        <v>2438.8333260345962</v>
      </c>
      <c r="D47" s="22">
        <f>SUMIF(Transfers!B:B, FI_Q!A47, Transfers!N:N)</f>
        <v>2910.9017660942459</v>
      </c>
      <c r="E47" s="4">
        <f>SUMIF(Taxes!B:B,A47, Taxes!V:V)</f>
        <v>581.84437820460653</v>
      </c>
      <c r="F47" s="4">
        <f>SUMIF(Taxes!B:B,A47, Taxes!X:X)</f>
        <v>616.72397656059252</v>
      </c>
      <c r="H47" s="59">
        <f t="shared" si="0"/>
        <v>7297.9426126082826</v>
      </c>
      <c r="I47" s="59">
        <f t="shared" si="1"/>
        <v>7273.5268937590927</v>
      </c>
      <c r="J47" s="60">
        <f>VLOOKUP(A47, realGDP!B:E, 4, FALSE)</f>
        <v>14991.8</v>
      </c>
      <c r="K47" s="61">
        <f t="shared" si="2"/>
        <v>0.48679562244749014</v>
      </c>
      <c r="L47" s="61">
        <f t="shared" si="3"/>
        <v>0.48516701755353547</v>
      </c>
      <c r="M47" s="73">
        <f t="shared" si="4"/>
        <v>9.1433675814565074E-3</v>
      </c>
    </row>
    <row r="48" spans="1:13" x14ac:dyDescent="0.25">
      <c r="A48" t="s">
        <v>41</v>
      </c>
      <c r="B48">
        <f>SUMIF('C&amp;I'!B:B, FI_Q!$A48, 'C&amp;I'!D:D)</f>
        <v>2952</v>
      </c>
      <c r="C48">
        <f>SUMIF('M&amp;M'!B:B, FI_Q!A48, 'M&amp;M'!I:I)</f>
        <v>2409.971403197158</v>
      </c>
      <c r="D48" s="22">
        <f>SUMIF(Transfers!B:B, FI_Q!A48, Transfers!N:N)</f>
        <v>2967.44974228104</v>
      </c>
      <c r="E48" s="4">
        <f>SUMIF(Taxes!B:B,A48, Taxes!V:V)</f>
        <v>527.20211639129866</v>
      </c>
      <c r="F48" s="4">
        <f>SUMIF(Taxes!B:B,A48, Taxes!X:X)</f>
        <v>544.44365991184088</v>
      </c>
      <c r="H48" s="59">
        <f t="shared" si="0"/>
        <v>7344.2705250733634</v>
      </c>
      <c r="I48" s="59">
        <f t="shared" si="1"/>
        <v>7332.2014446089834</v>
      </c>
      <c r="J48" s="60">
        <f>VLOOKUP(A48, realGDP!B:E, 4, FALSE)</f>
        <v>14889.5</v>
      </c>
      <c r="K48" s="61">
        <f t="shared" si="2"/>
        <v>0.49325165553399131</v>
      </c>
      <c r="L48" s="61">
        <f t="shared" si="3"/>
        <v>0.4924410789219909</v>
      </c>
      <c r="M48" s="73">
        <f t="shared" si="4"/>
        <v>1.3262307195865519E-2</v>
      </c>
    </row>
    <row r="49" spans="1:13" x14ac:dyDescent="0.25">
      <c r="A49" t="s">
        <v>42</v>
      </c>
      <c r="B49">
        <f>SUMIF('C&amp;I'!B:B, FI_Q!$A49, 'C&amp;I'!D:D)</f>
        <v>2975</v>
      </c>
      <c r="C49">
        <f>SUMIF('M&amp;M'!B:B, FI_Q!A49, 'M&amp;M'!I:I)</f>
        <v>2457.0323268206039</v>
      </c>
      <c r="D49" s="22">
        <f>SUMIF(Transfers!B:B, FI_Q!A49, Transfers!N:N)</f>
        <v>3314.2338061630908</v>
      </c>
      <c r="E49" s="4">
        <f>SUMIF(Taxes!B:B,A49, Taxes!V:V)</f>
        <v>769.29927922320132</v>
      </c>
      <c r="F49" s="4">
        <f>SUMIF(Taxes!B:B,A49, Taxes!X:X)</f>
        <v>786.54082274374343</v>
      </c>
      <c r="H49" s="59">
        <f t="shared" si="0"/>
        <v>7406.1962507420158</v>
      </c>
      <c r="I49" s="59">
        <f t="shared" si="1"/>
        <v>7394.1271702776367</v>
      </c>
      <c r="J49" s="60">
        <f>VLOOKUP(A49, realGDP!B:E, 4, FALSE)</f>
        <v>14963.4</v>
      </c>
      <c r="K49" s="61">
        <f t="shared" si="2"/>
        <v>0.49495410473167967</v>
      </c>
      <c r="L49" s="61">
        <f t="shared" si="3"/>
        <v>0.49414753132828348</v>
      </c>
      <c r="M49" s="73">
        <f t="shared" si="4"/>
        <v>3.4514819739333014E-3</v>
      </c>
    </row>
    <row r="50" spans="1:13" x14ac:dyDescent="0.25">
      <c r="A50" t="s">
        <v>43</v>
      </c>
      <c r="B50">
        <f>SUMIF('C&amp;I'!B:B, FI_Q!$A50, 'C&amp;I'!D:D)</f>
        <v>3016.2</v>
      </c>
      <c r="C50">
        <f>SUMIF('M&amp;M'!B:B, FI_Q!A50, 'M&amp;M'!I:I)</f>
        <v>2491.3518650088808</v>
      </c>
      <c r="D50" s="22">
        <f>SUMIF(Transfers!B:B, FI_Q!A50, Transfers!N:N)</f>
        <v>3066.8893346640707</v>
      </c>
      <c r="E50" s="4">
        <f>SUMIF(Taxes!B:B,A50, Taxes!V:V)</f>
        <v>565.73324822229608</v>
      </c>
      <c r="F50" s="4">
        <f>SUMIF(Taxes!B:B,A50, Taxes!X:X)</f>
        <v>582.97479174283819</v>
      </c>
      <c r="H50" s="59">
        <f t="shared" si="0"/>
        <v>7663.9878475841388</v>
      </c>
      <c r="I50" s="59">
        <f t="shared" si="1"/>
        <v>7651.9187671197587</v>
      </c>
      <c r="J50" s="60">
        <f>VLOOKUP(A50, realGDP!B:E, 4, FALSE)</f>
        <v>14891.6</v>
      </c>
      <c r="K50" s="61">
        <f t="shared" si="2"/>
        <v>0.51465173974483192</v>
      </c>
      <c r="L50" s="61">
        <f t="shared" si="3"/>
        <v>0.51384127743961416</v>
      </c>
      <c r="M50" s="73">
        <f t="shared" si="4"/>
        <v>3.9796891923606914E-2</v>
      </c>
    </row>
    <row r="51" spans="1:13" x14ac:dyDescent="0.25">
      <c r="A51" t="s">
        <v>44</v>
      </c>
      <c r="B51">
        <f>SUMIF('C&amp;I'!B:B, FI_Q!$A51, 'C&amp;I'!D:D)</f>
        <v>3035.9</v>
      </c>
      <c r="C51">
        <f>SUMIF('M&amp;M'!B:B, FI_Q!A51, 'M&amp;M'!I:I)</f>
        <v>2521.3557726465365</v>
      </c>
      <c r="D51" s="22">
        <f>SUMIF(Transfers!B:B, FI_Q!A51, Transfers!N:N)</f>
        <v>3195.5166121949751</v>
      </c>
      <c r="E51" s="4">
        <f>SUMIF(Taxes!B:B,A51, Taxes!V:V)</f>
        <v>531.59249493714037</v>
      </c>
      <c r="F51" s="4">
        <f>SUMIF(Taxes!B:B,A51, Taxes!X:X)</f>
        <v>548.8340384576826</v>
      </c>
      <c r="H51" s="59">
        <f t="shared" si="0"/>
        <v>7690.103404934157</v>
      </c>
      <c r="I51" s="59">
        <f t="shared" si="1"/>
        <v>7678.0343244697769</v>
      </c>
      <c r="J51" s="60">
        <f>VLOOKUP(A51, realGDP!B:E, 4, FALSE)</f>
        <v>14577</v>
      </c>
      <c r="K51" s="61">
        <f t="shared" si="2"/>
        <v>0.52755048397709792</v>
      </c>
      <c r="L51" s="61">
        <f t="shared" si="3"/>
        <v>0.52672253031966643</v>
      </c>
      <c r="M51" s="73">
        <f t="shared" si="4"/>
        <v>2.5063053782080402E-2</v>
      </c>
    </row>
    <row r="52" spans="1:13" x14ac:dyDescent="0.25">
      <c r="A52" t="s">
        <v>45</v>
      </c>
      <c r="B52">
        <f>SUMIF('C&amp;I'!B:B, FI_Q!$A52, 'C&amp;I'!D:D)</f>
        <v>3040.5</v>
      </c>
      <c r="C52">
        <f>SUMIF('M&amp;M'!B:B, FI_Q!A52, 'M&amp;M'!I:I)</f>
        <v>2527.6999999999998</v>
      </c>
      <c r="D52" s="22">
        <f>SUMIF(Transfers!B:B, FI_Q!A52, Transfers!N:N)</f>
        <v>3484.6040612207858</v>
      </c>
      <c r="E52" s="4">
        <f>SUMIF(Taxes!B:B,A52, Taxes!V:V)</f>
        <v>436.95617788246699</v>
      </c>
      <c r="F52" s="4">
        <f>SUMIF(Taxes!B:B,A52, Taxes!X:X)</f>
        <v>446.04262870278876</v>
      </c>
      <c r="H52" s="59">
        <f t="shared" si="0"/>
        <v>7934.3789448485777</v>
      </c>
      <c r="I52" s="59">
        <f t="shared" si="1"/>
        <v>7928.0184292743525</v>
      </c>
      <c r="J52" s="60">
        <f>VLOOKUP(A52, realGDP!B:E, 4, FALSE)</f>
        <v>14375</v>
      </c>
      <c r="K52" s="61">
        <f t="shared" si="2"/>
        <v>0.55195679616337934</v>
      </c>
      <c r="L52" s="61">
        <f t="shared" si="3"/>
        <v>0.55151432551473756</v>
      </c>
      <c r="M52" s="73">
        <f t="shared" si="4"/>
        <v>4.6263462791820587E-2</v>
      </c>
    </row>
    <row r="53" spans="1:13" x14ac:dyDescent="0.25">
      <c r="A53" t="s">
        <v>46</v>
      </c>
      <c r="B53">
        <f>SUMIF('C&amp;I'!B:B, FI_Q!$A53, 'C&amp;I'!D:D)</f>
        <v>3096</v>
      </c>
      <c r="C53">
        <f>SUMIF('M&amp;M'!B:B, FI_Q!A53, 'M&amp;M'!I:I)</f>
        <v>2582.6999999999998</v>
      </c>
      <c r="D53" s="22">
        <f>SUMIF(Transfers!B:B, FI_Q!A53, Transfers!N:N)</f>
        <v>3827.4145303434843</v>
      </c>
      <c r="E53" s="4">
        <f>SUMIF(Taxes!B:B,A53, Taxes!V:V)</f>
        <v>591.99961105107718</v>
      </c>
      <c r="F53" s="4">
        <f>SUMIF(Taxes!B:B,A53, Taxes!X:X)</f>
        <v>601.08606187139901</v>
      </c>
      <c r="H53" s="59">
        <f t="shared" si="0"/>
        <v>8189.1077088899547</v>
      </c>
      <c r="I53" s="59">
        <f t="shared" si="1"/>
        <v>8182.7471933157294</v>
      </c>
      <c r="J53" s="60">
        <f>VLOOKUP(A53, realGDP!B:E, 4, FALSE)</f>
        <v>14355.6</v>
      </c>
      <c r="K53" s="61">
        <f t="shared" si="2"/>
        <v>0.570446913322324</v>
      </c>
      <c r="L53" s="61">
        <f t="shared" si="3"/>
        <v>0.57000384472371268</v>
      </c>
      <c r="M53" s="73">
        <f t="shared" si="4"/>
        <v>3.3499210966271953E-2</v>
      </c>
    </row>
    <row r="54" spans="1:13" x14ac:dyDescent="0.25">
      <c r="A54" t="s">
        <v>47</v>
      </c>
      <c r="B54">
        <f>SUMIF('C&amp;I'!B:B, FI_Q!$A54, 'C&amp;I'!D:D)</f>
        <v>3113</v>
      </c>
      <c r="C54">
        <f>SUMIF('M&amp;M'!B:B, FI_Q!A54, 'M&amp;M'!I:I)</f>
        <v>2629.5</v>
      </c>
      <c r="D54" s="22">
        <f>SUMIF(Transfers!B:B, FI_Q!A54, Transfers!N:N)</f>
        <v>3757.29404606346</v>
      </c>
      <c r="E54" s="4">
        <f>SUMIF(Taxes!B:B,A54, Taxes!V:V)</f>
        <v>505.55351007860384</v>
      </c>
      <c r="F54" s="4">
        <f>SUMIF(Taxes!B:B,A54, Taxes!X:X)</f>
        <v>514.63996089892566</v>
      </c>
      <c r="H54" s="59">
        <f t="shared" si="0"/>
        <v>8422.4959735077555</v>
      </c>
      <c r="I54" s="59">
        <f t="shared" si="1"/>
        <v>8416.1354579335311</v>
      </c>
      <c r="J54" s="60">
        <f>VLOOKUP(A54, realGDP!B:E, 4, FALSE)</f>
        <v>14402.5</v>
      </c>
      <c r="K54" s="61">
        <f t="shared" si="2"/>
        <v>0.58479402697502203</v>
      </c>
      <c r="L54" s="61">
        <f t="shared" si="3"/>
        <v>0.5843524011757355</v>
      </c>
      <c r="M54" s="73">
        <f t="shared" si="4"/>
        <v>2.5150655245269826E-2</v>
      </c>
    </row>
    <row r="55" spans="1:13" x14ac:dyDescent="0.25">
      <c r="A55" t="s">
        <v>48</v>
      </c>
      <c r="B55">
        <f>SUMIF('C&amp;I'!B:B, FI_Q!$A55, 'C&amp;I'!D:D)</f>
        <v>3106.8</v>
      </c>
      <c r="C55">
        <f>SUMIF('M&amp;M'!B:B, FI_Q!A55, 'M&amp;M'!I:I)</f>
        <v>2626.2</v>
      </c>
      <c r="D55" s="22">
        <f>SUMIF(Transfers!B:B, FI_Q!A55, Transfers!N:N)</f>
        <v>3780.5143853530944</v>
      </c>
      <c r="E55" s="4">
        <f>SUMIF(Taxes!B:B,A55, Taxes!V:V)</f>
        <v>474.16531267337717</v>
      </c>
      <c r="F55" s="4">
        <f>SUMIF(Taxes!B:B,A55, Taxes!X:X)</f>
        <v>483.251763493699</v>
      </c>
      <c r="H55" s="59">
        <f t="shared" si="0"/>
        <v>8416.2076536952591</v>
      </c>
      <c r="I55" s="59">
        <f t="shared" si="1"/>
        <v>8409.8471381210329</v>
      </c>
      <c r="J55" s="60">
        <f>VLOOKUP(A55, realGDP!B:E, 4, FALSE)</f>
        <v>14541.9</v>
      </c>
      <c r="K55" s="61">
        <f t="shared" si="2"/>
        <v>0.57875570961808698</v>
      </c>
      <c r="L55" s="61">
        <f t="shared" si="3"/>
        <v>0.57831831728460747</v>
      </c>
      <c r="M55" s="73">
        <f t="shared" si="4"/>
        <v>-1.0325545539802472E-2</v>
      </c>
    </row>
    <row r="56" spans="1:13" x14ac:dyDescent="0.25">
      <c r="A56" t="s">
        <v>49</v>
      </c>
      <c r="B56">
        <f>SUMIF('C&amp;I'!B:B, FI_Q!$A56, 'C&amp;I'!D:D)</f>
        <v>3084.3</v>
      </c>
      <c r="C56">
        <f>SUMIF('M&amp;M'!B:B, FI_Q!A56, 'M&amp;M'!I:I)</f>
        <v>2592.7518746394926</v>
      </c>
      <c r="D56" s="22">
        <f>SUMIF(Transfers!B:B, FI_Q!A56, Transfers!N:N)</f>
        <v>3927.5664254188928</v>
      </c>
      <c r="E56" s="4" t="e">
        <f>SUMIF(Taxes!B:B,A56, Taxes!V:V)</f>
        <v>#N/A</v>
      </c>
      <c r="F56" s="4">
        <f>SUMIF(Taxes!B:B,A56, Taxes!X:X)</f>
        <v>460.23064998667053</v>
      </c>
      <c r="H56" s="59" t="e">
        <f t="shared" si="0"/>
        <v>#N/A</v>
      </c>
      <c r="I56" s="59">
        <f t="shared" si="1"/>
        <v>8438.1227439576178</v>
      </c>
      <c r="J56" s="60">
        <f>VLOOKUP(A56, realGDP!B:E, 4, FALSE)</f>
        <v>14604.8</v>
      </c>
      <c r="K56" s="61" t="e">
        <f t="shared" si="2"/>
        <v>#N/A</v>
      </c>
      <c r="L56" s="61">
        <f t="shared" si="3"/>
        <v>0.5777636629024443</v>
      </c>
      <c r="M56" s="73" t="e">
        <f t="shared" si="4"/>
        <v>#N/A</v>
      </c>
    </row>
    <row r="57" spans="1:13" x14ac:dyDescent="0.25">
      <c r="A57" t="s">
        <v>50</v>
      </c>
      <c r="B57">
        <f>SUMIF('C&amp;I'!B:B, FI_Q!$A57, 'C&amp;I'!D:D)</f>
        <v>3106.2</v>
      </c>
      <c r="C57">
        <f>SUMIF('M&amp;M'!B:B, FI_Q!A57, 'M&amp;M'!I:I)</f>
        <v>2619.6500672947514</v>
      </c>
      <c r="D57" s="22">
        <f>SUMIF(Transfers!B:B, FI_Q!A57, Transfers!N:N)</f>
        <v>3914.4714132139297</v>
      </c>
      <c r="E57" s="4" t="e">
        <f>SUMIF(Taxes!B:B,A57, Taxes!V:V)</f>
        <v>#N/A</v>
      </c>
      <c r="F57" s="4">
        <f>SUMIF(Taxes!B:B,A57, Taxes!X:X)</f>
        <v>634.26765161303047</v>
      </c>
      <c r="H57" s="59" t="e">
        <f t="shared" si="0"/>
        <v>#N/A</v>
      </c>
      <c r="I57" s="59">
        <f t="shared" si="1"/>
        <v>8418.6778466187607</v>
      </c>
      <c r="J57" s="60">
        <f>VLOOKUP(A57, realGDP!B:E, 4, FALSE)</f>
        <v>14745.9</v>
      </c>
      <c r="K57" s="61" t="e">
        <f t="shared" si="2"/>
        <v>#N/A</v>
      </c>
      <c r="L57" s="61">
        <f t="shared" si="3"/>
        <v>0.57091651554796663</v>
      </c>
      <c r="M57" s="73" t="e">
        <f t="shared" si="4"/>
        <v>#N/A</v>
      </c>
    </row>
    <row r="58" spans="1:13" x14ac:dyDescent="0.25">
      <c r="A58" t="s">
        <v>51</v>
      </c>
      <c r="B58">
        <f>SUMIF('C&amp;I'!B:B, FI_Q!$A58, 'C&amp;I'!D:D)</f>
        <v>3103.5</v>
      </c>
      <c r="C58">
        <f>SUMIF('M&amp;M'!B:B, FI_Q!A58, 'M&amp;M'!I:I)</f>
        <v>2695.8616131513172</v>
      </c>
      <c r="D58" s="22">
        <f>SUMIF(Transfers!B:B, FI_Q!A58, Transfers!N:N)</f>
        <v>3903.2185106152838</v>
      </c>
      <c r="E58" s="4" t="e">
        <f>SUMIF(Taxes!B:B,A58, Taxes!V:V)</f>
        <v>#N/A</v>
      </c>
      <c r="F58" s="4">
        <f>SUMIF(Taxes!B:B,A58, Taxes!X:X)</f>
        <v>555.3459923495227</v>
      </c>
      <c r="H58" s="59" t="e">
        <f t="shared" si="0"/>
        <v>#N/A</v>
      </c>
      <c r="I58" s="59">
        <f t="shared" si="1"/>
        <v>8537.6953880383371</v>
      </c>
      <c r="J58" s="60">
        <f>VLOOKUP(A58, realGDP!B:E, 4, FALSE)</f>
        <v>14845.5</v>
      </c>
      <c r="K58" s="61" t="e">
        <f t="shared" si="2"/>
        <v>#N/A</v>
      </c>
      <c r="L58" s="61">
        <f t="shared" si="3"/>
        <v>0.57510325607344559</v>
      </c>
      <c r="M58" s="73" t="e">
        <f t="shared" si="4"/>
        <v>#N/A</v>
      </c>
    </row>
    <row r="59" spans="1:13" x14ac:dyDescent="0.25">
      <c r="A59" t="s">
        <v>52</v>
      </c>
      <c r="B59">
        <f>SUMIF('C&amp;I'!B:B, FI_Q!$A59, 'C&amp;I'!D:D)</f>
        <v>3071.5</v>
      </c>
      <c r="C59">
        <f>SUMIF('M&amp;M'!B:B, FI_Q!A59, 'M&amp;M'!I:I)</f>
        <v>2739.3275331666991</v>
      </c>
      <c r="D59" s="22">
        <f>SUMIF(Transfers!B:B, FI_Q!A59, Transfers!N:N)</f>
        <v>3879.3735877847657</v>
      </c>
      <c r="E59" s="4" t="e">
        <f>SUMIF(Taxes!B:B,A59, Taxes!V:V)</f>
        <v>#N/A</v>
      </c>
      <c r="F59" s="4">
        <f>SUMIF(Taxes!B:B,A59, Taxes!X:X)</f>
        <v>520.180372286835</v>
      </c>
      <c r="H59" s="59" t="e">
        <f t="shared" si="0"/>
        <v>#N/A</v>
      </c>
      <c r="I59" s="59">
        <f t="shared" si="1"/>
        <v>8559.7381119259353</v>
      </c>
      <c r="J59" s="60">
        <f>VLOOKUP(A59, realGDP!B:E, 4, FALSE)</f>
        <v>14939</v>
      </c>
      <c r="K59" s="61" t="e">
        <f t="shared" si="2"/>
        <v>#N/A</v>
      </c>
      <c r="L59" s="61">
        <f t="shared" si="3"/>
        <v>0.57297932337679469</v>
      </c>
      <c r="M59" s="73" t="e">
        <f t="shared" si="4"/>
        <v>#N/A</v>
      </c>
    </row>
    <row r="60" spans="1:13" x14ac:dyDescent="0.25">
      <c r="A60" t="s">
        <v>53</v>
      </c>
      <c r="B60">
        <f>SUMIF('C&amp;I'!B:B, FI_Q!$A60, 'C&amp;I'!D:D)</f>
        <v>3012.2</v>
      </c>
      <c r="C60">
        <f>SUMIF('M&amp;M'!B:B, FI_Q!A60, 'M&amp;M'!I:I)</f>
        <v>2713.918140474987</v>
      </c>
      <c r="D60" s="22">
        <f>SUMIF(Transfers!B:B, FI_Q!A60, Transfers!N:N)</f>
        <v>3828.9692132933333</v>
      </c>
      <c r="E60" s="4" t="e">
        <f>SUMIF(Taxes!B:B,A60, Taxes!V:V)</f>
        <v>#N/A</v>
      </c>
      <c r="F60" s="4">
        <f>SUMIF(Taxes!B:B,A60, Taxes!X:X)</f>
        <v>473.88809600093208</v>
      </c>
      <c r="H60" s="59" t="e">
        <f t="shared" si="0"/>
        <v>#N/A</v>
      </c>
      <c r="I60" s="59">
        <f t="shared" si="1"/>
        <v>8477.7335937055741</v>
      </c>
      <c r="J60" s="60">
        <f>VLOOKUP(A60, realGDP!B:E, 4, FALSE)</f>
        <v>14881.3</v>
      </c>
      <c r="K60" s="61" t="e">
        <f t="shared" si="2"/>
        <v>#N/A</v>
      </c>
      <c r="L60" s="61">
        <f t="shared" si="3"/>
        <v>0.56969038952951523</v>
      </c>
      <c r="M60" s="73" t="e">
        <f t="shared" si="4"/>
        <v>#N/A</v>
      </c>
    </row>
    <row r="61" spans="1:13" x14ac:dyDescent="0.25">
      <c r="A61" t="s">
        <v>54</v>
      </c>
      <c r="B61">
        <f>SUMIF('C&amp;I'!B:B, FI_Q!$A61, 'C&amp;I'!D:D)</f>
        <v>3009</v>
      </c>
      <c r="C61">
        <f>SUMIF('M&amp;M'!B:B, FI_Q!A61, 'M&amp;M'!I:I)</f>
        <v>2700.0735679176814</v>
      </c>
      <c r="D61" s="22">
        <f>SUMIF(Transfers!B:B, FI_Q!A61, Transfers!N:N)</f>
        <v>3793.40836785498</v>
      </c>
      <c r="E61" s="4" t="e">
        <f>SUMIF(Taxes!B:B,A61, Taxes!V:V)</f>
        <v>#N/A</v>
      </c>
      <c r="F61" s="4">
        <f>SUMIF(Taxes!B:B,A61, Taxes!X:X)</f>
        <v>686.39767014926804</v>
      </c>
      <c r="H61" s="59" t="e">
        <f t="shared" si="0"/>
        <v>#N/A</v>
      </c>
      <c r="I61" s="59">
        <f t="shared" si="1"/>
        <v>8277.5462312725213</v>
      </c>
      <c r="J61" s="60">
        <f>VLOOKUP(A61, realGDP!B:E, 4, FALSE)</f>
        <v>14989.6</v>
      </c>
      <c r="K61" s="61" t="e">
        <f t="shared" si="2"/>
        <v>#N/A</v>
      </c>
      <c r="L61" s="61">
        <f t="shared" si="3"/>
        <v>0.55221928745747195</v>
      </c>
      <c r="M61" s="73" t="e">
        <f t="shared" si="4"/>
        <v>#N/A</v>
      </c>
    </row>
    <row r="62" spans="1:13" x14ac:dyDescent="0.25">
      <c r="A62" t="s">
        <v>55</v>
      </c>
      <c r="B62">
        <f>SUMIF('C&amp;I'!B:B, FI_Q!$A62, 'C&amp;I'!D:D)</f>
        <v>2990</v>
      </c>
      <c r="C62">
        <f>SUMIF('M&amp;M'!B:B, FI_Q!A62, 'M&amp;M'!I:I)</f>
        <v>2677.7312922045112</v>
      </c>
      <c r="D62" s="22">
        <f>SUMIF(Transfers!B:B, FI_Q!A62, Transfers!N:N)</f>
        <v>3772.5277982274147</v>
      </c>
      <c r="E62" s="4" t="e">
        <f>SUMIF(Taxes!B:B,A62, Taxes!V:V)</f>
        <v>#N/A</v>
      </c>
      <c r="F62" s="4">
        <f>SUMIF(Taxes!B:B,A62, Taxes!X:X)</f>
        <v>543.5048234585488</v>
      </c>
      <c r="H62" s="59" t="e">
        <f t="shared" si="0"/>
        <v>#N/A</v>
      </c>
      <c r="I62" s="59">
        <f t="shared" si="1"/>
        <v>8313.6523822164854</v>
      </c>
      <c r="J62" s="60">
        <f>VLOOKUP(A62, realGDP!B:E, 4, FALSE)</f>
        <v>15021.1</v>
      </c>
      <c r="K62" s="61" t="e">
        <f t="shared" si="2"/>
        <v>#N/A</v>
      </c>
      <c r="L62" s="61">
        <f t="shared" si="3"/>
        <v>0.55346495144939356</v>
      </c>
      <c r="M62" s="73" t="e">
        <f t="shared" si="4"/>
        <v>#N/A</v>
      </c>
    </row>
    <row r="63" spans="1:13" x14ac:dyDescent="0.25">
      <c r="A63" t="s">
        <v>56</v>
      </c>
      <c r="B63">
        <f>SUMIF('C&amp;I'!B:B, FI_Q!$A63, 'C&amp;I'!D:D)</f>
        <v>2978.3</v>
      </c>
      <c r="C63">
        <f>SUMIF('M&amp;M'!B:B, FI_Q!A63, 'M&amp;M'!I:I)</f>
        <v>2697.6865726491797</v>
      </c>
      <c r="D63" s="22">
        <f>SUMIF(Transfers!B:B, FI_Q!A63, Transfers!N:N)</f>
        <v>3768.7939478247617</v>
      </c>
      <c r="E63" s="4" t="e">
        <f>SUMIF(Taxes!B:B,A63, Taxes!V:V)</f>
        <v>#N/A</v>
      </c>
      <c r="F63" s="4">
        <f>SUMIF(Taxes!B:B,A63, Taxes!X:X)</f>
        <v>529.2204203746403</v>
      </c>
      <c r="H63" s="59" t="e">
        <f t="shared" si="0"/>
        <v>#N/A</v>
      </c>
      <c r="I63" s="59">
        <f t="shared" si="1"/>
        <v>8322.0609768078011</v>
      </c>
      <c r="J63" s="60">
        <f>VLOOKUP(A63, realGDP!B:E, 4, FALSE)</f>
        <v>15190.3</v>
      </c>
      <c r="K63" s="61" t="e">
        <f t="shared" si="2"/>
        <v>#N/A</v>
      </c>
      <c r="L63" s="61">
        <f t="shared" si="3"/>
        <v>0.54785362875043953</v>
      </c>
      <c r="M63" s="73" t="e">
        <f t="shared" si="4"/>
        <v>#N/A</v>
      </c>
    </row>
    <row r="64" spans="1:13" x14ac:dyDescent="0.25">
      <c r="A64" t="s">
        <v>57</v>
      </c>
      <c r="B64">
        <f>SUMIF('C&amp;I'!B:B, FI_Q!$A64, 'C&amp;I'!D:D)</f>
        <v>2957.8</v>
      </c>
      <c r="C64">
        <f>SUMIF('M&amp;M'!B:B, FI_Q!A64, 'M&amp;M'!I:I)</f>
        <v>2662.0586866167914</v>
      </c>
      <c r="D64" s="22">
        <f>SUMIF(Transfers!B:B, FI_Q!A64, Transfers!N:N)</f>
        <v>3793.1720817378778</v>
      </c>
      <c r="E64" s="4" t="e">
        <f>SUMIF(Taxes!B:B,A64, Taxes!V:V)</f>
        <v>#N/A</v>
      </c>
      <c r="F64" s="4">
        <f>SUMIF(Taxes!B:B,A64, Taxes!X:X)</f>
        <v>482.37858740569436</v>
      </c>
      <c r="H64" s="59" t="e">
        <f t="shared" si="0"/>
        <v>#N/A</v>
      </c>
      <c r="I64" s="59">
        <f t="shared" si="1"/>
        <v>8306.9800872578617</v>
      </c>
      <c r="J64" s="60">
        <f>VLOOKUP(A64, realGDP!B:E, 4, FALSE)</f>
        <v>15275</v>
      </c>
      <c r="K64" s="61" t="e">
        <f t="shared" si="2"/>
        <v>#N/A</v>
      </c>
      <c r="L64" s="61">
        <f t="shared" si="3"/>
        <v>0.543828483617536</v>
      </c>
      <c r="M64" s="73" t="e">
        <f t="shared" si="4"/>
        <v>#N/A</v>
      </c>
    </row>
    <row r="65" spans="1:13" x14ac:dyDescent="0.25">
      <c r="A65" t="s">
        <v>58</v>
      </c>
      <c r="B65">
        <f>SUMIF('C&amp;I'!B:B, FI_Q!$A65, 'C&amp;I'!D:D)</f>
        <v>2954.9</v>
      </c>
      <c r="C65">
        <f>SUMIF('M&amp;M'!B:B, FI_Q!A65, 'M&amp;M'!I:I)</f>
        <v>2732.913383208645</v>
      </c>
      <c r="D65" s="22">
        <f>SUMIF(Transfers!B:B, FI_Q!A65, Transfers!N:N)</f>
        <v>3775.4350167205121</v>
      </c>
      <c r="E65" s="4" t="e">
        <f>SUMIF(Taxes!B:B,A65, Taxes!V:V)</f>
        <v>#N/A</v>
      </c>
      <c r="F65" s="4">
        <f>SUMIF(Taxes!B:B,A65, Taxes!X:X)</f>
        <v>717.65667214570453</v>
      </c>
      <c r="H65" s="59" t="e">
        <f t="shared" si="0"/>
        <v>#N/A</v>
      </c>
      <c r="I65" s="59">
        <f t="shared" si="1"/>
        <v>8212.8965520900074</v>
      </c>
      <c r="J65" s="60">
        <f>VLOOKUP(A65, realGDP!B:E, 4, FALSE)</f>
        <v>15336.7</v>
      </c>
      <c r="K65" s="61" t="e">
        <f t="shared" si="2"/>
        <v>#N/A</v>
      </c>
      <c r="L65" s="61">
        <f t="shared" si="3"/>
        <v>0.53550610966440026</v>
      </c>
      <c r="M65" s="73" t="e">
        <f t="shared" si="4"/>
        <v>#N/A</v>
      </c>
    </row>
    <row r="66" spans="1:13" x14ac:dyDescent="0.25">
      <c r="A66" t="s">
        <v>59</v>
      </c>
      <c r="B66">
        <f>SUMIF('C&amp;I'!B:B, FI_Q!$A66, 'C&amp;I'!D:D)</f>
        <v>2974.4</v>
      </c>
      <c r="C66">
        <f>SUMIF('M&amp;M'!B:B, FI_Q!A66, 'M&amp;M'!I:I)</f>
        <v>2746.4852867830427</v>
      </c>
      <c r="D66" s="22">
        <f>SUMIF(Transfers!B:B, FI_Q!A66, Transfers!N:N)</f>
        <v>3769.7030187755413</v>
      </c>
      <c r="E66" s="4" t="e">
        <f>SUMIF(Taxes!B:B,A66, Taxes!V:V)</f>
        <v>#N/A</v>
      </c>
      <c r="F66" s="4">
        <f>SUMIF(Taxes!B:B,A66, Taxes!X:X)</f>
        <v>588.50963258695697</v>
      </c>
      <c r="H66" s="59" t="e">
        <f t="shared" si="0"/>
        <v>#N/A</v>
      </c>
      <c r="I66" s="59">
        <f t="shared" si="1"/>
        <v>8326.9837581705942</v>
      </c>
      <c r="J66" s="60">
        <f>VLOOKUP(A66, realGDP!B:E, 4, FALSE)</f>
        <v>15431.3</v>
      </c>
      <c r="K66" s="61" t="e">
        <f t="shared" si="2"/>
        <v>#N/A</v>
      </c>
      <c r="L66" s="61">
        <f t="shared" si="3"/>
        <v>0.53961647807835988</v>
      </c>
      <c r="M66" s="73" t="e">
        <f t="shared" si="4"/>
        <v>#N/A</v>
      </c>
    </row>
    <row r="67" spans="1:13" x14ac:dyDescent="0.25">
      <c r="A67" t="s">
        <v>60</v>
      </c>
      <c r="B67">
        <f>SUMIF('C&amp;I'!B:B, FI_Q!$A67, 'C&amp;I'!D:D)</f>
        <v>2928.7</v>
      </c>
      <c r="C67">
        <f>SUMIF('M&amp;M'!B:B, FI_Q!A67, 'M&amp;M'!I:I)</f>
        <v>2781.3978387364923</v>
      </c>
      <c r="D67" s="22">
        <f>SUMIF(Transfers!B:B, FI_Q!A67, Transfers!N:N)</f>
        <v>3768.0575215846561</v>
      </c>
      <c r="E67" s="4" t="e">
        <f>SUMIF(Taxes!B:B,A67, Taxes!V:V)</f>
        <v>#N/A</v>
      </c>
      <c r="F67" s="4">
        <f>SUMIF(Taxes!B:B,A67, Taxes!X:X)</f>
        <v>577.04573790931158</v>
      </c>
      <c r="H67" s="59" t="e">
        <f t="shared" si="0"/>
        <v>#N/A</v>
      </c>
      <c r="I67" s="59">
        <f t="shared" si="1"/>
        <v>8321.2700383440515</v>
      </c>
      <c r="J67" s="60">
        <f>VLOOKUP(A67, realGDP!B:E, 4, FALSE)</f>
        <v>15433.7</v>
      </c>
      <c r="K67" s="61" t="e">
        <f t="shared" si="2"/>
        <v>#N/A</v>
      </c>
      <c r="L67" s="61">
        <f t="shared" si="3"/>
        <v>0.53916235499873988</v>
      </c>
      <c r="M67" s="73" t="e">
        <f t="shared" si="4"/>
        <v>#N/A</v>
      </c>
    </row>
    <row r="68" spans="1:13" x14ac:dyDescent="0.25">
      <c r="A68" t="s">
        <v>61</v>
      </c>
      <c r="B68">
        <f>SUMIF('C&amp;I'!B:B, FI_Q!$A68, 'C&amp;I'!D:D)</f>
        <v>2899.8</v>
      </c>
      <c r="C68">
        <f>SUMIF('M&amp;M'!B:B, FI_Q!A68, 'M&amp;M'!I:I)</f>
        <v>2771.7843345558786</v>
      </c>
      <c r="D68" s="22">
        <f>SUMIF(Transfers!B:B, FI_Q!A68, Transfers!N:N)</f>
        <v>3796.1084255112251</v>
      </c>
      <c r="E68" s="4" t="e">
        <f>SUMIF(Taxes!B:B,A68, Taxes!V:V)</f>
        <v>#N/A</v>
      </c>
      <c r="F68" s="4">
        <f>SUMIF(Taxes!B:B,A68, Taxes!X:X)</f>
        <v>543.30288268239997</v>
      </c>
      <c r="H68" s="59" t="e">
        <f t="shared" si="0"/>
        <v>#N/A</v>
      </c>
      <c r="I68" s="59">
        <f t="shared" si="1"/>
        <v>8316.9386955165501</v>
      </c>
      <c r="J68" s="60">
        <f>VLOOKUP(A68, realGDP!B:E, 4, FALSE)</f>
        <v>15538.4</v>
      </c>
      <c r="K68" s="61" t="e">
        <f t="shared" si="2"/>
        <v>#N/A</v>
      </c>
      <c r="L68" s="61">
        <f t="shared" si="3"/>
        <v>0.53525064971403424</v>
      </c>
      <c r="M68" s="73" t="e">
        <f t="shared" si="4"/>
        <v>#N/A</v>
      </c>
    </row>
    <row r="69" spans="1:13" x14ac:dyDescent="0.25">
      <c r="A69" t="s">
        <v>62</v>
      </c>
      <c r="B69">
        <f>SUMIF('C&amp;I'!B:B, FI_Q!$A69, 'C&amp;I'!D:D)</f>
        <v>2901.2</v>
      </c>
      <c r="C69">
        <f>SUMIF('M&amp;M'!B:B, FI_Q!A69, 'M&amp;M'!I:I)</f>
        <v>2787.2206230765987</v>
      </c>
      <c r="D69" s="22">
        <f>SUMIF(Transfers!B:B, FI_Q!A69, Transfers!N:N)</f>
        <v>3802.0210699342497</v>
      </c>
      <c r="E69" s="4" t="e">
        <f>SUMIF(Taxes!B:B,A69, Taxes!V:V)</f>
        <v>#N/A</v>
      </c>
      <c r="F69" s="4">
        <f>SUMIF(Taxes!B:B,A69, Taxes!X:X)</f>
        <v>831.7123057381948</v>
      </c>
      <c r="H69" s="59" t="e">
        <f t="shared" si="0"/>
        <v>#N/A</v>
      </c>
      <c r="I69" s="59">
        <f t="shared" si="1"/>
        <v>8145.4738072380524</v>
      </c>
      <c r="J69" s="60">
        <f>VLOOKUP(A69, realGDP!B:E, 4, FALSE)</f>
        <v>15606.6</v>
      </c>
      <c r="K69" s="61" t="e">
        <f t="shared" si="2"/>
        <v>#N/A</v>
      </c>
      <c r="L69" s="61">
        <f t="shared" si="3"/>
        <v>0.52192494247549448</v>
      </c>
      <c r="M69" s="73" t="e">
        <f t="shared" si="4"/>
        <v>#N/A</v>
      </c>
    </row>
    <row r="70" spans="1:13" x14ac:dyDescent="0.25">
      <c r="A70" t="s">
        <v>63</v>
      </c>
      <c r="B70">
        <f>SUMIF('C&amp;I'!B:B, FI_Q!$A70, 'C&amp;I'!D:D)</f>
        <v>2902.4</v>
      </c>
      <c r="C70">
        <f>SUMIF('M&amp;M'!B:B, FI_Q!A70, 'M&amp;M'!I:I)</f>
        <v>2836.9495046583193</v>
      </c>
      <c r="D70" s="22">
        <f>SUMIF(Transfers!B:B, FI_Q!A70, Transfers!N:N)</f>
        <v>3797.5389938335329</v>
      </c>
      <c r="E70" s="4" t="e">
        <f>SUMIF(Taxes!B:B,A70, Taxes!V:V)</f>
        <v>#N/A</v>
      </c>
      <c r="F70" s="4">
        <f>SUMIF(Taxes!B:B,A70, Taxes!X:X)</f>
        <v>638.81618720760434</v>
      </c>
      <c r="H70" s="59" t="e">
        <f t="shared" si="0"/>
        <v>#N/A</v>
      </c>
      <c r="I70" s="59">
        <f t="shared" si="1"/>
        <v>8332.0021991201102</v>
      </c>
      <c r="J70" s="60">
        <f>VLOOKUP(A70, realGDP!B:E, 4, FALSE)</f>
        <v>15779.9</v>
      </c>
      <c r="K70" s="61" t="e">
        <f t="shared" si="2"/>
        <v>#N/A</v>
      </c>
      <c r="L70" s="61">
        <f t="shared" si="3"/>
        <v>0.52801362487215442</v>
      </c>
      <c r="M70" s="73" t="e">
        <f t="shared" si="4"/>
        <v>#N/A</v>
      </c>
    </row>
    <row r="71" spans="1:13" x14ac:dyDescent="0.25">
      <c r="A71" t="s">
        <v>64</v>
      </c>
      <c r="B71">
        <f>SUMIF('C&amp;I'!B:B, FI_Q!$A71, 'C&amp;I'!D:D)</f>
        <v>2874.5</v>
      </c>
      <c r="C71">
        <f>SUMIF('M&amp;M'!B:B, FI_Q!A71, 'M&amp;M'!I:I)</f>
        <v>2845.2684625437373</v>
      </c>
      <c r="D71" s="22">
        <f>SUMIF(Transfers!B:B, FI_Q!A71, Transfers!N:N)</f>
        <v>3795.3556551346633</v>
      </c>
      <c r="E71" s="4" t="e">
        <f>SUMIF(Taxes!B:B,A71, Taxes!V:V)</f>
        <v>#N/A</v>
      </c>
      <c r="F71" s="4">
        <f>SUMIF(Taxes!B:B,A71, Taxes!X:X)</f>
        <v>616.58734355720071</v>
      </c>
      <c r="H71" s="59" t="e">
        <f t="shared" si="0"/>
        <v>#N/A</v>
      </c>
      <c r="I71" s="59">
        <f t="shared" si="1"/>
        <v>8325.3151816409772</v>
      </c>
      <c r="J71" s="60">
        <f>VLOOKUP(A71, realGDP!B:E, 4, FALSE)</f>
        <v>15916.2</v>
      </c>
      <c r="K71" s="61" t="e">
        <f t="shared" si="2"/>
        <v>#N/A</v>
      </c>
      <c r="L71" s="61">
        <f t="shared" si="3"/>
        <v>0.52307178733874771</v>
      </c>
      <c r="M71" s="73" t="e">
        <f t="shared" si="4"/>
        <v>#N/A</v>
      </c>
    </row>
    <row r="72" spans="1:13" x14ac:dyDescent="0.25">
      <c r="A72" t="s">
        <v>65</v>
      </c>
      <c r="B72">
        <f>SUMIF('C&amp;I'!B:B, FI_Q!$A72, 'C&amp;I'!D:D)</f>
        <v>2868.5</v>
      </c>
      <c r="C72">
        <f>SUMIF('M&amp;M'!B:B, FI_Q!A72, 'M&amp;M'!I:I)</f>
        <v>0</v>
      </c>
      <c r="D72" s="22">
        <f>SUMIF(Transfers!B:B, FI_Q!A72, Transfers!N:N)</f>
        <v>3821.2532245984848</v>
      </c>
      <c r="E72" s="4" t="e">
        <f>SUMIF(Taxes!B:B,A72, Taxes!V:V)</f>
        <v>#N/A</v>
      </c>
      <c r="F72" s="4">
        <f>SUMIF(Taxes!B:B,A72, Taxes!X:X)</f>
        <v>606.7265817869129</v>
      </c>
      <c r="H72" s="59" t="e">
        <f t="shared" si="0"/>
        <v>#N/A</v>
      </c>
      <c r="I72" s="59">
        <f t="shared" si="1"/>
        <v>5490.4349446424203</v>
      </c>
      <c r="J72" s="60">
        <f>VLOOKUP(A72, realGDP!B:E, 4, FALSE)</f>
        <v>15831.7</v>
      </c>
      <c r="K72" s="61" t="e">
        <f t="shared" si="2"/>
        <v>#N/A</v>
      </c>
      <c r="L72" s="61">
        <f t="shared" si="3"/>
        <v>0.34680008746012242</v>
      </c>
      <c r="M72" s="73" t="e">
        <f t="shared" si="4"/>
        <v>#N/A</v>
      </c>
    </row>
    <row r="73" spans="1:13" x14ac:dyDescent="0.25">
      <c r="A73" t="s">
        <v>66</v>
      </c>
      <c r="B73">
        <f>SUMIF('C&amp;I'!B:B, FI_Q!$A73, 'C&amp;I'!D:D)</f>
        <v>2880</v>
      </c>
      <c r="C73">
        <f>SUMIF('M&amp;M'!B:B, FI_Q!A73, 'M&amp;M'!I:I)</f>
        <v>0</v>
      </c>
      <c r="D73" s="22">
        <f>SUMIF(Transfers!B:B, FI_Q!A73, Transfers!N:N)</f>
        <v>3859.6184785106871</v>
      </c>
      <c r="E73" s="4" t="e">
        <f>SUMIF(Taxes!B:B,A73, Taxes!V:V)</f>
        <v>#N/A</v>
      </c>
      <c r="F73" s="4">
        <f>SUMIF(Taxes!B:B,A73, Taxes!X:X)</f>
        <v>862.12089174902314</v>
      </c>
      <c r="H73" s="59" t="e">
        <f t="shared" si="0"/>
        <v>#N/A</v>
      </c>
      <c r="I73" s="59">
        <f t="shared" si="1"/>
        <v>5348.8640570193529</v>
      </c>
      <c r="J73" s="60">
        <f>VLOOKUP(A73, realGDP!B:E, 4, FALSE)</f>
        <v>15985.7</v>
      </c>
      <c r="K73" s="61" t="e">
        <f t="shared" si="2"/>
        <v>#N/A</v>
      </c>
      <c r="L73" s="61">
        <f t="shared" si="3"/>
        <v>0.33460305504415527</v>
      </c>
      <c r="M73" s="73" t="e">
        <f t="shared" si="4"/>
        <v>#N/A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75"/>
  <sheetViews>
    <sheetView tabSelected="1" zoomScale="70" zoomScaleNormal="70" workbookViewId="0">
      <selection activeCell="A2" sqref="A2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140625" customWidth="1"/>
    <col min="7" max="7" width="9.140625" style="57"/>
    <col min="8" max="9" width="16.42578125" style="59" customWidth="1"/>
    <col min="10" max="10" width="9.140625" style="60"/>
    <col min="11" max="12" width="9.140625" style="62"/>
    <col min="13" max="14" width="9.140625" style="61"/>
    <col min="15" max="15" width="9.140625" style="73"/>
    <col min="16" max="16384" width="9.140625" style="57"/>
  </cols>
  <sheetData>
    <row r="1" spans="1:15" x14ac:dyDescent="0.25">
      <c r="A1" s="82" t="s">
        <v>411</v>
      </c>
    </row>
    <row r="3" spans="1:15" ht="15.75" thickBot="1" x14ac:dyDescent="0.3"/>
    <row r="4" spans="1:15" x14ac:dyDescent="0.25">
      <c r="A4" s="26" t="s">
        <v>346</v>
      </c>
      <c r="B4" s="27" t="s">
        <v>345</v>
      </c>
      <c r="C4" s="27" t="s">
        <v>350</v>
      </c>
      <c r="D4" s="28"/>
      <c r="H4" s="59" t="s">
        <v>367</v>
      </c>
      <c r="I4" s="59" t="s">
        <v>367</v>
      </c>
      <c r="J4" s="60" t="s">
        <v>380</v>
      </c>
      <c r="K4" s="62" t="s">
        <v>367</v>
      </c>
      <c r="L4" s="62" t="s">
        <v>367</v>
      </c>
      <c r="M4" s="61" t="s">
        <v>392</v>
      </c>
      <c r="N4" s="61" t="s">
        <v>388</v>
      </c>
      <c r="O4" s="73" t="s">
        <v>384</v>
      </c>
    </row>
    <row r="5" spans="1:15" x14ac:dyDescent="0.25">
      <c r="A5" s="29"/>
      <c r="B5" s="25"/>
      <c r="C5" s="25" t="s">
        <v>370</v>
      </c>
      <c r="D5" s="30" t="s">
        <v>371</v>
      </c>
      <c r="H5" s="59" t="s">
        <v>391</v>
      </c>
      <c r="K5" s="62" t="s">
        <v>391</v>
      </c>
    </row>
    <row r="6" spans="1:15" x14ac:dyDescent="0.25">
      <c r="A6" s="29">
        <v>1</v>
      </c>
      <c r="B6" s="25" t="s">
        <v>347</v>
      </c>
      <c r="C6" s="25"/>
      <c r="D6" s="30"/>
      <c r="K6" s="62" t="s">
        <v>406</v>
      </c>
      <c r="L6" s="62" t="s">
        <v>406</v>
      </c>
    </row>
    <row r="7" spans="1:15" x14ac:dyDescent="0.25">
      <c r="A7" s="29">
        <v>1</v>
      </c>
      <c r="B7" s="25" t="s">
        <v>348</v>
      </c>
      <c r="C7" s="25"/>
      <c r="D7" s="30"/>
    </row>
    <row r="8" spans="1:15" x14ac:dyDescent="0.25">
      <c r="A8" s="29">
        <v>0.8</v>
      </c>
      <c r="B8" s="25" t="s">
        <v>349</v>
      </c>
      <c r="C8" s="25">
        <v>0.5</v>
      </c>
      <c r="D8" s="30">
        <v>0.5</v>
      </c>
    </row>
    <row r="9" spans="1:15" ht="15.75" thickBot="1" x14ac:dyDescent="0.3">
      <c r="A9" s="31">
        <v>-0.7</v>
      </c>
      <c r="B9" s="32" t="s">
        <v>383</v>
      </c>
      <c r="C9" s="32"/>
      <c r="D9" s="33"/>
    </row>
    <row r="14" spans="1:15" x14ac:dyDescent="0.25">
      <c r="A14" t="s">
        <v>404</v>
      </c>
    </row>
    <row r="16" spans="1:15" x14ac:dyDescent="0.25">
      <c r="B16" t="s">
        <v>352</v>
      </c>
      <c r="C16">
        <f>SUMIF('M&amp;M'!B:B, FI_Q_N!A16, 'M&amp;M'!J:J)</f>
        <v>0</v>
      </c>
      <c r="D16" t="s">
        <v>354</v>
      </c>
      <c r="E16" t="s">
        <v>356</v>
      </c>
      <c r="F16" t="s">
        <v>390</v>
      </c>
    </row>
    <row r="17" spans="1:15" x14ac:dyDescent="0.25">
      <c r="B17" t="s">
        <v>347</v>
      </c>
      <c r="C17">
        <f>SUMIF('M&amp;M'!B:B, FI_Q_N!A17, 'M&amp;M'!J:J)</f>
        <v>0</v>
      </c>
      <c r="D17" t="s">
        <v>355</v>
      </c>
      <c r="E17" t="s">
        <v>383</v>
      </c>
      <c r="F17" t="s">
        <v>357</v>
      </c>
    </row>
    <row r="18" spans="1:15" x14ac:dyDescent="0.25">
      <c r="A18" t="s">
        <v>9</v>
      </c>
      <c r="B18">
        <f>SUMIF('C&amp;I'!B:B, FI_Q_N!$A18, 'C&amp;I'!G:G)</f>
        <v>1795.1</v>
      </c>
      <c r="C18">
        <f>SUMIF('M&amp;M'!B:B, FI_Q_N!A18, 'M&amp;M'!J:J)</f>
        <v>1209.5</v>
      </c>
      <c r="D18" s="22">
        <f>SUMIF(Transfers!B:B, FI_Q_N!A18, Transfers!O:O)</f>
        <v>1828.4999999999998</v>
      </c>
      <c r="E18" s="4">
        <f>SUMIF(Taxes!B:B,A18, Taxes!W:W)</f>
        <v>413.56308333333334</v>
      </c>
      <c r="F18" s="4">
        <f>SUMIF(Taxes!B:B,A18, Taxes!Y:Y)</f>
        <v>433.73700000000002</v>
      </c>
      <c r="H18" s="59" t="s">
        <v>368</v>
      </c>
      <c r="J18" s="60">
        <f>VLOOKUP(A18, realGDP!B:E, 4, FALSE)</f>
        <v>12359.1</v>
      </c>
    </row>
    <row r="19" spans="1:15" x14ac:dyDescent="0.25">
      <c r="A19" t="s">
        <v>10</v>
      </c>
      <c r="B19">
        <f>SUMIF('C&amp;I'!B:B, FI_Q_N!$A19, 'C&amp;I'!G:G)</f>
        <v>1828.9</v>
      </c>
      <c r="C19">
        <f>SUMIF('M&amp;M'!B:B, FI_Q_N!A19, 'M&amp;M'!J:J)</f>
        <v>1243.0999999999999</v>
      </c>
      <c r="D19" s="22">
        <f>SUMIF(Transfers!B:B, FI_Q_N!A19, Transfers!O:O)</f>
        <v>1870.7999999999997</v>
      </c>
      <c r="E19" s="4">
        <f>SUMIF(Taxes!B:B,A19, Taxes!W:W)</f>
        <v>637.13008333333323</v>
      </c>
      <c r="F19" s="4">
        <f>SUMIF(Taxes!B:B,A19, Taxes!Y:Y)</f>
        <v>656.02399999999989</v>
      </c>
      <c r="H19" s="59">
        <f>$A$6*B19+$A$7*C19+$A$8*($C$8*D19+$D$8*D18)+$A$9*E19</f>
        <v>4105.7289416666663</v>
      </c>
      <c r="I19" s="59">
        <f>$A$6*B19+$A$7*C19+$A$8*($C$8*D19+$D$8*D18)+$A$9*F19</f>
        <v>4092.5031999999997</v>
      </c>
      <c r="J19" s="60">
        <f>VLOOKUP(A19, realGDP!B:E, 4, FALSE)</f>
        <v>12592.5</v>
      </c>
      <c r="K19" s="62">
        <f>H19/realGDP!$F6</f>
        <v>4971.0374264969987</v>
      </c>
      <c r="L19" s="62">
        <f>I19/realGDP!$F6</f>
        <v>4955.0242756650068</v>
      </c>
      <c r="M19" s="61">
        <f>K19/$J19</f>
        <v>0.39476175711709338</v>
      </c>
      <c r="N19" s="61">
        <f>L19/$J19</f>
        <v>0.39349011520071525</v>
      </c>
      <c r="O19" s="73" t="e">
        <f t="shared" ref="O18:O72" si="0">M19/M18-1</f>
        <v>#DIV/0!</v>
      </c>
    </row>
    <row r="20" spans="1:15" x14ac:dyDescent="0.25">
      <c r="A20" t="s">
        <v>11</v>
      </c>
      <c r="B20">
        <f>SUMIF('C&amp;I'!B:B, FI_Q_N!$A20, 'C&amp;I'!G:G)</f>
        <v>1845</v>
      </c>
      <c r="C20">
        <f>SUMIF('M&amp;M'!B:B, FI_Q_N!A20, 'M&amp;M'!J:J)</f>
        <v>1276.4000000000001</v>
      </c>
      <c r="D20" s="22">
        <f>SUMIF(Transfers!B:B, FI_Q_N!A20, Transfers!O:O)</f>
        <v>1874.8999999999999</v>
      </c>
      <c r="E20" s="4">
        <f>SUMIF(Taxes!B:B,A20, Taxes!W:W)</f>
        <v>464.6949166666667</v>
      </c>
      <c r="F20" s="4">
        <f>SUMIF(Taxes!B:B,A20, Taxes!Y:Y)</f>
        <v>491.67200000000003</v>
      </c>
      <c r="H20" s="59">
        <f t="shared" ref="H20:H75" si="1">$A$6*B20+$A$7*C20+$A$8*($C$8*D20+$D$8*D19)+$A$9*E20</f>
        <v>4294.3935583333332</v>
      </c>
      <c r="I20" s="59">
        <f t="shared" ref="I20:I75" si="2">$A$6*B20+$A$7*C20+$A$8*($C$8*D20+$D$8*D19)+$A$9*F20</f>
        <v>4275.5096000000003</v>
      </c>
      <c r="J20" s="60">
        <f>VLOOKUP(A20, realGDP!B:E, 4, FALSE)</f>
        <v>12607.7</v>
      </c>
      <c r="K20" s="62">
        <f>H20/realGDP!$F7</f>
        <v>5199.464310938376</v>
      </c>
      <c r="L20" s="62">
        <f>I20/realGDP!$F7</f>
        <v>5176.6004382938017</v>
      </c>
      <c r="M20" s="61">
        <f t="shared" ref="M20:M72" si="3">K20/$J20</f>
        <v>0.41240387310440252</v>
      </c>
      <c r="N20" s="61">
        <f t="shared" ref="N20:N72" si="4">L20/$J20</f>
        <v>0.41059038827810002</v>
      </c>
      <c r="O20" s="73">
        <f t="shared" si="0"/>
        <v>4.4690539722357592E-2</v>
      </c>
    </row>
    <row r="21" spans="1:15" x14ac:dyDescent="0.25">
      <c r="A21" t="s">
        <v>12</v>
      </c>
      <c r="B21">
        <f>SUMIF('C&amp;I'!B:B, FI_Q_N!$A21, 'C&amp;I'!G:G)</f>
        <v>1868.7</v>
      </c>
      <c r="C21">
        <f>SUMIF('M&amp;M'!B:B, FI_Q_N!A21, 'M&amp;M'!J:J)</f>
        <v>1294.5999999999999</v>
      </c>
      <c r="D21" s="22">
        <f>SUMIF(Transfers!B:B, FI_Q_N!A21, Transfers!O:O)</f>
        <v>1889.3999999999999</v>
      </c>
      <c r="E21" s="4">
        <f>SUMIF(Taxes!B:B,A21, Taxes!W:W)</f>
        <v>458.20783333333338</v>
      </c>
      <c r="F21" s="4">
        <f>SUMIF(Taxes!B:B,A21, Taxes!Y:Y)</f>
        <v>461.26499999999999</v>
      </c>
      <c r="H21" s="59">
        <f t="shared" si="1"/>
        <v>4348.2745166666673</v>
      </c>
      <c r="I21" s="59">
        <f t="shared" si="2"/>
        <v>4346.1345000000001</v>
      </c>
      <c r="J21" s="60">
        <f>VLOOKUP(A21, realGDP!B:E, 4, FALSE)</f>
        <v>12679.3</v>
      </c>
      <c r="K21" s="62">
        <f>H21/realGDP!$F8</f>
        <v>5264.7010238962948</v>
      </c>
      <c r="L21" s="62">
        <f>I21/realGDP!$F8</f>
        <v>5262.109985107697</v>
      </c>
      <c r="M21" s="61">
        <f t="shared" si="3"/>
        <v>0.41522016388099464</v>
      </c>
      <c r="N21" s="61">
        <f t="shared" si="4"/>
        <v>0.41501581200126958</v>
      </c>
      <c r="O21" s="73">
        <f t="shared" si="0"/>
        <v>6.8289629663085272E-3</v>
      </c>
    </row>
    <row r="22" spans="1:15" x14ac:dyDescent="0.25">
      <c r="A22" t="s">
        <v>13</v>
      </c>
      <c r="B22">
        <f>SUMIF('C&amp;I'!B:B, FI_Q_N!$A22, 'C&amp;I'!G:G)</f>
        <v>1911.9</v>
      </c>
      <c r="C22">
        <f>SUMIF('M&amp;M'!B:B, FI_Q_N!A22, 'M&amp;M'!J:J)</f>
        <v>1346.5</v>
      </c>
      <c r="D22" s="22">
        <f>SUMIF(Transfers!B:B, FI_Q_N!A22, Transfers!O:O)</f>
        <v>1963.3999999999999</v>
      </c>
      <c r="E22" s="4">
        <f>SUMIF(Taxes!B:B,A22, Taxes!W:W)</f>
        <v>459.76799999999992</v>
      </c>
      <c r="F22" s="4">
        <f>SUMIF(Taxes!B:B,A22, Taxes!Y:Y)</f>
        <v>459.76799999999992</v>
      </c>
      <c r="H22" s="59">
        <f t="shared" si="1"/>
        <v>4477.6824000000006</v>
      </c>
      <c r="I22" s="59">
        <f t="shared" si="2"/>
        <v>4477.6824000000006</v>
      </c>
      <c r="J22" s="60">
        <f>VLOOKUP(A22, realGDP!B:E, 4, FALSE)</f>
        <v>12643.3</v>
      </c>
      <c r="K22" s="62">
        <f>H22/realGDP!$F9</f>
        <v>5316.20786683605</v>
      </c>
      <c r="L22" s="62">
        <f>I22/realGDP!$F9</f>
        <v>5316.20786683605</v>
      </c>
      <c r="M22" s="61">
        <f t="shared" si="3"/>
        <v>0.42047628916786361</v>
      </c>
      <c r="N22" s="61">
        <f t="shared" si="4"/>
        <v>0.42047628916786361</v>
      </c>
      <c r="O22" s="73">
        <f t="shared" si="0"/>
        <v>1.2658646530411266E-2</v>
      </c>
    </row>
    <row r="23" spans="1:15" x14ac:dyDescent="0.25">
      <c r="A23" t="s">
        <v>14</v>
      </c>
      <c r="B23">
        <f>SUMIF('C&amp;I'!B:B, FI_Q_N!$A23, 'C&amp;I'!G:G)</f>
        <v>1958.6</v>
      </c>
      <c r="C23">
        <f>SUMIF('M&amp;M'!B:B, FI_Q_N!A23, 'M&amp;M'!J:J)</f>
        <v>1411.3</v>
      </c>
      <c r="D23" s="22">
        <f>SUMIF(Transfers!B:B, FI_Q_N!A23, Transfers!O:O)</f>
        <v>1992.6</v>
      </c>
      <c r="E23" s="4">
        <f>SUMIF(Taxes!B:B,A23, Taxes!W:W)</f>
        <v>660.27199999999993</v>
      </c>
      <c r="F23" s="4">
        <f>SUMIF(Taxes!B:B,A23, Taxes!Y:Y)</f>
        <v>660.27199999999993</v>
      </c>
      <c r="H23" s="59">
        <f t="shared" si="1"/>
        <v>4490.1095999999998</v>
      </c>
      <c r="I23" s="59">
        <f t="shared" si="2"/>
        <v>4490.1095999999998</v>
      </c>
      <c r="J23" s="60">
        <f>VLOOKUP(A23, realGDP!B:E, 4, FALSE)</f>
        <v>12710.3</v>
      </c>
      <c r="K23" s="62">
        <f>H23/realGDP!$F10</f>
        <v>5330.9622805038753</v>
      </c>
      <c r="L23" s="62">
        <f>I23/realGDP!$F10</f>
        <v>5330.9622805038753</v>
      </c>
      <c r="M23" s="61">
        <f t="shared" si="3"/>
        <v>0.41942064943422858</v>
      </c>
      <c r="N23" s="61">
        <f t="shared" si="4"/>
        <v>0.41942064943422858</v>
      </c>
      <c r="O23" s="73">
        <f t="shared" si="0"/>
        <v>-2.5105808837025956E-3</v>
      </c>
    </row>
    <row r="24" spans="1:15" x14ac:dyDescent="0.25">
      <c r="A24" t="s">
        <v>15</v>
      </c>
      <c r="B24">
        <f>SUMIF('C&amp;I'!B:B, FI_Q_N!$A24, 'C&amp;I'!G:G)</f>
        <v>1965.5</v>
      </c>
      <c r="C24">
        <f>SUMIF('M&amp;M'!B:B, FI_Q_N!A24, 'M&amp;M'!J:J)</f>
        <v>1389.8000000000002</v>
      </c>
      <c r="D24" s="22">
        <f>SUMIF(Transfers!B:B, FI_Q_N!A24, Transfers!O:O)</f>
        <v>2032.5</v>
      </c>
      <c r="E24" s="4">
        <f>SUMIF(Taxes!B:B,A24, Taxes!W:W)</f>
        <v>408.89400000000001</v>
      </c>
      <c r="F24" s="4">
        <f>SUMIF(Taxes!B:B,A24, Taxes!Y:Y)</f>
        <v>408.89400000000001</v>
      </c>
      <c r="H24" s="59">
        <f t="shared" si="1"/>
        <v>4679.1142</v>
      </c>
      <c r="I24" s="59">
        <f t="shared" si="2"/>
        <v>4679.1142</v>
      </c>
      <c r="J24" s="60">
        <f>VLOOKUP(A24, realGDP!B:E, 4, FALSE)</f>
        <v>12670.1</v>
      </c>
      <c r="K24" s="62">
        <f>H24/realGDP!$F11</f>
        <v>5555.3613449368959</v>
      </c>
      <c r="L24" s="62">
        <f>I24/realGDP!$F11</f>
        <v>5555.3613449368959</v>
      </c>
      <c r="M24" s="61">
        <f t="shared" si="3"/>
        <v>0.43846231244717054</v>
      </c>
      <c r="N24" s="61">
        <f t="shared" si="4"/>
        <v>0.43846231244717054</v>
      </c>
      <c r="O24" s="73">
        <f t="shared" si="0"/>
        <v>4.5399917811933976E-2</v>
      </c>
    </row>
    <row r="25" spans="1:15" x14ac:dyDescent="0.25">
      <c r="A25" t="s">
        <v>16</v>
      </c>
      <c r="B25">
        <f>SUMIF('C&amp;I'!B:B, FI_Q_N!$A25, 'C&amp;I'!G:G)</f>
        <v>1999.1</v>
      </c>
      <c r="C25">
        <f>SUMIF('M&amp;M'!B:B, FI_Q_N!A25, 'M&amp;M'!J:J)</f>
        <v>1490.4</v>
      </c>
      <c r="D25" s="22">
        <f>SUMIF(Transfers!B:B, FI_Q_N!A25, Transfers!O:O)</f>
        <v>2069.9</v>
      </c>
      <c r="E25" s="4">
        <f>SUMIF(Taxes!B:B,A25, Taxes!W:W)</f>
        <v>466.30900000000003</v>
      </c>
      <c r="F25" s="4">
        <f>SUMIF(Taxes!B:B,A25, Taxes!Y:Y)</f>
        <v>466.30900000000003</v>
      </c>
      <c r="H25" s="59">
        <f t="shared" si="1"/>
        <v>4804.0437000000002</v>
      </c>
      <c r="I25" s="59">
        <f t="shared" si="2"/>
        <v>4804.0437000000002</v>
      </c>
      <c r="J25" s="60">
        <f>VLOOKUP(A25, realGDP!B:E, 4, FALSE)</f>
        <v>12705.3</v>
      </c>
      <c r="K25" s="62">
        <f>H25/realGDP!$F12</f>
        <v>5703.6861101547011</v>
      </c>
      <c r="L25" s="62">
        <f>I25/realGDP!$F12</f>
        <v>5703.6861101547011</v>
      </c>
      <c r="M25" s="61">
        <f t="shared" si="3"/>
        <v>0.44892179721491832</v>
      </c>
      <c r="N25" s="61">
        <f t="shared" si="4"/>
        <v>0.44892179721491832</v>
      </c>
      <c r="O25" s="73">
        <f t="shared" si="0"/>
        <v>2.3854923150340435E-2</v>
      </c>
    </row>
    <row r="26" spans="1:15" x14ac:dyDescent="0.25">
      <c r="A26" t="s">
        <v>17</v>
      </c>
      <c r="B26">
        <f>SUMIF('C&amp;I'!B:B, FI_Q_N!$A26, 'C&amp;I'!G:G)</f>
        <v>2048.3000000000002</v>
      </c>
      <c r="C26">
        <f>SUMIF('M&amp;M'!B:B, FI_Q_N!A26, 'M&amp;M'!J:J)</f>
        <v>1496.1</v>
      </c>
      <c r="D26" s="22">
        <f>SUMIF(Transfers!B:B, FI_Q_N!A26, Transfers!O:O)</f>
        <v>2153.4</v>
      </c>
      <c r="E26" s="4">
        <f>SUMIF(Taxes!B:B,A26, Taxes!W:W)</f>
        <v>412.63400000000001</v>
      </c>
      <c r="F26" s="4">
        <f>SUMIF(Taxes!B:B,A26, Taxes!Y:Y)</f>
        <v>412.63400000000001</v>
      </c>
      <c r="H26" s="59">
        <f t="shared" si="1"/>
        <v>4944.8762000000006</v>
      </c>
      <c r="I26" s="59">
        <f t="shared" si="2"/>
        <v>4944.8762000000006</v>
      </c>
      <c r="J26" s="60">
        <f>VLOOKUP(A26, realGDP!B:E, 4, FALSE)</f>
        <v>12822.3</v>
      </c>
      <c r="K26" s="62">
        <f>H26/realGDP!$F13</f>
        <v>5773.2848419749926</v>
      </c>
      <c r="L26" s="62">
        <f>I26/realGDP!$F13</f>
        <v>5773.2848419749926</v>
      </c>
      <c r="M26" s="61">
        <f t="shared" si="3"/>
        <v>0.45025345234279285</v>
      </c>
      <c r="N26" s="61">
        <f t="shared" si="4"/>
        <v>0.45025345234279285</v>
      </c>
      <c r="O26" s="73">
        <f t="shared" si="0"/>
        <v>2.9663409888671666E-3</v>
      </c>
    </row>
    <row r="27" spans="1:15" x14ac:dyDescent="0.25">
      <c r="A27" t="s">
        <v>18</v>
      </c>
      <c r="B27">
        <f>SUMIF('C&amp;I'!B:B, FI_Q_N!$A27, 'C&amp;I'!G:G)</f>
        <v>2080.6</v>
      </c>
      <c r="C27">
        <f>SUMIF('M&amp;M'!B:B, FI_Q_N!A27, 'M&amp;M'!J:J)</f>
        <v>1503.4</v>
      </c>
      <c r="D27" s="22">
        <f>SUMIF(Transfers!B:B, FI_Q_N!A27, Transfers!O:O)</f>
        <v>2223</v>
      </c>
      <c r="E27" s="4">
        <f>SUMIF(Taxes!B:B,A27, Taxes!W:W)</f>
        <v>522.55600000000004</v>
      </c>
      <c r="F27" s="4">
        <f>SUMIF(Taxes!B:B,A27, Taxes!Y:Y)</f>
        <v>522.55600000000004</v>
      </c>
      <c r="H27" s="59">
        <f t="shared" si="1"/>
        <v>4968.7707999999993</v>
      </c>
      <c r="I27" s="59">
        <f t="shared" si="2"/>
        <v>4968.7707999999993</v>
      </c>
      <c r="J27" s="60">
        <f>VLOOKUP(A27, realGDP!B:E, 4, FALSE)</f>
        <v>12893</v>
      </c>
      <c r="K27" s="62">
        <f>H27/realGDP!$F14</f>
        <v>5801.1824730592743</v>
      </c>
      <c r="L27" s="62">
        <f>I27/realGDP!$F14</f>
        <v>5801.1824730592743</v>
      </c>
      <c r="M27" s="61">
        <f t="shared" si="3"/>
        <v>0.44994822563090625</v>
      </c>
      <c r="N27" s="61">
        <f t="shared" si="4"/>
        <v>0.44994822563090625</v>
      </c>
      <c r="O27" s="73">
        <f t="shared" si="0"/>
        <v>-6.7789977022592041E-4</v>
      </c>
    </row>
    <row r="28" spans="1:15" x14ac:dyDescent="0.25">
      <c r="A28" t="s">
        <v>19</v>
      </c>
      <c r="B28">
        <f>SUMIF('C&amp;I'!B:B, FI_Q_N!$A28, 'C&amp;I'!G:G)</f>
        <v>2107.6999999999998</v>
      </c>
      <c r="C28">
        <f>SUMIF('M&amp;M'!B:B, FI_Q_N!A28, 'M&amp;M'!J:J)</f>
        <v>1536</v>
      </c>
      <c r="D28" s="22">
        <f>SUMIF(Transfers!B:B, FI_Q_N!A28, Transfers!O:O)</f>
        <v>2228.8000000000002</v>
      </c>
      <c r="E28" s="4">
        <f>SUMIF(Taxes!B:B,A28, Taxes!W:W)</f>
        <v>451.798</v>
      </c>
      <c r="F28" s="4">
        <f>SUMIF(Taxes!B:B,A28, Taxes!Y:Y)</f>
        <v>451.798</v>
      </c>
      <c r="H28" s="59">
        <f t="shared" si="1"/>
        <v>5108.1614</v>
      </c>
      <c r="I28" s="59">
        <f t="shared" si="2"/>
        <v>5108.1614</v>
      </c>
      <c r="J28" s="60">
        <f>VLOOKUP(A28, realGDP!B:E, 4, FALSE)</f>
        <v>12955.8</v>
      </c>
      <c r="K28" s="62">
        <f>H28/realGDP!$F15</f>
        <v>5963.9249979568249</v>
      </c>
      <c r="L28" s="62">
        <f>I28/realGDP!$F15</f>
        <v>5963.9249979568249</v>
      </c>
      <c r="M28" s="61">
        <f t="shared" si="3"/>
        <v>0.46032857854835868</v>
      </c>
      <c r="N28" s="61">
        <f t="shared" si="4"/>
        <v>0.46032857854835868</v>
      </c>
      <c r="O28" s="73">
        <f t="shared" si="0"/>
        <v>2.3070105239102467E-2</v>
      </c>
    </row>
    <row r="29" spans="1:15" x14ac:dyDescent="0.25">
      <c r="A29" t="s">
        <v>20</v>
      </c>
      <c r="B29">
        <f>SUMIF('C&amp;I'!B:B, FI_Q_N!$A29, 'C&amp;I'!G:G)</f>
        <v>2143.1</v>
      </c>
      <c r="C29">
        <f>SUMIF('M&amp;M'!B:B, FI_Q_N!A29, 'M&amp;M'!J:J)</f>
        <v>1574.8999999999999</v>
      </c>
      <c r="D29" s="22">
        <f>SUMIF(Transfers!B:B, FI_Q_N!A29, Transfers!O:O)</f>
        <v>2238.1999999999998</v>
      </c>
      <c r="E29" s="4">
        <f>SUMIF(Taxes!B:B,A29, Taxes!W:W)</f>
        <v>427.39</v>
      </c>
      <c r="F29" s="4">
        <f>SUMIF(Taxes!B:B,A29, Taxes!Y:Y)</f>
        <v>427.39</v>
      </c>
      <c r="H29" s="59">
        <f t="shared" si="1"/>
        <v>5205.6270000000004</v>
      </c>
      <c r="I29" s="59">
        <f t="shared" si="2"/>
        <v>5205.6270000000004</v>
      </c>
      <c r="J29" s="60">
        <f>VLOOKUP(A29, realGDP!B:E, 4, FALSE)</f>
        <v>12964</v>
      </c>
      <c r="K29" s="62">
        <f>H29/realGDP!$F16</f>
        <v>6077.7188824415362</v>
      </c>
      <c r="L29" s="62">
        <f>I29/realGDP!$F16</f>
        <v>6077.7188824415362</v>
      </c>
      <c r="M29" s="61">
        <f t="shared" si="3"/>
        <v>0.46881509429508916</v>
      </c>
      <c r="N29" s="61">
        <f t="shared" si="4"/>
        <v>0.46881509429508916</v>
      </c>
      <c r="O29" s="73">
        <f t="shared" si="0"/>
        <v>1.8435778576886497E-2</v>
      </c>
    </row>
    <row r="30" spans="1:15" x14ac:dyDescent="0.25">
      <c r="A30" t="s">
        <v>21</v>
      </c>
      <c r="B30">
        <f>SUMIF('C&amp;I'!B:B, FI_Q_N!$A30, 'C&amp;I'!G:G)</f>
        <v>2178</v>
      </c>
      <c r="C30">
        <f>SUMIF('M&amp;M'!B:B, FI_Q_N!A30, 'M&amp;M'!J:J)</f>
        <v>1587.9</v>
      </c>
      <c r="D30" s="22">
        <f>SUMIF(Transfers!B:B, FI_Q_N!A30, Transfers!O:O)</f>
        <v>2280.8999999999996</v>
      </c>
      <c r="E30" s="4">
        <f>SUMIF(Taxes!B:B,A30, Taxes!W:W)</f>
        <v>397.76300000000003</v>
      </c>
      <c r="F30" s="4">
        <f>SUMIF(Taxes!B:B,A30, Taxes!Y:Y)</f>
        <v>397.76300000000003</v>
      </c>
      <c r="H30" s="59">
        <f t="shared" si="1"/>
        <v>5295.1058999999996</v>
      </c>
      <c r="I30" s="59">
        <f t="shared" si="2"/>
        <v>5295.1058999999996</v>
      </c>
      <c r="J30" s="60">
        <f>VLOOKUP(A30, realGDP!B:E, 4, FALSE)</f>
        <v>13031.2</v>
      </c>
      <c r="K30" s="62">
        <f>H30/realGDP!$F17</f>
        <v>6062.2191056259007</v>
      </c>
      <c r="L30" s="62">
        <f>I30/realGDP!$F17</f>
        <v>6062.2191056259007</v>
      </c>
      <c r="M30" s="61">
        <f t="shared" si="3"/>
        <v>0.46520804727315218</v>
      </c>
      <c r="N30" s="61">
        <f t="shared" si="4"/>
        <v>0.46520804727315218</v>
      </c>
      <c r="O30" s="73">
        <f t="shared" si="0"/>
        <v>-7.6939652025508343E-3</v>
      </c>
    </row>
    <row r="31" spans="1:15" x14ac:dyDescent="0.25">
      <c r="A31" t="s">
        <v>22</v>
      </c>
      <c r="B31">
        <f>SUMIF('C&amp;I'!B:B, FI_Q_N!$A31, 'C&amp;I'!G:G)</f>
        <v>2216.9</v>
      </c>
      <c r="C31">
        <f>SUMIF('M&amp;M'!B:B, FI_Q_N!A31, 'M&amp;M'!J:J)</f>
        <v>1600.6</v>
      </c>
      <c r="D31" s="22">
        <f>SUMIF(Transfers!B:B, FI_Q_N!A31, Transfers!O:O)</f>
        <v>2323.1999999999998</v>
      </c>
      <c r="E31" s="4">
        <f>SUMIF(Taxes!B:B,A31, Taxes!W:W)</f>
        <v>527.66800000000001</v>
      </c>
      <c r="F31" s="4">
        <f>SUMIF(Taxes!B:B,A31, Taxes!Y:Y)</f>
        <v>527.66800000000001</v>
      </c>
      <c r="H31" s="59">
        <f t="shared" si="1"/>
        <v>5289.7723999999998</v>
      </c>
      <c r="I31" s="59">
        <f t="shared" si="2"/>
        <v>5289.7723999999998</v>
      </c>
      <c r="J31" s="60">
        <f>VLOOKUP(A31, realGDP!B:E, 4, FALSE)</f>
        <v>13152.1</v>
      </c>
      <c r="K31" s="62">
        <f>H31/realGDP!$F18</f>
        <v>6056.1129301856981</v>
      </c>
      <c r="L31" s="62">
        <f>I31/realGDP!$F18</f>
        <v>6056.1129301856981</v>
      </c>
      <c r="M31" s="61">
        <f t="shared" si="3"/>
        <v>0.46046737252497305</v>
      </c>
      <c r="N31" s="61">
        <f t="shared" si="4"/>
        <v>0.46046737252497305</v>
      </c>
      <c r="O31" s="73">
        <f t="shared" si="0"/>
        <v>-1.0190440118065247E-2</v>
      </c>
    </row>
    <row r="32" spans="1:15" x14ac:dyDescent="0.25">
      <c r="A32" t="s">
        <v>23</v>
      </c>
      <c r="B32">
        <f>SUMIF('C&amp;I'!B:B, FI_Q_N!$A32, 'C&amp;I'!G:G)</f>
        <v>2231.1999999999998</v>
      </c>
      <c r="C32">
        <f>SUMIF('M&amp;M'!B:B, FI_Q_N!A32, 'M&amp;M'!J:J)</f>
        <v>1652.3999999999999</v>
      </c>
      <c r="D32" s="22">
        <f>SUMIF(Transfers!B:B, FI_Q_N!A32, Transfers!O:O)</f>
        <v>2342.9</v>
      </c>
      <c r="E32" s="4">
        <f>SUMIF(Taxes!B:B,A32, Taxes!W:W)</f>
        <v>429.49400000000003</v>
      </c>
      <c r="F32" s="4">
        <f>SUMIF(Taxes!B:B,A32, Taxes!Y:Y)</f>
        <v>429.49400000000003</v>
      </c>
      <c r="H32" s="59">
        <f t="shared" si="1"/>
        <v>5449.3941999999997</v>
      </c>
      <c r="I32" s="59">
        <f t="shared" si="2"/>
        <v>5449.3941999999997</v>
      </c>
      <c r="J32" s="60">
        <f>VLOOKUP(A32, realGDP!B:E, 4, FALSE)</f>
        <v>13372.4</v>
      </c>
      <c r="K32" s="62">
        <f>H32/realGDP!$F19</f>
        <v>6238.8594783962626</v>
      </c>
      <c r="L32" s="62">
        <f>I32/realGDP!$F19</f>
        <v>6238.8594783962626</v>
      </c>
      <c r="M32" s="61">
        <f t="shared" si="3"/>
        <v>0.46654747677277547</v>
      </c>
      <c r="N32" s="61">
        <f t="shared" si="4"/>
        <v>0.46654747677277547</v>
      </c>
      <c r="O32" s="73">
        <f t="shared" si="0"/>
        <v>1.3204202101143814E-2</v>
      </c>
    </row>
    <row r="33" spans="1:15" x14ac:dyDescent="0.25">
      <c r="A33" t="s">
        <v>24</v>
      </c>
      <c r="B33">
        <f>SUMIF('C&amp;I'!B:B, FI_Q_N!$A33, 'C&amp;I'!G:G)</f>
        <v>2257.3000000000002</v>
      </c>
      <c r="C33">
        <f>SUMIF('M&amp;M'!B:B, FI_Q_N!A33, 'M&amp;M'!J:J)</f>
        <v>1654.3000000000002</v>
      </c>
      <c r="D33" s="22">
        <f>SUMIF(Transfers!B:B, FI_Q_N!A33, Transfers!O:O)</f>
        <v>2357.3000000000002</v>
      </c>
      <c r="E33" s="4">
        <f>SUMIF(Taxes!B:B,A33, Taxes!W:W)</f>
        <v>440.76099999999997</v>
      </c>
      <c r="F33" s="4">
        <f>SUMIF(Taxes!B:B,A33, Taxes!Y:Y)</f>
        <v>440.76099999999997</v>
      </c>
      <c r="H33" s="59">
        <f t="shared" si="1"/>
        <v>5483.1473000000005</v>
      </c>
      <c r="I33" s="59">
        <f t="shared" si="2"/>
        <v>5483.1473000000005</v>
      </c>
      <c r="J33" s="60">
        <f>VLOOKUP(A33, realGDP!B:E, 4, FALSE)</f>
        <v>13528.7</v>
      </c>
      <c r="K33" s="62">
        <f>H33/realGDP!$F20</f>
        <v>6277.5024614750537</v>
      </c>
      <c r="L33" s="62">
        <f>I33/realGDP!$F20</f>
        <v>6277.5024614750537</v>
      </c>
      <c r="M33" s="61">
        <f t="shared" si="3"/>
        <v>0.46401372352665471</v>
      </c>
      <c r="N33" s="61">
        <f t="shared" si="4"/>
        <v>0.46401372352665471</v>
      </c>
      <c r="O33" s="73">
        <f t="shared" si="0"/>
        <v>-5.4308583204594196E-3</v>
      </c>
    </row>
    <row r="34" spans="1:15" x14ac:dyDescent="0.25">
      <c r="A34" t="s">
        <v>25</v>
      </c>
      <c r="B34">
        <f>SUMIF('C&amp;I'!B:B, FI_Q_N!$A34, 'C&amp;I'!G:G)</f>
        <v>2303.1</v>
      </c>
      <c r="C34">
        <f>SUMIF('M&amp;M'!B:B, FI_Q_N!A34, 'M&amp;M'!J:J)</f>
        <v>1729.5</v>
      </c>
      <c r="D34" s="22">
        <f>SUMIF(Transfers!B:B, FI_Q_N!A34, Transfers!O:O)</f>
        <v>2400.1999999999998</v>
      </c>
      <c r="E34" s="4">
        <f>SUMIF(Taxes!B:B,A34, Taxes!W:W)</f>
        <v>409.60300000000001</v>
      </c>
      <c r="F34" s="4">
        <f>SUMIF(Taxes!B:B,A34, Taxes!Y:Y)</f>
        <v>409.60300000000001</v>
      </c>
      <c r="H34" s="59">
        <f t="shared" si="1"/>
        <v>5648.8779000000004</v>
      </c>
      <c r="I34" s="59">
        <f t="shared" si="2"/>
        <v>5648.8779000000004</v>
      </c>
      <c r="J34" s="60">
        <f>VLOOKUP(A34, realGDP!B:E, 4, FALSE)</f>
        <v>13606.5</v>
      </c>
      <c r="K34" s="62">
        <f>H34/realGDP!$F21</f>
        <v>6273.1156370420549</v>
      </c>
      <c r="L34" s="62">
        <f>I34/realGDP!$F21</f>
        <v>6273.1156370420549</v>
      </c>
      <c r="M34" s="61">
        <f t="shared" si="3"/>
        <v>0.46103815360614814</v>
      </c>
      <c r="N34" s="61">
        <f t="shared" si="4"/>
        <v>0.46103815360614814</v>
      </c>
      <c r="O34" s="73">
        <f t="shared" si="0"/>
        <v>-6.4126765430368993E-3</v>
      </c>
    </row>
    <row r="35" spans="1:15" x14ac:dyDescent="0.25">
      <c r="A35" t="s">
        <v>26</v>
      </c>
      <c r="B35">
        <f>SUMIF('C&amp;I'!B:B, FI_Q_N!$A35, 'C&amp;I'!G:G)</f>
        <v>2343.6</v>
      </c>
      <c r="C35">
        <f>SUMIF('M&amp;M'!B:B, FI_Q_N!A35, 'M&amp;M'!J:J)</f>
        <v>1780.6</v>
      </c>
      <c r="D35" s="22">
        <f>SUMIF(Transfers!B:B, FI_Q_N!A35, Transfers!O:O)</f>
        <v>2408.1</v>
      </c>
      <c r="E35" s="4">
        <f>SUMIF(Taxes!B:B,A35, Taxes!W:W)</f>
        <v>549.923</v>
      </c>
      <c r="F35" s="4">
        <f>SUMIF(Taxes!B:B,A35, Taxes!Y:Y)</f>
        <v>549.923</v>
      </c>
      <c r="H35" s="59">
        <f t="shared" si="1"/>
        <v>5662.5738999999994</v>
      </c>
      <c r="I35" s="59">
        <f t="shared" si="2"/>
        <v>5662.5738999999994</v>
      </c>
      <c r="J35" s="60">
        <f>VLOOKUP(A35, realGDP!B:E, 4, FALSE)</f>
        <v>13706.2</v>
      </c>
      <c r="K35" s="62">
        <f>H35/realGDP!$F22</f>
        <v>6288.3251340936595</v>
      </c>
      <c r="L35" s="62">
        <f>I35/realGDP!$F22</f>
        <v>6288.3251340936595</v>
      </c>
      <c r="M35" s="61">
        <f t="shared" si="3"/>
        <v>0.4587942051110927</v>
      </c>
      <c r="N35" s="61">
        <f t="shared" si="4"/>
        <v>0.4587942051110927</v>
      </c>
      <c r="O35" s="73">
        <f t="shared" si="0"/>
        <v>-4.8671644147100235E-3</v>
      </c>
    </row>
    <row r="36" spans="1:15" x14ac:dyDescent="0.25">
      <c r="A36" t="s">
        <v>27</v>
      </c>
      <c r="B36">
        <f>SUMIF('C&amp;I'!B:B, FI_Q_N!$A36, 'C&amp;I'!G:G)</f>
        <v>2381.8000000000002</v>
      </c>
      <c r="C36">
        <f>SUMIF('M&amp;M'!B:B, FI_Q_N!A36, 'M&amp;M'!J:J)</f>
        <v>1790.6</v>
      </c>
      <c r="D36" s="22">
        <f>SUMIF(Transfers!B:B, FI_Q_N!A36, Transfers!O:O)</f>
        <v>2422</v>
      </c>
      <c r="E36" s="4">
        <f>SUMIF(Taxes!B:B,A36, Taxes!W:W)</f>
        <v>479.512</v>
      </c>
      <c r="F36" s="4">
        <f>SUMIF(Taxes!B:B,A36, Taxes!Y:Y)</f>
        <v>479.512</v>
      </c>
      <c r="H36" s="59">
        <f t="shared" si="1"/>
        <v>5768.7815999999993</v>
      </c>
      <c r="I36" s="59">
        <f t="shared" si="2"/>
        <v>5768.7815999999993</v>
      </c>
      <c r="J36" s="60">
        <f>VLOOKUP(A36, realGDP!B:E, 4, FALSE)</f>
        <v>13830.8</v>
      </c>
      <c r="K36" s="62">
        <f>H36/realGDP!$F23</f>
        <v>6406.2694755077782</v>
      </c>
      <c r="L36" s="62">
        <f>I36/realGDP!$F23</f>
        <v>6406.2694755077782</v>
      </c>
      <c r="M36" s="61">
        <f t="shared" si="3"/>
        <v>0.46318864241459484</v>
      </c>
      <c r="N36" s="61">
        <f t="shared" si="4"/>
        <v>0.46318864241459484</v>
      </c>
      <c r="O36" s="73">
        <f t="shared" si="0"/>
        <v>9.5782319274020367E-3</v>
      </c>
    </row>
    <row r="37" spans="1:15" x14ac:dyDescent="0.25">
      <c r="A37" t="s">
        <v>28</v>
      </c>
      <c r="B37">
        <f>SUMIF('C&amp;I'!B:B, FI_Q_N!$A37, 'C&amp;I'!G:G)</f>
        <v>2401.1999999999998</v>
      </c>
      <c r="C37">
        <f>SUMIF('M&amp;M'!B:B, FI_Q_N!A37, 'M&amp;M'!J:J)</f>
        <v>1829.9</v>
      </c>
      <c r="D37" s="22">
        <f>SUMIF(Transfers!B:B, FI_Q_N!A37, Transfers!O:O)</f>
        <v>2438.1999999999998</v>
      </c>
      <c r="E37" s="4">
        <f>SUMIF(Taxes!B:B,A37, Taxes!W:W)</f>
        <v>487.03899999999999</v>
      </c>
      <c r="F37" s="4">
        <f>SUMIF(Taxes!B:B,A37, Taxes!Y:Y)</f>
        <v>487.03899999999999</v>
      </c>
      <c r="H37" s="59">
        <f t="shared" si="1"/>
        <v>5834.2527</v>
      </c>
      <c r="I37" s="59">
        <f t="shared" si="2"/>
        <v>5834.2527</v>
      </c>
      <c r="J37" s="60">
        <f>VLOOKUP(A37, realGDP!B:E, 4, FALSE)</f>
        <v>13950.4</v>
      </c>
      <c r="K37" s="62">
        <f>H37/realGDP!$F24</f>
        <v>6478.9755577518908</v>
      </c>
      <c r="L37" s="62">
        <f>I37/realGDP!$F24</f>
        <v>6478.9755577518908</v>
      </c>
      <c r="M37" s="61">
        <f t="shared" si="3"/>
        <v>0.46442937534062756</v>
      </c>
      <c r="N37" s="61">
        <f t="shared" si="4"/>
        <v>0.46442937534062756</v>
      </c>
      <c r="O37" s="73">
        <f t="shared" si="0"/>
        <v>2.6786773517692986E-3</v>
      </c>
    </row>
    <row r="38" spans="1:15" x14ac:dyDescent="0.25">
      <c r="A38" t="s">
        <v>29</v>
      </c>
      <c r="B38">
        <f>SUMIF('C&amp;I'!B:B, FI_Q_N!$A38, 'C&amp;I'!G:G)</f>
        <v>2442.1999999999998</v>
      </c>
      <c r="C38">
        <f>SUMIF('M&amp;M'!B:B, FI_Q_N!A38, 'M&amp;M'!J:J)</f>
        <v>1873.8</v>
      </c>
      <c r="D38" s="22">
        <f>SUMIF(Transfers!B:B, FI_Q_N!A38, Transfers!O:O)</f>
        <v>2509.5</v>
      </c>
      <c r="E38" s="4">
        <f>SUMIF(Taxes!B:B,A38, Taxes!W:W)</f>
        <v>451.82999999999993</v>
      </c>
      <c r="F38" s="4">
        <f>SUMIF(Taxes!B:B,A38, Taxes!Y:Y)</f>
        <v>451.82999999999993</v>
      </c>
      <c r="H38" s="59">
        <f t="shared" si="1"/>
        <v>5978.799</v>
      </c>
      <c r="I38" s="59">
        <f t="shared" si="2"/>
        <v>5978.799</v>
      </c>
      <c r="J38" s="60">
        <f>VLOOKUP(A38, realGDP!B:E, 4, FALSE)</f>
        <v>14099.1</v>
      </c>
      <c r="K38" s="62">
        <f>H38/realGDP!$F25</f>
        <v>6421.9108485499464</v>
      </c>
      <c r="L38" s="62">
        <f>I38/realGDP!$F25</f>
        <v>6421.9108485499464</v>
      </c>
      <c r="M38" s="61">
        <f t="shared" si="3"/>
        <v>0.45548374354036403</v>
      </c>
      <c r="N38" s="61">
        <f t="shared" si="4"/>
        <v>0.45548374354036403</v>
      </c>
      <c r="O38" s="73">
        <f t="shared" si="0"/>
        <v>-1.9261554663079883E-2</v>
      </c>
    </row>
    <row r="39" spans="1:15" x14ac:dyDescent="0.25">
      <c r="A39" t="s">
        <v>30</v>
      </c>
      <c r="B39">
        <f>SUMIF('C&amp;I'!B:B, FI_Q_N!$A39, 'C&amp;I'!G:G)</f>
        <v>2469.6999999999998</v>
      </c>
      <c r="C39">
        <f>SUMIF('M&amp;M'!B:B, FI_Q_N!A39, 'M&amp;M'!J:J)</f>
        <v>1920.1</v>
      </c>
      <c r="D39" s="22">
        <f>SUMIF(Transfers!B:B, FI_Q_N!A39, Transfers!O:O)</f>
        <v>2525.6000000000004</v>
      </c>
      <c r="E39" s="4">
        <f>SUMIF(Taxes!B:B,A39, Taxes!W:W)</f>
        <v>665.15200000000004</v>
      </c>
      <c r="F39" s="4">
        <f>SUMIF(Taxes!B:B,A39, Taxes!Y:Y)</f>
        <v>665.15200000000004</v>
      </c>
      <c r="H39" s="59">
        <f t="shared" si="1"/>
        <v>5938.2335999999996</v>
      </c>
      <c r="I39" s="59">
        <f t="shared" si="2"/>
        <v>5938.2335999999996</v>
      </c>
      <c r="J39" s="60">
        <f>VLOOKUP(A39, realGDP!B:E, 4, FALSE)</f>
        <v>14172.7</v>
      </c>
      <c r="K39" s="62">
        <f>H39/realGDP!$F26</f>
        <v>6378.3389903329753</v>
      </c>
      <c r="L39" s="62">
        <f>I39/realGDP!$F26</f>
        <v>6378.3389903329753</v>
      </c>
      <c r="M39" s="61">
        <f t="shared" si="3"/>
        <v>0.45004402762585638</v>
      </c>
      <c r="N39" s="61">
        <f t="shared" si="4"/>
        <v>0.45004402762585638</v>
      </c>
      <c r="O39" s="73">
        <f t="shared" si="0"/>
        <v>-1.1942722416888207E-2</v>
      </c>
    </row>
    <row r="40" spans="1:15" x14ac:dyDescent="0.25">
      <c r="A40" t="s">
        <v>31</v>
      </c>
      <c r="B40">
        <f>SUMIF('C&amp;I'!B:B, FI_Q_N!$A40, 'C&amp;I'!G:G)</f>
        <v>2521.6</v>
      </c>
      <c r="C40">
        <f>SUMIF('M&amp;M'!B:B, FI_Q_N!A40, 'M&amp;M'!J:J)</f>
        <v>1906</v>
      </c>
      <c r="D40" s="22">
        <f>SUMIF(Transfers!B:B, FI_Q_N!A40, Transfers!O:O)</f>
        <v>2581</v>
      </c>
      <c r="E40" s="4">
        <f>SUMIF(Taxes!B:B,A40, Taxes!W:W)</f>
        <v>550.13099999999997</v>
      </c>
      <c r="F40" s="4">
        <f>SUMIF(Taxes!B:B,A40, Taxes!Y:Y)</f>
        <v>550.13099999999997</v>
      </c>
      <c r="H40" s="59">
        <f t="shared" si="1"/>
        <v>6085.1483000000007</v>
      </c>
      <c r="I40" s="59">
        <f t="shared" si="2"/>
        <v>6085.1483000000007</v>
      </c>
      <c r="J40" s="60">
        <f>VLOOKUP(A40, realGDP!B:E, 4, FALSE)</f>
        <v>14291.8</v>
      </c>
      <c r="K40" s="62">
        <f>H40/realGDP!$F27</f>
        <v>6536.1421052631595</v>
      </c>
      <c r="L40" s="62">
        <f>I40/realGDP!$F27</f>
        <v>6536.1421052631595</v>
      </c>
      <c r="M40" s="61">
        <f t="shared" si="3"/>
        <v>0.45733512260619097</v>
      </c>
      <c r="N40" s="61">
        <f t="shared" si="4"/>
        <v>0.45733512260619097</v>
      </c>
      <c r="O40" s="73">
        <f t="shared" si="0"/>
        <v>1.6200848212113206E-2</v>
      </c>
    </row>
    <row r="41" spans="1:15" x14ac:dyDescent="0.25">
      <c r="A41" t="s">
        <v>32</v>
      </c>
      <c r="B41">
        <f>SUMIF('C&amp;I'!B:B, FI_Q_N!$A41, 'C&amp;I'!G:G)</f>
        <v>2541.3000000000002</v>
      </c>
      <c r="C41">
        <f>SUMIF('M&amp;M'!B:B, FI_Q_N!A41, 'M&amp;M'!J:J)</f>
        <v>1939.3</v>
      </c>
      <c r="D41" s="22">
        <f>SUMIF(Transfers!B:B, FI_Q_N!A41, Transfers!O:O)</f>
        <v>2580.9</v>
      </c>
      <c r="E41" s="4">
        <f>SUMIF(Taxes!B:B,A41, Taxes!W:W)</f>
        <v>530.21199999999999</v>
      </c>
      <c r="F41" s="4">
        <f>SUMIF(Taxes!B:B,A41, Taxes!Y:Y)</f>
        <v>530.21199999999999</v>
      </c>
      <c r="H41" s="59">
        <f t="shared" si="1"/>
        <v>6174.2116000000005</v>
      </c>
      <c r="I41" s="59">
        <f t="shared" si="2"/>
        <v>6174.2116000000005</v>
      </c>
      <c r="J41" s="60">
        <f>VLOOKUP(A41, realGDP!B:E, 4, FALSE)</f>
        <v>14373.4</v>
      </c>
      <c r="K41" s="62">
        <f>H41/realGDP!$F28</f>
        <v>6631.8062298603663</v>
      </c>
      <c r="L41" s="62">
        <f>I41/realGDP!$F28</f>
        <v>6631.8062298603663</v>
      </c>
      <c r="M41" s="61">
        <f t="shared" si="3"/>
        <v>0.4613943972797227</v>
      </c>
      <c r="N41" s="61">
        <f t="shared" si="4"/>
        <v>0.4613943972797227</v>
      </c>
      <c r="O41" s="73">
        <f t="shared" si="0"/>
        <v>8.8759303033612014E-3</v>
      </c>
    </row>
    <row r="42" spans="1:15" x14ac:dyDescent="0.25">
      <c r="A42" t="s">
        <v>33</v>
      </c>
      <c r="B42">
        <f>SUMIF('C&amp;I'!B:B, FI_Q_N!$A42, 'C&amp;I'!G:G)</f>
        <v>2592.1999999999998</v>
      </c>
      <c r="C42">
        <f>SUMIF('M&amp;M'!B:B, FI_Q_N!A42, 'M&amp;M'!J:J)</f>
        <v>2042.6</v>
      </c>
      <c r="D42" s="22">
        <f>SUMIF(Transfers!B:B, FI_Q_N!A42, Transfers!O:O)</f>
        <v>2644.2</v>
      </c>
      <c r="E42" s="4">
        <f>SUMIF(Taxes!B:B,A42, Taxes!W:W)</f>
        <v>507.42500000000001</v>
      </c>
      <c r="F42" s="4">
        <f>SUMIF(Taxes!B:B,A42, Taxes!Y:Y)</f>
        <v>507.42500000000001</v>
      </c>
      <c r="H42" s="59">
        <f t="shared" si="1"/>
        <v>6369.6424999999999</v>
      </c>
      <c r="I42" s="59">
        <f t="shared" si="2"/>
        <v>6369.6424999999999</v>
      </c>
      <c r="J42" s="60">
        <f>VLOOKUP(A42, realGDP!B:E, 4, FALSE)</f>
        <v>14546.1</v>
      </c>
      <c r="K42" s="62">
        <f>H42/realGDP!$F29</f>
        <v>6664.2001464741579</v>
      </c>
      <c r="L42" s="62">
        <f>I42/realGDP!$F29</f>
        <v>6664.2001464741579</v>
      </c>
      <c r="M42" s="61">
        <f t="shared" si="3"/>
        <v>0.45814342995539409</v>
      </c>
      <c r="N42" s="61">
        <f t="shared" si="4"/>
        <v>0.45814342995539409</v>
      </c>
      <c r="O42" s="73">
        <f t="shared" si="0"/>
        <v>-7.0459618571347971E-3</v>
      </c>
    </row>
    <row r="43" spans="1:15" x14ac:dyDescent="0.25">
      <c r="A43" t="s">
        <v>34</v>
      </c>
      <c r="B43">
        <f>SUMIF('C&amp;I'!B:B, FI_Q_N!$A43, 'C&amp;I'!G:G)</f>
        <v>2630.7</v>
      </c>
      <c r="C43">
        <f>SUMIF('M&amp;M'!B:B, FI_Q_N!A43, 'M&amp;M'!J:J)</f>
        <v>2071.4</v>
      </c>
      <c r="D43" s="22">
        <f>SUMIF(Transfers!B:B, FI_Q_N!A43, Transfers!O:O)</f>
        <v>2665.7</v>
      </c>
      <c r="E43" s="4">
        <f>SUMIF(Taxes!B:B,A43, Taxes!W:W)</f>
        <v>772.10300000000007</v>
      </c>
      <c r="F43" s="4">
        <f>SUMIF(Taxes!B:B,A43, Taxes!Y:Y)</f>
        <v>772.10300000000007</v>
      </c>
      <c r="H43" s="59">
        <f t="shared" si="1"/>
        <v>6285.5879000000004</v>
      </c>
      <c r="I43" s="59">
        <f t="shared" si="2"/>
        <v>6285.5879000000004</v>
      </c>
      <c r="J43" s="60">
        <f>VLOOKUP(A43, realGDP!B:E, 4, FALSE)</f>
        <v>14589.6</v>
      </c>
      <c r="K43" s="62">
        <f>H43/realGDP!$F30</f>
        <v>6576.2585268884714</v>
      </c>
      <c r="L43" s="62">
        <f>I43/realGDP!$F30</f>
        <v>6576.2585268884714</v>
      </c>
      <c r="M43" s="61">
        <f t="shared" si="3"/>
        <v>0.45074974823768105</v>
      </c>
      <c r="N43" s="61">
        <f t="shared" si="4"/>
        <v>0.45074974823768105</v>
      </c>
      <c r="O43" s="73">
        <f t="shared" si="0"/>
        <v>-1.6138355882202471E-2</v>
      </c>
    </row>
    <row r="44" spans="1:15" x14ac:dyDescent="0.25">
      <c r="A44" t="s">
        <v>35</v>
      </c>
      <c r="B44">
        <f>SUMIF('C&amp;I'!B:B, FI_Q_N!$A44, 'C&amp;I'!G:G)</f>
        <v>2655.4</v>
      </c>
      <c r="C44">
        <f>SUMIF('M&amp;M'!B:B, FI_Q_N!A44, 'M&amp;M'!J:J)</f>
        <v>2132.9</v>
      </c>
      <c r="D44" s="22">
        <f>SUMIF(Transfers!B:B, FI_Q_N!A44, Transfers!O:O)</f>
        <v>2677.7</v>
      </c>
      <c r="E44" s="4">
        <f>SUMIF(Taxes!B:B,A44, Taxes!W:W)</f>
        <v>596.94200000000001</v>
      </c>
      <c r="F44" s="4">
        <f>SUMIF(Taxes!B:B,A44, Taxes!Y:Y)</f>
        <v>596.94200000000001</v>
      </c>
      <c r="H44" s="59">
        <f t="shared" si="1"/>
        <v>6507.8005999999996</v>
      </c>
      <c r="I44" s="59">
        <f t="shared" si="2"/>
        <v>6507.8005999999996</v>
      </c>
      <c r="J44" s="60">
        <f>VLOOKUP(A44, realGDP!B:E, 4, FALSE)</f>
        <v>14602.6</v>
      </c>
      <c r="K44" s="62">
        <f>H44/realGDP!$F31</f>
        <v>6808.7472274534421</v>
      </c>
      <c r="L44" s="62">
        <f>I44/realGDP!$F31</f>
        <v>6808.7472274534421</v>
      </c>
      <c r="M44" s="61">
        <f t="shared" si="3"/>
        <v>0.46626951552829238</v>
      </c>
      <c r="N44" s="61">
        <f t="shared" si="4"/>
        <v>0.46626951552829238</v>
      </c>
      <c r="O44" s="73">
        <f t="shared" si="0"/>
        <v>3.4431006010074761E-2</v>
      </c>
    </row>
    <row r="45" spans="1:15" x14ac:dyDescent="0.25">
      <c r="A45" t="s">
        <v>36</v>
      </c>
      <c r="B45">
        <f>SUMIF('C&amp;I'!B:B, FI_Q_N!$A45, 'C&amp;I'!G:G)</f>
        <v>2690.6</v>
      </c>
      <c r="C45">
        <f>SUMIF('M&amp;M'!B:B, FI_Q_N!A45, 'M&amp;M'!J:J)</f>
        <v>2132.3999999999996</v>
      </c>
      <c r="D45" s="22">
        <f>SUMIF(Transfers!B:B, FI_Q_N!A45, Transfers!O:O)</f>
        <v>2690.9</v>
      </c>
      <c r="E45" s="4">
        <f>SUMIF(Taxes!B:B,A45, Taxes!W:W)</f>
        <v>573.52800000000002</v>
      </c>
      <c r="F45" s="4">
        <f>SUMIF(Taxes!B:B,A45, Taxes!Y:Y)</f>
        <v>573.52800000000002</v>
      </c>
      <c r="H45" s="59">
        <f t="shared" si="1"/>
        <v>6568.9704000000002</v>
      </c>
      <c r="I45" s="59">
        <f t="shared" si="2"/>
        <v>6568.9704000000002</v>
      </c>
      <c r="J45" s="60">
        <f>VLOOKUP(A45, realGDP!B:E, 4, FALSE)</f>
        <v>14716.9</v>
      </c>
      <c r="K45" s="62">
        <f>H45/realGDP!$F32</f>
        <v>6872.7457627118647</v>
      </c>
      <c r="L45" s="62">
        <f>I45/realGDP!$F32</f>
        <v>6872.7457627118647</v>
      </c>
      <c r="M45" s="61">
        <f t="shared" si="3"/>
        <v>0.46699683783350193</v>
      </c>
      <c r="N45" s="61">
        <f t="shared" si="4"/>
        <v>0.46699683783350193</v>
      </c>
      <c r="O45" s="73">
        <f t="shared" si="0"/>
        <v>1.5598753102816776E-3</v>
      </c>
    </row>
    <row r="46" spans="1:15" x14ac:dyDescent="0.25">
      <c r="A46" t="s">
        <v>37</v>
      </c>
      <c r="B46">
        <f>SUMIF('C&amp;I'!B:B, FI_Q_N!$A46, 'C&amp;I'!G:G)</f>
        <v>2735.6</v>
      </c>
      <c r="C46">
        <f>SUMIF('M&amp;M'!B:B, FI_Q_N!A46, 'M&amp;M'!J:J)</f>
        <v>2249.6</v>
      </c>
      <c r="D46" s="22">
        <f>SUMIF(Transfers!B:B, FI_Q_N!A46, Transfers!O:O)</f>
        <v>2775.2000000000003</v>
      </c>
      <c r="E46" s="4">
        <f>SUMIF(Taxes!B:B,A46, Taxes!W:W)</f>
        <v>547.41000000000008</v>
      </c>
      <c r="F46" s="4">
        <f>SUMIF(Taxes!B:B,A46, Taxes!Y:Y)</f>
        <v>547.41000000000008</v>
      </c>
      <c r="H46" s="59">
        <f t="shared" si="1"/>
        <v>6788.4529999999995</v>
      </c>
      <c r="I46" s="59">
        <f t="shared" si="2"/>
        <v>6788.4529999999995</v>
      </c>
      <c r="J46" s="60">
        <f>VLOOKUP(A46, realGDP!B:E, 4, FALSE)</f>
        <v>14726</v>
      </c>
      <c r="K46" s="62">
        <f>H46/realGDP!$F33</f>
        <v>6930.1043325574747</v>
      </c>
      <c r="L46" s="62">
        <f>I46/realGDP!$F33</f>
        <v>6930.1043325574747</v>
      </c>
      <c r="M46" s="61">
        <f t="shared" si="3"/>
        <v>0.47060330928680394</v>
      </c>
      <c r="N46" s="61">
        <f t="shared" si="4"/>
        <v>0.47060330928680394</v>
      </c>
      <c r="O46" s="73">
        <f t="shared" si="0"/>
        <v>7.722689237111835E-3</v>
      </c>
    </row>
    <row r="47" spans="1:15" x14ac:dyDescent="0.25">
      <c r="A47" t="s">
        <v>38</v>
      </c>
      <c r="B47">
        <f>SUMIF('C&amp;I'!B:B, FI_Q_N!$A47, 'C&amp;I'!G:G)</f>
        <v>2782.5</v>
      </c>
      <c r="C47">
        <f>SUMIF('M&amp;M'!B:B, FI_Q_N!A47, 'M&amp;M'!J:J)</f>
        <v>2216.8999999999996</v>
      </c>
      <c r="D47" s="22">
        <f>SUMIF(Transfers!B:B, FI_Q_N!A47, Transfers!O:O)</f>
        <v>2803.1</v>
      </c>
      <c r="E47" s="4">
        <f>SUMIF(Taxes!B:B,A47, Taxes!W:W)</f>
        <v>824.39599999999996</v>
      </c>
      <c r="F47" s="4">
        <f>SUMIF(Taxes!B:B,A47, Taxes!Y:Y)</f>
        <v>824.39599999999996</v>
      </c>
      <c r="H47" s="59">
        <f t="shared" si="1"/>
        <v>6653.6427999999996</v>
      </c>
      <c r="I47" s="59">
        <f t="shared" si="2"/>
        <v>6653.6427999999996</v>
      </c>
      <c r="J47" s="60">
        <f>VLOOKUP(A47, realGDP!B:E, 4, FALSE)</f>
        <v>14838.7</v>
      </c>
      <c r="K47" s="62">
        <f>H47/realGDP!$F34</f>
        <v>6792.4811139695366</v>
      </c>
      <c r="L47" s="62">
        <f>I47/realGDP!$F34</f>
        <v>6792.4811139695366</v>
      </c>
      <c r="M47" s="61">
        <f t="shared" si="3"/>
        <v>0.45775446056389957</v>
      </c>
      <c r="N47" s="61">
        <f t="shared" si="4"/>
        <v>0.45775446056389957</v>
      </c>
      <c r="O47" s="73">
        <f t="shared" si="0"/>
        <v>-2.7302928962349871E-2</v>
      </c>
    </row>
    <row r="48" spans="1:15" x14ac:dyDescent="0.25">
      <c r="A48" t="s">
        <v>39</v>
      </c>
      <c r="B48">
        <f>SUMIF('C&amp;I'!B:B, FI_Q_N!$A48, 'C&amp;I'!G:G)</f>
        <v>2824.3</v>
      </c>
      <c r="C48">
        <f>SUMIF('M&amp;M'!B:B, FI_Q_N!A48, 'M&amp;M'!J:J)</f>
        <v>2258.3000000000002</v>
      </c>
      <c r="D48" s="22">
        <f>SUMIF(Transfers!B:B, FI_Q_N!A48, Transfers!O:O)</f>
        <v>2827.7</v>
      </c>
      <c r="E48" s="4">
        <f>SUMIF(Taxes!B:B,A48, Taxes!W:W)</f>
        <v>622.33699999999999</v>
      </c>
      <c r="F48" s="4">
        <f>SUMIF(Taxes!B:B,A48, Taxes!Y:Y)</f>
        <v>622.33699999999999</v>
      </c>
      <c r="H48" s="59">
        <f t="shared" si="1"/>
        <v>6899.2840999999999</v>
      </c>
      <c r="I48" s="59">
        <f t="shared" si="2"/>
        <v>6899.2840999999999</v>
      </c>
      <c r="J48" s="60">
        <f>VLOOKUP(A48, realGDP!B:E, 4, FALSE)</f>
        <v>14938.5</v>
      </c>
      <c r="K48" s="62">
        <f>H48/realGDP!$F35</f>
        <v>7043.2480909796232</v>
      </c>
      <c r="L48" s="62">
        <f>I48/realGDP!$F35</f>
        <v>7043.2480909796232</v>
      </c>
      <c r="M48" s="61">
        <f t="shared" si="3"/>
        <v>0.47148295283861319</v>
      </c>
      <c r="N48" s="61">
        <f t="shared" si="4"/>
        <v>0.47148295283861319</v>
      </c>
      <c r="O48" s="73">
        <f t="shared" si="0"/>
        <v>2.9990952480947408E-2</v>
      </c>
    </row>
    <row r="49" spans="1:15" x14ac:dyDescent="0.25">
      <c r="A49" t="s">
        <v>40</v>
      </c>
      <c r="B49">
        <f>SUMIF('C&amp;I'!B:B, FI_Q_N!$A49, 'C&amp;I'!G:G)</f>
        <v>2865.3</v>
      </c>
      <c r="C49">
        <f>SUMIF('M&amp;M'!B:B, FI_Q_N!A49, 'M&amp;M'!J:J)</f>
        <v>2313.6999999999998</v>
      </c>
      <c r="D49" s="22">
        <f>SUMIF(Transfers!B:B, FI_Q_N!A49, Transfers!O:O)</f>
        <v>2861.3</v>
      </c>
      <c r="E49" s="4">
        <f>SUMIF(Taxes!B:B,A49, Taxes!W:W)</f>
        <v>606.21499999999992</v>
      </c>
      <c r="F49" s="4">
        <f>SUMIF(Taxes!B:B,A49, Taxes!Y:Y)</f>
        <v>606.21499999999992</v>
      </c>
      <c r="H49" s="59">
        <f t="shared" si="1"/>
        <v>7030.2495000000008</v>
      </c>
      <c r="I49" s="59">
        <f t="shared" si="2"/>
        <v>7030.2495000000008</v>
      </c>
      <c r="J49" s="60">
        <f>VLOOKUP(A49, realGDP!B:E, 4, FALSE)</f>
        <v>14991.8</v>
      </c>
      <c r="K49" s="62">
        <f>H49/realGDP!$F36</f>
        <v>7176.9462820041663</v>
      </c>
      <c r="L49" s="62">
        <f>I49/realGDP!$F36</f>
        <v>7176.9462820041663</v>
      </c>
      <c r="M49" s="61">
        <f t="shared" si="3"/>
        <v>0.4787247883512431</v>
      </c>
      <c r="N49" s="61">
        <f t="shared" si="4"/>
        <v>0.4787247883512431</v>
      </c>
      <c r="O49" s="73">
        <f t="shared" si="0"/>
        <v>1.535969745890009E-2</v>
      </c>
    </row>
    <row r="50" spans="1:15" x14ac:dyDescent="0.25">
      <c r="A50" t="s">
        <v>41</v>
      </c>
      <c r="B50">
        <f>SUMIF('C&amp;I'!B:B, FI_Q_N!$A50, 'C&amp;I'!G:G)</f>
        <v>2923.8</v>
      </c>
      <c r="C50">
        <f>SUMIF('M&amp;M'!B:B, FI_Q_N!A50, 'M&amp;M'!J:J)</f>
        <v>2345.4</v>
      </c>
      <c r="D50" s="22">
        <f>SUMIF(Transfers!B:B, FI_Q_N!A50, Transfers!O:O)</f>
        <v>2941.9</v>
      </c>
      <c r="E50" s="4">
        <f>SUMIF(Taxes!B:B,A50, Taxes!W:W)</f>
        <v>539.75600000000009</v>
      </c>
      <c r="F50" s="4">
        <f>SUMIF(Taxes!B:B,A50, Taxes!Y:Y)</f>
        <v>539.75600000000009</v>
      </c>
      <c r="H50" s="59">
        <f t="shared" si="1"/>
        <v>7212.6508000000013</v>
      </c>
      <c r="I50" s="59">
        <f t="shared" si="2"/>
        <v>7212.6508000000013</v>
      </c>
      <c r="J50" s="60">
        <f>VLOOKUP(A50, realGDP!B:E, 4, FALSE)</f>
        <v>14889.5</v>
      </c>
      <c r="K50" s="62">
        <f>H50/realGDP!$F37</f>
        <v>7226.0189350298069</v>
      </c>
      <c r="L50" s="62">
        <f>I50/realGDP!$F37</f>
        <v>7226.0189350298069</v>
      </c>
      <c r="M50" s="61">
        <f t="shared" si="3"/>
        <v>0.48530971053627098</v>
      </c>
      <c r="N50" s="61">
        <f t="shared" si="4"/>
        <v>0.48530971053627098</v>
      </c>
      <c r="O50" s="73">
        <f t="shared" si="0"/>
        <v>1.3755131017357147E-2</v>
      </c>
    </row>
    <row r="51" spans="1:15" x14ac:dyDescent="0.25">
      <c r="A51" t="s">
        <v>42</v>
      </c>
      <c r="B51">
        <f>SUMIF('C&amp;I'!B:B, FI_Q_N!$A51, 'C&amp;I'!G:G)</f>
        <v>2983.4</v>
      </c>
      <c r="C51">
        <f>SUMIF('M&amp;M'!B:B, FI_Q_N!A51, 'M&amp;M'!J:J)</f>
        <v>2391.1999999999998</v>
      </c>
      <c r="D51" s="22">
        <f>SUMIF(Transfers!B:B, FI_Q_N!A51, Transfers!O:O)</f>
        <v>3320.1</v>
      </c>
      <c r="E51" s="4">
        <f>SUMIF(Taxes!B:B,A51, Taxes!W:W)</f>
        <v>787.93299999999999</v>
      </c>
      <c r="F51" s="4">
        <f>SUMIF(Taxes!B:B,A51, Taxes!Y:Y)</f>
        <v>787.93299999999999</v>
      </c>
      <c r="H51" s="59">
        <f t="shared" si="1"/>
        <v>7327.8469000000005</v>
      </c>
      <c r="I51" s="59">
        <f t="shared" si="2"/>
        <v>7327.8469000000005</v>
      </c>
      <c r="J51" s="60">
        <f>VLOOKUP(A51, realGDP!B:E, 4, FALSE)</f>
        <v>14963.4</v>
      </c>
      <c r="K51" s="62">
        <f>H51/realGDP!$F38</f>
        <v>7341.4285428041885</v>
      </c>
      <c r="L51" s="62">
        <f>I51/realGDP!$F38</f>
        <v>7341.4285428041885</v>
      </c>
      <c r="M51" s="61">
        <f t="shared" si="3"/>
        <v>0.49062569621905372</v>
      </c>
      <c r="N51" s="61">
        <f t="shared" si="4"/>
        <v>0.49062569621905372</v>
      </c>
      <c r="O51" s="73">
        <f t="shared" si="0"/>
        <v>1.0953800361646504E-2</v>
      </c>
    </row>
    <row r="52" spans="1:15" x14ac:dyDescent="0.25">
      <c r="A52" t="s">
        <v>43</v>
      </c>
      <c r="B52">
        <f>SUMIF('C&amp;I'!B:B, FI_Q_N!$A52, 'C&amp;I'!G:G)</f>
        <v>3055.9</v>
      </c>
      <c r="C52">
        <f>SUMIF('M&amp;M'!B:B, FI_Q_N!A52, 'M&amp;M'!J:J)</f>
        <v>2424.6000000000004</v>
      </c>
      <c r="D52" s="22">
        <f>SUMIF(Transfers!B:B, FI_Q_N!A52, Transfers!O:O)</f>
        <v>3103.6</v>
      </c>
      <c r="E52" s="4">
        <f>SUMIF(Taxes!B:B,A52, Taxes!W:W)</f>
        <v>589.95299999999997</v>
      </c>
      <c r="F52" s="4">
        <f>SUMIF(Taxes!B:B,A52, Taxes!Y:Y)</f>
        <v>589.95299999999997</v>
      </c>
      <c r="H52" s="59">
        <f t="shared" si="1"/>
        <v>7637.0128999999997</v>
      </c>
      <c r="I52" s="59">
        <f t="shared" si="2"/>
        <v>7637.0128999999997</v>
      </c>
      <c r="J52" s="60">
        <f>VLOOKUP(A52, realGDP!B:E, 4, FALSE)</f>
        <v>14891.6</v>
      </c>
      <c r="K52" s="62">
        <f>H52/realGDP!$F39</f>
        <v>7651.1675599859736</v>
      </c>
      <c r="L52" s="62">
        <f>I52/realGDP!$F39</f>
        <v>7651.1675599859736</v>
      </c>
      <c r="M52" s="61">
        <f t="shared" si="3"/>
        <v>0.51379083241464807</v>
      </c>
      <c r="N52" s="61">
        <f t="shared" si="4"/>
        <v>0.51379083241464807</v>
      </c>
      <c r="O52" s="73">
        <f t="shared" si="0"/>
        <v>4.7215497219394775E-2</v>
      </c>
    </row>
    <row r="53" spans="1:15" x14ac:dyDescent="0.25">
      <c r="A53" t="s">
        <v>44</v>
      </c>
      <c r="B53">
        <f>SUMIF('C&amp;I'!B:B, FI_Q_N!$A53, 'C&amp;I'!G:G)</f>
        <v>3049.7</v>
      </c>
      <c r="C53">
        <f>SUMIF('M&amp;M'!B:B, FI_Q_N!A53, 'M&amp;M'!J:J)</f>
        <v>2453.7999999999997</v>
      </c>
      <c r="D53" s="22">
        <f>SUMIF(Transfers!B:B, FI_Q_N!A53, Transfers!O:O)</f>
        <v>3187.3999999999996</v>
      </c>
      <c r="E53" s="4">
        <f>SUMIF(Taxes!B:B,A53, Taxes!W:W)</f>
        <v>547.44000000000005</v>
      </c>
      <c r="F53" s="4">
        <f>SUMIF(Taxes!B:B,A53, Taxes!Y:Y)</f>
        <v>547.44000000000005</v>
      </c>
      <c r="H53" s="59">
        <f t="shared" si="1"/>
        <v>7636.692</v>
      </c>
      <c r="I53" s="59">
        <f t="shared" si="2"/>
        <v>7636.692</v>
      </c>
      <c r="J53" s="60">
        <f>VLOOKUP(A53, realGDP!B:E, 4, FALSE)</f>
        <v>14577</v>
      </c>
      <c r="K53" s="62">
        <f>H53/realGDP!$F40</f>
        <v>7650.8460652206586</v>
      </c>
      <c r="L53" s="62">
        <f>I53/realGDP!$F40</f>
        <v>7650.8460652206586</v>
      </c>
      <c r="M53" s="61">
        <f t="shared" si="3"/>
        <v>0.52485738253554626</v>
      </c>
      <c r="N53" s="61">
        <f t="shared" si="4"/>
        <v>0.52485738253554626</v>
      </c>
      <c r="O53" s="73">
        <f t="shared" si="0"/>
        <v>2.1539018259413067E-2</v>
      </c>
    </row>
    <row r="54" spans="1:15" x14ac:dyDescent="0.25">
      <c r="A54" t="s">
        <v>45</v>
      </c>
      <c r="B54">
        <f>SUMIF('C&amp;I'!B:B, FI_Q_N!$A54, 'C&amp;I'!G:G)</f>
        <v>3035.4</v>
      </c>
      <c r="C54">
        <f>SUMIF('M&amp;M'!B:B, FI_Q_N!A54, 'M&amp;M'!J:J)</f>
        <v>2527.6999999999998</v>
      </c>
      <c r="D54" s="22">
        <f>SUMIF(Transfers!B:B, FI_Q_N!A54, Transfers!O:O)</f>
        <v>3456.1</v>
      </c>
      <c r="E54" s="4">
        <f>SUMIF(Taxes!B:B,A54, Taxes!W:W)</f>
        <v>442.39400000000001</v>
      </c>
      <c r="F54" s="4">
        <f>SUMIF(Taxes!B:B,A54, Taxes!Y:Y)</f>
        <v>442.39400000000001</v>
      </c>
      <c r="H54" s="59">
        <f t="shared" si="1"/>
        <v>7910.8242</v>
      </c>
      <c r="I54" s="59">
        <f t="shared" si="2"/>
        <v>7910.8242</v>
      </c>
      <c r="J54" s="60">
        <f>VLOOKUP(A54, realGDP!B:E, 4, FALSE)</f>
        <v>14375</v>
      </c>
      <c r="K54" s="62">
        <f>H54/realGDP!$F41</f>
        <v>7897.4774630873826</v>
      </c>
      <c r="L54" s="62">
        <f>I54/realGDP!$F41</f>
        <v>7897.4774630873826</v>
      </c>
      <c r="M54" s="61">
        <f t="shared" si="3"/>
        <v>0.54938973656260048</v>
      </c>
      <c r="N54" s="61">
        <f t="shared" si="4"/>
        <v>0.54938973656260048</v>
      </c>
      <c r="O54" s="73">
        <f t="shared" si="0"/>
        <v>4.6740990683107553E-2</v>
      </c>
    </row>
    <row r="55" spans="1:15" x14ac:dyDescent="0.25">
      <c r="A55" t="s">
        <v>46</v>
      </c>
      <c r="B55">
        <f>SUMIF('C&amp;I'!B:B, FI_Q_N!$A55, 'C&amp;I'!G:G)</f>
        <v>3086.5</v>
      </c>
      <c r="C55">
        <f>SUMIF('M&amp;M'!B:B, FI_Q_N!A55, 'M&amp;M'!J:J)</f>
        <v>2582.6999999999998</v>
      </c>
      <c r="D55" s="22">
        <f>SUMIF(Transfers!B:B, FI_Q_N!A55, Transfers!O:O)</f>
        <v>3813.1000000000004</v>
      </c>
      <c r="E55" s="4">
        <f>SUMIF(Taxes!B:B,A55, Taxes!W:W)</f>
        <v>598.83799999999997</v>
      </c>
      <c r="F55" s="4">
        <f>SUMIF(Taxes!B:B,A55, Taxes!Y:Y)</f>
        <v>598.83799999999997</v>
      </c>
      <c r="H55" s="59">
        <f t="shared" si="1"/>
        <v>8157.693400000001</v>
      </c>
      <c r="I55" s="59">
        <f t="shared" si="2"/>
        <v>8157.693400000001</v>
      </c>
      <c r="J55" s="60">
        <f>VLOOKUP(A55, realGDP!B:E, 4, FALSE)</f>
        <v>14355.6</v>
      </c>
      <c r="K55" s="62">
        <f>H55/realGDP!$F42</f>
        <v>8143.9301580329256</v>
      </c>
      <c r="L55" s="62">
        <f>I55/realGDP!$F42</f>
        <v>8143.9301580329256</v>
      </c>
      <c r="M55" s="61">
        <f t="shared" si="3"/>
        <v>0.56729988004910459</v>
      </c>
      <c r="N55" s="61">
        <f t="shared" si="4"/>
        <v>0.56729988004910459</v>
      </c>
      <c r="O55" s="73">
        <f t="shared" si="0"/>
        <v>3.2600069303375667E-2</v>
      </c>
    </row>
    <row r="56" spans="1:15" x14ac:dyDescent="0.25">
      <c r="A56" t="s">
        <v>47</v>
      </c>
      <c r="B56">
        <f>SUMIF('C&amp;I'!B:B, FI_Q_N!$A56, 'C&amp;I'!G:G)</f>
        <v>3112.5</v>
      </c>
      <c r="C56">
        <f>SUMIF('M&amp;M'!B:B, FI_Q_N!A56, 'M&amp;M'!J:J)</f>
        <v>2629.5</v>
      </c>
      <c r="D56" s="22">
        <f>SUMIF(Transfers!B:B, FI_Q_N!A56, Transfers!O:O)</f>
        <v>3766.7999999999997</v>
      </c>
      <c r="E56" s="4">
        <f>SUMIF(Taxes!B:B,A56, Taxes!W:W)</f>
        <v>515.94200000000001</v>
      </c>
      <c r="F56" s="4">
        <f>SUMIF(Taxes!B:B,A56, Taxes!Y:Y)</f>
        <v>515.94200000000001</v>
      </c>
      <c r="H56" s="59">
        <f t="shared" si="1"/>
        <v>8412.8005999999987</v>
      </c>
      <c r="I56" s="59">
        <f t="shared" si="2"/>
        <v>8412.8005999999987</v>
      </c>
      <c r="J56" s="60">
        <f>VLOOKUP(A56, realGDP!B:E, 4, FALSE)</f>
        <v>14402.5</v>
      </c>
      <c r="K56" s="62">
        <f>H56/realGDP!$F43</f>
        <v>8398.6069542473215</v>
      </c>
      <c r="L56" s="62">
        <f>I56/realGDP!$F43</f>
        <v>8398.6069542473215</v>
      </c>
      <c r="M56" s="61">
        <f t="shared" si="3"/>
        <v>0.58313535526799665</v>
      </c>
      <c r="N56" s="61">
        <f t="shared" si="4"/>
        <v>0.58313535526799665</v>
      </c>
      <c r="O56" s="73">
        <f t="shared" si="0"/>
        <v>2.7913764440636424E-2</v>
      </c>
    </row>
    <row r="57" spans="1:15" x14ac:dyDescent="0.25">
      <c r="A57" t="s">
        <v>48</v>
      </c>
      <c r="B57">
        <f>SUMIF('C&amp;I'!B:B, FI_Q_N!$A57, 'C&amp;I'!G:G)</f>
        <v>3122</v>
      </c>
      <c r="C57">
        <f>SUMIF('M&amp;M'!B:B, FI_Q_N!A57, 'M&amp;M'!J:J)</f>
        <v>2626.2</v>
      </c>
      <c r="D57" s="22">
        <f>SUMIF(Transfers!B:B, FI_Q_N!A57, Transfers!O:O)</f>
        <v>3815.8999999999996</v>
      </c>
      <c r="E57" s="4">
        <f>SUMIF(Taxes!B:B,A57, Taxes!W:W)</f>
        <v>487.77499999999998</v>
      </c>
      <c r="F57" s="4">
        <f>SUMIF(Taxes!B:B,A57, Taxes!Y:Y)</f>
        <v>487.77499999999998</v>
      </c>
      <c r="H57" s="59">
        <f t="shared" si="1"/>
        <v>8439.8374999999996</v>
      </c>
      <c r="I57" s="59">
        <f t="shared" si="2"/>
        <v>8439.8374999999996</v>
      </c>
      <c r="J57" s="60">
        <f>VLOOKUP(A57, realGDP!B:E, 4, FALSE)</f>
        <v>14541.9</v>
      </c>
      <c r="K57" s="62">
        <f>H57/realGDP!$F44</f>
        <v>8425.5982389761302</v>
      </c>
      <c r="L57" s="62">
        <f>I57/realGDP!$F44</f>
        <v>8425.5982389761302</v>
      </c>
      <c r="M57" s="61">
        <f t="shared" si="3"/>
        <v>0.57940147016388022</v>
      </c>
      <c r="N57" s="61">
        <f t="shared" si="4"/>
        <v>0.57940147016388022</v>
      </c>
      <c r="O57" s="73">
        <f t="shared" si="0"/>
        <v>-6.4031190535521754E-3</v>
      </c>
    </row>
    <row r="58" spans="1:15" x14ac:dyDescent="0.25">
      <c r="A58" t="s">
        <v>49</v>
      </c>
      <c r="B58">
        <f>SUMIF('C&amp;I'!B:B, FI_Q_N!$A58, 'C&amp;I'!G:G)</f>
        <v>3135.7</v>
      </c>
      <c r="C58">
        <f>SUMIF('M&amp;M'!B:B, FI_Q_N!A58, 'M&amp;M'!J:J)</f>
        <v>2660.4</v>
      </c>
      <c r="D58" s="22">
        <f>SUMIF(Transfers!B:B, FI_Q_N!A58, Transfers!O:O)</f>
        <v>3977.8</v>
      </c>
      <c r="E58" s="4">
        <f>SUMIF(Taxes!B:B,A58, Taxes!W:W)</f>
        <v>466.11699999999996</v>
      </c>
      <c r="F58" s="4">
        <f>SUMIF(Taxes!B:B,A58, Taxes!Y:Y)</f>
        <v>466.11699999999996</v>
      </c>
      <c r="H58" s="59">
        <f t="shared" si="1"/>
        <v>8587.2981</v>
      </c>
      <c r="I58" s="59">
        <f t="shared" si="2"/>
        <v>8587.2981</v>
      </c>
      <c r="J58" s="60">
        <f>VLOOKUP(A58, realGDP!B:E, 4, FALSE)</f>
        <v>14604.8</v>
      </c>
      <c r="K58" s="62">
        <f>H58/realGDP!$F45</f>
        <v>8423.131271518112</v>
      </c>
      <c r="L58" s="62">
        <f>I58/realGDP!$F45</f>
        <v>8423.131271518112</v>
      </c>
      <c r="M58" s="61">
        <f t="shared" si="3"/>
        <v>0.57673718719312228</v>
      </c>
      <c r="N58" s="61">
        <f t="shared" si="4"/>
        <v>0.57673718719312228</v>
      </c>
      <c r="O58" s="73">
        <f t="shared" si="0"/>
        <v>-4.5983365730921655E-3</v>
      </c>
    </row>
    <row r="59" spans="1:15" x14ac:dyDescent="0.25">
      <c r="A59" t="s">
        <v>50</v>
      </c>
      <c r="B59">
        <f>SUMIF('C&amp;I'!B:B, FI_Q_N!$A59, 'C&amp;I'!G:G)</f>
        <v>3181.5</v>
      </c>
      <c r="C59">
        <f>SUMIF('M&amp;M'!B:B, FI_Q_N!A59, 'M&amp;M'!J:J)</f>
        <v>2688</v>
      </c>
      <c r="D59" s="22">
        <f>SUMIF(Transfers!B:B, FI_Q_N!A59, Transfers!O:O)</f>
        <v>3969</v>
      </c>
      <c r="E59" s="4">
        <f>SUMIF(Taxes!B:B,A59, Taxes!W:W)</f>
        <v>643.10299999999995</v>
      </c>
      <c r="F59" s="4">
        <f>SUMIF(Taxes!B:B,A59, Taxes!Y:Y)</f>
        <v>643.10299999999995</v>
      </c>
      <c r="H59" s="59">
        <f t="shared" si="1"/>
        <v>8598.0479000000014</v>
      </c>
      <c r="I59" s="59">
        <f t="shared" si="2"/>
        <v>8598.0479000000014</v>
      </c>
      <c r="J59" s="60">
        <f>VLOOKUP(A59, realGDP!B:E, 4, FALSE)</f>
        <v>14745.9</v>
      </c>
      <c r="K59" s="62">
        <f>H59/realGDP!$F46</f>
        <v>8433.6755632718341</v>
      </c>
      <c r="L59" s="62">
        <f>I59/realGDP!$F46</f>
        <v>8433.6755632718341</v>
      </c>
      <c r="M59" s="61">
        <f t="shared" si="3"/>
        <v>0.57193359261027366</v>
      </c>
      <c r="N59" s="61">
        <f t="shared" si="4"/>
        <v>0.57193359261027366</v>
      </c>
      <c r="O59" s="73">
        <f t="shared" si="0"/>
        <v>-8.3289142602835931E-3</v>
      </c>
    </row>
    <row r="60" spans="1:15" x14ac:dyDescent="0.25">
      <c r="A60" t="s">
        <v>51</v>
      </c>
      <c r="B60">
        <f>SUMIF('C&amp;I'!B:B, FI_Q_N!$A60, 'C&amp;I'!G:G)</f>
        <v>3194.7</v>
      </c>
      <c r="C60">
        <f>SUMIF('M&amp;M'!B:B, FI_Q_N!A60, 'M&amp;M'!J:J)</f>
        <v>2766.2</v>
      </c>
      <c r="D60" s="22">
        <f>SUMIF(Transfers!B:B, FI_Q_N!A60, Transfers!O:O)</f>
        <v>3969.3</v>
      </c>
      <c r="E60" s="4">
        <f>SUMIF(Taxes!B:B,A60, Taxes!W:W)</f>
        <v>564.74800000000005</v>
      </c>
      <c r="F60" s="4">
        <f>SUMIF(Taxes!B:B,A60, Taxes!Y:Y)</f>
        <v>564.74800000000005</v>
      </c>
      <c r="H60" s="59">
        <f t="shared" si="1"/>
        <v>8740.8963999999996</v>
      </c>
      <c r="I60" s="59">
        <f t="shared" si="2"/>
        <v>8740.8963999999996</v>
      </c>
      <c r="J60" s="60">
        <f>VLOOKUP(A60, realGDP!B:E, 4, FALSE)</f>
        <v>14845.5</v>
      </c>
      <c r="K60" s="62">
        <f>H60/realGDP!$F47</f>
        <v>8573.7931710953508</v>
      </c>
      <c r="L60" s="62">
        <f>I60/realGDP!$F47</f>
        <v>8573.7931710953508</v>
      </c>
      <c r="M60" s="61">
        <f t="shared" si="3"/>
        <v>0.57753482005290158</v>
      </c>
      <c r="N60" s="61">
        <f t="shared" si="4"/>
        <v>0.57753482005290158</v>
      </c>
      <c r="O60" s="73">
        <f t="shared" si="0"/>
        <v>9.7934926624334562E-3</v>
      </c>
    </row>
    <row r="61" spans="1:15" x14ac:dyDescent="0.25">
      <c r="A61" t="s">
        <v>52</v>
      </c>
      <c r="B61">
        <f>SUMIF('C&amp;I'!B:B, FI_Q_N!$A61, 'C&amp;I'!G:G)</f>
        <v>3184.2</v>
      </c>
      <c r="C61">
        <f>SUMIF('M&amp;M'!B:B, FI_Q_N!A61, 'M&amp;M'!J:J)</f>
        <v>2810.8</v>
      </c>
      <c r="D61" s="22">
        <f>SUMIF(Transfers!B:B, FI_Q_N!A61, Transfers!O:O)</f>
        <v>3965.9999999999995</v>
      </c>
      <c r="E61" s="4">
        <f>SUMIF(Taxes!B:B,A61, Taxes!W:W)</f>
        <v>531.79600000000005</v>
      </c>
      <c r="F61" s="4">
        <f>SUMIF(Taxes!B:B,A61, Taxes!Y:Y)</f>
        <v>531.79600000000005</v>
      </c>
      <c r="H61" s="59">
        <f t="shared" si="1"/>
        <v>8796.862799999999</v>
      </c>
      <c r="I61" s="59">
        <f t="shared" si="2"/>
        <v>8796.862799999999</v>
      </c>
      <c r="J61" s="60">
        <f>VLOOKUP(A61, realGDP!B:E, 4, FALSE)</f>
        <v>14939</v>
      </c>
      <c r="K61" s="62">
        <f>H61/realGDP!$F48</f>
        <v>8628.6896389371141</v>
      </c>
      <c r="L61" s="62">
        <f>I61/realGDP!$F48</f>
        <v>8628.6896389371141</v>
      </c>
      <c r="M61" s="61">
        <f t="shared" si="3"/>
        <v>0.57759486170005447</v>
      </c>
      <c r="N61" s="61">
        <f t="shared" si="4"/>
        <v>0.57759486170005447</v>
      </c>
      <c r="O61" s="73">
        <f t="shared" si="0"/>
        <v>1.0396195184791956E-4</v>
      </c>
    </row>
    <row r="62" spans="1:15" x14ac:dyDescent="0.25">
      <c r="A62" t="s">
        <v>53</v>
      </c>
      <c r="B62">
        <f>SUMIF('C&amp;I'!B:B, FI_Q_N!$A62, 'C&amp;I'!G:G)</f>
        <v>3153.8</v>
      </c>
      <c r="C62">
        <f>SUMIF('M&amp;M'!B:B, FI_Q_N!A62, 'M&amp;M'!J:J)</f>
        <v>2842.4</v>
      </c>
      <c r="D62" s="22">
        <f>SUMIF(Transfers!B:B, FI_Q_N!A62, Transfers!O:O)</f>
        <v>3943.8</v>
      </c>
      <c r="E62" s="4">
        <f>SUMIF(Taxes!B:B,A62, Taxes!W:W)</f>
        <v>488.1</v>
      </c>
      <c r="F62" s="4">
        <f>SUMIF(Taxes!B:B,A62, Taxes!Y:Y)</f>
        <v>488.1</v>
      </c>
      <c r="H62" s="59">
        <f t="shared" si="1"/>
        <v>8818.4500000000007</v>
      </c>
      <c r="I62" s="59">
        <f t="shared" si="2"/>
        <v>8818.4500000000007</v>
      </c>
      <c r="J62" s="60">
        <f>VLOOKUP(A62, realGDP!B:E, 4, FALSE)</f>
        <v>14881.3</v>
      </c>
      <c r="K62" s="62">
        <f>H62/realGDP!$F49</f>
        <v>8486.0513679186279</v>
      </c>
      <c r="L62" s="62">
        <f>I62/realGDP!$F49</f>
        <v>8486.0513679186279</v>
      </c>
      <c r="M62" s="61">
        <f t="shared" si="3"/>
        <v>0.57024933089976204</v>
      </c>
      <c r="N62" s="61">
        <f t="shared" si="4"/>
        <v>0.57024933089976204</v>
      </c>
      <c r="O62" s="73">
        <f t="shared" si="0"/>
        <v>-1.2717444851694237E-2</v>
      </c>
    </row>
    <row r="63" spans="1:15" x14ac:dyDescent="0.25">
      <c r="A63" t="s">
        <v>54</v>
      </c>
      <c r="B63">
        <f>SUMIF('C&amp;I'!B:B, FI_Q_N!$A63, 'C&amp;I'!G:G)</f>
        <v>3183.8</v>
      </c>
      <c r="C63">
        <f>SUMIF('M&amp;M'!B:B, FI_Q_N!A63, 'M&amp;M'!J:J)</f>
        <v>2827.8999999999996</v>
      </c>
      <c r="D63" s="22">
        <f>SUMIF(Transfers!B:B, FI_Q_N!A63, Transfers!O:O)</f>
        <v>3946.7000000000003</v>
      </c>
      <c r="E63" s="4">
        <f>SUMIF(Taxes!B:B,A63, Taxes!W:W)</f>
        <v>714.13499999999999</v>
      </c>
      <c r="F63" s="4">
        <f>SUMIF(Taxes!B:B,A63, Taxes!Y:Y)</f>
        <v>714.13499999999999</v>
      </c>
      <c r="H63" s="59">
        <f t="shared" si="1"/>
        <v>8668.0054999999993</v>
      </c>
      <c r="I63" s="59">
        <f t="shared" si="2"/>
        <v>8668.0054999999993</v>
      </c>
      <c r="J63" s="60">
        <f>VLOOKUP(A63, realGDP!B:E, 4, FALSE)</f>
        <v>14989.6</v>
      </c>
      <c r="K63" s="62">
        <f>H63/realGDP!$F50</f>
        <v>8341.2776542817828</v>
      </c>
      <c r="L63" s="62">
        <f>I63/realGDP!$F50</f>
        <v>8341.2776542817828</v>
      </c>
      <c r="M63" s="61">
        <f t="shared" si="3"/>
        <v>0.55647099684326351</v>
      </c>
      <c r="N63" s="61">
        <f t="shared" si="4"/>
        <v>0.55647099684326351</v>
      </c>
      <c r="O63" s="73">
        <f t="shared" si="0"/>
        <v>-2.4161946906204212E-2</v>
      </c>
    </row>
    <row r="64" spans="1:15" x14ac:dyDescent="0.25">
      <c r="A64" t="s">
        <v>55</v>
      </c>
      <c r="B64">
        <f>SUMIF('C&amp;I'!B:B, FI_Q_N!$A64, 'C&amp;I'!G:G)</f>
        <v>3176.8</v>
      </c>
      <c r="C64">
        <f>SUMIF('M&amp;M'!B:B, FI_Q_N!A64, 'M&amp;M'!J:J)</f>
        <v>2804.5</v>
      </c>
      <c r="D64" s="22">
        <f>SUMIF(Transfers!B:B, FI_Q_N!A64, Transfers!O:O)</f>
        <v>3945.8</v>
      </c>
      <c r="E64" s="4">
        <f>SUMIF(Taxes!B:B,A64, Taxes!W:W)</f>
        <v>568.46800000000007</v>
      </c>
      <c r="F64" s="4">
        <f>SUMIF(Taxes!B:B,A64, Taxes!Y:Y)</f>
        <v>568.46800000000007</v>
      </c>
      <c r="H64" s="59">
        <f t="shared" si="1"/>
        <v>8740.3723999999984</v>
      </c>
      <c r="I64" s="59">
        <f t="shared" si="2"/>
        <v>8740.3723999999984</v>
      </c>
      <c r="J64" s="60">
        <f>VLOOKUP(A64, realGDP!B:E, 4, FALSE)</f>
        <v>15021.1</v>
      </c>
      <c r="K64" s="62">
        <f>H64/realGDP!$F51</f>
        <v>8410.9167893607391</v>
      </c>
      <c r="L64" s="62">
        <f>I64/realGDP!$F51</f>
        <v>8410.9167893607391</v>
      </c>
      <c r="M64" s="61">
        <f t="shared" si="3"/>
        <v>0.55994013683157284</v>
      </c>
      <c r="N64" s="61">
        <f t="shared" si="4"/>
        <v>0.55994013683157284</v>
      </c>
      <c r="O64" s="73">
        <f t="shared" si="0"/>
        <v>6.2341793336742057E-3</v>
      </c>
    </row>
    <row r="65" spans="1:15" x14ac:dyDescent="0.25">
      <c r="A65" t="s">
        <v>56</v>
      </c>
      <c r="B65">
        <f>SUMIF('C&amp;I'!B:B, FI_Q_N!$A65, 'C&amp;I'!G:G)</f>
        <v>3160.4</v>
      </c>
      <c r="C65">
        <f>SUMIF('M&amp;M'!B:B, FI_Q_N!A65, 'M&amp;M'!J:J)</f>
        <v>2825.4</v>
      </c>
      <c r="D65" s="22">
        <f>SUMIF(Transfers!B:B, FI_Q_N!A65, Transfers!O:O)</f>
        <v>3955.5</v>
      </c>
      <c r="E65" s="4">
        <f>SUMIF(Taxes!B:B,A65, Taxes!W:W)</f>
        <v>555.43799999999999</v>
      </c>
      <c r="F65" s="4">
        <f>SUMIF(Taxes!B:B,A65, Taxes!Y:Y)</f>
        <v>555.43799999999999</v>
      </c>
      <c r="H65" s="59">
        <f t="shared" si="1"/>
        <v>8757.5133999999998</v>
      </c>
      <c r="I65" s="59">
        <f t="shared" si="2"/>
        <v>8757.5133999999998</v>
      </c>
      <c r="J65" s="60">
        <f>VLOOKUP(A65, realGDP!B:E, 4, FALSE)</f>
        <v>15190.3</v>
      </c>
      <c r="K65" s="62">
        <f>H65/realGDP!$F52</f>
        <v>8427.4116843249903</v>
      </c>
      <c r="L65" s="62">
        <f>I65/realGDP!$F52</f>
        <v>8427.4116843249903</v>
      </c>
      <c r="M65" s="61">
        <f t="shared" si="3"/>
        <v>0.5547890222263544</v>
      </c>
      <c r="N65" s="61">
        <f t="shared" si="4"/>
        <v>0.5547890222263544</v>
      </c>
      <c r="O65" s="73">
        <f t="shared" si="0"/>
        <v>-9.1994023403395575E-3</v>
      </c>
    </row>
    <row r="66" spans="1:15" x14ac:dyDescent="0.25">
      <c r="A66" t="s">
        <v>57</v>
      </c>
      <c r="B66">
        <f>SUMIF('C&amp;I'!B:B, FI_Q_N!$A66, 'C&amp;I'!G:G)</f>
        <v>3166.2</v>
      </c>
      <c r="C66">
        <f>SUMIF('M&amp;M'!B:B, FI_Q_N!A66, 'M&amp;M'!J:J)</f>
        <v>2844.1000000000004</v>
      </c>
      <c r="D66" s="22">
        <f>SUMIF(Transfers!B:B, FI_Q_N!A66, Transfers!O:O)</f>
        <v>4002.1000000000004</v>
      </c>
      <c r="E66" s="4">
        <f>SUMIF(Taxes!B:B,A66, Taxes!W:W)</f>
        <v>508.94800000000004</v>
      </c>
      <c r="F66" s="4">
        <f>SUMIF(Taxes!B:B,A66, Taxes!Y:Y)</f>
        <v>508.94800000000004</v>
      </c>
      <c r="H66" s="59">
        <f t="shared" si="1"/>
        <v>8837.0763999999999</v>
      </c>
      <c r="I66" s="59">
        <f t="shared" si="2"/>
        <v>8837.0763999999999</v>
      </c>
      <c r="J66" s="60">
        <f>VLOOKUP(A66, realGDP!B:E, 4, FALSE)</f>
        <v>15275</v>
      </c>
      <c r="K66" s="62">
        <f>H66/realGDP!$F53</f>
        <v>8350.7298911400048</v>
      </c>
      <c r="L66" s="62">
        <f>I66/realGDP!$F53</f>
        <v>8350.7298911400048</v>
      </c>
      <c r="M66" s="61">
        <f t="shared" si="3"/>
        <v>0.54669262789787265</v>
      </c>
      <c r="N66" s="61">
        <f t="shared" si="4"/>
        <v>0.54669262789787265</v>
      </c>
      <c r="O66" s="73">
        <f t="shared" si="0"/>
        <v>-1.4593645519500598E-2</v>
      </c>
    </row>
    <row r="67" spans="1:15" x14ac:dyDescent="0.25">
      <c r="A67" t="s">
        <v>58</v>
      </c>
      <c r="B67">
        <f>SUMIF('C&amp;I'!B:B, FI_Q_N!$A67, 'C&amp;I'!G:G)</f>
        <v>3163.3</v>
      </c>
      <c r="C67">
        <f>SUMIF('M&amp;M'!B:B, FI_Q_N!A67, 'M&amp;M'!J:J)</f>
        <v>2919.8</v>
      </c>
      <c r="D67" s="22">
        <f>SUMIF(Transfers!B:B, FI_Q_N!A67, Transfers!O:O)</f>
        <v>3996.6</v>
      </c>
      <c r="E67" s="4">
        <f>SUMIF(Taxes!B:B,A67, Taxes!W:W)</f>
        <v>759.697</v>
      </c>
      <c r="F67" s="4">
        <f>SUMIF(Taxes!B:B,A67, Taxes!Y:Y)</f>
        <v>759.697</v>
      </c>
      <c r="H67" s="59">
        <f t="shared" si="1"/>
        <v>8750.7921000000024</v>
      </c>
      <c r="I67" s="59">
        <f t="shared" si="2"/>
        <v>8750.7921000000024</v>
      </c>
      <c r="J67" s="60">
        <f>VLOOKUP(A67, realGDP!B:E, 4, FALSE)</f>
        <v>15336.7</v>
      </c>
      <c r="K67" s="62">
        <f>H67/realGDP!$F54</f>
        <v>8269.1942281524061</v>
      </c>
      <c r="L67" s="62">
        <f>I67/realGDP!$F54</f>
        <v>8269.1942281524061</v>
      </c>
      <c r="M67" s="61">
        <f t="shared" si="3"/>
        <v>0.53917689125772861</v>
      </c>
      <c r="N67" s="61">
        <f t="shared" si="4"/>
        <v>0.53917689125772861</v>
      </c>
      <c r="O67" s="73">
        <f t="shared" si="0"/>
        <v>-1.3747645855484381E-2</v>
      </c>
    </row>
    <row r="68" spans="1:15" x14ac:dyDescent="0.25">
      <c r="A68" t="s">
        <v>59</v>
      </c>
      <c r="B68">
        <f>SUMIF('C&amp;I'!B:B, FI_Q_N!$A68, 'C&amp;I'!G:G)</f>
        <v>3190.5</v>
      </c>
      <c r="C68">
        <f>SUMIF('M&amp;M'!B:B, FI_Q_N!A68, 'M&amp;M'!J:J)</f>
        <v>2934.3</v>
      </c>
      <c r="D68" s="22">
        <f>SUMIF(Transfers!B:B, FI_Q_N!A68, Transfers!O:O)</f>
        <v>4003.5</v>
      </c>
      <c r="E68" s="4">
        <f>SUMIF(Taxes!B:B,A68, Taxes!W:W)</f>
        <v>625.00900000000001</v>
      </c>
      <c r="F68" s="4">
        <f>SUMIF(Taxes!B:B,A68, Taxes!Y:Y)</f>
        <v>625.00900000000001</v>
      </c>
      <c r="H68" s="59">
        <f t="shared" si="1"/>
        <v>8887.3336999999992</v>
      </c>
      <c r="I68" s="59">
        <f t="shared" si="2"/>
        <v>8887.3336999999992</v>
      </c>
      <c r="J68" s="60">
        <f>VLOOKUP(A68, realGDP!B:E, 4, FALSE)</f>
        <v>15431.3</v>
      </c>
      <c r="K68" s="62">
        <f>H68/realGDP!$F55</f>
        <v>8398.2212919564554</v>
      </c>
      <c r="L68" s="62">
        <f>I68/realGDP!$F55</f>
        <v>8398.2212919564554</v>
      </c>
      <c r="M68" s="61">
        <f t="shared" si="3"/>
        <v>0.54423290921415923</v>
      </c>
      <c r="N68" s="61">
        <f t="shared" si="4"/>
        <v>0.54423290921415923</v>
      </c>
      <c r="O68" s="73">
        <f t="shared" si="0"/>
        <v>9.3772897882113959E-3</v>
      </c>
    </row>
    <row r="69" spans="1:15" x14ac:dyDescent="0.25">
      <c r="A69" t="s">
        <v>60</v>
      </c>
      <c r="B69">
        <f>SUMIF('C&amp;I'!B:B, FI_Q_N!$A69, 'C&amp;I'!G:G)</f>
        <v>3156.6</v>
      </c>
      <c r="C69">
        <f>SUMIF('M&amp;M'!B:B, FI_Q_N!A69, 'M&amp;M'!J:J)</f>
        <v>2971.6</v>
      </c>
      <c r="D69" s="22">
        <f>SUMIF(Transfers!B:B, FI_Q_N!A69, Transfers!O:O)</f>
        <v>4019.5</v>
      </c>
      <c r="E69" s="4">
        <f>SUMIF(Taxes!B:B,A69, Taxes!W:W)</f>
        <v>615.55199999999991</v>
      </c>
      <c r="F69" s="4">
        <f>SUMIF(Taxes!B:B,A69, Taxes!Y:Y)</f>
        <v>615.55199999999991</v>
      </c>
      <c r="H69" s="59">
        <f t="shared" si="1"/>
        <v>8906.5136000000002</v>
      </c>
      <c r="I69" s="59">
        <f t="shared" si="2"/>
        <v>8906.5136000000002</v>
      </c>
      <c r="J69" s="60">
        <f>VLOOKUP(A69, realGDP!B:E, 4, FALSE)</f>
        <v>15433.7</v>
      </c>
      <c r="K69" s="62">
        <f>H69/realGDP!$F56</f>
        <v>8416.3456304807987</v>
      </c>
      <c r="L69" s="62">
        <f>I69/realGDP!$F56</f>
        <v>8416.3456304807987</v>
      </c>
      <c r="M69" s="61">
        <f t="shared" si="3"/>
        <v>0.54532261418070838</v>
      </c>
      <c r="N69" s="61">
        <f t="shared" si="4"/>
        <v>0.54532261418070838</v>
      </c>
      <c r="O69" s="73">
        <f t="shared" si="0"/>
        <v>2.0022768709864192E-3</v>
      </c>
    </row>
    <row r="70" spans="1:15" x14ac:dyDescent="0.25">
      <c r="A70" t="s">
        <v>61</v>
      </c>
      <c r="B70">
        <f>SUMIF('C&amp;I'!B:B, FI_Q_N!$A70, 'C&amp;I'!G:G)</f>
        <v>3135.9</v>
      </c>
      <c r="C70">
        <f>SUMIF('M&amp;M'!B:B, FI_Q_N!A70, 'M&amp;M'!J:J)</f>
        <v>2998.7000000000003</v>
      </c>
      <c r="D70" s="22">
        <f>SUMIF(Transfers!B:B, FI_Q_N!A70, Transfers!O:O)</f>
        <v>4059.9</v>
      </c>
      <c r="E70" s="4">
        <f>SUMIF(Taxes!B:B,A70, Taxes!W:W)</f>
        <v>581.05700000000002</v>
      </c>
      <c r="F70" s="4">
        <f>SUMIF(Taxes!B:B,A70, Taxes!Y:Y)</f>
        <v>581.05700000000002</v>
      </c>
      <c r="H70" s="59">
        <f t="shared" si="1"/>
        <v>8959.6201000000001</v>
      </c>
      <c r="I70" s="59">
        <f t="shared" si="2"/>
        <v>8959.6201000000001</v>
      </c>
      <c r="J70" s="60">
        <f>VLOOKUP(A70, realGDP!B:E, 4, FALSE)</f>
        <v>15538.4</v>
      </c>
      <c r="K70" s="62">
        <f>H70/realGDP!$F57</f>
        <v>8349.9875117659667</v>
      </c>
      <c r="L70" s="62">
        <f>I70/realGDP!$F57</f>
        <v>8349.9875117659667</v>
      </c>
      <c r="M70" s="61">
        <f t="shared" si="3"/>
        <v>0.53737756215350141</v>
      </c>
      <c r="N70" s="61">
        <f t="shared" si="4"/>
        <v>0.53737756215350141</v>
      </c>
      <c r="O70" s="73">
        <f t="shared" si="0"/>
        <v>-1.4569452688375284E-2</v>
      </c>
    </row>
    <row r="71" spans="1:15" x14ac:dyDescent="0.25">
      <c r="A71" t="s">
        <v>62</v>
      </c>
      <c r="B71">
        <f>SUMIF('C&amp;I'!B:B, FI_Q_N!$A71, 'C&amp;I'!G:G)</f>
        <v>3142.4</v>
      </c>
      <c r="C71">
        <f>SUMIF('M&amp;M'!B:B, FI_Q_N!A71, 'M&amp;M'!J:J)</f>
        <v>3015.4</v>
      </c>
      <c r="D71" s="22">
        <f>SUMIF(Transfers!B:B, FI_Q_N!A71, Transfers!O:O)</f>
        <v>4070.8999999999996</v>
      </c>
      <c r="E71" s="4">
        <f>SUMIF(Taxes!B:B,A71, Taxes!W:W)</f>
        <v>890.53100000000006</v>
      </c>
      <c r="F71" s="4">
        <f>SUMIF(Taxes!B:B,A71, Taxes!Y:Y)</f>
        <v>890.53100000000006</v>
      </c>
      <c r="H71" s="59">
        <f t="shared" si="1"/>
        <v>8786.7482999999993</v>
      </c>
      <c r="I71" s="59">
        <f t="shared" si="2"/>
        <v>8786.7482999999993</v>
      </c>
      <c r="J71" s="60">
        <f>VLOOKUP(A71, realGDP!B:E, 4, FALSE)</f>
        <v>15606.6</v>
      </c>
      <c r="K71" s="62">
        <f>H71/realGDP!$F58</f>
        <v>8188.8782956356408</v>
      </c>
      <c r="L71" s="62">
        <f>I71/realGDP!$F58</f>
        <v>8188.8782956356408</v>
      </c>
      <c r="M71" s="61">
        <f t="shared" si="3"/>
        <v>0.52470610482972846</v>
      </c>
      <c r="N71" s="61">
        <f t="shared" si="4"/>
        <v>0.52470610482972846</v>
      </c>
      <c r="O71" s="73">
        <f t="shared" si="0"/>
        <v>-2.3580175683169613E-2</v>
      </c>
    </row>
    <row r="72" spans="1:15" x14ac:dyDescent="0.25">
      <c r="A72" t="s">
        <v>63</v>
      </c>
      <c r="B72">
        <f>SUMIF('C&amp;I'!B:B, FI_Q_N!$A72, 'C&amp;I'!G:G)</f>
        <v>3154.7</v>
      </c>
      <c r="C72">
        <f>SUMIF('M&amp;M'!B:B, FI_Q_N!A72, 'M&amp;M'!J:J)</f>
        <v>3069.2</v>
      </c>
      <c r="D72" s="22">
        <f>SUMIF(Transfers!B:B, FI_Q_N!A72, Transfers!O:O)</f>
        <v>4082.9999999999995</v>
      </c>
      <c r="E72" s="4">
        <f>SUMIF(Taxes!B:B,A72, Taxes!W:W)</f>
        <v>686.83600000000001</v>
      </c>
      <c r="F72" s="4">
        <f>SUMIF(Taxes!B:B,A72, Taxes!Y:Y)</f>
        <v>686.83600000000001</v>
      </c>
      <c r="H72" s="59">
        <f t="shared" si="1"/>
        <v>9004.6747999999989</v>
      </c>
      <c r="I72" s="59">
        <f t="shared" si="2"/>
        <v>9004.6747999999989</v>
      </c>
      <c r="J72" s="60">
        <f>VLOOKUP(A72, realGDP!B:E, 4, FALSE)</f>
        <v>15779.9</v>
      </c>
      <c r="K72" s="62">
        <f>H72/realGDP!$F59</f>
        <v>8391.9765892209762</v>
      </c>
      <c r="L72" s="62">
        <f>I72/realGDP!$F59</f>
        <v>8391.9765892209762</v>
      </c>
      <c r="M72" s="61">
        <f t="shared" si="3"/>
        <v>0.53181430739237745</v>
      </c>
      <c r="N72" s="61">
        <f t="shared" si="4"/>
        <v>0.53181430739237745</v>
      </c>
      <c r="O72" s="73">
        <f t="shared" si="0"/>
        <v>1.3547017077218282E-2</v>
      </c>
    </row>
    <row r="73" spans="1:15" x14ac:dyDescent="0.25">
      <c r="A73" t="s">
        <v>64</v>
      </c>
      <c r="B73">
        <f>SUMIF('C&amp;I'!B:B, FI_Q_N!$A73, 'C&amp;I'!G:G)</f>
        <v>3142.7</v>
      </c>
      <c r="C73">
        <f>SUMIF('M&amp;M'!B:B, FI_Q_N!A73, 'M&amp;M'!J:J)</f>
        <v>3078.2</v>
      </c>
      <c r="D73" s="22">
        <f>SUMIF(Transfers!B:B, FI_Q_N!A73, Transfers!O:O)</f>
        <v>4090.9</v>
      </c>
      <c r="E73" s="4">
        <f>SUMIF(Taxes!B:B,A73, Taxes!W:W)</f>
        <v>664.601</v>
      </c>
      <c r="F73" s="4">
        <f>SUMIF(Taxes!B:B,A73, Taxes!Y:Y)</f>
        <v>664.601</v>
      </c>
      <c r="H73" s="59">
        <f t="shared" si="1"/>
        <v>9025.2392999999993</v>
      </c>
      <c r="I73" s="59">
        <f t="shared" si="2"/>
        <v>9025.2392999999993</v>
      </c>
      <c r="J73" s="60">
        <f>VLOOKUP(A73, realGDP!B:E, 4, FALSE)</f>
        <v>15916.2</v>
      </c>
      <c r="K73" s="62">
        <f>H73/realGDP!$F60</f>
        <v>8411.1418346520531</v>
      </c>
      <c r="L73" s="62">
        <f>I73/realGDP!$F60</f>
        <v>8411.1418346520531</v>
      </c>
    </row>
    <row r="74" spans="1:15" x14ac:dyDescent="0.25">
      <c r="A74" t="s">
        <v>65</v>
      </c>
      <c r="B74">
        <f>SUMIF('C&amp;I'!B:B, FI_Q_N!$A74, 'C&amp;I'!G:G)</f>
        <v>3139.1</v>
      </c>
      <c r="C74">
        <f>SUMIF('M&amp;M'!B:B, FI_Q_N!A74, 'M&amp;M'!J:J)</f>
        <v>0</v>
      </c>
      <c r="D74" s="22">
        <f>SUMIF(Transfers!B:B, FI_Q_N!A74, Transfers!O:O)</f>
        <v>4132.7999999999993</v>
      </c>
      <c r="E74" s="4">
        <f>SUMIF(Taxes!B:B,A74, Taxes!W:W)</f>
        <v>656.19299999999998</v>
      </c>
      <c r="F74" s="4">
        <f>SUMIF(Taxes!B:B,A74, Taxes!Y:Y)</f>
        <v>656.19299999999998</v>
      </c>
      <c r="H74" s="59">
        <f t="shared" si="1"/>
        <v>5969.2448999999997</v>
      </c>
      <c r="I74" s="59">
        <f t="shared" si="2"/>
        <v>5969.2448999999997</v>
      </c>
      <c r="J74" s="60">
        <f>VLOOKUP(A74, realGDP!B:E, 4, FALSE)</f>
        <v>15831.7</v>
      </c>
      <c r="K74" s="62" t="e">
        <f>H74/realGDP!$F61</f>
        <v>#DIV/0!</v>
      </c>
      <c r="L74" s="62" t="e">
        <f>I74/realGDP!$F61</f>
        <v>#DIV/0!</v>
      </c>
    </row>
    <row r="75" spans="1:15" x14ac:dyDescent="0.25">
      <c r="A75" t="s">
        <v>66</v>
      </c>
      <c r="B75">
        <f>SUMIF('C&amp;I'!B:B, FI_Q_N!$A75, 'C&amp;I'!G:G)</f>
        <v>3161.5</v>
      </c>
      <c r="C75">
        <f>SUMIF('M&amp;M'!B:B, FI_Q_N!A75, 'M&amp;M'!J:J)</f>
        <v>0</v>
      </c>
      <c r="D75" s="22">
        <f>SUMIF(Transfers!B:B, FI_Q_N!A75, Transfers!O:O)</f>
        <v>4198.3</v>
      </c>
      <c r="E75" s="4">
        <f>SUMIF(Taxes!B:B,A75, Taxes!W:W)</f>
        <v>937.77199999999993</v>
      </c>
      <c r="F75" s="4">
        <f>SUMIF(Taxes!B:B,A75, Taxes!Y:Y)</f>
        <v>937.77199999999993</v>
      </c>
      <c r="H75" s="59">
        <f t="shared" si="1"/>
        <v>5837.4995999999992</v>
      </c>
      <c r="I75" s="59">
        <f t="shared" si="2"/>
        <v>5837.4995999999992</v>
      </c>
      <c r="J75" s="60">
        <f>VLOOKUP(A75, realGDP!B:E, 4, FALSE)</f>
        <v>15985.7</v>
      </c>
      <c r="K75" s="62" t="e">
        <f>H75/realGDP!$F62</f>
        <v>#DIV/0!</v>
      </c>
      <c r="L75" s="62" t="e">
        <f>I75/realGDP!$F62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1"/>
  <sheetViews>
    <sheetView topLeftCell="A22" zoomScale="85" zoomScaleNormal="85" workbookViewId="0"/>
  </sheetViews>
  <sheetFormatPr defaultRowHeight="15" x14ac:dyDescent="0.25"/>
  <cols>
    <col min="2" max="2" width="28.7109375" bestFit="1" customWidth="1"/>
    <col min="3" max="3" width="23.28515625" customWidth="1"/>
    <col min="4" max="4" width="16.7109375" bestFit="1" customWidth="1"/>
    <col min="5" max="5" width="16.140625" bestFit="1" customWidth="1"/>
    <col min="6" max="6" width="16.42578125" style="59" customWidth="1"/>
    <col min="7" max="7" width="9.140625" style="60"/>
    <col min="8" max="8" width="9.140625" style="61"/>
    <col min="9" max="9" width="9.140625" style="74"/>
  </cols>
  <sheetData>
    <row r="1" spans="1:9" x14ac:dyDescent="0.25">
      <c r="A1" s="26" t="s">
        <v>346</v>
      </c>
      <c r="B1" s="27" t="s">
        <v>345</v>
      </c>
      <c r="C1" s="28"/>
      <c r="F1" s="59" t="s">
        <v>367</v>
      </c>
      <c r="G1" s="60" t="s">
        <v>385</v>
      </c>
      <c r="H1" s="61" t="s">
        <v>388</v>
      </c>
      <c r="I1" s="74" t="s">
        <v>387</v>
      </c>
    </row>
    <row r="2" spans="1:9" x14ac:dyDescent="0.25">
      <c r="A2" s="29">
        <v>1</v>
      </c>
      <c r="B2" s="25" t="s">
        <v>347</v>
      </c>
      <c r="C2" s="30"/>
    </row>
    <row r="3" spans="1:9" x14ac:dyDescent="0.25">
      <c r="A3" s="29">
        <v>1</v>
      </c>
      <c r="B3" s="25" t="s">
        <v>348</v>
      </c>
      <c r="C3" s="30"/>
    </row>
    <row r="4" spans="1:9" x14ac:dyDescent="0.25">
      <c r="A4" s="29">
        <v>0.8</v>
      </c>
      <c r="B4" s="25" t="s">
        <v>349</v>
      </c>
      <c r="C4" s="30"/>
    </row>
    <row r="5" spans="1:9" ht="15.75" thickBot="1" x14ac:dyDescent="0.3">
      <c r="A5" s="31">
        <v>-0.7</v>
      </c>
      <c r="B5" s="32" t="s">
        <v>351</v>
      </c>
      <c r="C5" s="33"/>
    </row>
    <row r="10" spans="1:9" x14ac:dyDescent="0.25">
      <c r="A10" t="s">
        <v>358</v>
      </c>
    </row>
    <row r="12" spans="1:9" x14ac:dyDescent="0.25">
      <c r="B12" t="s">
        <v>352</v>
      </c>
      <c r="C12" t="s">
        <v>353</v>
      </c>
      <c r="D12" t="s">
        <v>354</v>
      </c>
      <c r="E12" t="s">
        <v>356</v>
      </c>
    </row>
    <row r="13" spans="1:9" x14ac:dyDescent="0.25">
      <c r="B13" t="s">
        <v>347</v>
      </c>
      <c r="C13" s="50" t="s">
        <v>348</v>
      </c>
      <c r="D13" t="s">
        <v>355</v>
      </c>
      <c r="E13" t="s">
        <v>357</v>
      </c>
    </row>
    <row r="14" spans="1:9" x14ac:dyDescent="0.25">
      <c r="A14" s="56">
        <v>2000</v>
      </c>
      <c r="B14">
        <f>SUMIF('C&amp;I'!A:A, FI_A!A14, 'C&amp;I'!D:D)</f>
        <v>9992.7999999999993</v>
      </c>
      <c r="C14">
        <f>SUMIF('M&amp;M'!A:A, FI_A!A14, 'M&amp;M'!I:I)</f>
        <v>6633.089726027396</v>
      </c>
      <c r="D14" s="22">
        <f>SUMIF(Transfers!A:A, FI_A!A14, Transfers!N:N)</f>
        <v>8978.39609796482</v>
      </c>
      <c r="E14" s="66">
        <f>SUMIF(Taxes!A:A, FI_A!A14, Taxes!V:V)</f>
        <v>2305.9968884431983</v>
      </c>
      <c r="F14" s="59">
        <f>$A$2*B14+$A$3*C14+$A$4*D14+$A$5*E14</f>
        <v>22194.408782489012</v>
      </c>
      <c r="G14" s="60">
        <f>SUMIF(realGDP!A:A, FI_A!A14, realGDP!E:E)</f>
        <v>50238.600000000006</v>
      </c>
      <c r="H14" s="61">
        <f>F14/G14</f>
        <v>0.44178000148270474</v>
      </c>
      <c r="I14" s="74" t="s">
        <v>386</v>
      </c>
    </row>
    <row r="15" spans="1:9" x14ac:dyDescent="0.25">
      <c r="A15" s="56">
        <v>2001</v>
      </c>
      <c r="B15">
        <f>SUMIF('C&amp;I'!A:A, FI_A!A15, 'C&amp;I'!D:D)</f>
        <v>10369.700000000001</v>
      </c>
      <c r="C15">
        <f>SUMIF('M&amp;M'!A:A, FI_A!A15, 'M&amp;M'!I:I)</f>
        <v>7191.7831982801399</v>
      </c>
      <c r="D15" s="22">
        <f>SUMIF(Transfers!A:A, FI_A!A15, Transfers!N:N)</f>
        <v>9509.7789000995399</v>
      </c>
      <c r="E15" s="66">
        <f>SUMIF(Taxes!A:A, FI_A!A15, Taxes!V:V)</f>
        <v>2277.2750762306423</v>
      </c>
      <c r="F15" s="59">
        <f t="shared" ref="F15:F27" si="0">$A$2*B15+$A$3*C15+$A$4*D15+$A$5*E15</f>
        <v>23575.213764998323</v>
      </c>
      <c r="G15" s="60">
        <f>SUMIF(realGDP!A:A, FI_A!A15, realGDP!E:E)</f>
        <v>50729</v>
      </c>
      <c r="H15" s="61">
        <f t="shared" ref="H15:H27" si="1">F15/G15</f>
        <v>0.46472853328467589</v>
      </c>
      <c r="I15" s="74">
        <f>H15/H14-1</f>
        <v>5.1945610314978463E-2</v>
      </c>
    </row>
    <row r="16" spans="1:9" x14ac:dyDescent="0.25">
      <c r="A16" s="56">
        <v>2002</v>
      </c>
      <c r="B16">
        <f>SUMIF('C&amp;I'!A:A, FI_A!A16, 'C&amp;I'!D:D)</f>
        <v>10823.1</v>
      </c>
      <c r="C16">
        <f>SUMIF('M&amp;M'!A:A, FI_A!A16, 'M&amp;M'!I:I)</f>
        <v>7583.372439450307</v>
      </c>
      <c r="D16" s="22">
        <f>SUMIF(Transfers!A:A, FI_A!A16, Transfers!N:N)</f>
        <v>10298.117566400228</v>
      </c>
      <c r="E16" s="66">
        <f>SUMIF(Taxes!A:A, FI_A!A16, Taxes!V:V)</f>
        <v>2056.2040438765193</v>
      </c>
      <c r="F16" s="59">
        <f t="shared" si="0"/>
        <v>25205.623661856927</v>
      </c>
      <c r="G16" s="60">
        <f>SUMIF(realGDP!A:A, FI_A!A16, realGDP!E:E)</f>
        <v>51635.1</v>
      </c>
      <c r="H16" s="61">
        <f t="shared" si="1"/>
        <v>0.48814902385890468</v>
      </c>
      <c r="I16" s="74">
        <f t="shared" ref="I16:I27" si="2">H16/H15-1</f>
        <v>5.0396067589596916E-2</v>
      </c>
    </row>
    <row r="17" spans="1:9" x14ac:dyDescent="0.25">
      <c r="A17" s="56">
        <v>2003</v>
      </c>
      <c r="B17">
        <f>SUMIF('C&amp;I'!A:A, FI_A!A17, 'C&amp;I'!D:D)</f>
        <v>11057</v>
      </c>
      <c r="C17">
        <f>SUMIF('M&amp;M'!A:A, FI_A!A17, 'M&amp;M'!I:I)</f>
        <v>7783.8388436193591</v>
      </c>
      <c r="D17" s="22">
        <f>SUMIF(Transfers!A:A, FI_A!A17, Transfers!N:N)</f>
        <v>10624.982998107242</v>
      </c>
      <c r="E17" s="66">
        <f>SUMIF(Taxes!A:A, FI_A!A17, Taxes!V:V)</f>
        <v>1992.5893523921432</v>
      </c>
      <c r="F17" s="59">
        <f t="shared" si="0"/>
        <v>25946.012695430651</v>
      </c>
      <c r="G17" s="60">
        <f>SUMIF(realGDP!A:A, FI_A!A17, realGDP!E:E)</f>
        <v>53084.400000000009</v>
      </c>
      <c r="H17" s="61">
        <f t="shared" si="1"/>
        <v>0.48876906766264</v>
      </c>
      <c r="I17" s="74">
        <f t="shared" si="2"/>
        <v>1.2701936774015543E-3</v>
      </c>
    </row>
    <row r="18" spans="1:9" x14ac:dyDescent="0.25">
      <c r="A18" s="56">
        <v>2004</v>
      </c>
      <c r="B18">
        <f>SUMIF('C&amp;I'!A:A, FI_A!A18, 'C&amp;I'!D:D)</f>
        <v>11232.7</v>
      </c>
      <c r="C18">
        <f>SUMIF('M&amp;M'!A:A, FI_A!A18, 'M&amp;M'!I:I)</f>
        <v>8255.5436222134285</v>
      </c>
      <c r="D18" s="22">
        <f>SUMIF(Transfers!A:A, FI_A!A18, Transfers!N:N)</f>
        <v>10779.264251368166</v>
      </c>
      <c r="E18" s="66">
        <f>SUMIF(Taxes!A:A, FI_A!A18, Taxes!V:V)</f>
        <v>2066.0456170605325</v>
      </c>
      <c r="F18" s="59">
        <f t="shared" si="0"/>
        <v>26665.423091365588</v>
      </c>
      <c r="G18" s="60">
        <f>SUMIF(realGDP!A:A, FI_A!A18, realGDP!E:E)</f>
        <v>55093.9</v>
      </c>
      <c r="H18" s="61">
        <f t="shared" si="1"/>
        <v>0.48399955514794901</v>
      </c>
      <c r="I18" s="74">
        <f t="shared" si="2"/>
        <v>-9.7582126821147419E-3</v>
      </c>
    </row>
    <row r="19" spans="1:9" x14ac:dyDescent="0.25">
      <c r="A19" s="56">
        <v>2005</v>
      </c>
      <c r="B19">
        <f>SUMIF('C&amp;I'!A:A, FI_A!A19, 'C&amp;I'!D:D)</f>
        <v>11304.7</v>
      </c>
      <c r="C19">
        <f>SUMIF('M&amp;M'!A:A, FI_A!A19, 'M&amp;M'!I:I)</f>
        <v>8578.7174721189585</v>
      </c>
      <c r="D19" s="22">
        <f>SUMIF(Transfers!A:A, FI_A!A19, Transfers!N:N)</f>
        <v>11053.048068954051</v>
      </c>
      <c r="E19" s="66">
        <f>SUMIF(Taxes!A:A, FI_A!A19, Taxes!V:V)</f>
        <v>2272.4101453629842</v>
      </c>
      <c r="F19" s="59">
        <f t="shared" si="0"/>
        <v>27135.168825528111</v>
      </c>
      <c r="G19" s="60">
        <f>SUMIF(realGDP!A:A, FI_A!A19, realGDP!E:E)</f>
        <v>56937.000000000007</v>
      </c>
      <c r="H19" s="61">
        <f t="shared" si="1"/>
        <v>0.47658234233500374</v>
      </c>
      <c r="I19" s="74">
        <f t="shared" si="2"/>
        <v>-1.5324833946754324E-2</v>
      </c>
    </row>
    <row r="20" spans="1:9" x14ac:dyDescent="0.25">
      <c r="A20" s="56">
        <v>2006</v>
      </c>
      <c r="B20">
        <f>SUMIF('C&amp;I'!A:A, FI_A!A20, 'C&amp;I'!D:D)</f>
        <v>11477.1</v>
      </c>
      <c r="C20">
        <f>SUMIF('M&amp;M'!A:A, FI_A!A20, 'M&amp;M'!I:I)</f>
        <v>9121.4484481453437</v>
      </c>
      <c r="D20" s="22">
        <f>SUMIF(Transfers!A:A, FI_A!A20, Transfers!N:N)</f>
        <v>11273.085888331152</v>
      </c>
      <c r="E20" s="66">
        <f>SUMIF(Taxes!A:A, FI_A!A20, Taxes!V:V)</f>
        <v>2462.1537040203989</v>
      </c>
      <c r="F20" s="59">
        <f t="shared" si="0"/>
        <v>27893.509565995988</v>
      </c>
      <c r="G20" s="60">
        <f>SUMIF(realGDP!A:A, FI_A!A20, realGDP!E:E)</f>
        <v>58455.200000000004</v>
      </c>
      <c r="H20" s="61">
        <f t="shared" si="1"/>
        <v>0.4771775576167045</v>
      </c>
      <c r="I20" s="74">
        <f t="shared" si="2"/>
        <v>1.2489243281328388E-3</v>
      </c>
    </row>
    <row r="21" spans="1:9" x14ac:dyDescent="0.25">
      <c r="A21" s="56">
        <v>2007</v>
      </c>
      <c r="B21">
        <f>SUMIF('C&amp;I'!A:A, FI_A!A21, 'C&amp;I'!D:D)</f>
        <v>11657.5</v>
      </c>
      <c r="C21">
        <f>SUMIF('M&amp;M'!A:A, FI_A!A21, 'M&amp;M'!I:I)</f>
        <v>9527.335012042915</v>
      </c>
      <c r="D21" s="22">
        <f>SUMIF(Transfers!A:A, FI_A!A21, Transfers!N:N)</f>
        <v>11603.72558445249</v>
      </c>
      <c r="E21" s="66">
        <f>SUMIF(Taxes!A:A, FI_A!A21, Taxes!V:V)</f>
        <v>2538.7622973528587</v>
      </c>
      <c r="F21" s="59">
        <f t="shared" si="0"/>
        <v>28690.681871457909</v>
      </c>
      <c r="G21" s="60">
        <f>SUMIF(realGDP!A:A, FI_A!A21, realGDP!E:E)</f>
        <v>59495</v>
      </c>
      <c r="H21" s="61">
        <f t="shared" si="1"/>
        <v>0.48223685807980349</v>
      </c>
      <c r="I21" s="74">
        <f t="shared" si="2"/>
        <v>1.0602553247407442E-2</v>
      </c>
    </row>
    <row r="22" spans="1:9" x14ac:dyDescent="0.25">
      <c r="A22" s="56">
        <v>2008</v>
      </c>
      <c r="B22">
        <f>SUMIF('C&amp;I'!A:A, FI_A!A22, 'C&amp;I'!D:D)</f>
        <v>11979.1</v>
      </c>
      <c r="C22">
        <f>SUMIF('M&amp;M'!A:A, FI_A!A22, 'M&amp;M'!I:I)</f>
        <v>9879.7113676731788</v>
      </c>
      <c r="D22" s="22">
        <f>SUMIF(Transfers!A:A, FI_A!A22, Transfers!N:N)</f>
        <v>12544.089495303177</v>
      </c>
      <c r="E22" s="66">
        <f>SUMIF(Taxes!A:A, FI_A!A22, Taxes!V:V)</f>
        <v>2393.827138773936</v>
      </c>
      <c r="F22" s="59">
        <f t="shared" si="0"/>
        <v>30218.403966773967</v>
      </c>
      <c r="G22" s="60">
        <f>SUMIF(realGDP!A:A, FI_A!A22, realGDP!E:E)</f>
        <v>59321.5</v>
      </c>
      <c r="H22" s="61">
        <f t="shared" si="1"/>
        <v>0.50940053718759581</v>
      </c>
      <c r="I22" s="74">
        <f t="shared" si="2"/>
        <v>5.632850051311733E-2</v>
      </c>
    </row>
    <row r="23" spans="1:9" x14ac:dyDescent="0.25">
      <c r="A23" s="56">
        <v>2009</v>
      </c>
      <c r="B23">
        <f>SUMIF('C&amp;I'!A:A, FI_A!A23, 'C&amp;I'!D:D)</f>
        <v>12356.3</v>
      </c>
      <c r="C23">
        <f>SUMIF('M&amp;M'!A:A, FI_A!A23, 'M&amp;M'!I:I)</f>
        <v>10366.1</v>
      </c>
      <c r="D23" s="22">
        <f>SUMIF(Transfers!A:A, FI_A!A23, Transfers!N:N)</f>
        <v>14849.827022980826</v>
      </c>
      <c r="E23" s="66">
        <f>SUMIF(Taxes!A:A, FI_A!A23, Taxes!V:V)</f>
        <v>2008.6746116855254</v>
      </c>
      <c r="F23" s="59">
        <f t="shared" si="0"/>
        <v>33196.189390204796</v>
      </c>
      <c r="G23" s="60">
        <f>SUMIF(realGDP!A:A, FI_A!A23, realGDP!E:E)</f>
        <v>57675</v>
      </c>
      <c r="H23" s="61">
        <f t="shared" si="1"/>
        <v>0.5755732880833081</v>
      </c>
      <c r="I23" s="74">
        <f t="shared" si="2"/>
        <v>0.12990318239759335</v>
      </c>
    </row>
    <row r="24" spans="1:9" x14ac:dyDescent="0.25">
      <c r="A24" s="56">
        <v>2010</v>
      </c>
      <c r="B24">
        <f>SUMIF('C&amp;I'!A:A, FI_A!A24, 'C&amp;I'!D:D)</f>
        <v>12365.5</v>
      </c>
      <c r="C24">
        <f>SUMIF('M&amp;M'!A:A, FI_A!A24, 'M&amp;M'!I:I)</f>
        <v>10647.591088252258</v>
      </c>
      <c r="D24" s="22">
        <f>SUMIF(Transfers!A:A, FI_A!A24, Transfers!N:N)</f>
        <v>15624.629937032872</v>
      </c>
      <c r="E24" s="66" t="e">
        <f>SUMIF(Taxes!A:A, FI_A!A24, Taxes!V:V)</f>
        <v>#N/A</v>
      </c>
      <c r="F24" s="59" t="e">
        <f t="shared" si="0"/>
        <v>#N/A</v>
      </c>
      <c r="G24" s="60">
        <f>SUMIF(realGDP!A:A, FI_A!A24, realGDP!E:E)</f>
        <v>59135.199999999997</v>
      </c>
      <c r="H24" s="61" t="e">
        <f t="shared" si="1"/>
        <v>#N/A</v>
      </c>
      <c r="I24" s="74" t="e">
        <f t="shared" si="2"/>
        <v>#N/A</v>
      </c>
    </row>
    <row r="25" spans="1:9" x14ac:dyDescent="0.25">
      <c r="A25" s="56">
        <v>2011</v>
      </c>
      <c r="B25">
        <f>SUMIF('C&amp;I'!A:A, FI_A!A25, 'C&amp;I'!D:D)</f>
        <v>11989.5</v>
      </c>
      <c r="C25">
        <f>SUMIF('M&amp;M'!A:A, FI_A!A25, 'M&amp;M'!I:I)</f>
        <v>10789.409573246357</v>
      </c>
      <c r="D25" s="22">
        <f>SUMIF(Transfers!A:A, FI_A!A25, Transfers!N:N)</f>
        <v>15163.699327200489</v>
      </c>
      <c r="E25" s="66" t="e">
        <f>SUMIF(Taxes!A:A, FI_A!A25, Taxes!V:V)</f>
        <v>#N/A</v>
      </c>
      <c r="F25" s="59" t="e">
        <f t="shared" si="0"/>
        <v>#N/A</v>
      </c>
      <c r="G25" s="60">
        <f>SUMIF(realGDP!A:A, FI_A!A25, realGDP!E:E)</f>
        <v>60082.3</v>
      </c>
      <c r="H25" s="61" t="e">
        <f t="shared" si="1"/>
        <v>#N/A</v>
      </c>
      <c r="I25" s="74" t="e">
        <f t="shared" si="2"/>
        <v>#N/A</v>
      </c>
    </row>
    <row r="26" spans="1:9" x14ac:dyDescent="0.25">
      <c r="A26" s="56">
        <v>2012</v>
      </c>
      <c r="B26">
        <f>SUMIF('C&amp;I'!A:A, FI_A!A26, 'C&amp;I'!D:D)</f>
        <v>11815.8</v>
      </c>
      <c r="C26">
        <f>SUMIF('M&amp;M'!A:A, FI_A!A26, 'M&amp;M'!I:I)</f>
        <v>10922.855195344971</v>
      </c>
      <c r="D26" s="22">
        <f>SUMIF(Transfers!A:A, FI_A!A26, Transfers!N:N)</f>
        <v>15106.367638818587</v>
      </c>
      <c r="E26" s="66" t="e">
        <f>SUMIF(Taxes!A:A, FI_A!A26, Taxes!V:V)</f>
        <v>#N/A</v>
      </c>
      <c r="F26" s="59" t="e">
        <f t="shared" si="0"/>
        <v>#N/A</v>
      </c>
      <c r="G26" s="60">
        <f>SUMIF(realGDP!A:A, FI_A!A26, realGDP!E:E)</f>
        <v>61476.7</v>
      </c>
      <c r="H26" s="61" t="e">
        <f t="shared" si="1"/>
        <v>#N/A</v>
      </c>
      <c r="I26" s="74" t="e">
        <f t="shared" si="2"/>
        <v>#N/A</v>
      </c>
    </row>
    <row r="27" spans="1:9" x14ac:dyDescent="0.25">
      <c r="A27" s="56">
        <v>2013</v>
      </c>
      <c r="B27">
        <f>SUMIF('C&amp;I'!A:A, FI_A!A27, 'C&amp;I'!D:D)</f>
        <v>11577.9</v>
      </c>
      <c r="C27">
        <f>SUMIF('M&amp;M'!A:A, FI_A!A27, 'M&amp;M'!I:I)</f>
        <v>11241.222924834534</v>
      </c>
      <c r="D27" s="22">
        <f>SUMIF(Transfers!A:A, FI_A!A27, Transfers!N:N)</f>
        <v>15191.024144413672</v>
      </c>
      <c r="E27" s="66" t="e">
        <f>SUMIF(Taxes!A:A, FI_A!A27, Taxes!V:V)</f>
        <v>#N/A</v>
      </c>
      <c r="F27" s="59" t="e">
        <f t="shared" si="0"/>
        <v>#N/A</v>
      </c>
      <c r="G27" s="60">
        <f>SUMIF(realGDP!A:A, FI_A!A27, realGDP!E:E)</f>
        <v>62841.100000000006</v>
      </c>
      <c r="H27" s="61" t="e">
        <f t="shared" si="1"/>
        <v>#N/A</v>
      </c>
      <c r="I27" s="74" t="e">
        <f t="shared" si="2"/>
        <v>#N/A</v>
      </c>
    </row>
    <row r="28" spans="1:9" x14ac:dyDescent="0.25">
      <c r="A28" s="56"/>
      <c r="D28" s="22"/>
      <c r="E28" s="4"/>
    </row>
    <row r="29" spans="1:9" x14ac:dyDescent="0.25">
      <c r="A29" s="56"/>
      <c r="D29" s="22"/>
      <c r="E29" s="4"/>
    </row>
    <row r="30" spans="1:9" x14ac:dyDescent="0.25">
      <c r="A30" s="56"/>
      <c r="D30" s="22"/>
      <c r="E30" s="4"/>
    </row>
    <row r="31" spans="1:9" x14ac:dyDescent="0.25">
      <c r="A31" s="56"/>
      <c r="D31" s="22"/>
      <c r="E31" s="4"/>
    </row>
    <row r="32" spans="1:9" x14ac:dyDescent="0.25">
      <c r="A32" s="56"/>
      <c r="D32" s="22"/>
      <c r="E32" s="4"/>
    </row>
    <row r="33" spans="1:5" x14ac:dyDescent="0.25">
      <c r="A33" s="56"/>
      <c r="D33" s="22"/>
      <c r="E33" s="4"/>
    </row>
    <row r="34" spans="1:5" x14ac:dyDescent="0.25">
      <c r="A34" s="56"/>
      <c r="D34" s="22"/>
      <c r="E34" s="4"/>
    </row>
    <row r="35" spans="1:5" x14ac:dyDescent="0.25">
      <c r="A35" s="56"/>
      <c r="D35" s="22"/>
      <c r="E35" s="4"/>
    </row>
    <row r="36" spans="1:5" x14ac:dyDescent="0.25">
      <c r="A36" s="56"/>
      <c r="D36" s="22"/>
      <c r="E36" s="4"/>
    </row>
    <row r="37" spans="1:5" x14ac:dyDescent="0.25">
      <c r="D37" s="22"/>
      <c r="E37" s="4"/>
    </row>
    <row r="38" spans="1:5" x14ac:dyDescent="0.25">
      <c r="D38" s="22"/>
      <c r="E38" s="4"/>
    </row>
    <row r="39" spans="1:5" x14ac:dyDescent="0.25">
      <c r="D39" s="22"/>
      <c r="E39" s="4"/>
    </row>
    <row r="40" spans="1:5" x14ac:dyDescent="0.25">
      <c r="D40" s="22"/>
      <c r="E40" s="4"/>
    </row>
    <row r="41" spans="1:5" x14ac:dyDescent="0.25">
      <c r="D41" s="22"/>
      <c r="E41" s="4"/>
    </row>
    <row r="42" spans="1:5" x14ac:dyDescent="0.25">
      <c r="D42" s="22"/>
      <c r="E42" s="4"/>
    </row>
    <row r="43" spans="1:5" x14ac:dyDescent="0.25">
      <c r="D43" s="22"/>
      <c r="E43" s="4"/>
    </row>
    <row r="44" spans="1:5" x14ac:dyDescent="0.25">
      <c r="D44" s="22"/>
      <c r="E44" s="4"/>
    </row>
    <row r="45" spans="1:5" x14ac:dyDescent="0.25">
      <c r="D45" s="22"/>
      <c r="E45" s="4"/>
    </row>
    <row r="46" spans="1:5" x14ac:dyDescent="0.25">
      <c r="D46" s="22"/>
      <c r="E46" s="4"/>
    </row>
    <row r="47" spans="1:5" x14ac:dyDescent="0.25">
      <c r="D47" s="22"/>
      <c r="E47" s="4"/>
    </row>
    <row r="48" spans="1:5" x14ac:dyDescent="0.25">
      <c r="D48" s="22"/>
      <c r="E48" s="4"/>
    </row>
    <row r="49" spans="4:5" x14ac:dyDescent="0.25">
      <c r="D49" s="22"/>
      <c r="E49" s="4"/>
    </row>
    <row r="50" spans="4:5" x14ac:dyDescent="0.25">
      <c r="D50" s="22"/>
      <c r="E50" s="4"/>
    </row>
    <row r="51" spans="4:5" x14ac:dyDescent="0.25">
      <c r="D51" s="22"/>
      <c r="E51" s="4"/>
    </row>
    <row r="52" spans="4:5" x14ac:dyDescent="0.25">
      <c r="D52" s="22"/>
      <c r="E52" s="4"/>
    </row>
    <row r="53" spans="4:5" x14ac:dyDescent="0.25">
      <c r="D53" s="22"/>
      <c r="E53" s="4"/>
    </row>
    <row r="54" spans="4:5" x14ac:dyDescent="0.25">
      <c r="D54" s="22"/>
      <c r="E54" s="4"/>
    </row>
    <row r="55" spans="4:5" x14ac:dyDescent="0.25">
      <c r="D55" s="22"/>
      <c r="E55" s="4"/>
    </row>
    <row r="56" spans="4:5" x14ac:dyDescent="0.25">
      <c r="D56" s="22"/>
      <c r="E56" s="4"/>
    </row>
    <row r="57" spans="4:5" x14ac:dyDescent="0.25">
      <c r="D57" s="22"/>
      <c r="E57" s="4"/>
    </row>
    <row r="58" spans="4:5" x14ac:dyDescent="0.25">
      <c r="D58" s="22"/>
      <c r="E58" s="4"/>
    </row>
    <row r="59" spans="4:5" x14ac:dyDescent="0.25">
      <c r="D59" s="22"/>
      <c r="E59" s="4"/>
    </row>
    <row r="60" spans="4:5" x14ac:dyDescent="0.25">
      <c r="D60" s="22"/>
      <c r="E60" s="4"/>
    </row>
    <row r="61" spans="4:5" x14ac:dyDescent="0.25">
      <c r="D61" s="22"/>
      <c r="E61" s="4"/>
    </row>
    <row r="62" spans="4:5" x14ac:dyDescent="0.25">
      <c r="D62" s="22"/>
      <c r="E62" s="4"/>
    </row>
    <row r="63" spans="4:5" x14ac:dyDescent="0.25">
      <c r="D63" s="22"/>
      <c r="E63" s="4"/>
    </row>
    <row r="64" spans="4:5" x14ac:dyDescent="0.25">
      <c r="D64" s="22"/>
      <c r="E64" s="4"/>
    </row>
    <row r="65" spans="4:5" x14ac:dyDescent="0.25">
      <c r="D65" s="22"/>
      <c r="E65" s="4"/>
    </row>
    <row r="66" spans="4:5" x14ac:dyDescent="0.25">
      <c r="D66" s="22"/>
      <c r="E66" s="4"/>
    </row>
    <row r="67" spans="4:5" x14ac:dyDescent="0.25">
      <c r="D67" s="22"/>
      <c r="E67" s="4"/>
    </row>
    <row r="68" spans="4:5" x14ac:dyDescent="0.25">
      <c r="D68" s="22"/>
      <c r="E68" s="4"/>
    </row>
    <row r="69" spans="4:5" x14ac:dyDescent="0.25">
      <c r="D69" s="22"/>
      <c r="E69" s="4"/>
    </row>
    <row r="70" spans="4:5" x14ac:dyDescent="0.25">
      <c r="D70" s="22"/>
      <c r="E70" s="4"/>
    </row>
    <row r="71" spans="4:5" x14ac:dyDescent="0.25">
      <c r="D71" s="22"/>
      <c r="E71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C2B4FD-2696-408F-857E-38B7D440077E}"/>
</file>

<file path=customXml/itemProps2.xml><?xml version="1.0" encoding="utf-8"?>
<ds:datastoreItem xmlns:ds="http://schemas.openxmlformats.org/officeDocument/2006/customXml" ds:itemID="{E9C42B87-3780-48C8-9BAA-1E7D98C67DBA}"/>
</file>

<file path=customXml/itemProps3.xml><?xml version="1.0" encoding="utf-8"?>
<ds:datastoreItem xmlns:ds="http://schemas.openxmlformats.org/officeDocument/2006/customXml" ds:itemID="{0DFB4807-69D5-4460-805F-B3057DF07D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realGDP</vt:lpstr>
      <vt:lpstr>C&amp;I</vt:lpstr>
      <vt:lpstr>M&amp;M</vt:lpstr>
      <vt:lpstr>Transfers</vt:lpstr>
      <vt:lpstr>Taxes</vt:lpstr>
      <vt:lpstr>FI_Q</vt:lpstr>
      <vt:lpstr>FI_Q_N</vt:lpstr>
      <vt:lpstr>FI_A</vt:lpstr>
      <vt:lpstr>_DLX1.USE</vt:lpstr>
      <vt:lpstr>_DLX10.USE</vt:lpstr>
      <vt:lpstr>_DLX2.USE</vt:lpstr>
      <vt:lpstr>_DLX4.USE</vt:lpstr>
      <vt:lpstr>_DLX5.USE</vt:lpstr>
      <vt:lpstr>_DLX6.USE</vt:lpstr>
      <vt:lpstr>_DLX7.USE</vt:lpstr>
      <vt:lpstr>_DLX8.USE</vt:lpstr>
      <vt:lpstr>_DLX9.USE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2014-08-11T20:44:46Z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