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55B775C5-0FD8-44C8-8CCC-16CBE5B8397E}" xr6:coauthVersionLast="44" xr6:coauthVersionMax="46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2" i="1" l="1"/>
  <c r="L69" i="1"/>
  <c r="L72" i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L73" i="1"/>
  <c r="I62" i="5"/>
  <c r="O8" i="9"/>
  <c r="O7" i="9"/>
  <c r="O6" i="9"/>
  <c r="O5" i="9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P63" i="1"/>
  <c r="O63" i="1"/>
  <c r="Q92" i="1"/>
  <c r="Z80" i="1"/>
  <c r="X79" i="1"/>
  <c r="V81" i="1"/>
  <c r="Y79" i="1"/>
  <c r="W81" i="1"/>
  <c r="Z79" i="1"/>
  <c r="X81" i="1"/>
  <c r="Y80" i="1"/>
  <c r="O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71" i="5" s="1"/>
  <c r="H47" i="5"/>
  <c r="H50" i="5" s="1"/>
  <c r="I68" i="5" l="1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<sst xmlns="http://schemas.openxmlformats.org/spreadsheetml/2006/main" count="1016" uniqueCount="383">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</sst>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3" fontId="0" fillId="9" borderId="35" xfId="0" applyNumberFormat="1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34" zoomScaleNormal="110" workbookViewId="0">
      <pane xSplit="2" ySplit="3" topLeftCell="L69" activePane="bottomRight" state="frozen"/>
      <selection pane="topRight" activeCell="C1" sqref="C1"/>
      <selection pane="bottomLeft" activeCell="A4" sqref="A4"/>
      <selection pane="bottomRight" activeCell="M73" sqref="M73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2" t="s">
        <v>371</v>
      </c>
      <c r="B1" s="342"/>
      <c r="C1" s="268"/>
      <c r="D1" s="268"/>
      <c r="E1" s="35"/>
      <c r="N1" t="s">
        <v>373</v>
      </c>
      <c r="AC1" s="348" t="s">
        <v>247</v>
      </c>
      <c r="AD1" s="348"/>
      <c r="AE1" s="346" t="s">
        <v>245</v>
      </c>
      <c r="AF1" s="347"/>
      <c r="AG1" t="s">
        <v>28</v>
      </c>
      <c r="AI1" s="344" t="s">
        <v>278</v>
      </c>
      <c r="AJ1" s="344"/>
      <c r="AK1" s="344"/>
      <c r="AL1" s="344"/>
      <c r="AM1" s="343" t="s">
        <v>276</v>
      </c>
      <c r="AN1" s="343"/>
      <c r="AO1" s="343"/>
      <c r="AP1" s="343"/>
    </row>
    <row r="2" spans="1:43" ht="23" customHeight="1" x14ac:dyDescent="0.35">
      <c r="F2" s="341" t="s">
        <v>21</v>
      </c>
      <c r="G2" s="341"/>
      <c r="H2" s="341"/>
      <c r="I2" s="341"/>
      <c r="J2" s="341" t="s">
        <v>9</v>
      </c>
      <c r="K2" s="341"/>
      <c r="L2" s="341"/>
      <c r="M2" s="341"/>
      <c r="N2" s="341" t="s">
        <v>10</v>
      </c>
      <c r="O2" s="341"/>
      <c r="P2" s="341"/>
      <c r="Q2" s="341"/>
      <c r="R2" s="341" t="s">
        <v>11</v>
      </c>
      <c r="S2" s="341"/>
      <c r="T2" s="341"/>
      <c r="U2" s="341"/>
      <c r="V2" s="341" t="s">
        <v>265</v>
      </c>
      <c r="W2" s="341"/>
      <c r="X2" s="341"/>
      <c r="Y2" s="341"/>
      <c r="Z2" s="221"/>
      <c r="AA2" s="283"/>
      <c r="AB2" s="221"/>
      <c r="AC2" s="341" t="s">
        <v>102</v>
      </c>
      <c r="AD2" s="341"/>
      <c r="AE2" s="341"/>
      <c r="AF2" s="341"/>
      <c r="AG2" s="341"/>
      <c r="AH2" s="341"/>
      <c r="AI2" s="341"/>
      <c r="AJ2" s="341"/>
      <c r="AK2" s="341"/>
      <c r="AL2" s="345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40" t="s">
        <v>261</v>
      </c>
      <c r="B4" s="34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382</v>
      </c>
      <c r="B49" s="107" t="s">
        <v>280</v>
      </c>
      <c r="C49" s="107" t="s">
        <v>306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214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268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280</v>
      </c>
      <c r="C54" t="s">
        <v>307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794083.58333333337</v>
      </c>
      <c r="P54" s="144">
        <f t="shared" si="39"/>
        <v>794083.58333333337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719253.33333333337</v>
      </c>
      <c r="P55" s="116">
        <f t="shared" ref="P55:V55" si="41">P57+P58+SUM(P63:P66)</f>
        <v>719253.33333333337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336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334</v>
      </c>
      <c r="C57" t="s">
        <v>308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271</v>
      </c>
      <c r="C58" t="s">
        <v>333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281</v>
      </c>
      <c r="B59" s="185" t="s">
        <v>280</v>
      </c>
      <c r="C59" t="s">
        <v>309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282</v>
      </c>
      <c r="B60" s="185" t="s">
        <v>280</v>
      </c>
      <c r="C60" t="s">
        <v>310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283</v>
      </c>
      <c r="B61" s="185" t="s">
        <v>280</v>
      </c>
      <c r="C61" t="s">
        <v>311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337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335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348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280</v>
      </c>
      <c r="C68" t="s">
        <v>312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562900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227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228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280</v>
      </c>
      <c r="C72" t="s">
        <v>313</v>
      </c>
      <c r="D72"/>
      <c r="F72" s="204"/>
      <c r="G72" s="204"/>
      <c r="H72" s="204"/>
      <c r="I72" s="205"/>
      <c r="J72" s="205"/>
      <c r="K72" s="205"/>
      <c r="L72" s="205">
        <f>597.9*1000 +L77+L76</f>
        <v>690700</v>
      </c>
      <c r="M72" s="205">
        <f>M75+M76+M77</f>
        <v>84200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x14ac:dyDescent="0.35">
      <c r="A73" s="134" t="s">
        <v>209</v>
      </c>
      <c r="F73" s="197"/>
      <c r="G73" s="197"/>
      <c r="H73" s="197"/>
      <c r="I73" s="202"/>
      <c r="J73" s="202"/>
      <c r="K73" s="202"/>
      <c r="L73" s="206">
        <f>SUM(L75:L77)</f>
        <v>127800</v>
      </c>
      <c r="M73" s="206">
        <f>SUM(M75:M77)</f>
        <v>84200</v>
      </c>
      <c r="N73" s="206">
        <f>SUM(N75:N77)</f>
        <v>89000</v>
      </c>
      <c r="O73" s="116">
        <f t="shared" ref="O73:Z73" si="44">O74+O78</f>
        <v>165000</v>
      </c>
      <c r="P73" s="116">
        <f t="shared" si="44"/>
        <v>109000</v>
      </c>
      <c r="Q73" s="116">
        <f t="shared" si="44"/>
        <v>109000</v>
      </c>
      <c r="R73" s="116">
        <f t="shared" si="44"/>
        <v>109000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59000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340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106000</v>
      </c>
      <c r="P74" s="116">
        <f t="shared" si="45"/>
        <v>50000</v>
      </c>
      <c r="Q74" s="116">
        <f t="shared" si="45"/>
        <v>50000</v>
      </c>
      <c r="R74" s="116">
        <f t="shared" si="45"/>
        <v>50000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280</v>
      </c>
      <c r="C75" s="35" t="s">
        <v>377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381</v>
      </c>
      <c r="B76" s="107" t="s">
        <v>280</v>
      </c>
      <c r="C76" s="107" t="s">
        <v>378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28900</v>
      </c>
      <c r="P76" s="337">
        <v>0</v>
      </c>
      <c r="Q76" s="337">
        <v>0</v>
      </c>
      <c r="R76" s="337">
        <v>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280</v>
      </c>
      <c r="C77" s="107" t="s">
        <v>379</v>
      </c>
      <c r="F77" s="335"/>
      <c r="G77" s="335"/>
      <c r="H77" s="335"/>
      <c r="I77" s="326"/>
      <c r="J77" s="326"/>
      <c r="K77" s="326"/>
      <c r="L77" s="326">
        <v>64400</v>
      </c>
      <c r="M77" s="339">
        <v>23400</v>
      </c>
      <c r="N77" s="336">
        <v>13800</v>
      </c>
      <c r="O77" s="337">
        <v>17100</v>
      </c>
      <c r="P77" s="337"/>
      <c r="Q77" s="337"/>
      <c r="R77" s="337"/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341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59000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342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343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347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216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321350</v>
      </c>
      <c r="M83" s="206">
        <f t="shared" si="47"/>
        <v>287800</v>
      </c>
      <c r="N83" s="308">
        <f t="shared" si="47"/>
        <v>285951</v>
      </c>
      <c r="O83" s="144">
        <f t="shared" si="47"/>
        <v>362738.804</v>
      </c>
      <c r="P83" s="144">
        <f t="shared" si="47"/>
        <v>307529.75921599998</v>
      </c>
      <c r="Q83" s="144">
        <f t="shared" si="47"/>
        <v>308323.878252864</v>
      </c>
      <c r="R83" s="144">
        <f t="shared" si="47"/>
        <v>309121.17376587546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263972.36794275837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280</v>
      </c>
      <c r="C85" t="s">
        <v>314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280</v>
      </c>
      <c r="C86" t="s">
        <v>315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380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356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280</v>
      </c>
      <c r="C93" t="s">
        <v>316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213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280</v>
      </c>
      <c r="C97" t="s">
        <v>317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229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226</v>
      </c>
      <c r="B100" s="35" t="s">
        <v>280</v>
      </c>
      <c r="C100" t="s">
        <v>318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268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221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280</v>
      </c>
      <c r="C103" t="s">
        <v>319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284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285</v>
      </c>
      <c r="B105" s="35" t="s">
        <v>280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215</v>
      </c>
      <c r="B106" s="35" t="s">
        <v>280</v>
      </c>
      <c r="C106" t="s">
        <v>320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284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285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372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212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230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355</v>
      </c>
      <c r="B1" s="97" t="s">
        <v>357</v>
      </c>
      <c r="C1" s="97" t="s">
        <v>358</v>
      </c>
    </row>
    <row r="2" spans="1:3" x14ac:dyDescent="0.35">
      <c r="A2" s="289" t="s">
        <v>360</v>
      </c>
      <c r="B2" s="289">
        <v>325</v>
      </c>
      <c r="C2" s="290">
        <f>B2*1000</f>
        <v>325000</v>
      </c>
    </row>
    <row r="3" spans="1:3" x14ac:dyDescent="0.35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362</v>
      </c>
      <c r="B6" s="289">
        <v>63</v>
      </c>
      <c r="C6" s="290">
        <f t="shared" si="0"/>
        <v>63000</v>
      </c>
    </row>
    <row r="7" spans="1:3" x14ac:dyDescent="0.35">
      <c r="A7" s="291" t="s">
        <v>352</v>
      </c>
      <c r="B7">
        <v>22</v>
      </c>
      <c r="C7" s="290">
        <f>B7*1000</f>
        <v>22000</v>
      </c>
    </row>
    <row r="8" spans="1:3" x14ac:dyDescent="0.35">
      <c r="A8" s="176" t="s">
        <v>353</v>
      </c>
      <c r="B8">
        <v>20</v>
      </c>
      <c r="C8" s="290">
        <f>B8*1000</f>
        <v>20000</v>
      </c>
    </row>
    <row r="9" spans="1:3" x14ac:dyDescent="0.35">
      <c r="A9" s="176" t="s">
        <v>354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363</v>
      </c>
      <c r="B11" s="289">
        <v>45</v>
      </c>
      <c r="C11" s="290">
        <f t="shared" si="0"/>
        <v>45000</v>
      </c>
    </row>
    <row r="12" spans="1:3" x14ac:dyDescent="0.35">
      <c r="A12" s="291" t="s">
        <v>364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365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366</v>
      </c>
      <c r="B17">
        <v>30</v>
      </c>
      <c r="C17" s="290">
        <f t="shared" si="0"/>
        <v>30000</v>
      </c>
    </row>
    <row r="18" spans="1:3" x14ac:dyDescent="0.35">
      <c r="A18" s="291" t="s">
        <v>367</v>
      </c>
      <c r="B18">
        <v>20</v>
      </c>
      <c r="C18" s="290">
        <f t="shared" si="0"/>
        <v>20000</v>
      </c>
    </row>
    <row r="19" spans="1:3" x14ac:dyDescent="0.35">
      <c r="A19" s="291" t="s">
        <v>368</v>
      </c>
      <c r="B19">
        <v>5</v>
      </c>
      <c r="C19" s="290">
        <f t="shared" si="0"/>
        <v>5000</v>
      </c>
    </row>
    <row r="20" spans="1:3" ht="15" thickBot="1" x14ac:dyDescent="0.4">
      <c r="A20" s="293" t="s">
        <v>369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49" t="s">
        <v>206</v>
      </c>
      <c r="B1" s="350"/>
      <c r="C1" s="35"/>
      <c r="H1"/>
      <c r="I1" s="240"/>
      <c r="J1" s="357" t="s">
        <v>279</v>
      </c>
      <c r="V1" s="341"/>
      <c r="W1" s="341"/>
      <c r="X1" s="341"/>
      <c r="Y1" s="341"/>
    </row>
    <row r="2" spans="1:50" x14ac:dyDescent="0.35">
      <c r="A2" s="351" t="s">
        <v>191</v>
      </c>
      <c r="B2" s="126"/>
      <c r="C2" t="s">
        <v>192</v>
      </c>
      <c r="I2" s="241"/>
      <c r="J2" s="357"/>
    </row>
    <row r="3" spans="1:50" x14ac:dyDescent="0.35">
      <c r="A3" s="352"/>
      <c r="B3" s="127"/>
      <c r="C3" t="s">
        <v>193</v>
      </c>
      <c r="I3" s="241"/>
      <c r="J3" s="357"/>
    </row>
    <row r="4" spans="1:50" x14ac:dyDescent="0.35">
      <c r="A4" s="352"/>
      <c r="B4" s="128"/>
      <c r="C4" t="s">
        <v>194</v>
      </c>
    </row>
    <row r="5" spans="1:50" x14ac:dyDescent="0.35">
      <c r="A5" s="353"/>
      <c r="B5" s="129"/>
      <c r="C5" t="s">
        <v>181</v>
      </c>
    </row>
    <row r="7" spans="1:50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50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x14ac:dyDescent="0.35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x14ac:dyDescent="0.35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x14ac:dyDescent="0.35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x14ac:dyDescent="0.35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x14ac:dyDescent="0.35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x14ac:dyDescent="0.35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35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35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35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35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35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35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1298.3099016658903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35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321.35000000000002</v>
      </c>
      <c r="F68" s="218">
        <f>main!M83/1000</f>
        <v>287.8</v>
      </c>
      <c r="G68" s="151">
        <f>main!N83/1000</f>
        <v>285.95100000000002</v>
      </c>
      <c r="H68" s="218">
        <f>main!O83/1000</f>
        <v>362.73880400000002</v>
      </c>
      <c r="I68" s="218">
        <f>main!P83/1000</f>
        <v>307.529759216</v>
      </c>
      <c r="J68" s="218">
        <f>main!Q83/1000</f>
        <v>308.32387825286401</v>
      </c>
      <c r="K68" s="151">
        <f>main!R83/1000</f>
        <v>309.12117376587548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35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-12.800000000000011</v>
      </c>
      <c r="G71" s="150">
        <f t="shared" ref="G71:K71" si="118">G68-G69</f>
        <v>-18</v>
      </c>
      <c r="H71" s="217">
        <f t="shared" si="118"/>
        <v>105.585217722945</v>
      </c>
      <c r="I71" s="217">
        <f t="shared" si="118"/>
        <v>79.070987120173811</v>
      </c>
      <c r="J71" s="217">
        <f t="shared" si="118"/>
        <v>96.273176841837795</v>
      </c>
      <c r="K71" s="150">
        <f t="shared" si="118"/>
        <v>91.918975558200771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opLeftCell="A2" zoomScale="120" zoomScaleNormal="120" workbookViewId="0">
      <pane xSplit="1" topLeftCell="I1" activePane="topRight" state="frozen"/>
      <selection pane="topRight" activeCell="M5" sqref="M5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-12.800000000000011</v>
      </c>
      <c r="J3" s="102">
        <f>'add-ons calculations'!F68</f>
        <v>287.8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-18</v>
      </c>
      <c r="J4" s="151">
        <f>'add-ons calculations'!G68</f>
        <v>285.95100000000002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1298.3099016658903</v>
      </c>
      <c r="H5">
        <v>181.40020106674513</v>
      </c>
      <c r="I5">
        <v>105.585217722945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35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79.070987120173811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35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96.273176841837795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35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91.918975558200771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35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35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35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f t="shared" si="1"/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f t="shared" si="1"/>
        <v>0</v>
      </c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f t="shared" si="1"/>
        <v>0</v>
      </c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f t="shared" si="1"/>
        <v>0</v>
      </c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f t="shared" si="1"/>
        <v>0</v>
      </c>
      <c r="N17">
        <v>59</v>
      </c>
      <c r="O17">
        <v>0</v>
      </c>
      <c r="P17">
        <v>0</v>
      </c>
    </row>
    <row r="18" spans="1:16" x14ac:dyDescent="0.35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f t="shared" si="1"/>
        <v>0</v>
      </c>
      <c r="N18">
        <v>59</v>
      </c>
      <c r="O18">
        <v>0</v>
      </c>
      <c r="P18">
        <v>0</v>
      </c>
    </row>
    <row r="19" spans="1:16" x14ac:dyDescent="0.35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f t="shared" si="1"/>
        <v>0</v>
      </c>
      <c r="N19">
        <v>59</v>
      </c>
      <c r="O19">
        <v>0</v>
      </c>
      <c r="P19">
        <v>0</v>
      </c>
    </row>
    <row r="20" spans="1:16" x14ac:dyDescent="0.35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f t="shared" si="1"/>
        <v>0</v>
      </c>
      <c r="N20">
        <v>59</v>
      </c>
      <c r="O20">
        <v>0</v>
      </c>
      <c r="P20">
        <v>0</v>
      </c>
    </row>
    <row r="21" spans="1:16" x14ac:dyDescent="0.35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f t="shared" si="1"/>
        <v>0</v>
      </c>
      <c r="N21">
        <v>59</v>
      </c>
      <c r="O21">
        <v>0</v>
      </c>
      <c r="P21">
        <v>0</v>
      </c>
    </row>
    <row r="22" spans="1:16" x14ac:dyDescent="0.35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f t="shared" si="1"/>
        <v>0</v>
      </c>
      <c r="N22">
        <v>59</v>
      </c>
      <c r="O22">
        <v>0</v>
      </c>
      <c r="P22">
        <v>0</v>
      </c>
    </row>
    <row r="23" spans="1:16" x14ac:dyDescent="0.35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f t="shared" si="1"/>
        <v>0</v>
      </c>
      <c r="N23">
        <v>59</v>
      </c>
      <c r="O23">
        <v>0</v>
      </c>
      <c r="P23">
        <v>0</v>
      </c>
    </row>
    <row r="24" spans="1:16" x14ac:dyDescent="0.35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f t="shared" si="1"/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1" t="s">
        <v>21</v>
      </c>
      <c r="E1" s="341"/>
      <c r="F1" s="341"/>
      <c r="G1" s="341"/>
      <c r="H1" s="341" t="s">
        <v>9</v>
      </c>
      <c r="I1" s="341"/>
      <c r="J1" s="341"/>
      <c r="K1" s="341"/>
      <c r="L1" s="341" t="s">
        <v>10</v>
      </c>
      <c r="M1" s="341"/>
      <c r="N1" s="341"/>
      <c r="O1" s="341"/>
      <c r="P1" s="341" t="s">
        <v>11</v>
      </c>
      <c r="Q1" s="341"/>
      <c r="R1" s="341"/>
      <c r="S1" s="341"/>
      <c r="T1" s="341" t="s">
        <v>265</v>
      </c>
      <c r="U1" s="341"/>
      <c r="V1" s="341"/>
      <c r="W1" s="341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9" t="s">
        <v>206</v>
      </c>
      <c r="B1" s="350"/>
      <c r="C1" s="35"/>
      <c r="I1" s="240"/>
      <c r="J1" s="357" t="s">
        <v>279</v>
      </c>
      <c r="V1" s="341"/>
      <c r="W1" s="341"/>
      <c r="X1" s="341"/>
      <c r="Y1" s="341"/>
    </row>
    <row r="2" spans="1:27" x14ac:dyDescent="0.35">
      <c r="A2" s="351" t="s">
        <v>191</v>
      </c>
      <c r="B2" s="126"/>
      <c r="C2" t="s">
        <v>192</v>
      </c>
      <c r="H2" s="95"/>
      <c r="I2" s="241"/>
      <c r="J2" s="357"/>
    </row>
    <row r="3" spans="1:27" x14ac:dyDescent="0.35">
      <c r="A3" s="352"/>
      <c r="B3" s="127"/>
      <c r="C3" t="s">
        <v>193</v>
      </c>
      <c r="H3" s="95"/>
      <c r="I3" s="241"/>
      <c r="J3" s="357"/>
    </row>
    <row r="4" spans="1:27" x14ac:dyDescent="0.35">
      <c r="A4" s="352"/>
      <c r="B4" s="128"/>
      <c r="C4" t="s">
        <v>194</v>
      </c>
      <c r="H4" s="95"/>
      <c r="I4" s="95"/>
      <c r="J4" s="95"/>
    </row>
    <row r="5" spans="1:27" x14ac:dyDescent="0.35">
      <c r="A5" s="353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-12.800000000000011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-18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105.585217722945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79.070987120173811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96.273176841837795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91.918975558200771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1"/>
      <c r="S8" s="362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2" t="s">
        <v>206</v>
      </c>
      <c r="B1" s="342"/>
      <c r="C1" s="35"/>
      <c r="H1"/>
      <c r="I1"/>
      <c r="J1"/>
      <c r="X1" t="s">
        <v>28</v>
      </c>
      <c r="Z1" s="363" t="s">
        <v>84</v>
      </c>
      <c r="AA1" s="363"/>
      <c r="AB1" s="363"/>
      <c r="AC1" s="341"/>
      <c r="AD1" s="341"/>
      <c r="AE1" s="341"/>
      <c r="AF1" s="341"/>
    </row>
    <row r="2" spans="1:32" x14ac:dyDescent="0.35">
      <c r="A2" s="364" t="s">
        <v>191</v>
      </c>
      <c r="B2" s="107"/>
      <c r="C2" t="s">
        <v>192</v>
      </c>
    </row>
    <row r="3" spans="1:32" x14ac:dyDescent="0.35">
      <c r="A3" s="364"/>
      <c r="B3" s="108"/>
      <c r="C3" t="s">
        <v>193</v>
      </c>
    </row>
    <row r="4" spans="1:32" x14ac:dyDescent="0.35">
      <c r="A4" s="364"/>
      <c r="B4" s="109"/>
      <c r="C4" t="s">
        <v>194</v>
      </c>
    </row>
    <row r="5" spans="1:32" x14ac:dyDescent="0.35">
      <c r="A5" s="364"/>
      <c r="B5" s="98"/>
      <c r="C5" t="s">
        <v>181</v>
      </c>
    </row>
    <row r="7" spans="1:32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6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5" t="s">
        <v>104</v>
      </c>
      <c r="B2" s="365"/>
      <c r="C2" s="365"/>
      <c r="D2" s="365"/>
      <c r="E2" s="365"/>
      <c r="F2" s="365"/>
      <c r="G2" s="365"/>
      <c r="H2" s="365"/>
      <c r="I2" s="365"/>
      <c r="J2" s="365"/>
      <c r="K2" s="77"/>
    </row>
    <row r="3" spans="1:24" x14ac:dyDescent="0.35">
      <c r="A3" s="365" t="s">
        <v>105</v>
      </c>
      <c r="B3" s="365"/>
      <c r="C3" s="365"/>
      <c r="D3" s="365"/>
      <c r="E3" s="365"/>
      <c r="F3" s="365"/>
      <c r="G3" s="365"/>
      <c r="H3" s="365"/>
      <c r="I3" s="365"/>
      <c r="J3" s="365"/>
      <c r="K3" s="77"/>
    </row>
    <row r="4" spans="1:24" ht="15" thickBot="1" x14ac:dyDescent="0.4">
      <c r="A4" s="366"/>
      <c r="B4" s="366"/>
      <c r="C4" s="366"/>
      <c r="D4" s="366"/>
      <c r="E4" s="366"/>
      <c r="F4" s="366"/>
      <c r="G4" s="366"/>
      <c r="H4" s="366"/>
      <c r="I4" s="366"/>
      <c r="J4" s="366"/>
      <c r="K4" s="371" t="s">
        <v>160</v>
      </c>
      <c r="L4" s="371"/>
      <c r="M4" s="371"/>
      <c r="N4" s="371"/>
    </row>
    <row r="5" spans="1:24" x14ac:dyDescent="0.35">
      <c r="A5" s="47"/>
      <c r="B5" s="48"/>
      <c r="C5" s="367" t="s">
        <v>106</v>
      </c>
      <c r="D5" s="368"/>
      <c r="E5" s="368"/>
      <c r="F5" s="368"/>
      <c r="G5" s="368"/>
      <c r="H5" s="368"/>
      <c r="I5" s="368"/>
      <c r="J5" s="369"/>
      <c r="K5" s="78"/>
      <c r="L5" s="370" t="s">
        <v>107</v>
      </c>
      <c r="M5" s="341"/>
      <c r="N5" s="341"/>
    </row>
    <row r="6" spans="1:24" x14ac:dyDescent="0.35">
      <c r="A6" s="1" t="s">
        <v>109</v>
      </c>
      <c r="B6" s="49"/>
      <c r="C6" s="373">
        <v>2020</v>
      </c>
      <c r="D6" s="374"/>
      <c r="E6" s="374"/>
      <c r="F6" s="374"/>
      <c r="G6" s="374"/>
      <c r="H6" s="374"/>
      <c r="I6" s="374"/>
      <c r="J6" s="37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1" t="s">
        <v>9</v>
      </c>
      <c r="L22" s="341"/>
      <c r="M22" s="341"/>
      <c r="N22" s="341"/>
      <c r="O22" s="341" t="s">
        <v>10</v>
      </c>
      <c r="P22" s="341"/>
      <c r="Q22" s="341"/>
      <c r="R22" s="341"/>
      <c r="S22" s="341" t="s">
        <v>11</v>
      </c>
      <c r="T22" s="341"/>
      <c r="U22" s="341"/>
      <c r="V22" s="341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6" t="s">
        <v>108</v>
      </c>
      <c r="L23" s="376"/>
      <c r="M23" s="376"/>
      <c r="N23" s="376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2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2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2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2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375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80" t="s">
        <v>87</v>
      </c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/>
      <c r="Q6" s="380"/>
      <c r="R6" s="380"/>
    </row>
    <row r="7" spans="1:18" x14ac:dyDescent="0.35">
      <c r="A7" s="377" t="s">
        <v>88</v>
      </c>
      <c r="B7" s="377"/>
      <c r="C7" s="377"/>
      <c r="D7" s="37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7" t="s">
        <v>89</v>
      </c>
      <c r="C8" s="377"/>
      <c r="D8" s="37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7" t="s">
        <v>90</v>
      </c>
      <c r="C9" s="377"/>
      <c r="D9" s="37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7" t="s">
        <v>91</v>
      </c>
      <c r="C10" s="377"/>
      <c r="D10" s="37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7" t="s">
        <v>58</v>
      </c>
      <c r="C11" s="377"/>
      <c r="D11" s="37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7" t="s">
        <v>34</v>
      </c>
      <c r="D13" s="37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7" t="s">
        <v>89</v>
      </c>
      <c r="C19" s="377"/>
      <c r="D19" s="37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7" t="s">
        <v>90</v>
      </c>
      <c r="C20" s="377"/>
      <c r="D20" s="37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7" t="s">
        <v>91</v>
      </c>
      <c r="C21" s="377"/>
      <c r="D21" s="37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7" t="s">
        <v>58</v>
      </c>
      <c r="C22" s="377"/>
      <c r="D22" s="37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1" t="s">
        <v>34</v>
      </c>
      <c r="S8" s="362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1" t="s">
        <v>42</v>
      </c>
      <c r="E75" s="38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purl.org/dc/elements/1.1/"/>
    <ds:schemaRef ds:uri="http://purl.org/dc/dcmitype/"/>
    <ds:schemaRef ds:uri="http://schemas.openxmlformats.org/package/2006/metadata/core-properties"/>
    <ds:schemaRef ds:uri="cac5d118-ba7b-4807-b700-df6f95cfff5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66951ee6-cd93-49c7-9437-e871b2a117d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2021-04-29T21:52:56Z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