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Forecasts/"/>
    </mc:Choice>
  </mc:AlternateContent>
  <xr:revisionPtr revIDLastSave="0" documentId="8_{EF5AF7BD-7957-41E8-80E1-AD2BB7AC6B0E}" xr6:coauthVersionLast="36" xr6:coauthVersionMax="36" xr10:uidLastSave="{00000000-0000-0000-0000-000000000000}"/>
  <bookViews>
    <workbookView xWindow="0" yWindow="0" windowWidth="28800" windowHeight="12225"/>
  </bookViews>
  <sheets>
    <sheet name="cbo_budget_nipas_proj_annual" sheetId="1" r:id="rId1"/>
  </sheet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4" i="1"/>
  <c r="S3" i="1"/>
  <c r="R6" i="1"/>
  <c r="R5" i="1"/>
  <c r="R3" i="1"/>
  <c r="R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W2" i="1"/>
  <c r="U2" i="1"/>
  <c r="AC3" i="1"/>
  <c r="Q3" i="1" s="1"/>
  <c r="U3" i="1" s="1"/>
  <c r="AC4" i="1"/>
  <c r="AC7" i="1"/>
  <c r="AC12" i="1"/>
  <c r="AC15" i="1"/>
  <c r="AC20" i="1"/>
  <c r="AC23" i="1"/>
  <c r="AC28" i="1"/>
  <c r="AC5" i="1"/>
  <c r="AB5" i="1"/>
  <c r="AC6" i="1" s="1"/>
  <c r="AB6" i="1"/>
  <c r="AB7" i="1"/>
  <c r="AC8" i="1" s="1"/>
  <c r="AB8" i="1"/>
  <c r="AC9" i="1" s="1"/>
  <c r="AB9" i="1"/>
  <c r="AC10" i="1" s="1"/>
  <c r="AB10" i="1"/>
  <c r="AC11" i="1" s="1"/>
  <c r="AB11" i="1"/>
  <c r="AB12" i="1"/>
  <c r="AC13" i="1" s="1"/>
  <c r="AB13" i="1"/>
  <c r="AC14" i="1" s="1"/>
  <c r="AB14" i="1"/>
  <c r="AB15" i="1"/>
  <c r="AC16" i="1" s="1"/>
  <c r="AB16" i="1"/>
  <c r="AC17" i="1" s="1"/>
  <c r="AB17" i="1"/>
  <c r="AC18" i="1" s="1"/>
  <c r="AB18" i="1"/>
  <c r="AC19" i="1" s="1"/>
  <c r="AB19" i="1"/>
  <c r="AB20" i="1"/>
  <c r="AC21" i="1" s="1"/>
  <c r="AB21" i="1"/>
  <c r="AC22" i="1" s="1"/>
  <c r="AB22" i="1"/>
  <c r="AB23" i="1"/>
  <c r="AC24" i="1" s="1"/>
  <c r="AB24" i="1"/>
  <c r="AC25" i="1" s="1"/>
  <c r="AB25" i="1"/>
  <c r="AC26" i="1" s="1"/>
  <c r="AB26" i="1"/>
  <c r="AC27" i="1" s="1"/>
  <c r="AB27" i="1"/>
  <c r="AB28" i="1"/>
  <c r="AC29" i="1" s="1"/>
  <c r="AB29" i="1"/>
  <c r="AB4" i="1"/>
  <c r="O3" i="1"/>
  <c r="Q4" i="1" l="1"/>
  <c r="Q5" i="1"/>
  <c r="Q6" i="1" s="1"/>
  <c r="Q7" i="1" s="1"/>
  <c r="Q8" i="1" s="1"/>
  <c r="U8" i="1" s="1"/>
  <c r="W3" i="1"/>
  <c r="U7" i="1" l="1"/>
  <c r="Q9" i="1"/>
  <c r="Q10" i="1" s="1"/>
  <c r="Q11" i="1" s="1"/>
  <c r="Q12" i="1" s="1"/>
  <c r="Q13" i="1" s="1"/>
  <c r="Q14" i="1" s="1"/>
  <c r="Q15" i="1" s="1"/>
  <c r="Q16" i="1" s="1"/>
  <c r="U4" i="1"/>
  <c r="V4" i="1" l="1"/>
  <c r="W4" i="1" s="1"/>
  <c r="U12" i="1"/>
  <c r="Q17" i="1"/>
  <c r="U11" i="1"/>
  <c r="U10" i="1"/>
  <c r="U15" i="1"/>
  <c r="U16" i="1"/>
  <c r="U9" i="1"/>
  <c r="U13" i="1"/>
  <c r="U14" i="1"/>
  <c r="U5" i="1"/>
  <c r="V5" i="1" s="1"/>
  <c r="W5" i="1" s="1"/>
  <c r="V12" i="1" l="1"/>
  <c r="W12" i="1" s="1"/>
  <c r="V16" i="1"/>
  <c r="W16" i="1" s="1"/>
  <c r="V11" i="1"/>
  <c r="W11" i="1" s="1"/>
  <c r="V14" i="1"/>
  <c r="W14" i="1" s="1"/>
  <c r="Q18" i="1"/>
  <c r="U17" i="1"/>
  <c r="V17" i="1" s="1"/>
  <c r="W17" i="1" s="1"/>
  <c r="V13" i="1"/>
  <c r="W13" i="1" s="1"/>
  <c r="U6" i="1"/>
  <c r="V9" i="1" s="1"/>
  <c r="W9" i="1" s="1"/>
  <c r="V10" i="1"/>
  <c r="W10" i="1" s="1"/>
  <c r="V15" i="1"/>
  <c r="W15" i="1" s="1"/>
  <c r="Q19" i="1" l="1"/>
  <c r="U18" i="1"/>
  <c r="V18" i="1" s="1"/>
  <c r="W18" i="1" s="1"/>
  <c r="V6" i="1"/>
  <c r="W6" i="1" s="1"/>
  <c r="V8" i="1"/>
  <c r="W8" i="1" s="1"/>
  <c r="V7" i="1"/>
  <c r="W7" i="1" s="1"/>
  <c r="Q20" i="1" l="1"/>
  <c r="U19" i="1"/>
  <c r="Q21" i="1" l="1"/>
  <c r="U20" i="1"/>
  <c r="V19" i="1"/>
  <c r="W19" i="1" s="1"/>
  <c r="V20" i="1" l="1"/>
  <c r="W20" i="1" s="1"/>
  <c r="Q22" i="1"/>
  <c r="U21" i="1"/>
  <c r="Q23" i="1" l="1"/>
  <c r="U22" i="1"/>
  <c r="V21" i="1"/>
  <c r="W21" i="1" s="1"/>
  <c r="V22" i="1" l="1"/>
  <c r="W22" i="1" s="1"/>
  <c r="Q24" i="1"/>
  <c r="U23" i="1"/>
  <c r="Q25" i="1" l="1"/>
  <c r="U24" i="1"/>
  <c r="V24" i="1"/>
  <c r="W24" i="1" s="1"/>
  <c r="V23" i="1"/>
  <c r="W23" i="1" s="1"/>
  <c r="Q26" i="1" l="1"/>
  <c r="U25" i="1"/>
  <c r="V25" i="1" l="1"/>
  <c r="W25" i="1" s="1"/>
  <c r="Q27" i="1"/>
  <c r="U26" i="1"/>
  <c r="Q28" i="1" l="1"/>
  <c r="U27" i="1"/>
  <c r="V26" i="1"/>
  <c r="W26" i="1" s="1"/>
  <c r="V27" i="1" l="1"/>
  <c r="W27" i="1" s="1"/>
  <c r="Q29" i="1"/>
  <c r="U28" i="1"/>
  <c r="V28" i="1" s="1"/>
  <c r="W28" i="1" s="1"/>
  <c r="U29" i="1" l="1"/>
  <c r="V29" i="1" s="1"/>
  <c r="W29" i="1" s="1"/>
  <c r="Q30" i="1"/>
  <c r="U30" i="1" l="1"/>
  <c r="V30" i="1" s="1"/>
  <c r="W30" i="1" s="1"/>
  <c r="Q31" i="1"/>
  <c r="Q32" i="1" l="1"/>
  <c r="U31" i="1"/>
  <c r="V31" i="1" s="1"/>
  <c r="W31" i="1" s="1"/>
  <c r="U32" i="1" l="1"/>
  <c r="V32" i="1" s="1"/>
  <c r="W32" i="1" s="1"/>
</calcChain>
</file>

<file path=xl/sharedStrings.xml><?xml version="1.0" encoding="utf-8"?>
<sst xmlns="http://schemas.openxmlformats.org/spreadsheetml/2006/main" count="52" uniqueCount="51">
  <si>
    <t>fy</t>
  </si>
  <si>
    <t>gftfp</t>
  </si>
  <si>
    <t>gfrpt</t>
  </si>
  <si>
    <t>gfrpri</t>
  </si>
  <si>
    <t>gfrcp</t>
  </si>
  <si>
    <t>gfrs</t>
  </si>
  <si>
    <t>gfcexp</t>
  </si>
  <si>
    <t>gfsubs</t>
  </si>
  <si>
    <t>gfintpmt</t>
  </si>
  <si>
    <t>yptmr</t>
  </si>
  <si>
    <t>yptmd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</si>
  <si>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</si>
  <si>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</si>
  <si>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</si>
  <si>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</si>
  <si>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</si>
  <si>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</si>
  <si>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</si>
  <si>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</si>
  <si>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</si>
  <si>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</si>
  <si>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</si>
  <si>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</si>
  <si>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</si>
  <si>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</si>
  <si>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</si>
  <si>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</si>
  <si>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</si>
  <si>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</si>
  <si>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</si>
  <si>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</si>
  <si>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</si>
  <si>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</si>
  <si>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</si>
  <si>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</si>
  <si>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</si>
  <si>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</si>
  <si>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</si>
  <si>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</si>
  <si>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</si>
  <si>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</si>
  <si>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</si>
  <si>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cpiu</t>
  </si>
  <si>
    <t>q3 dummy</t>
  </si>
  <si>
    <t>q1 dummy</t>
  </si>
  <si>
    <t>cpi-u of q3 last year</t>
  </si>
  <si>
    <t>q3-onwards adjusted EX cpi raise</t>
  </si>
  <si>
    <t>smoothed, ex. Cpi adj.</t>
  </si>
  <si>
    <t>smoothed, cpi adj added back in</t>
  </si>
  <si>
    <t>q4 dummy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</si>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</sst>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5">
    <xf numFmtId="0" fontId="0" fillId="0" borderId="0" xfId="0"/>
    <xf numFmtId="164" fontId="18" fillId="0" borderId="0" xfId="42" applyNumberFormat="1" applyFont="1" applyFill="1"/>
    <xf numFmtId="0" fontId="0" fillId="33" borderId="0" xfId="0" applyFill="1"/>
    <xf numFmtId="164" fontId="18" fillId="33" borderId="0" xfId="42" applyNumberFormat="1" applyFon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cbo_budget_nipas_proj_annual!$R$1</c:f>
              <c:strCache>
                <c:ptCount val="1"/>
                <c:pt idx="0">
                  <c:v>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cbo_budget_nipas_proj_annual!$N$1:$N$32</c:f>
              <c:strCache>
                <c:ptCount val="32"/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</c:strCache>
            </c:strRef>
          </c:cat>
          <c:val>
            <c:numRef>
              <c:f>cbo_budget_nipas_proj_annual!$R$2:$R$32</c:f>
              <c:numCache>
                <c:formatCode>General</c:formatCode>
                <c:ptCount val="31"/>
                <c:pt idx="1">
                  <c:v>2111.5</c:v>
                </c:pt>
                <c:pt idx="2">
                  <c:v>2111.5</c:v>
                </c:pt>
                <c:pt idx="3">
                  <c:v>2103.7955999999999</c:v>
                </c:pt>
                <c:pt idx="4">
                  <c:v>2187.53892</c:v>
                </c:pt>
                <c:pt idx="5">
                  <c:v>2187.53892</c:v>
                </c:pt>
                <c:pt idx="6">
                  <c:v>2187.53892</c:v>
                </c:pt>
                <c:pt idx="7">
                  <c:v>2184.7329</c:v>
                </c:pt>
                <c:pt idx="8">
                  <c:v>2310.1867499999998</c:v>
                </c:pt>
                <c:pt idx="9">
                  <c:v>2310.1867499999998</c:v>
                </c:pt>
                <c:pt idx="10">
                  <c:v>2310.1867499999998</c:v>
                </c:pt>
                <c:pt idx="11">
                  <c:v>2318.4087</c:v>
                </c:pt>
                <c:pt idx="12">
                  <c:v>2448.4033599999998</c:v>
                </c:pt>
                <c:pt idx="13">
                  <c:v>2448.4033599999998</c:v>
                </c:pt>
                <c:pt idx="14">
                  <c:v>2448.4033599999998</c:v>
                </c:pt>
                <c:pt idx="15">
                  <c:v>2455.3401600000002</c:v>
                </c:pt>
                <c:pt idx="16">
                  <c:v>2602.1268</c:v>
                </c:pt>
                <c:pt idx="17">
                  <c:v>2602.1268</c:v>
                </c:pt>
                <c:pt idx="18">
                  <c:v>2602.1268</c:v>
                </c:pt>
                <c:pt idx="19">
                  <c:v>2599.4903999999997</c:v>
                </c:pt>
                <c:pt idx="20">
                  <c:v>2758.4335999999998</c:v>
                </c:pt>
                <c:pt idx="21">
                  <c:v>2758.4335999999998</c:v>
                </c:pt>
                <c:pt idx="22">
                  <c:v>2758.4335999999998</c:v>
                </c:pt>
                <c:pt idx="23">
                  <c:v>2756.5236999999997</c:v>
                </c:pt>
                <c:pt idx="24">
                  <c:v>2919.4557699999996</c:v>
                </c:pt>
                <c:pt idx="25">
                  <c:v>2919.4557699999996</c:v>
                </c:pt>
                <c:pt idx="26">
                  <c:v>2919.4557699999996</c:v>
                </c:pt>
                <c:pt idx="27">
                  <c:v>2917.7463699999998</c:v>
                </c:pt>
                <c:pt idx="28">
                  <c:v>3087.7519499999999</c:v>
                </c:pt>
                <c:pt idx="29">
                  <c:v>3087.7519499999999</c:v>
                </c:pt>
                <c:pt idx="30">
                  <c:v>3087.7519499999999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E-4414-8505-4189A23EBEAA}"/>
            </c:ext>
          </c:extLst>
        </c:ser>
        <c:ser>
          <c:idx val="1"/>
          <c:order val="1"/>
          <c:tx>
            <c:strRef>
              <c:f>cbo_budget_nipas_proj_annual!$S$1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cbo_budget_nipas_proj_annual!$N$1:$N$32</c:f>
              <c:strCache>
                <c:ptCount val="32"/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</c:strCache>
            </c:strRef>
          </c:cat>
          <c:val>
            <c:numRef>
              <c:f>cbo_budget_nipas_proj_annual!$T$2:$T$32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2173.8373179738001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2261.7384849813748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2402.1338488761999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2554.4657117616002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2707.7198495359994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2867.4114420372744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E-4414-8505-4189A23EBEAA}"/>
            </c:ext>
          </c:extLst>
        </c:ser>
        <c:ser>
          <c:idx val="2"/>
          <c:order val="2"/>
          <c:tx>
            <c:strRef>
              <c:f>cbo_budget_nipas_proj_annual!$O$1</c:f>
              <c:strCache>
                <c:ptCount val="1"/>
                <c:pt idx="0">
                  <c:v>gftfp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cbo_budget_nipas_proj_annual!$N$1:$N$32</c:f>
              <c:strCache>
                <c:ptCount val="32"/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</c:strCache>
            </c:strRef>
          </c:cat>
          <c:val>
            <c:numRef>
              <c:f>cbo_budget_nipas_proj_annual!$O$2:$O$32</c:f>
              <c:numCache>
                <c:formatCode>General</c:formatCode>
                <c:ptCount val="31"/>
                <c:pt idx="0">
                  <c:v>2060</c:v>
                </c:pt>
                <c:pt idx="1">
                  <c:v>2060</c:v>
                </c:pt>
                <c:pt idx="2">
                  <c:v>2060</c:v>
                </c:pt>
                <c:pt idx="3">
                  <c:v>2142</c:v>
                </c:pt>
                <c:pt idx="4">
                  <c:v>2142</c:v>
                </c:pt>
                <c:pt idx="5">
                  <c:v>2142</c:v>
                </c:pt>
                <c:pt idx="6">
                  <c:v>2142</c:v>
                </c:pt>
                <c:pt idx="7">
                  <c:v>2265</c:v>
                </c:pt>
                <c:pt idx="8">
                  <c:v>2265</c:v>
                </c:pt>
                <c:pt idx="9">
                  <c:v>2265</c:v>
                </c:pt>
                <c:pt idx="10">
                  <c:v>2265</c:v>
                </c:pt>
                <c:pt idx="11">
                  <c:v>2392</c:v>
                </c:pt>
                <c:pt idx="12">
                  <c:v>2392</c:v>
                </c:pt>
                <c:pt idx="13">
                  <c:v>2392</c:v>
                </c:pt>
                <c:pt idx="14">
                  <c:v>2392</c:v>
                </c:pt>
                <c:pt idx="15">
                  <c:v>2535</c:v>
                </c:pt>
                <c:pt idx="16">
                  <c:v>2535</c:v>
                </c:pt>
                <c:pt idx="17">
                  <c:v>2535</c:v>
                </c:pt>
                <c:pt idx="18">
                  <c:v>2535</c:v>
                </c:pt>
                <c:pt idx="19">
                  <c:v>2690</c:v>
                </c:pt>
                <c:pt idx="20">
                  <c:v>2690</c:v>
                </c:pt>
                <c:pt idx="21">
                  <c:v>2690</c:v>
                </c:pt>
                <c:pt idx="22">
                  <c:v>2690</c:v>
                </c:pt>
                <c:pt idx="23">
                  <c:v>2849</c:v>
                </c:pt>
                <c:pt idx="24">
                  <c:v>2849</c:v>
                </c:pt>
                <c:pt idx="25">
                  <c:v>2849</c:v>
                </c:pt>
                <c:pt idx="26">
                  <c:v>2849</c:v>
                </c:pt>
                <c:pt idx="27">
                  <c:v>3015</c:v>
                </c:pt>
                <c:pt idx="28">
                  <c:v>3015</c:v>
                </c:pt>
                <c:pt idx="29">
                  <c:v>3015</c:v>
                </c:pt>
                <c:pt idx="30">
                  <c:v>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E-4414-8505-4189A23E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866400"/>
        <c:axId val="716870664"/>
      </c:lineChart>
      <c:catAx>
        <c:axId val="7168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70664"/>
        <c:crosses val="autoZero"/>
        <c:auto val="1"/>
        <c:lblAlgn val="ctr"/>
        <c:lblOffset val="100"/>
        <c:noMultiLvlLbl val="0"/>
      </c:catAx>
      <c:valAx>
        <c:axId val="71687066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6</xdr:row>
      <xdr:rowOff>9524</xdr:rowOff>
    </xdr:from>
    <xdr:to>
      <xdr:col>8</xdr:col>
      <xdr:colOff>76200</xdr:colOff>
      <xdr:row>34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ECB006-0B69-4E99-9DB9-F0014AEA6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topLeftCell="D1" workbookViewId="0">
      <selection activeCell="U8" sqref="U8"/>
    </sheetView>
  </sheetViews>
  <sheetFormatPr defaultRowHeight="15" x14ac:dyDescent="0.25"/>
  <cols>
    <col min="14" max="29" width="9.140625" style="4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4" t="s">
        <v>1</v>
      </c>
      <c r="P1" s="4" t="s">
        <v>42</v>
      </c>
      <c r="Q1" s="4" t="s">
        <v>45</v>
      </c>
      <c r="R1" s="4" t="s">
        <v>50</v>
      </c>
      <c r="U1" s="4" t="s">
        <v>46</v>
      </c>
      <c r="V1" s="4" t="s">
        <v>47</v>
      </c>
      <c r="W1" s="4" t="s">
        <v>48</v>
      </c>
      <c r="AA1" s="4" t="s">
        <v>44</v>
      </c>
      <c r="AB1" s="4" t="s">
        <v>43</v>
      </c>
      <c r="AC1" s="4" t="s">
        <v>49</v>
      </c>
    </row>
    <row r="2" spans="1:29" x14ac:dyDescent="0.25">
      <c r="A2">
        <v>2017</v>
      </c>
      <c r="B2">
        <v>2060</v>
      </c>
      <c r="C2">
        <v>1582</v>
      </c>
      <c r="D2">
        <v>133</v>
      </c>
      <c r="E2">
        <v>407</v>
      </c>
      <c r="F2">
        <v>1269</v>
      </c>
      <c r="G2">
        <v>4217</v>
      </c>
      <c r="H2">
        <v>60</v>
      </c>
      <c r="I2">
        <v>492</v>
      </c>
      <c r="J2">
        <v>702.3</v>
      </c>
      <c r="K2">
        <v>374.7</v>
      </c>
      <c r="N2" s="2" t="s">
        <v>11</v>
      </c>
      <c r="O2" s="2">
        <v>2060</v>
      </c>
      <c r="P2" s="3">
        <v>2.9580000000000002</v>
      </c>
      <c r="Q2" s="4">
        <v>2.5</v>
      </c>
      <c r="T2" s="4">
        <f>S2*(AA2)*(1+Q2/100)</f>
        <v>0</v>
      </c>
      <c r="U2" s="2">
        <f>O2*(1-(Q2/100))</f>
        <v>2008.5</v>
      </c>
      <c r="V2" s="2"/>
      <c r="W2" s="2">
        <f>V2*(1+(Q2/100))</f>
        <v>0</v>
      </c>
      <c r="X2" s="2">
        <v>0</v>
      </c>
      <c r="Y2" s="2"/>
      <c r="Z2" s="2"/>
      <c r="AA2" s="2">
        <v>1</v>
      </c>
      <c r="AB2" s="2">
        <v>0</v>
      </c>
      <c r="AC2" s="2">
        <v>0</v>
      </c>
    </row>
    <row r="3" spans="1:29" x14ac:dyDescent="0.25">
      <c r="A3">
        <v>2018</v>
      </c>
      <c r="B3">
        <v>2142</v>
      </c>
      <c r="C3">
        <v>1613</v>
      </c>
      <c r="D3">
        <v>144</v>
      </c>
      <c r="E3">
        <v>294</v>
      </c>
      <c r="F3">
        <v>1325</v>
      </c>
      <c r="G3">
        <v>4423</v>
      </c>
      <c r="H3">
        <v>66</v>
      </c>
      <c r="I3">
        <v>543</v>
      </c>
      <c r="J3">
        <v>704</v>
      </c>
      <c r="K3">
        <v>389</v>
      </c>
      <c r="N3" s="2" t="s">
        <v>12</v>
      </c>
      <c r="O3" s="2">
        <f>B2</f>
        <v>2060</v>
      </c>
      <c r="P3" s="3">
        <v>0.1</v>
      </c>
      <c r="Q3" s="4">
        <f>IF(AC3=1,P2,Q2)</f>
        <v>2.5</v>
      </c>
      <c r="R3" s="4">
        <f>O2*(1+Q3/100)</f>
        <v>2111.5</v>
      </c>
      <c r="S3" s="4">
        <f>AVERAGE(R1:R3)</f>
        <v>2111.5</v>
      </c>
      <c r="T3" s="4">
        <f t="shared" ref="T3:T32" si="0">S3*(AA3)*(1+Q3/100)</f>
        <v>0</v>
      </c>
      <c r="U3" s="2">
        <f>O3*(1-(Q3/100))</f>
        <v>2008.5</v>
      </c>
      <c r="V3" s="2"/>
      <c r="W3" s="2">
        <f>V3*(1+(Q3/100))</f>
        <v>0</v>
      </c>
      <c r="X3" s="2"/>
      <c r="Y3" s="2"/>
      <c r="Z3" s="2"/>
      <c r="AA3" s="2">
        <v>0</v>
      </c>
      <c r="AB3" s="2">
        <v>0</v>
      </c>
      <c r="AC3" s="2">
        <f>AB2</f>
        <v>0</v>
      </c>
    </row>
    <row r="4" spans="1:29" x14ac:dyDescent="0.25">
      <c r="A4">
        <v>2019</v>
      </c>
      <c r="B4">
        <v>2265</v>
      </c>
      <c r="C4">
        <v>1701</v>
      </c>
      <c r="D4">
        <v>132</v>
      </c>
      <c r="E4">
        <v>293</v>
      </c>
      <c r="F4">
        <v>1372</v>
      </c>
      <c r="G4">
        <v>4723</v>
      </c>
      <c r="H4">
        <v>66</v>
      </c>
      <c r="I4">
        <v>629</v>
      </c>
      <c r="J4">
        <v>768</v>
      </c>
      <c r="K4">
        <v>406</v>
      </c>
      <c r="N4" s="2" t="s">
        <v>13</v>
      </c>
      <c r="O4" s="2">
        <v>2060</v>
      </c>
      <c r="P4" s="3">
        <v>2.1259999999999999</v>
      </c>
      <c r="Q4" s="4">
        <f>IF(AC4=1,P3,Q3)</f>
        <v>2.5</v>
      </c>
      <c r="R4" s="4">
        <f>O3*(1+Q4/100)</f>
        <v>2111.5</v>
      </c>
      <c r="S4" s="4">
        <f>AVERAGE(R1:R4)</f>
        <v>2111.5</v>
      </c>
      <c r="T4" s="4">
        <f t="shared" si="0"/>
        <v>0</v>
      </c>
      <c r="U4" s="2">
        <f>O4*(1-(Q4/100))</f>
        <v>2008.5</v>
      </c>
      <c r="V4" s="2">
        <f>AVERAGE(U1:U4)</f>
        <v>2008.5</v>
      </c>
      <c r="W4" s="2">
        <f>V4*(1+(Q4/100))</f>
        <v>2058.7124999999996</v>
      </c>
      <c r="X4" s="2"/>
      <c r="Y4" s="2"/>
      <c r="Z4" s="2"/>
      <c r="AA4" s="2">
        <v>0</v>
      </c>
      <c r="AB4" s="2">
        <f>AA2</f>
        <v>1</v>
      </c>
      <c r="AC4" s="2">
        <f>AB3</f>
        <v>0</v>
      </c>
    </row>
    <row r="5" spans="1:29" x14ac:dyDescent="0.25">
      <c r="A5">
        <v>2020</v>
      </c>
      <c r="B5">
        <v>2392</v>
      </c>
      <c r="C5">
        <v>1787</v>
      </c>
      <c r="D5">
        <v>154</v>
      </c>
      <c r="E5">
        <v>316</v>
      </c>
      <c r="F5">
        <v>1435</v>
      </c>
      <c r="G5">
        <v>4966</v>
      </c>
      <c r="H5">
        <v>65</v>
      </c>
      <c r="I5">
        <v>738</v>
      </c>
      <c r="J5">
        <v>821</v>
      </c>
      <c r="K5">
        <v>420</v>
      </c>
      <c r="N5" s="4" t="s">
        <v>14</v>
      </c>
      <c r="O5" s="4">
        <v>2142</v>
      </c>
      <c r="P5" s="1">
        <v>3.3090000000000002</v>
      </c>
      <c r="Q5" s="4">
        <f>IF(AC5=1,P4,Q4)</f>
        <v>2.1259999999999999</v>
      </c>
      <c r="R5" s="4">
        <f>O4*(1+Q5/100)</f>
        <v>2103.7955999999999</v>
      </c>
      <c r="S5" s="4">
        <f t="shared" ref="S5:S32" si="1">AVERAGE(R2:R5)</f>
        <v>2108.9318666666663</v>
      </c>
      <c r="T5" s="4">
        <f t="shared" si="0"/>
        <v>0</v>
      </c>
      <c r="U5" s="4">
        <f>O5*(1-(Q5/100))</f>
        <v>2096.46108</v>
      </c>
      <c r="V5" s="4">
        <f t="shared" ref="V5:V32" si="2">AVERAGE(U2:U5)</f>
        <v>2030.49027</v>
      </c>
      <c r="W5" s="4">
        <f>V5*(1+(Q5/100))</f>
        <v>2073.6584931402003</v>
      </c>
      <c r="AA5" s="4">
        <v>0</v>
      </c>
      <c r="AB5" s="4">
        <f t="shared" ref="AB5:AB29" si="3">AA3</f>
        <v>0</v>
      </c>
      <c r="AC5" s="4">
        <f>AB4</f>
        <v>1</v>
      </c>
    </row>
    <row r="6" spans="1:29" x14ac:dyDescent="0.25">
      <c r="A6">
        <v>2021</v>
      </c>
      <c r="B6">
        <v>2535</v>
      </c>
      <c r="C6">
        <v>1851</v>
      </c>
      <c r="D6">
        <v>160</v>
      </c>
      <c r="E6">
        <v>342</v>
      </c>
      <c r="F6">
        <v>1497</v>
      </c>
      <c r="G6">
        <v>5251</v>
      </c>
      <c r="H6">
        <v>65</v>
      </c>
      <c r="I6">
        <v>839</v>
      </c>
      <c r="J6">
        <v>882</v>
      </c>
      <c r="K6">
        <v>440</v>
      </c>
      <c r="N6" s="4" t="s">
        <v>15</v>
      </c>
      <c r="O6" s="4">
        <v>2142</v>
      </c>
      <c r="P6" s="1">
        <v>3.5070000000000001</v>
      </c>
      <c r="Q6" s="4">
        <f>IF(AC6=1,P5,Q5)</f>
        <v>2.1259999999999999</v>
      </c>
      <c r="R6" s="4">
        <f>O5*(1+Q6/100)</f>
        <v>2187.53892</v>
      </c>
      <c r="S6" s="4">
        <f t="shared" si="1"/>
        <v>2128.5836300000001</v>
      </c>
      <c r="T6" s="4">
        <f t="shared" si="0"/>
        <v>2173.8373179738001</v>
      </c>
      <c r="U6" s="4">
        <f>O6*(1-(Q6/100))</f>
        <v>2096.46108</v>
      </c>
      <c r="V6" s="4">
        <f t="shared" si="2"/>
        <v>2052.48054</v>
      </c>
      <c r="W6" s="4">
        <f>V6*(1+(Q6/100))</f>
        <v>2096.1162762804001</v>
      </c>
      <c r="AA6" s="4">
        <v>1</v>
      </c>
      <c r="AB6" s="4">
        <f t="shared" si="3"/>
        <v>0</v>
      </c>
      <c r="AC6" s="4">
        <f t="shared" ref="AC6:AC29" si="4">AB5</f>
        <v>0</v>
      </c>
    </row>
    <row r="7" spans="1:29" x14ac:dyDescent="0.25">
      <c r="A7">
        <v>2022</v>
      </c>
      <c r="B7">
        <v>2690</v>
      </c>
      <c r="C7">
        <v>1939</v>
      </c>
      <c r="D7">
        <v>165</v>
      </c>
      <c r="E7">
        <v>372</v>
      </c>
      <c r="F7">
        <v>1567</v>
      </c>
      <c r="G7">
        <v>5556</v>
      </c>
      <c r="H7">
        <v>66</v>
      </c>
      <c r="I7">
        <v>926</v>
      </c>
      <c r="J7">
        <v>987</v>
      </c>
      <c r="K7">
        <v>467</v>
      </c>
      <c r="N7" s="4" t="s">
        <v>16</v>
      </c>
      <c r="O7" s="4">
        <v>2142</v>
      </c>
      <c r="P7" s="1">
        <v>1.655</v>
      </c>
      <c r="Q7" s="4">
        <f>IF(AC7=1,P6,Q6)</f>
        <v>2.1259999999999999</v>
      </c>
      <c r="R7" s="4">
        <f t="shared" ref="R6:R32" si="5">O6*(1+Q7/100)</f>
        <v>2187.53892</v>
      </c>
      <c r="S7" s="4">
        <f t="shared" si="1"/>
        <v>2147.5933599999998</v>
      </c>
      <c r="T7" s="4">
        <f t="shared" si="0"/>
        <v>0</v>
      </c>
      <c r="U7" s="4">
        <f>O7*(1-(Q7/100))</f>
        <v>2096.46108</v>
      </c>
      <c r="V7" s="4">
        <f t="shared" si="2"/>
        <v>2074.4708099999998</v>
      </c>
      <c r="W7" s="4">
        <f>V7*(1+(Q7/100))</f>
        <v>2118.5740594206</v>
      </c>
      <c r="AA7" s="4">
        <v>0</v>
      </c>
      <c r="AB7" s="4">
        <f t="shared" si="3"/>
        <v>0</v>
      </c>
      <c r="AC7" s="4">
        <f t="shared" si="4"/>
        <v>0</v>
      </c>
    </row>
    <row r="8" spans="1:29" x14ac:dyDescent="0.25">
      <c r="A8">
        <v>2023</v>
      </c>
      <c r="B8">
        <v>2849</v>
      </c>
      <c r="C8">
        <v>2039</v>
      </c>
      <c r="D8">
        <v>171</v>
      </c>
      <c r="E8">
        <v>408</v>
      </c>
      <c r="F8">
        <v>1640</v>
      </c>
      <c r="G8">
        <v>5846</v>
      </c>
      <c r="H8">
        <v>66</v>
      </c>
      <c r="I8">
        <v>999</v>
      </c>
      <c r="J8">
        <v>1024</v>
      </c>
      <c r="K8">
        <v>496</v>
      </c>
      <c r="N8" s="4" t="s">
        <v>17</v>
      </c>
      <c r="O8" s="4">
        <v>2142</v>
      </c>
      <c r="P8" s="1">
        <v>1.9950000000000001</v>
      </c>
      <c r="Q8" s="4">
        <f>IF(AC8=1,P7,Q7)</f>
        <v>2.1259999999999999</v>
      </c>
      <c r="R8" s="4">
        <f t="shared" si="5"/>
        <v>2187.53892</v>
      </c>
      <c r="S8" s="4">
        <f t="shared" si="1"/>
        <v>2166.6030900000001</v>
      </c>
      <c r="T8" s="4">
        <f t="shared" si="0"/>
        <v>0</v>
      </c>
      <c r="U8" s="4">
        <f>O8*(1-(Q8/100))</f>
        <v>2096.46108</v>
      </c>
      <c r="V8" s="4">
        <f t="shared" si="2"/>
        <v>2096.46108</v>
      </c>
      <c r="W8" s="4">
        <f>V8*(1+(Q8/100))</f>
        <v>2141.0318425608002</v>
      </c>
      <c r="AA8" s="4">
        <v>0</v>
      </c>
      <c r="AB8" s="4">
        <f t="shared" si="3"/>
        <v>1</v>
      </c>
      <c r="AC8" s="4">
        <f t="shared" si="4"/>
        <v>0</v>
      </c>
    </row>
    <row r="9" spans="1:29" x14ac:dyDescent="0.25">
      <c r="A9">
        <v>2024</v>
      </c>
      <c r="B9">
        <v>3015</v>
      </c>
      <c r="C9">
        <v>2143</v>
      </c>
      <c r="D9">
        <v>175</v>
      </c>
      <c r="E9">
        <v>427</v>
      </c>
      <c r="F9">
        <v>1714</v>
      </c>
      <c r="G9">
        <v>6130</v>
      </c>
      <c r="H9">
        <v>67</v>
      </c>
      <c r="I9">
        <v>1052</v>
      </c>
      <c r="J9">
        <v>1057</v>
      </c>
      <c r="K9">
        <v>526</v>
      </c>
      <c r="N9" s="2" t="s">
        <v>18</v>
      </c>
      <c r="O9" s="2">
        <v>2265</v>
      </c>
      <c r="P9" s="3">
        <v>2.3780000000000001</v>
      </c>
      <c r="Q9" s="4">
        <f>IF(AC9=1,P8,Q8)</f>
        <v>1.9950000000000001</v>
      </c>
      <c r="R9" s="4">
        <f t="shared" si="5"/>
        <v>2184.7329</v>
      </c>
      <c r="S9" s="4">
        <f t="shared" si="1"/>
        <v>2186.837415</v>
      </c>
      <c r="T9" s="4">
        <f t="shared" si="0"/>
        <v>0</v>
      </c>
      <c r="U9" s="2">
        <f>O9*(1-(Q9/100))</f>
        <v>2219.8132500000002</v>
      </c>
      <c r="V9" s="2">
        <f t="shared" si="2"/>
        <v>2127.2991225000001</v>
      </c>
      <c r="W9" s="2">
        <f>V9*(1+(Q9/100))</f>
        <v>2169.7387399938748</v>
      </c>
      <c r="X9" s="2"/>
      <c r="Y9" s="2"/>
      <c r="Z9" s="2"/>
      <c r="AA9" s="2">
        <v>0</v>
      </c>
      <c r="AB9" s="2">
        <f t="shared" si="3"/>
        <v>0</v>
      </c>
      <c r="AC9" s="2">
        <f t="shared" si="4"/>
        <v>1</v>
      </c>
    </row>
    <row r="10" spans="1:29" x14ac:dyDescent="0.25">
      <c r="A10">
        <v>2025</v>
      </c>
      <c r="B10">
        <v>3188</v>
      </c>
      <c r="C10">
        <v>2256</v>
      </c>
      <c r="D10">
        <v>179</v>
      </c>
      <c r="E10">
        <v>443</v>
      </c>
      <c r="F10">
        <v>1791</v>
      </c>
      <c r="G10">
        <v>6421</v>
      </c>
      <c r="H10">
        <v>69</v>
      </c>
      <c r="I10">
        <v>1099</v>
      </c>
      <c r="J10">
        <v>1176</v>
      </c>
      <c r="K10">
        <v>557</v>
      </c>
      <c r="N10" s="2" t="s">
        <v>19</v>
      </c>
      <c r="O10" s="2">
        <v>2265</v>
      </c>
      <c r="P10" s="3">
        <v>2.141</v>
      </c>
      <c r="Q10" s="4">
        <f>IF(AC10=1,P9,Q9)</f>
        <v>1.9950000000000001</v>
      </c>
      <c r="R10" s="4">
        <f t="shared" si="5"/>
        <v>2310.1867499999998</v>
      </c>
      <c r="S10" s="4">
        <f t="shared" si="1"/>
        <v>2217.4993724999999</v>
      </c>
      <c r="T10" s="4">
        <f t="shared" si="0"/>
        <v>2261.7384849813748</v>
      </c>
      <c r="U10" s="2">
        <f>O10*(1-(Q10/100))</f>
        <v>2219.8132500000002</v>
      </c>
      <c r="V10" s="2">
        <f t="shared" si="2"/>
        <v>2158.1371650000001</v>
      </c>
      <c r="W10" s="2">
        <f>V10*(1+(Q10/100))</f>
        <v>2201.1920014417501</v>
      </c>
      <c r="X10" s="2"/>
      <c r="Y10" s="2"/>
      <c r="Z10" s="2"/>
      <c r="AA10" s="2">
        <v>1</v>
      </c>
      <c r="AB10" s="2">
        <f t="shared" si="3"/>
        <v>0</v>
      </c>
      <c r="AC10" s="2">
        <f t="shared" si="4"/>
        <v>0</v>
      </c>
    </row>
    <row r="11" spans="1:29" x14ac:dyDescent="0.25">
      <c r="A11">
        <v>2026</v>
      </c>
      <c r="B11">
        <v>3371</v>
      </c>
      <c r="C11">
        <v>2505</v>
      </c>
      <c r="D11">
        <v>184</v>
      </c>
      <c r="E11">
        <v>478</v>
      </c>
      <c r="F11">
        <v>1870</v>
      </c>
      <c r="G11">
        <v>6737</v>
      </c>
      <c r="H11">
        <v>70</v>
      </c>
      <c r="I11">
        <v>1159</v>
      </c>
      <c r="J11">
        <v>1262</v>
      </c>
      <c r="K11">
        <v>591</v>
      </c>
      <c r="N11" s="2" t="s">
        <v>20</v>
      </c>
      <c r="O11" s="2">
        <v>2265</v>
      </c>
      <c r="P11" s="3">
        <v>1.679</v>
      </c>
      <c r="Q11" s="4">
        <f>IF(AC11=1,P10,Q10)</f>
        <v>1.9950000000000001</v>
      </c>
      <c r="R11" s="4">
        <f t="shared" si="5"/>
        <v>2310.1867499999998</v>
      </c>
      <c r="S11" s="4">
        <f t="shared" si="1"/>
        <v>2248.1613299999999</v>
      </c>
      <c r="T11" s="4">
        <f t="shared" si="0"/>
        <v>0</v>
      </c>
      <c r="U11" s="2">
        <f>O11*(1-(Q11/100))</f>
        <v>2219.8132500000002</v>
      </c>
      <c r="V11" s="2">
        <f t="shared" si="2"/>
        <v>2188.9752075000001</v>
      </c>
      <c r="W11" s="2">
        <f>V11*(1+(Q11/100))</f>
        <v>2232.645262889625</v>
      </c>
      <c r="X11" s="2"/>
      <c r="Y11" s="2"/>
      <c r="Z11" s="2"/>
      <c r="AA11" s="2">
        <v>0</v>
      </c>
      <c r="AB11" s="2">
        <f t="shared" si="3"/>
        <v>0</v>
      </c>
      <c r="AC11" s="2">
        <f t="shared" si="4"/>
        <v>0</v>
      </c>
    </row>
    <row r="12" spans="1:29" x14ac:dyDescent="0.25">
      <c r="A12">
        <v>2027</v>
      </c>
      <c r="B12">
        <v>3551</v>
      </c>
      <c r="C12">
        <v>2733</v>
      </c>
      <c r="D12">
        <v>186</v>
      </c>
      <c r="E12">
        <v>510</v>
      </c>
      <c r="F12">
        <v>1950</v>
      </c>
      <c r="G12">
        <v>7052</v>
      </c>
      <c r="H12">
        <v>72</v>
      </c>
      <c r="I12">
        <v>1220</v>
      </c>
      <c r="J12">
        <v>1355</v>
      </c>
      <c r="K12">
        <v>626</v>
      </c>
      <c r="N12" s="2" t="s">
        <v>21</v>
      </c>
      <c r="O12" s="2">
        <v>2265</v>
      </c>
      <c r="P12" s="3">
        <v>2.3580000000000001</v>
      </c>
      <c r="Q12" s="4">
        <f>IF(AC12=1,P11,Q11)</f>
        <v>1.9950000000000001</v>
      </c>
      <c r="R12" s="4">
        <f t="shared" si="5"/>
        <v>2310.1867499999998</v>
      </c>
      <c r="S12" s="4">
        <f t="shared" si="1"/>
        <v>2278.8232874999999</v>
      </c>
      <c r="T12" s="4">
        <f t="shared" si="0"/>
        <v>0</v>
      </c>
      <c r="U12" s="2">
        <f>O12*(1-(Q12/100))</f>
        <v>2219.8132500000002</v>
      </c>
      <c r="V12" s="2">
        <f t="shared" si="2"/>
        <v>2219.8132500000002</v>
      </c>
      <c r="W12" s="2">
        <f>V12*(1+(Q12/100))</f>
        <v>2264.0985243374998</v>
      </c>
      <c r="X12" s="2"/>
      <c r="Y12" s="2"/>
      <c r="Z12" s="2"/>
      <c r="AA12" s="2">
        <v>0</v>
      </c>
      <c r="AB12" s="2">
        <f t="shared" si="3"/>
        <v>1</v>
      </c>
      <c r="AC12" s="2">
        <f t="shared" si="4"/>
        <v>0</v>
      </c>
    </row>
    <row r="13" spans="1:29" x14ac:dyDescent="0.25">
      <c r="A13">
        <v>2028</v>
      </c>
      <c r="B13">
        <v>3764</v>
      </c>
      <c r="C13">
        <v>2850</v>
      </c>
      <c r="D13">
        <v>186</v>
      </c>
      <c r="E13">
        <v>530</v>
      </c>
      <c r="F13">
        <v>2035</v>
      </c>
      <c r="G13">
        <v>7410</v>
      </c>
      <c r="H13">
        <v>73</v>
      </c>
      <c r="I13">
        <v>1285</v>
      </c>
      <c r="J13">
        <v>1526</v>
      </c>
      <c r="K13">
        <v>662</v>
      </c>
      <c r="N13" s="4" t="s">
        <v>22</v>
      </c>
      <c r="O13" s="4">
        <v>2392</v>
      </c>
      <c r="P13" s="1">
        <v>2.657</v>
      </c>
      <c r="Q13" s="4">
        <f>IF(AC13=1,P12,Q12)</f>
        <v>2.3580000000000001</v>
      </c>
      <c r="R13" s="4">
        <f t="shared" si="5"/>
        <v>2318.4087</v>
      </c>
      <c r="S13" s="4">
        <f t="shared" si="1"/>
        <v>2312.2422374999996</v>
      </c>
      <c r="T13" s="4">
        <f t="shared" si="0"/>
        <v>0</v>
      </c>
      <c r="U13" s="4">
        <f>O13*(1-(Q13/100))</f>
        <v>2335.5966399999998</v>
      </c>
      <c r="V13" s="4">
        <f t="shared" si="2"/>
        <v>2248.7590975000003</v>
      </c>
      <c r="W13" s="4">
        <f>V13*(1+(Q13/100))</f>
        <v>2301.78483701905</v>
      </c>
      <c r="AA13" s="4">
        <v>0</v>
      </c>
      <c r="AB13" s="4">
        <f t="shared" si="3"/>
        <v>0</v>
      </c>
      <c r="AC13" s="4">
        <f t="shared" si="4"/>
        <v>1</v>
      </c>
    </row>
    <row r="14" spans="1:29" x14ac:dyDescent="0.25">
      <c r="N14" s="4" t="s">
        <v>23</v>
      </c>
      <c r="O14" s="4">
        <v>2392</v>
      </c>
      <c r="P14" s="1">
        <v>2.6659999999999999</v>
      </c>
      <c r="Q14" s="4">
        <f>IF(AC14=1,P13,Q13)</f>
        <v>2.3580000000000001</v>
      </c>
      <c r="R14" s="4">
        <f t="shared" si="5"/>
        <v>2448.4033599999998</v>
      </c>
      <c r="S14" s="4">
        <f t="shared" si="1"/>
        <v>2346.79639</v>
      </c>
      <c r="T14" s="4">
        <f t="shared" si="0"/>
        <v>2402.1338488761999</v>
      </c>
      <c r="U14" s="4">
        <f>O14*(1-(Q14/100))</f>
        <v>2335.5966399999998</v>
      </c>
      <c r="V14" s="4">
        <f t="shared" si="2"/>
        <v>2277.704945</v>
      </c>
      <c r="W14" s="4">
        <f>V14*(1+(Q14/100))</f>
        <v>2331.4132276030996</v>
      </c>
      <c r="AA14" s="4">
        <v>1</v>
      </c>
      <c r="AB14" s="4">
        <f t="shared" si="3"/>
        <v>0</v>
      </c>
      <c r="AC14" s="4">
        <f t="shared" si="4"/>
        <v>0</v>
      </c>
    </row>
    <row r="15" spans="1:29" x14ac:dyDescent="0.25">
      <c r="N15" s="4" t="s">
        <v>24</v>
      </c>
      <c r="O15" s="4">
        <v>2392</v>
      </c>
      <c r="P15" s="1">
        <v>2.6549999999999998</v>
      </c>
      <c r="Q15" s="4">
        <f>IF(AC15=1,P14,Q14)</f>
        <v>2.3580000000000001</v>
      </c>
      <c r="R15" s="4">
        <f t="shared" si="5"/>
        <v>2448.4033599999998</v>
      </c>
      <c r="S15" s="4">
        <f t="shared" si="1"/>
        <v>2381.3505424999998</v>
      </c>
      <c r="T15" s="4">
        <f t="shared" si="0"/>
        <v>0</v>
      </c>
      <c r="U15" s="4">
        <f>O15*(1-(Q15/100))</f>
        <v>2335.5966399999998</v>
      </c>
      <c r="V15" s="4">
        <f t="shared" si="2"/>
        <v>2306.6507924999996</v>
      </c>
      <c r="W15" s="4">
        <f>V15*(1+(Q15/100))</f>
        <v>2361.0416181871497</v>
      </c>
      <c r="AA15" s="4">
        <v>0</v>
      </c>
      <c r="AB15" s="4">
        <f t="shared" si="3"/>
        <v>0</v>
      </c>
      <c r="AC15" s="4">
        <f t="shared" si="4"/>
        <v>0</v>
      </c>
    </row>
    <row r="16" spans="1:29" x14ac:dyDescent="0.25">
      <c r="N16" s="4" t="s">
        <v>25</v>
      </c>
      <c r="O16" s="4">
        <v>2392</v>
      </c>
      <c r="P16" s="1">
        <v>2.6480000000000001</v>
      </c>
      <c r="Q16" s="4">
        <f>IF(AC16=1,P15,Q15)</f>
        <v>2.3580000000000001</v>
      </c>
      <c r="R16" s="4">
        <f t="shared" si="5"/>
        <v>2448.4033599999998</v>
      </c>
      <c r="S16" s="4">
        <f t="shared" si="1"/>
        <v>2415.9046950000002</v>
      </c>
      <c r="T16" s="4">
        <f t="shared" si="0"/>
        <v>0</v>
      </c>
      <c r="U16" s="4">
        <f>O16*(1-(Q16/100))</f>
        <v>2335.5966399999998</v>
      </c>
      <c r="V16" s="4">
        <f t="shared" si="2"/>
        <v>2335.5966399999998</v>
      </c>
      <c r="W16" s="4">
        <f>V16*(1+(Q16/100))</f>
        <v>2390.6700087711997</v>
      </c>
      <c r="AA16" s="4">
        <v>0</v>
      </c>
      <c r="AB16" s="4">
        <f t="shared" si="3"/>
        <v>1</v>
      </c>
      <c r="AC16" s="4">
        <f t="shared" si="4"/>
        <v>0</v>
      </c>
    </row>
    <row r="17" spans="14:29" x14ac:dyDescent="0.25">
      <c r="N17" s="2" t="s">
        <v>26</v>
      </c>
      <c r="O17" s="2">
        <v>2535</v>
      </c>
      <c r="P17" s="3">
        <v>2.5609999999999999</v>
      </c>
      <c r="Q17" s="4">
        <f>IF(AC17=1,P16,Q16)</f>
        <v>2.6480000000000001</v>
      </c>
      <c r="R17" s="4">
        <f t="shared" si="5"/>
        <v>2455.3401600000002</v>
      </c>
      <c r="S17" s="4">
        <f t="shared" si="1"/>
        <v>2450.1375599999997</v>
      </c>
      <c r="T17" s="4">
        <f t="shared" si="0"/>
        <v>0</v>
      </c>
      <c r="U17" s="2">
        <f>O17*(1-(Q17/100))</f>
        <v>2467.8732</v>
      </c>
      <c r="V17" s="2">
        <f t="shared" si="2"/>
        <v>2368.6657799999998</v>
      </c>
      <c r="W17" s="2">
        <f>V17*(1+(Q17/100))</f>
        <v>2431.3880498543999</v>
      </c>
      <c r="X17" s="2"/>
      <c r="Y17" s="2"/>
      <c r="Z17" s="2"/>
      <c r="AA17" s="2">
        <v>0</v>
      </c>
      <c r="AB17" s="2">
        <f t="shared" si="3"/>
        <v>0</v>
      </c>
      <c r="AC17" s="2">
        <f t="shared" si="4"/>
        <v>1</v>
      </c>
    </row>
    <row r="18" spans="14:29" x14ac:dyDescent="0.25">
      <c r="N18" s="2" t="s">
        <v>27</v>
      </c>
      <c r="O18" s="2">
        <v>2535</v>
      </c>
      <c r="P18" s="3">
        <v>2.556</v>
      </c>
      <c r="Q18" s="4">
        <f>IF(AC18=1,P17,Q17)</f>
        <v>2.6480000000000001</v>
      </c>
      <c r="R18" s="4">
        <f t="shared" si="5"/>
        <v>2602.1268</v>
      </c>
      <c r="S18" s="4">
        <f t="shared" si="1"/>
        <v>2488.5684200000001</v>
      </c>
      <c r="T18" s="4">
        <f t="shared" si="0"/>
        <v>2554.4657117616002</v>
      </c>
      <c r="U18" s="2">
        <f>O18*(1-(Q18/100))</f>
        <v>2467.8732</v>
      </c>
      <c r="V18" s="2">
        <f t="shared" si="2"/>
        <v>2401.7349199999999</v>
      </c>
      <c r="W18" s="2">
        <f>V18*(1+(Q18/100))</f>
        <v>2465.3328606815999</v>
      </c>
      <c r="X18" s="2"/>
      <c r="Y18" s="2"/>
      <c r="Z18" s="2"/>
      <c r="AA18" s="2">
        <v>1</v>
      </c>
      <c r="AB18" s="2">
        <f t="shared" si="3"/>
        <v>0</v>
      </c>
      <c r="AC18" s="2">
        <f t="shared" si="4"/>
        <v>0</v>
      </c>
    </row>
    <row r="19" spans="14:29" x14ac:dyDescent="0.25">
      <c r="N19" s="2" t="s">
        <v>28</v>
      </c>
      <c r="O19" s="2">
        <v>2535</v>
      </c>
      <c r="P19" s="3">
        <v>2.5659999999999998</v>
      </c>
      <c r="Q19" s="4">
        <f>IF(AC19=1,P18,Q18)</f>
        <v>2.6480000000000001</v>
      </c>
      <c r="R19" s="4">
        <f t="shared" si="5"/>
        <v>2602.1268</v>
      </c>
      <c r="S19" s="4">
        <f t="shared" si="1"/>
        <v>2526.99928</v>
      </c>
      <c r="T19" s="4">
        <f t="shared" si="0"/>
        <v>0</v>
      </c>
      <c r="U19" s="2">
        <f>O19*(1-(Q19/100))</f>
        <v>2467.8732</v>
      </c>
      <c r="V19" s="2">
        <f t="shared" si="2"/>
        <v>2434.8040599999999</v>
      </c>
      <c r="W19" s="2">
        <f>V19*(1+(Q19/100))</f>
        <v>2499.2776715088003</v>
      </c>
      <c r="X19" s="2"/>
      <c r="Y19" s="2"/>
      <c r="Z19" s="2"/>
      <c r="AA19" s="2">
        <v>0</v>
      </c>
      <c r="AB19" s="2">
        <f t="shared" si="3"/>
        <v>0</v>
      </c>
      <c r="AC19" s="2">
        <f t="shared" si="4"/>
        <v>0</v>
      </c>
    </row>
    <row r="20" spans="14:29" x14ac:dyDescent="0.25">
      <c r="N20" s="2" t="s">
        <v>29</v>
      </c>
      <c r="O20" s="2">
        <v>2535</v>
      </c>
      <c r="P20" s="3">
        <v>2.544</v>
      </c>
      <c r="Q20" s="4">
        <f>IF(AC20=1,P19,Q19)</f>
        <v>2.6480000000000001</v>
      </c>
      <c r="R20" s="4">
        <f t="shared" si="5"/>
        <v>2602.1268</v>
      </c>
      <c r="S20" s="4">
        <f t="shared" si="1"/>
        <v>2565.4301399999999</v>
      </c>
      <c r="T20" s="4">
        <f t="shared" si="0"/>
        <v>0</v>
      </c>
      <c r="U20" s="2">
        <f>O20*(1-(Q20/100))</f>
        <v>2467.8732</v>
      </c>
      <c r="V20" s="2">
        <f t="shared" si="2"/>
        <v>2467.8732</v>
      </c>
      <c r="W20" s="2">
        <f>V20*(1+(Q20/100))</f>
        <v>2533.2224823360002</v>
      </c>
      <c r="X20" s="2"/>
      <c r="Y20" s="2"/>
      <c r="Z20" s="2"/>
      <c r="AA20" s="2">
        <v>0</v>
      </c>
      <c r="AB20" s="2">
        <f t="shared" si="3"/>
        <v>1</v>
      </c>
      <c r="AC20" s="2">
        <f t="shared" si="4"/>
        <v>0</v>
      </c>
    </row>
    <row r="21" spans="14:29" x14ac:dyDescent="0.25">
      <c r="N21" s="4" t="s">
        <v>30</v>
      </c>
      <c r="O21" s="4">
        <v>2690</v>
      </c>
      <c r="P21" s="1">
        <v>2.504</v>
      </c>
      <c r="Q21" s="4">
        <f>IF(AC21=1,P20,Q20)</f>
        <v>2.544</v>
      </c>
      <c r="R21" s="4">
        <f t="shared" si="5"/>
        <v>2599.4903999999997</v>
      </c>
      <c r="S21" s="4">
        <f t="shared" si="1"/>
        <v>2601.4677000000001</v>
      </c>
      <c r="T21" s="4">
        <f t="shared" si="0"/>
        <v>0</v>
      </c>
      <c r="U21" s="4">
        <f>O21*(1-(Q21/100))</f>
        <v>2621.5664000000002</v>
      </c>
      <c r="V21" s="4">
        <f t="shared" si="2"/>
        <v>2506.2964999999999</v>
      </c>
      <c r="W21" s="4">
        <f>V21*(1+(Q21/100))</f>
        <v>2570.0566829599998</v>
      </c>
      <c r="AA21" s="4">
        <v>0</v>
      </c>
      <c r="AB21" s="4">
        <f t="shared" si="3"/>
        <v>0</v>
      </c>
      <c r="AC21" s="4">
        <f t="shared" si="4"/>
        <v>1</v>
      </c>
    </row>
    <row r="22" spans="14:29" x14ac:dyDescent="0.25">
      <c r="N22" s="4" t="s">
        <v>31</v>
      </c>
      <c r="O22" s="4">
        <v>2690</v>
      </c>
      <c r="P22" s="1">
        <v>2.5379999999999998</v>
      </c>
      <c r="Q22" s="4">
        <f>IF(AC22=1,P21,Q21)</f>
        <v>2.544</v>
      </c>
      <c r="R22" s="4">
        <f t="shared" si="5"/>
        <v>2758.4335999999998</v>
      </c>
      <c r="S22" s="4">
        <f t="shared" si="1"/>
        <v>2640.5443999999998</v>
      </c>
      <c r="T22" s="4">
        <f t="shared" si="0"/>
        <v>2707.7198495359994</v>
      </c>
      <c r="U22" s="4">
        <f>O22*(1-(Q22/100))</f>
        <v>2621.5664000000002</v>
      </c>
      <c r="V22" s="4">
        <f t="shared" si="2"/>
        <v>2544.7197999999999</v>
      </c>
      <c r="W22" s="4">
        <f>V22*(1+(Q22/100))</f>
        <v>2609.4574717119995</v>
      </c>
      <c r="AA22" s="4">
        <v>1</v>
      </c>
      <c r="AB22" s="4">
        <f t="shared" si="3"/>
        <v>0</v>
      </c>
      <c r="AC22" s="4">
        <f t="shared" si="4"/>
        <v>0</v>
      </c>
    </row>
    <row r="23" spans="14:29" x14ac:dyDescent="0.25">
      <c r="N23" s="4" t="s">
        <v>32</v>
      </c>
      <c r="O23" s="4">
        <v>2690</v>
      </c>
      <c r="P23" s="1">
        <v>2.5110000000000001</v>
      </c>
      <c r="Q23" s="4">
        <f>IF(AC23=1,P22,Q22)</f>
        <v>2.544</v>
      </c>
      <c r="R23" s="4">
        <f t="shared" si="5"/>
        <v>2758.4335999999998</v>
      </c>
      <c r="S23" s="4">
        <f t="shared" si="1"/>
        <v>2679.6210999999998</v>
      </c>
      <c r="T23" s="4">
        <f t="shared" si="0"/>
        <v>0</v>
      </c>
      <c r="U23" s="4">
        <f>O23*(1-(Q23/100))</f>
        <v>2621.5664000000002</v>
      </c>
      <c r="V23" s="4">
        <f t="shared" si="2"/>
        <v>2583.1430999999998</v>
      </c>
      <c r="W23" s="4">
        <f>V23*(1+(Q23/100))</f>
        <v>2648.8582604639996</v>
      </c>
      <c r="AA23" s="4">
        <v>0</v>
      </c>
      <c r="AB23" s="4">
        <f t="shared" si="3"/>
        <v>0</v>
      </c>
      <c r="AC23" s="4">
        <f t="shared" si="4"/>
        <v>0</v>
      </c>
    </row>
    <row r="24" spans="14:29" x14ac:dyDescent="0.25">
      <c r="N24" s="4" t="s">
        <v>33</v>
      </c>
      <c r="O24" s="4">
        <v>2690</v>
      </c>
      <c r="P24" s="1">
        <v>2.4729999999999999</v>
      </c>
      <c r="Q24" s="4">
        <f>IF(AC24=1,P23,Q23)</f>
        <v>2.544</v>
      </c>
      <c r="R24" s="4">
        <f t="shared" si="5"/>
        <v>2758.4335999999998</v>
      </c>
      <c r="S24" s="4">
        <f t="shared" si="1"/>
        <v>2718.6977999999999</v>
      </c>
      <c r="T24" s="4">
        <f t="shared" si="0"/>
        <v>0</v>
      </c>
      <c r="U24" s="4">
        <f>O24*(1-(Q24/100))</f>
        <v>2621.5664000000002</v>
      </c>
      <c r="V24" s="4">
        <f t="shared" si="2"/>
        <v>2621.5664000000002</v>
      </c>
      <c r="W24" s="4">
        <f>V24*(1+(Q24/100))</f>
        <v>2688.2590492159998</v>
      </c>
      <c r="AA24" s="4">
        <v>0</v>
      </c>
      <c r="AB24" s="4">
        <f t="shared" si="3"/>
        <v>1</v>
      </c>
      <c r="AC24" s="4">
        <f t="shared" si="4"/>
        <v>0</v>
      </c>
    </row>
    <row r="25" spans="14:29" x14ac:dyDescent="0.25">
      <c r="N25" s="4" t="s">
        <v>34</v>
      </c>
      <c r="O25" s="4">
        <v>2849</v>
      </c>
      <c r="P25" s="1">
        <v>2.4700000000000002</v>
      </c>
      <c r="Q25" s="4">
        <f>IF(AC25=1,P24,Q24)</f>
        <v>2.4729999999999999</v>
      </c>
      <c r="R25" s="4">
        <f t="shared" si="5"/>
        <v>2756.5236999999997</v>
      </c>
      <c r="S25" s="4">
        <f t="shared" si="1"/>
        <v>2757.9561249999997</v>
      </c>
      <c r="T25" s="4">
        <f t="shared" si="0"/>
        <v>0</v>
      </c>
      <c r="U25" s="4">
        <f>O25*(1-(Q25/100))</f>
        <v>2778.54423</v>
      </c>
      <c r="V25" s="4">
        <f t="shared" si="2"/>
        <v>2660.8108575000001</v>
      </c>
      <c r="W25" s="4">
        <f>V25*(1+(Q25/100))</f>
        <v>2726.6127100059748</v>
      </c>
      <c r="AA25" s="4">
        <v>0</v>
      </c>
      <c r="AB25" s="4">
        <f t="shared" si="3"/>
        <v>0</v>
      </c>
      <c r="AC25" s="4">
        <f t="shared" si="4"/>
        <v>1</v>
      </c>
    </row>
    <row r="26" spans="14:29" x14ac:dyDescent="0.25">
      <c r="N26" s="4" t="s">
        <v>35</v>
      </c>
      <c r="O26" s="4">
        <v>2849</v>
      </c>
      <c r="P26" s="1">
        <v>2.4550000000000001</v>
      </c>
      <c r="Q26" s="4">
        <f>IF(AC26=1,P25,Q25)</f>
        <v>2.4729999999999999</v>
      </c>
      <c r="R26" s="4">
        <f t="shared" si="5"/>
        <v>2919.4557699999996</v>
      </c>
      <c r="S26" s="4">
        <f t="shared" si="1"/>
        <v>2798.2116674999997</v>
      </c>
      <c r="T26" s="4">
        <f t="shared" si="0"/>
        <v>2867.4114420372744</v>
      </c>
      <c r="U26" s="4">
        <f>O26*(1-(Q26/100))</f>
        <v>2778.54423</v>
      </c>
      <c r="V26" s="4">
        <f t="shared" si="2"/>
        <v>2700.0553150000001</v>
      </c>
      <c r="W26" s="4">
        <f>V26*(1+(Q26/100))</f>
        <v>2766.8276829399497</v>
      </c>
      <c r="AA26" s="4">
        <v>1</v>
      </c>
      <c r="AB26" s="4">
        <f t="shared" si="3"/>
        <v>0</v>
      </c>
      <c r="AC26" s="4">
        <f t="shared" si="4"/>
        <v>0</v>
      </c>
    </row>
    <row r="27" spans="14:29" x14ac:dyDescent="0.25">
      <c r="N27" s="4" t="s">
        <v>36</v>
      </c>
      <c r="O27" s="4">
        <v>2849</v>
      </c>
      <c r="P27" s="1">
        <v>2.4319999999999999</v>
      </c>
      <c r="Q27" s="4">
        <f>IF(AC27=1,P26,Q26)</f>
        <v>2.4729999999999999</v>
      </c>
      <c r="R27" s="4">
        <f t="shared" si="5"/>
        <v>2919.4557699999996</v>
      </c>
      <c r="S27" s="4">
        <f t="shared" si="1"/>
        <v>2838.4672099999998</v>
      </c>
      <c r="T27" s="4">
        <f t="shared" si="0"/>
        <v>0</v>
      </c>
      <c r="U27" s="4">
        <f>O27*(1-(Q27/100))</f>
        <v>2778.54423</v>
      </c>
      <c r="V27" s="4">
        <f t="shared" si="2"/>
        <v>2739.2997725</v>
      </c>
      <c r="W27" s="4">
        <f>V27*(1+(Q27/100))</f>
        <v>2807.042655873925</v>
      </c>
      <c r="AA27" s="4">
        <v>0</v>
      </c>
      <c r="AB27" s="4">
        <f t="shared" si="3"/>
        <v>0</v>
      </c>
      <c r="AC27" s="4">
        <f t="shared" si="4"/>
        <v>0</v>
      </c>
    </row>
    <row r="28" spans="14:29" x14ac:dyDescent="0.25">
      <c r="N28" s="4" t="s">
        <v>37</v>
      </c>
      <c r="O28" s="4">
        <v>2849</v>
      </c>
      <c r="P28" s="1">
        <v>2.4129999999999998</v>
      </c>
      <c r="Q28" s="4">
        <f>IF(AC28=1,P27,Q27)</f>
        <v>2.4729999999999999</v>
      </c>
      <c r="R28" s="4">
        <f t="shared" si="5"/>
        <v>2919.4557699999996</v>
      </c>
      <c r="S28" s="4">
        <f t="shared" si="1"/>
        <v>2878.7227524999998</v>
      </c>
      <c r="T28" s="4">
        <f t="shared" si="0"/>
        <v>0</v>
      </c>
      <c r="U28" s="4">
        <f>O28*(1-(Q28/100))</f>
        <v>2778.54423</v>
      </c>
      <c r="V28" s="4">
        <f t="shared" si="2"/>
        <v>2778.54423</v>
      </c>
      <c r="W28" s="4">
        <f>V28*(1+(Q28/100))</f>
        <v>2847.2576288078999</v>
      </c>
      <c r="AA28" s="4">
        <v>0</v>
      </c>
      <c r="AB28" s="4">
        <f t="shared" si="3"/>
        <v>1</v>
      </c>
      <c r="AC28" s="4">
        <f t="shared" si="4"/>
        <v>0</v>
      </c>
    </row>
    <row r="29" spans="14:29" x14ac:dyDescent="0.25">
      <c r="N29" s="4" t="s">
        <v>38</v>
      </c>
      <c r="O29" s="4">
        <v>3015</v>
      </c>
      <c r="P29" s="1">
        <v>2.399</v>
      </c>
      <c r="Q29" s="4">
        <f>IF(AC29=1,P28,Q28)</f>
        <v>2.4129999999999998</v>
      </c>
      <c r="R29" s="4">
        <f t="shared" si="5"/>
        <v>2917.7463699999998</v>
      </c>
      <c r="S29" s="4">
        <f t="shared" si="1"/>
        <v>2919.0284199999996</v>
      </c>
      <c r="T29" s="4">
        <f t="shared" si="0"/>
        <v>0</v>
      </c>
      <c r="U29" s="4">
        <f>O29*(1-(Q29/100))</f>
        <v>2942.2480500000001</v>
      </c>
      <c r="V29" s="4">
        <f t="shared" si="2"/>
        <v>2819.4701850000001</v>
      </c>
      <c r="W29" s="4">
        <f>V29*(1+(Q29/100))</f>
        <v>2887.5040005640499</v>
      </c>
      <c r="AA29" s="4">
        <v>0</v>
      </c>
      <c r="AB29" s="4">
        <f t="shared" si="3"/>
        <v>0</v>
      </c>
      <c r="AC29" s="4">
        <f t="shared" si="4"/>
        <v>1</v>
      </c>
    </row>
    <row r="30" spans="14:29" x14ac:dyDescent="0.25">
      <c r="N30" s="4" t="s">
        <v>39</v>
      </c>
      <c r="O30" s="4">
        <v>3015</v>
      </c>
      <c r="P30" s="1">
        <v>2.379</v>
      </c>
      <c r="Q30" s="4">
        <f>IF(AC30=1,P29,Q29)</f>
        <v>2.4129999999999998</v>
      </c>
      <c r="R30" s="4">
        <f t="shared" si="5"/>
        <v>3087.7519499999999</v>
      </c>
      <c r="S30" s="4">
        <f t="shared" si="1"/>
        <v>2961.1024649999995</v>
      </c>
      <c r="T30" s="4">
        <f t="shared" si="0"/>
        <v>0</v>
      </c>
      <c r="U30" s="4">
        <f>O30*(1-(Q30/100))</f>
        <v>2942.2480500000001</v>
      </c>
      <c r="V30" s="4">
        <f t="shared" si="2"/>
        <v>2860.3961400000003</v>
      </c>
      <c r="W30" s="4">
        <f>V30*(1+(Q30/100))</f>
        <v>2929.4174988582004</v>
      </c>
    </row>
    <row r="31" spans="14:29" x14ac:dyDescent="0.25">
      <c r="N31" s="4" t="s">
        <v>40</v>
      </c>
      <c r="O31" s="4">
        <v>3015</v>
      </c>
      <c r="P31" s="1">
        <v>2.363</v>
      </c>
      <c r="Q31" s="4">
        <f>IF(AC31=1,P30,Q30)</f>
        <v>2.4129999999999998</v>
      </c>
      <c r="R31" s="4">
        <f t="shared" si="5"/>
        <v>3087.7519499999999</v>
      </c>
      <c r="S31" s="4">
        <f t="shared" si="1"/>
        <v>3003.1765099999998</v>
      </c>
      <c r="T31" s="4">
        <f t="shared" si="0"/>
        <v>0</v>
      </c>
      <c r="U31" s="4">
        <f>O31*(1-(Q31/100))</f>
        <v>2942.2480500000001</v>
      </c>
      <c r="V31" s="4">
        <f t="shared" si="2"/>
        <v>2901.322095</v>
      </c>
      <c r="W31" s="4">
        <f>V31*(1+(Q31/100))</f>
        <v>2971.3309971523499</v>
      </c>
    </row>
    <row r="32" spans="14:29" x14ac:dyDescent="0.25">
      <c r="N32" s="4" t="s">
        <v>41</v>
      </c>
      <c r="O32" s="4">
        <v>3015</v>
      </c>
      <c r="P32" s="1">
        <v>2.3479999999999999</v>
      </c>
      <c r="Q32" s="4">
        <f>IF(AC32=1,P31,Q31)</f>
        <v>2.4129999999999998</v>
      </c>
      <c r="R32" s="4">
        <f t="shared" si="5"/>
        <v>3087.7519499999999</v>
      </c>
      <c r="S32" s="4">
        <f t="shared" si="1"/>
        <v>3045.2505550000001</v>
      </c>
      <c r="T32" s="4">
        <f t="shared" si="0"/>
        <v>0</v>
      </c>
      <c r="U32" s="4">
        <f>O32*(1-(Q32/100))</f>
        <v>2942.2480500000001</v>
      </c>
      <c r="V32" s="4">
        <f t="shared" si="2"/>
        <v>2942.2480500000001</v>
      </c>
      <c r="W32" s="4">
        <f>V32*(1+(Q32/100))</f>
        <v>3013.2444954465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9CBC2F-4FB6-4195-BECE-A9FDD44D093B}"/>
</file>

<file path=customXml/itemProps2.xml><?xml version="1.0" encoding="utf-8"?>
<ds:datastoreItem xmlns:ds="http://schemas.openxmlformats.org/officeDocument/2006/customXml" ds:itemID="{890EC5B3-100C-413C-8022-B67B9C1C34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4B3FE3-C4AD-4C4B-9A85-5B8964CD126C}">
  <ds:schemaRefs>
    <ds:schemaRef ds:uri="http://schemas.microsoft.com/office/2006/metadata/properties"/>
    <ds:schemaRef ds:uri="cac5d118-ba7b-4807-b700-df6f95cfff5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6951ee6-cd93-49c7-9437-e871b2a117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cbo_budget_nipas_proj_annual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 Belz</cp:lastModifiedBy>
  <dcterms:created xsi:type="dcterms:W3CDTF">2019-06-25T22:31:42Z</dcterms:created>
  <dcterms:modified xsi:type="dcterms:W3CDTF">2019-06-25T22:31:42Z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