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Forecasts/"/>
    </mc:Choice>
  </mc:AlternateContent>
  <xr:revisionPtr revIDLastSave="0" documentId="13_ncr:40009_{DC85AA4B-BAC0-43A3-9260-CDFE08BECBC0}" xr6:coauthVersionLast="36" xr6:coauthVersionMax="36" xr10:uidLastSave="{00000000-0000-0000-0000-000000000000}"/>
  <bookViews>
    <workbookView xWindow="0" yWindow="0" windowWidth="28800" windowHeight="12225" activeTab="2"/>
  </bookViews>
  <sheets>
    <sheet name="CBO example" sheetId="2" r:id="rId1"/>
    <sheet name="nipas example" sheetId="3" r:id="rId2"/>
    <sheet name="Sheet0" sheetId="1" r:id="rId3"/>
    <sheet name="Sheet3" sheetId="4" r:id="rId4"/>
  </sheets>
  <definedNames>
    <definedName name="_DLX1.USE">Sheet0!$CG$1:$CI$1</definedName>
    <definedName name="_xlnm._FilterDatabase" localSheetId="1" hidden="1">'nipas example'!$A$1:$AA$78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31" i="1" l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B26" i="1"/>
  <c r="CB27" i="1"/>
  <c r="CB28" i="1"/>
  <c r="CB29" i="1"/>
  <c r="CB30" i="1"/>
  <c r="CB32" i="1"/>
  <c r="CB25" i="1"/>
  <c r="AH78" i="3"/>
  <c r="AC78" i="3"/>
  <c r="AF9" i="3"/>
  <c r="AE9" i="3"/>
  <c r="AE8" i="3"/>
  <c r="AD8" i="3"/>
  <c r="AC8" i="3"/>
  <c r="AC5" i="3"/>
  <c r="AC6" i="3"/>
  <c r="AC4" i="3"/>
  <c r="S4" i="3"/>
  <c r="H2" i="4"/>
  <c r="H18" i="4"/>
  <c r="H19" i="4" s="1"/>
  <c r="H14" i="4"/>
  <c r="H15" i="4" s="1"/>
  <c r="H16" i="4" s="1"/>
  <c r="H17" i="4" s="1"/>
  <c r="H10" i="4"/>
  <c r="H11" i="4" s="1"/>
  <c r="H12" i="4" s="1"/>
  <c r="H13" i="4" s="1"/>
  <c r="H6" i="4"/>
  <c r="H7" i="4" s="1"/>
  <c r="H8" i="4" s="1"/>
  <c r="H9" i="4" s="1"/>
  <c r="H5" i="4"/>
  <c r="H4" i="4"/>
  <c r="H3" i="4"/>
  <c r="AC7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V9" i="3"/>
  <c r="V7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11" i="3"/>
  <c r="AG5" i="3"/>
  <c r="AG8" i="3"/>
  <c r="AG4" i="3"/>
  <c r="F6" i="3"/>
  <c r="AG6" i="3" s="1"/>
  <c r="F7" i="3"/>
  <c r="AG7" i="3" s="1"/>
  <c r="F8" i="3"/>
  <c r="F9" i="3"/>
  <c r="AG9" i="3" s="1"/>
  <c r="F10" i="3"/>
  <c r="AG10" i="3" s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5" i="3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5" i="2"/>
  <c r="N5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M5" i="2"/>
  <c r="M3" i="2"/>
  <c r="M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2" i="2"/>
  <c r="I3" i="2" l="1"/>
  <c r="I2" i="2"/>
  <c r="N78" i="3"/>
  <c r="O78" i="3"/>
  <c r="P78" i="3"/>
  <c r="Q78" i="3"/>
  <c r="O77" i="3"/>
  <c r="R77" i="3" s="1"/>
  <c r="P77" i="3"/>
  <c r="Q77" i="3"/>
  <c r="N77" i="3"/>
  <c r="K13" i="2"/>
  <c r="J5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6" i="3"/>
  <c r="I8" i="2"/>
  <c r="J6" i="2"/>
  <c r="R78" i="3" l="1"/>
  <c r="S78" i="3" s="1"/>
  <c r="S77" i="3"/>
  <c r="J3" i="3"/>
  <c r="J4" i="3"/>
  <c r="J5" i="3"/>
  <c r="J6" i="3"/>
  <c r="J7" i="3"/>
  <c r="L9" i="3" s="1"/>
  <c r="M10" i="3" s="1"/>
  <c r="J8" i="3"/>
  <c r="L10" i="3" s="1"/>
  <c r="M11" i="3" s="1"/>
  <c r="J9" i="3"/>
  <c r="L11" i="3" s="1"/>
  <c r="M12" i="3" s="1"/>
  <c r="J10" i="3"/>
  <c r="J11" i="3"/>
  <c r="J12" i="3"/>
  <c r="K13" i="3" s="1"/>
  <c r="J13" i="3"/>
  <c r="L15" i="3" s="1"/>
  <c r="M16" i="3" s="1"/>
  <c r="J14" i="3"/>
  <c r="J15" i="3"/>
  <c r="L17" i="3" s="1"/>
  <c r="M18" i="3" s="1"/>
  <c r="J16" i="3"/>
  <c r="L18" i="3" s="1"/>
  <c r="M19" i="3" s="1"/>
  <c r="J17" i="3"/>
  <c r="L19" i="3" s="1"/>
  <c r="M20" i="3" s="1"/>
  <c r="J18" i="3"/>
  <c r="J19" i="3"/>
  <c r="J20" i="3"/>
  <c r="K21" i="3" s="1"/>
  <c r="J21" i="3"/>
  <c r="L23" i="3" s="1"/>
  <c r="M24" i="3" s="1"/>
  <c r="J22" i="3"/>
  <c r="J23" i="3"/>
  <c r="L25" i="3" s="1"/>
  <c r="M26" i="3" s="1"/>
  <c r="J24" i="3"/>
  <c r="L26" i="3" s="1"/>
  <c r="M27" i="3" s="1"/>
  <c r="J25" i="3"/>
  <c r="L27" i="3" s="1"/>
  <c r="M28" i="3" s="1"/>
  <c r="J26" i="3"/>
  <c r="J27" i="3"/>
  <c r="J28" i="3"/>
  <c r="K29" i="3" s="1"/>
  <c r="J29" i="3"/>
  <c r="L31" i="3" s="1"/>
  <c r="M32" i="3" s="1"/>
  <c r="J30" i="3"/>
  <c r="J31" i="3"/>
  <c r="L33" i="3" s="1"/>
  <c r="M34" i="3" s="1"/>
  <c r="J32" i="3"/>
  <c r="L34" i="3" s="1"/>
  <c r="M35" i="3" s="1"/>
  <c r="J33" i="3"/>
  <c r="L35" i="3" s="1"/>
  <c r="M36" i="3" s="1"/>
  <c r="J34" i="3"/>
  <c r="J35" i="3"/>
  <c r="J36" i="3"/>
  <c r="K37" i="3" s="1"/>
  <c r="J37" i="3"/>
  <c r="L39" i="3" s="1"/>
  <c r="M40" i="3" s="1"/>
  <c r="J38" i="3"/>
  <c r="J39" i="3"/>
  <c r="L41" i="3" s="1"/>
  <c r="M42" i="3" s="1"/>
  <c r="J40" i="3"/>
  <c r="L42" i="3" s="1"/>
  <c r="M43" i="3" s="1"/>
  <c r="J41" i="3"/>
  <c r="L43" i="3" s="1"/>
  <c r="M44" i="3" s="1"/>
  <c r="J42" i="3"/>
  <c r="J43" i="3"/>
  <c r="J44" i="3"/>
  <c r="K45" i="3" s="1"/>
  <c r="J45" i="3"/>
  <c r="L47" i="3" s="1"/>
  <c r="M48" i="3" s="1"/>
  <c r="J46" i="3"/>
  <c r="J47" i="3"/>
  <c r="J48" i="3"/>
  <c r="J49" i="3"/>
  <c r="L51" i="3" s="1"/>
  <c r="M52" i="3" s="1"/>
  <c r="J50" i="3"/>
  <c r="J51" i="3"/>
  <c r="L53" i="3" s="1"/>
  <c r="M54" i="3" s="1"/>
  <c r="J52" i="3"/>
  <c r="K53" i="3" s="1"/>
  <c r="J53" i="3"/>
  <c r="L55" i="3" s="1"/>
  <c r="M56" i="3" s="1"/>
  <c r="J54" i="3"/>
  <c r="J55" i="3"/>
  <c r="J56" i="3"/>
  <c r="J57" i="3"/>
  <c r="L59" i="3" s="1"/>
  <c r="M60" i="3" s="1"/>
  <c r="J58" i="3"/>
  <c r="J59" i="3"/>
  <c r="J60" i="3"/>
  <c r="K61" i="3" s="1"/>
  <c r="J61" i="3"/>
  <c r="L63" i="3" s="1"/>
  <c r="M64" i="3" s="1"/>
  <c r="J62" i="3"/>
  <c r="J63" i="3"/>
  <c r="J64" i="3"/>
  <c r="J65" i="3"/>
  <c r="L67" i="3" s="1"/>
  <c r="M68" i="3" s="1"/>
  <c r="J66" i="3"/>
  <c r="J67" i="3"/>
  <c r="J68" i="3"/>
  <c r="K69" i="3" s="1"/>
  <c r="J69" i="3"/>
  <c r="L71" i="3" s="1"/>
  <c r="M72" i="3" s="1"/>
  <c r="J70" i="3"/>
  <c r="J71" i="3"/>
  <c r="J72" i="3"/>
  <c r="J73" i="3"/>
  <c r="L75" i="3" s="1"/>
  <c r="J74" i="3"/>
  <c r="J75" i="3"/>
  <c r="J76" i="3"/>
  <c r="K77" i="3" s="1"/>
  <c r="J77" i="3"/>
  <c r="K78" i="3" s="1"/>
  <c r="J78" i="3"/>
  <c r="T78" i="3" s="1"/>
  <c r="J2" i="3"/>
  <c r="L2" i="2"/>
  <c r="J2" i="2"/>
  <c r="J7" i="2"/>
  <c r="J4" i="2"/>
  <c r="J3" i="2"/>
  <c r="R2" i="2"/>
  <c r="H2" i="2"/>
  <c r="G6" i="2"/>
  <c r="G7" i="2" s="1"/>
  <c r="G8" i="2" s="1"/>
  <c r="G9" i="2" s="1"/>
  <c r="G10" i="2"/>
  <c r="G11" i="2" s="1"/>
  <c r="G12" i="2" s="1"/>
  <c r="G13" i="2" s="1"/>
  <c r="G14" i="2"/>
  <c r="G15" i="2"/>
  <c r="G16" i="2" s="1"/>
  <c r="G17" i="2" s="1"/>
  <c r="G18" i="2"/>
  <c r="G19" i="2" s="1"/>
  <c r="G20" i="2" s="1"/>
  <c r="G21" i="2" s="1"/>
  <c r="G22" i="2"/>
  <c r="G23" i="2"/>
  <c r="G24" i="2" s="1"/>
  <c r="G25" i="2" s="1"/>
  <c r="G26" i="2"/>
  <c r="G27" i="2" s="1"/>
  <c r="G28" i="2" s="1"/>
  <c r="G29" i="2" s="1"/>
  <c r="H29" i="2" s="1"/>
  <c r="G30" i="2"/>
  <c r="G31" i="2"/>
  <c r="G32" i="2" s="1"/>
  <c r="G3" i="2"/>
  <c r="H3" i="2" s="1"/>
  <c r="H14" i="2"/>
  <c r="E32" i="2"/>
  <c r="E31" i="2"/>
  <c r="F32" i="2" s="1"/>
  <c r="E30" i="2"/>
  <c r="F31" i="2" s="1"/>
  <c r="E29" i="2"/>
  <c r="F30" i="2" s="1"/>
  <c r="E28" i="2"/>
  <c r="F29" i="2" s="1"/>
  <c r="E27" i="2"/>
  <c r="F28" i="2" s="1"/>
  <c r="E26" i="2"/>
  <c r="F27" i="2" s="1"/>
  <c r="E25" i="2"/>
  <c r="F26" i="2" s="1"/>
  <c r="E24" i="2"/>
  <c r="F25" i="2" s="1"/>
  <c r="E23" i="2"/>
  <c r="F24" i="2" s="1"/>
  <c r="E22" i="2"/>
  <c r="F23" i="2" s="1"/>
  <c r="E21" i="2"/>
  <c r="F22" i="2" s="1"/>
  <c r="E20" i="2"/>
  <c r="F21" i="2" s="1"/>
  <c r="E19" i="2"/>
  <c r="F20" i="2" s="1"/>
  <c r="E18" i="2"/>
  <c r="F19" i="2" s="1"/>
  <c r="E17" i="2"/>
  <c r="F18" i="2" s="1"/>
  <c r="E16" i="2"/>
  <c r="F17" i="2" s="1"/>
  <c r="E15" i="2"/>
  <c r="F16" i="2" s="1"/>
  <c r="E14" i="2"/>
  <c r="F15" i="2" s="1"/>
  <c r="E13" i="2"/>
  <c r="F14" i="2" s="1"/>
  <c r="E12" i="2"/>
  <c r="F13" i="2" s="1"/>
  <c r="E11" i="2"/>
  <c r="F12" i="2" s="1"/>
  <c r="E10" i="2"/>
  <c r="F11" i="2" s="1"/>
  <c r="E9" i="2"/>
  <c r="F10" i="2" s="1"/>
  <c r="E8" i="2"/>
  <c r="F9" i="2" s="1"/>
  <c r="E7" i="2"/>
  <c r="F8" i="2" s="1"/>
  <c r="E6" i="2"/>
  <c r="F7" i="2" s="1"/>
  <c r="E5" i="2"/>
  <c r="F6" i="2" s="1"/>
  <c r="F4" i="2"/>
  <c r="E4" i="2"/>
  <c r="F5" i="2" s="1"/>
  <c r="F3" i="2"/>
  <c r="U78" i="3" l="1"/>
  <c r="M76" i="3"/>
  <c r="K5" i="3"/>
  <c r="K68" i="3"/>
  <c r="K60" i="3"/>
  <c r="K44" i="3"/>
  <c r="K28" i="3"/>
  <c r="K12" i="3"/>
  <c r="L76" i="3"/>
  <c r="T74" i="3"/>
  <c r="K59" i="3"/>
  <c r="T58" i="3"/>
  <c r="K43" i="3"/>
  <c r="T42" i="3"/>
  <c r="L28" i="3"/>
  <c r="T26" i="3"/>
  <c r="K11" i="3"/>
  <c r="T10" i="3"/>
  <c r="L74" i="3"/>
  <c r="L72" i="3"/>
  <c r="T70" i="3"/>
  <c r="L64" i="3"/>
  <c r="T62" i="3"/>
  <c r="L56" i="3"/>
  <c r="T54" i="3"/>
  <c r="K47" i="3"/>
  <c r="T46" i="3"/>
  <c r="K39" i="3"/>
  <c r="T38" i="3"/>
  <c r="K31" i="3"/>
  <c r="T30" i="3"/>
  <c r="K23" i="3"/>
  <c r="T22" i="3"/>
  <c r="K15" i="3"/>
  <c r="T14" i="3"/>
  <c r="K7" i="3"/>
  <c r="K3" i="3"/>
  <c r="L73" i="3"/>
  <c r="M74" i="3" s="1"/>
  <c r="L65" i="3"/>
  <c r="M66" i="3" s="1"/>
  <c r="L57" i="3"/>
  <c r="M58" i="3" s="1"/>
  <c r="L49" i="3"/>
  <c r="M50" i="3" s="1"/>
  <c r="L7" i="3"/>
  <c r="L58" i="3"/>
  <c r="M59" i="3" s="1"/>
  <c r="L66" i="3"/>
  <c r="M67" i="3" s="1"/>
  <c r="L50" i="3"/>
  <c r="M51" i="3" s="1"/>
  <c r="K76" i="3"/>
  <c r="K52" i="3"/>
  <c r="K36" i="3"/>
  <c r="K20" i="3"/>
  <c r="K4" i="3"/>
  <c r="K67" i="3"/>
  <c r="T66" i="3"/>
  <c r="K51" i="3"/>
  <c r="T50" i="3"/>
  <c r="L36" i="3"/>
  <c r="T34" i="3"/>
  <c r="K19" i="3"/>
  <c r="T18" i="3"/>
  <c r="K75" i="3"/>
  <c r="L60" i="3"/>
  <c r="L12" i="3"/>
  <c r="L52" i="3"/>
  <c r="L44" i="3"/>
  <c r="L37" i="3"/>
  <c r="M38" i="3" s="1"/>
  <c r="K35" i="3"/>
  <c r="K27" i="3"/>
  <c r="L68" i="3"/>
  <c r="L20" i="3"/>
  <c r="L61" i="3"/>
  <c r="M62" i="3" s="1"/>
  <c r="L13" i="3"/>
  <c r="M14" i="3" s="1"/>
  <c r="L16" i="3"/>
  <c r="L29" i="3"/>
  <c r="M30" i="3" s="1"/>
  <c r="L77" i="3"/>
  <c r="M78" i="3" s="1"/>
  <c r="L48" i="3"/>
  <c r="L5" i="3"/>
  <c r="M6" i="3" s="1"/>
  <c r="L8" i="3"/>
  <c r="L45" i="3"/>
  <c r="M46" i="3" s="1"/>
  <c r="L24" i="3"/>
  <c r="L32" i="3"/>
  <c r="L69" i="3"/>
  <c r="M70" i="3" s="1"/>
  <c r="L21" i="3"/>
  <c r="M22" i="3" s="1"/>
  <c r="L40" i="3"/>
  <c r="L78" i="3"/>
  <c r="L70" i="3"/>
  <c r="M71" i="3" s="1"/>
  <c r="L62" i="3"/>
  <c r="M63" i="3" s="1"/>
  <c r="L54" i="3"/>
  <c r="M55" i="3" s="1"/>
  <c r="L46" i="3"/>
  <c r="M47" i="3" s="1"/>
  <c r="L38" i="3"/>
  <c r="M39" i="3" s="1"/>
  <c r="L30" i="3"/>
  <c r="M31" i="3" s="1"/>
  <c r="L22" i="3"/>
  <c r="M23" i="3" s="1"/>
  <c r="L14" i="3"/>
  <c r="M15" i="3" s="1"/>
  <c r="L6" i="3"/>
  <c r="M7" i="3" s="1"/>
  <c r="L4" i="3"/>
  <c r="K74" i="3"/>
  <c r="K66" i="3"/>
  <c r="K58" i="3"/>
  <c r="K50" i="3"/>
  <c r="K42" i="3"/>
  <c r="K34" i="3"/>
  <c r="K26" i="3"/>
  <c r="K18" i="3"/>
  <c r="K10" i="3"/>
  <c r="K73" i="3"/>
  <c r="K65" i="3"/>
  <c r="K57" i="3"/>
  <c r="K49" i="3"/>
  <c r="K41" i="3"/>
  <c r="K33" i="3"/>
  <c r="K25" i="3"/>
  <c r="K17" i="3"/>
  <c r="K9" i="3"/>
  <c r="K72" i="3"/>
  <c r="K64" i="3"/>
  <c r="K56" i="3"/>
  <c r="K48" i="3"/>
  <c r="K40" i="3"/>
  <c r="K32" i="3"/>
  <c r="K24" i="3"/>
  <c r="K16" i="3"/>
  <c r="K8" i="3"/>
  <c r="K71" i="3"/>
  <c r="K63" i="3"/>
  <c r="K55" i="3"/>
  <c r="K70" i="3"/>
  <c r="K62" i="3"/>
  <c r="K54" i="3"/>
  <c r="K46" i="3"/>
  <c r="K38" i="3"/>
  <c r="K30" i="3"/>
  <c r="K22" i="3"/>
  <c r="K14" i="3"/>
  <c r="K6" i="3"/>
  <c r="H10" i="2"/>
  <c r="G4" i="2"/>
  <c r="G5" i="2" s="1"/>
  <c r="H5" i="2" s="1"/>
  <c r="H22" i="2"/>
  <c r="H30" i="2"/>
  <c r="H32" i="2"/>
  <c r="H31" i="2"/>
  <c r="H13" i="2"/>
  <c r="H25" i="2"/>
  <c r="H24" i="2"/>
  <c r="H23" i="2"/>
  <c r="H11" i="2"/>
  <c r="H19" i="2"/>
  <c r="H7" i="2"/>
  <c r="H27" i="2"/>
  <c r="H26" i="2"/>
  <c r="H18" i="2"/>
  <c r="H6" i="2"/>
  <c r="H28" i="2"/>
  <c r="U62" i="3" l="1"/>
  <c r="U26" i="3"/>
  <c r="U70" i="3"/>
  <c r="U42" i="3"/>
  <c r="U66" i="3"/>
  <c r="U58" i="3"/>
  <c r="U50" i="3"/>
  <c r="U46" i="3"/>
  <c r="U18" i="3"/>
  <c r="U10" i="3"/>
  <c r="U74" i="3"/>
  <c r="U34" i="3"/>
  <c r="U54" i="3"/>
  <c r="M41" i="3"/>
  <c r="N40" i="3"/>
  <c r="P40" i="3"/>
  <c r="P39" i="3" s="1"/>
  <c r="P38" i="3" s="1"/>
  <c r="P37" i="3" s="1"/>
  <c r="O40" i="3"/>
  <c r="Q40" i="3"/>
  <c r="Q39" i="3" s="1"/>
  <c r="Q38" i="3" s="1"/>
  <c r="Q37" i="3" s="1"/>
  <c r="M49" i="3"/>
  <c r="P48" i="3"/>
  <c r="P47" i="3" s="1"/>
  <c r="P46" i="3" s="1"/>
  <c r="P45" i="3" s="1"/>
  <c r="N48" i="3"/>
  <c r="N47" i="3" s="1"/>
  <c r="O48" i="3"/>
  <c r="Q48" i="3"/>
  <c r="Q47" i="3" s="1"/>
  <c r="Q46" i="3" s="1"/>
  <c r="Q45" i="3" s="1"/>
  <c r="M8" i="3"/>
  <c r="M75" i="3"/>
  <c r="T47" i="3"/>
  <c r="M77" i="3"/>
  <c r="P76" i="3"/>
  <c r="P75" i="3" s="1"/>
  <c r="P74" i="3" s="1"/>
  <c r="P73" i="3" s="1"/>
  <c r="O76" i="3"/>
  <c r="N76" i="3"/>
  <c r="Q76" i="3"/>
  <c r="Q75" i="3" s="1"/>
  <c r="Q74" i="3" s="1"/>
  <c r="Q73" i="3" s="1"/>
  <c r="M33" i="3"/>
  <c r="O32" i="3"/>
  <c r="Q32" i="3"/>
  <c r="Q31" i="3" s="1"/>
  <c r="Q30" i="3" s="1"/>
  <c r="Q29" i="3" s="1"/>
  <c r="P32" i="3"/>
  <c r="P31" i="3" s="1"/>
  <c r="P30" i="3" s="1"/>
  <c r="P29" i="3" s="1"/>
  <c r="N32" i="3"/>
  <c r="M17" i="3"/>
  <c r="P16" i="3"/>
  <c r="P15" i="3" s="1"/>
  <c r="P14" i="3" s="1"/>
  <c r="P13" i="3" s="1"/>
  <c r="N16" i="3"/>
  <c r="O16" i="3"/>
  <c r="Q16" i="3"/>
  <c r="Q15" i="3" s="1"/>
  <c r="Q14" i="3" s="1"/>
  <c r="Q13" i="3" s="1"/>
  <c r="M45" i="3"/>
  <c r="P44" i="3"/>
  <c r="P43" i="3" s="1"/>
  <c r="P42" i="3" s="1"/>
  <c r="P41" i="3" s="1"/>
  <c r="N44" i="3"/>
  <c r="Q44" i="3"/>
  <c r="Q43" i="3" s="1"/>
  <c r="Q42" i="3" s="1"/>
  <c r="Q41" i="3" s="1"/>
  <c r="O44" i="3"/>
  <c r="M37" i="3"/>
  <c r="Q36" i="3"/>
  <c r="Q35" i="3" s="1"/>
  <c r="Q34" i="3" s="1"/>
  <c r="Q33" i="3" s="1"/>
  <c r="N36" i="3"/>
  <c r="N35" i="3" s="1"/>
  <c r="N34" i="3" s="1"/>
  <c r="N33" i="3" s="1"/>
  <c r="P36" i="3"/>
  <c r="P35" i="3" s="1"/>
  <c r="P34" i="3" s="1"/>
  <c r="P33" i="3" s="1"/>
  <c r="O36" i="3"/>
  <c r="M57" i="3"/>
  <c r="Q56" i="3"/>
  <c r="Q55" i="3" s="1"/>
  <c r="Q54" i="3" s="1"/>
  <c r="Q53" i="3" s="1"/>
  <c r="O56" i="3"/>
  <c r="N56" i="3"/>
  <c r="P56" i="3"/>
  <c r="P55" i="3" s="1"/>
  <c r="P54" i="3" s="1"/>
  <c r="P53" i="3" s="1"/>
  <c r="M25" i="3"/>
  <c r="O24" i="3"/>
  <c r="Q24" i="3"/>
  <c r="Q23" i="3" s="1"/>
  <c r="Q22" i="3" s="1"/>
  <c r="Q21" i="3" s="1"/>
  <c r="P24" i="3"/>
  <c r="P23" i="3" s="1"/>
  <c r="P22" i="3" s="1"/>
  <c r="P21" i="3" s="1"/>
  <c r="N24" i="3"/>
  <c r="M53" i="3"/>
  <c r="O52" i="3"/>
  <c r="Q52" i="3"/>
  <c r="Q51" i="3" s="1"/>
  <c r="Q50" i="3" s="1"/>
  <c r="Q49" i="3" s="1"/>
  <c r="N52" i="3"/>
  <c r="P52" i="3"/>
  <c r="P51" i="3" s="1"/>
  <c r="P50" i="3" s="1"/>
  <c r="P49" i="3" s="1"/>
  <c r="M29" i="3"/>
  <c r="O28" i="3"/>
  <c r="Q28" i="3"/>
  <c r="Q27" i="3" s="1"/>
  <c r="Q26" i="3" s="1"/>
  <c r="Q25" i="3" s="1"/>
  <c r="P28" i="3"/>
  <c r="P27" i="3" s="1"/>
  <c r="P26" i="3" s="1"/>
  <c r="P25" i="3" s="1"/>
  <c r="N28" i="3"/>
  <c r="M5" i="3"/>
  <c r="Q4" i="3"/>
  <c r="N4" i="3"/>
  <c r="P4" i="3"/>
  <c r="O4" i="3"/>
  <c r="M13" i="3"/>
  <c r="P12" i="3"/>
  <c r="P11" i="3" s="1"/>
  <c r="P10" i="3" s="1"/>
  <c r="P9" i="3" s="1"/>
  <c r="Q12" i="3"/>
  <c r="Q11" i="3" s="1"/>
  <c r="Q10" i="3" s="1"/>
  <c r="Q9" i="3" s="1"/>
  <c r="O12" i="3"/>
  <c r="N12" i="3"/>
  <c r="M65" i="3"/>
  <c r="O64" i="3"/>
  <c r="Q64" i="3"/>
  <c r="Q63" i="3" s="1"/>
  <c r="Q62" i="3" s="1"/>
  <c r="Q61" i="3" s="1"/>
  <c r="P64" i="3"/>
  <c r="P63" i="3" s="1"/>
  <c r="P62" i="3" s="1"/>
  <c r="P61" i="3" s="1"/>
  <c r="N64" i="3"/>
  <c r="N63" i="3" s="1"/>
  <c r="N62" i="3" s="1"/>
  <c r="N61" i="3" s="1"/>
  <c r="M9" i="3"/>
  <c r="N8" i="3"/>
  <c r="N7" i="3" s="1"/>
  <c r="P8" i="3"/>
  <c r="P7" i="3" s="1"/>
  <c r="P6" i="3" s="1"/>
  <c r="P5" i="3" s="1"/>
  <c r="O8" i="3"/>
  <c r="Q8" i="3"/>
  <c r="Q7" i="3" s="1"/>
  <c r="Q6" i="3" s="1"/>
  <c r="Q5" i="3" s="1"/>
  <c r="M21" i="3"/>
  <c r="O20" i="3"/>
  <c r="Q20" i="3"/>
  <c r="Q19" i="3" s="1"/>
  <c r="Q18" i="3" s="1"/>
  <c r="Q17" i="3" s="1"/>
  <c r="N20" i="3"/>
  <c r="P20" i="3"/>
  <c r="P19" i="3" s="1"/>
  <c r="P18" i="3" s="1"/>
  <c r="P17" i="3" s="1"/>
  <c r="M61" i="3"/>
  <c r="O60" i="3"/>
  <c r="Q60" i="3"/>
  <c r="Q59" i="3" s="1"/>
  <c r="Q58" i="3" s="1"/>
  <c r="Q57" i="3" s="1"/>
  <c r="P60" i="3"/>
  <c r="P59" i="3" s="1"/>
  <c r="P58" i="3" s="1"/>
  <c r="P57" i="3" s="1"/>
  <c r="N60" i="3"/>
  <c r="N59" i="3" s="1"/>
  <c r="M69" i="3"/>
  <c r="Q68" i="3"/>
  <c r="Q67" i="3" s="1"/>
  <c r="Q66" i="3" s="1"/>
  <c r="Q65" i="3" s="1"/>
  <c r="N68" i="3"/>
  <c r="P68" i="3"/>
  <c r="P67" i="3" s="1"/>
  <c r="P66" i="3" s="1"/>
  <c r="P65" i="3" s="1"/>
  <c r="O68" i="3"/>
  <c r="M73" i="3"/>
  <c r="N72" i="3"/>
  <c r="P72" i="3"/>
  <c r="P71" i="3" s="1"/>
  <c r="P70" i="3" s="1"/>
  <c r="P69" i="3" s="1"/>
  <c r="O72" i="3"/>
  <c r="Q72" i="3"/>
  <c r="Q71" i="3" s="1"/>
  <c r="Q70" i="3" s="1"/>
  <c r="Q69" i="3" s="1"/>
  <c r="T71" i="3"/>
  <c r="T75" i="3"/>
  <c r="T19" i="3"/>
  <c r="T51" i="3"/>
  <c r="T43" i="3"/>
  <c r="T72" i="3"/>
  <c r="T48" i="3"/>
  <c r="T63" i="3"/>
  <c r="T15" i="3"/>
  <c r="U14" i="3"/>
  <c r="T76" i="3"/>
  <c r="T23" i="3"/>
  <c r="U22" i="3"/>
  <c r="T59" i="3"/>
  <c r="T31" i="3"/>
  <c r="U30" i="3"/>
  <c r="T11" i="3"/>
  <c r="T67" i="3"/>
  <c r="T55" i="3"/>
  <c r="T39" i="3"/>
  <c r="U38" i="3"/>
  <c r="T27" i="3"/>
  <c r="T35" i="3"/>
  <c r="L3" i="2"/>
  <c r="H4" i="2"/>
  <c r="I4" i="2"/>
  <c r="H12" i="2"/>
  <c r="H21" i="2"/>
  <c r="H20" i="2"/>
  <c r="H15" i="2"/>
  <c r="H9" i="2"/>
  <c r="H8" i="2"/>
  <c r="U51" i="3" l="1"/>
  <c r="T44" i="3"/>
  <c r="T20" i="3"/>
  <c r="T21" i="3" s="1"/>
  <c r="U75" i="3"/>
  <c r="U71" i="3"/>
  <c r="U47" i="3"/>
  <c r="U63" i="3"/>
  <c r="U48" i="3"/>
  <c r="U72" i="3"/>
  <c r="R8" i="3"/>
  <c r="R4" i="3"/>
  <c r="N23" i="3"/>
  <c r="R44" i="3"/>
  <c r="S44" i="3" s="1"/>
  <c r="O43" i="3"/>
  <c r="R64" i="3"/>
  <c r="S64" i="3" s="1"/>
  <c r="O63" i="3"/>
  <c r="R28" i="3"/>
  <c r="S28" i="3" s="1"/>
  <c r="O27" i="3"/>
  <c r="N46" i="3"/>
  <c r="N55" i="3"/>
  <c r="R60" i="3"/>
  <c r="S60" i="3" s="1"/>
  <c r="O59" i="3"/>
  <c r="R48" i="3"/>
  <c r="S48" i="3" s="1"/>
  <c r="O47" i="3"/>
  <c r="R72" i="3"/>
  <c r="O71" i="3"/>
  <c r="S8" i="3"/>
  <c r="N43" i="3"/>
  <c r="N31" i="3"/>
  <c r="S76" i="3"/>
  <c r="N75" i="3"/>
  <c r="N11" i="3"/>
  <c r="R24" i="3"/>
  <c r="S24" i="3" s="1"/>
  <c r="O23" i="3"/>
  <c r="R76" i="3"/>
  <c r="O75" i="3"/>
  <c r="R36" i="3"/>
  <c r="S36" i="3" s="1"/>
  <c r="O35" i="3"/>
  <c r="T49" i="3"/>
  <c r="N71" i="3"/>
  <c r="S72" i="3"/>
  <c r="R12" i="3"/>
  <c r="S12" i="3" s="1"/>
  <c r="O11" i="3"/>
  <c r="N51" i="3"/>
  <c r="U19" i="3"/>
  <c r="N58" i="3"/>
  <c r="R20" i="3"/>
  <c r="O19" i="3"/>
  <c r="R32" i="3"/>
  <c r="S32" i="3" s="1"/>
  <c r="O31" i="3"/>
  <c r="O7" i="3"/>
  <c r="R40" i="3"/>
  <c r="O39" i="3"/>
  <c r="N19" i="3"/>
  <c r="N6" i="3"/>
  <c r="N5" i="3" s="1"/>
  <c r="R68" i="3"/>
  <c r="S68" i="3" s="1"/>
  <c r="O67" i="3"/>
  <c r="N27" i="3"/>
  <c r="R52" i="3"/>
  <c r="S52" i="3" s="1"/>
  <c r="O51" i="3"/>
  <c r="R16" i="3"/>
  <c r="S16" i="3" s="1"/>
  <c r="O15" i="3"/>
  <c r="N15" i="3"/>
  <c r="N14" i="3" s="1"/>
  <c r="N13" i="3" s="1"/>
  <c r="S40" i="3"/>
  <c r="N39" i="3"/>
  <c r="N67" i="3"/>
  <c r="R56" i="3"/>
  <c r="S56" i="3" s="1"/>
  <c r="O55" i="3"/>
  <c r="U43" i="3"/>
  <c r="T52" i="3"/>
  <c r="T64" i="3"/>
  <c r="T73" i="3"/>
  <c r="T68" i="3"/>
  <c r="U67" i="3"/>
  <c r="T60" i="3"/>
  <c r="U59" i="3"/>
  <c r="T36" i="3"/>
  <c r="U35" i="3"/>
  <c r="T12" i="3"/>
  <c r="U11" i="3"/>
  <c r="T24" i="3"/>
  <c r="U23" i="3"/>
  <c r="U7" i="3"/>
  <c r="T28" i="3"/>
  <c r="U27" i="3"/>
  <c r="T32" i="3"/>
  <c r="U31" i="3"/>
  <c r="T77" i="3"/>
  <c r="U76" i="3"/>
  <c r="T16" i="3"/>
  <c r="U15" i="3"/>
  <c r="T40" i="3"/>
  <c r="U39" i="3"/>
  <c r="U55" i="3"/>
  <c r="T56" i="3"/>
  <c r="U64" i="3"/>
  <c r="T53" i="3"/>
  <c r="U52" i="3"/>
  <c r="L4" i="2"/>
  <c r="R3" i="2"/>
  <c r="I5" i="2"/>
  <c r="H17" i="2"/>
  <c r="H16" i="2"/>
  <c r="U20" i="3" l="1"/>
  <c r="U49" i="3"/>
  <c r="U53" i="3"/>
  <c r="U44" i="3"/>
  <c r="T45" i="3"/>
  <c r="U73" i="3"/>
  <c r="T65" i="3"/>
  <c r="U21" i="3"/>
  <c r="N50" i="3"/>
  <c r="N45" i="3"/>
  <c r="O18" i="3"/>
  <c r="R19" i="3"/>
  <c r="S19" i="3" s="1"/>
  <c r="R23" i="3"/>
  <c r="O22" i="3"/>
  <c r="N42" i="3"/>
  <c r="S43" i="3"/>
  <c r="O58" i="3"/>
  <c r="R59" i="3"/>
  <c r="R63" i="3"/>
  <c r="O62" i="3"/>
  <c r="R51" i="3"/>
  <c r="S51" i="3" s="1"/>
  <c r="O50" i="3"/>
  <c r="U77" i="3"/>
  <c r="S20" i="3"/>
  <c r="N70" i="3"/>
  <c r="N10" i="3"/>
  <c r="O42" i="3"/>
  <c r="R43" i="3"/>
  <c r="N66" i="3"/>
  <c r="N38" i="3"/>
  <c r="N37" i="3" s="1"/>
  <c r="R39" i="3"/>
  <c r="S39" i="3" s="1"/>
  <c r="O38" i="3"/>
  <c r="N57" i="3"/>
  <c r="N54" i="3"/>
  <c r="N53" i="3" s="1"/>
  <c r="N18" i="3"/>
  <c r="N26" i="3"/>
  <c r="N25" i="3" s="1"/>
  <c r="O34" i="3"/>
  <c r="R35" i="3"/>
  <c r="N74" i="3"/>
  <c r="R71" i="3"/>
  <c r="S71" i="3" s="1"/>
  <c r="O70" i="3"/>
  <c r="N22" i="3"/>
  <c r="O66" i="3"/>
  <c r="R67" i="3"/>
  <c r="R7" i="3"/>
  <c r="S7" i="3" s="1"/>
  <c r="O6" i="3"/>
  <c r="O30" i="3"/>
  <c r="R31" i="3"/>
  <c r="S31" i="3" s="1"/>
  <c r="R75" i="3"/>
  <c r="Z78" i="3" s="1"/>
  <c r="O74" i="3"/>
  <c r="N30" i="3"/>
  <c r="O46" i="3"/>
  <c r="R47" i="3"/>
  <c r="O26" i="3"/>
  <c r="R27" i="3"/>
  <c r="S27" i="3" s="1"/>
  <c r="R55" i="3"/>
  <c r="S55" i="3" s="1"/>
  <c r="O54" i="3"/>
  <c r="R15" i="3"/>
  <c r="O14" i="3"/>
  <c r="R11" i="3"/>
  <c r="S11" i="3" s="1"/>
  <c r="O10" i="3"/>
  <c r="T13" i="3"/>
  <c r="U12" i="3"/>
  <c r="T37" i="3"/>
  <c r="U36" i="3"/>
  <c r="T57" i="3"/>
  <c r="U56" i="3"/>
  <c r="T33" i="3"/>
  <c r="U32" i="3"/>
  <c r="T61" i="3"/>
  <c r="U60" i="3"/>
  <c r="U9" i="3"/>
  <c r="U8" i="3"/>
  <c r="T25" i="3"/>
  <c r="U24" i="3"/>
  <c r="T17" i="3"/>
  <c r="U16" i="3"/>
  <c r="T41" i="3"/>
  <c r="U40" i="3"/>
  <c r="T29" i="3"/>
  <c r="U28" i="3"/>
  <c r="T69" i="3"/>
  <c r="U68" i="3"/>
  <c r="L5" i="2"/>
  <c r="R4" i="2"/>
  <c r="I6" i="2"/>
  <c r="S75" i="3" l="1"/>
  <c r="U41" i="3"/>
  <c r="U61" i="3"/>
  <c r="U13" i="3"/>
  <c r="U17" i="3"/>
  <c r="U33" i="3"/>
  <c r="U45" i="3"/>
  <c r="U65" i="3"/>
  <c r="U69" i="3"/>
  <c r="U57" i="3"/>
  <c r="U25" i="3"/>
  <c r="U29" i="3"/>
  <c r="U37" i="3"/>
  <c r="N29" i="3"/>
  <c r="S59" i="3"/>
  <c r="O53" i="3"/>
  <c r="R53" i="3" s="1"/>
  <c r="R54" i="3"/>
  <c r="O5" i="3"/>
  <c r="R5" i="3" s="1"/>
  <c r="R6" i="3"/>
  <c r="N73" i="3"/>
  <c r="O37" i="3"/>
  <c r="R37" i="3" s="1"/>
  <c r="R38" i="3"/>
  <c r="R42" i="3"/>
  <c r="O41" i="3"/>
  <c r="R41" i="3" s="1"/>
  <c r="O57" i="3"/>
  <c r="R57" i="3" s="1"/>
  <c r="S57" i="3" s="1"/>
  <c r="R58" i="3"/>
  <c r="Z58" i="3" s="1"/>
  <c r="S35" i="3"/>
  <c r="N17" i="3"/>
  <c r="N41" i="3"/>
  <c r="R74" i="3"/>
  <c r="Z77" i="3" s="1"/>
  <c r="O73" i="3"/>
  <c r="R73" i="3" s="1"/>
  <c r="O33" i="3"/>
  <c r="R33" i="3" s="1"/>
  <c r="R34" i="3"/>
  <c r="O49" i="3"/>
  <c r="R49" i="3" s="1"/>
  <c r="R50" i="3"/>
  <c r="O25" i="3"/>
  <c r="R25" i="3" s="1"/>
  <c r="S25" i="3" s="1"/>
  <c r="R26" i="3"/>
  <c r="N21" i="3"/>
  <c r="S21" i="3" s="1"/>
  <c r="N9" i="3"/>
  <c r="N49" i="3"/>
  <c r="S50" i="3"/>
  <c r="O29" i="3"/>
  <c r="R29" i="3" s="1"/>
  <c r="R30" i="3"/>
  <c r="S30" i="3" s="1"/>
  <c r="S47" i="3"/>
  <c r="S23" i="3"/>
  <c r="S67" i="3"/>
  <c r="N69" i="3"/>
  <c r="R62" i="3"/>
  <c r="O61" i="3"/>
  <c r="R61" i="3" s="1"/>
  <c r="V8" i="3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O65" i="3"/>
  <c r="R65" i="3" s="1"/>
  <c r="R66" i="3"/>
  <c r="S66" i="3" s="1"/>
  <c r="O21" i="3"/>
  <c r="R21" i="3" s="1"/>
  <c r="R22" i="3"/>
  <c r="O9" i="3"/>
  <c r="R9" i="3" s="1"/>
  <c r="R10" i="3"/>
  <c r="S10" i="3" s="1"/>
  <c r="R14" i="3"/>
  <c r="O13" i="3"/>
  <c r="R13" i="3" s="1"/>
  <c r="R46" i="3"/>
  <c r="O45" i="3"/>
  <c r="R45" i="3" s="1"/>
  <c r="O69" i="3"/>
  <c r="R69" i="3" s="1"/>
  <c r="R70" i="3"/>
  <c r="N65" i="3"/>
  <c r="S63" i="3"/>
  <c r="R18" i="3"/>
  <c r="O17" i="3"/>
  <c r="R17" i="3" s="1"/>
  <c r="Z18" i="3" s="1"/>
  <c r="S15" i="3"/>
  <c r="Q5" i="2"/>
  <c r="R5" i="2" s="1"/>
  <c r="S5" i="2" s="1"/>
  <c r="L6" i="2"/>
  <c r="I7" i="2"/>
  <c r="Z62" i="3" l="1"/>
  <c r="Z25" i="3"/>
  <c r="S49" i="3"/>
  <c r="Z54" i="3"/>
  <c r="Z38" i="3"/>
  <c r="S37" i="3"/>
  <c r="Z74" i="3"/>
  <c r="Z66" i="3"/>
  <c r="Z45" i="3"/>
  <c r="S41" i="3"/>
  <c r="AD78" i="3"/>
  <c r="AE78" i="3" s="1"/>
  <c r="Z73" i="3"/>
  <c r="S65" i="3"/>
  <c r="S70" i="3"/>
  <c r="S34" i="3"/>
  <c r="Z37" i="3"/>
  <c r="Z47" i="3"/>
  <c r="Z48" i="3"/>
  <c r="Z46" i="3"/>
  <c r="Z13" i="3"/>
  <c r="Z31" i="3"/>
  <c r="Z32" i="3"/>
  <c r="Z52" i="3"/>
  <c r="Z51" i="3"/>
  <c r="S17" i="3"/>
  <c r="Z44" i="3"/>
  <c r="Z43" i="3"/>
  <c r="S54" i="3"/>
  <c r="Z57" i="3"/>
  <c r="S9" i="3"/>
  <c r="Z36" i="3"/>
  <c r="S33" i="3"/>
  <c r="Z35" i="3"/>
  <c r="S38" i="3"/>
  <c r="Z41" i="3"/>
  <c r="Z56" i="3"/>
  <c r="Z55" i="3"/>
  <c r="Z72" i="3"/>
  <c r="Z71" i="3"/>
  <c r="Z24" i="3"/>
  <c r="Z23" i="3"/>
  <c r="Z22" i="3"/>
  <c r="S53" i="3"/>
  <c r="S22" i="3"/>
  <c r="Z76" i="3"/>
  <c r="Z75" i="3"/>
  <c r="Z70" i="3"/>
  <c r="Z40" i="3"/>
  <c r="Z39" i="3"/>
  <c r="Z20" i="3"/>
  <c r="Z19" i="3"/>
  <c r="S61" i="3"/>
  <c r="Z64" i="3"/>
  <c r="Z63" i="3"/>
  <c r="Z34" i="3"/>
  <c r="S74" i="3"/>
  <c r="Z21" i="3"/>
  <c r="Z49" i="3"/>
  <c r="S46" i="3"/>
  <c r="Z69" i="3"/>
  <c r="Z65" i="3"/>
  <c r="S62" i="3"/>
  <c r="Z50" i="3"/>
  <c r="Z42" i="3"/>
  <c r="S26" i="3"/>
  <c r="Z29" i="3"/>
  <c r="S42" i="3"/>
  <c r="S45" i="3"/>
  <c r="S73" i="3"/>
  <c r="Z10" i="3"/>
  <c r="Z11" i="3"/>
  <c r="Z12" i="3"/>
  <c r="Z16" i="3"/>
  <c r="Z15" i="3"/>
  <c r="S13" i="3"/>
  <c r="Z68" i="3"/>
  <c r="Z67" i="3"/>
  <c r="Z14" i="3"/>
  <c r="Z28" i="3"/>
  <c r="Z27" i="3"/>
  <c r="Z61" i="3"/>
  <c r="S58" i="3"/>
  <c r="Z9" i="3"/>
  <c r="S6" i="3"/>
  <c r="S29" i="3"/>
  <c r="Z17" i="3"/>
  <c r="S14" i="3"/>
  <c r="Z30" i="3"/>
  <c r="S69" i="3"/>
  <c r="Z33" i="3"/>
  <c r="Z26" i="3"/>
  <c r="Z53" i="3"/>
  <c r="S18" i="3"/>
  <c r="Z60" i="3"/>
  <c r="Z59" i="3"/>
  <c r="Z7" i="3"/>
  <c r="Z6" i="3"/>
  <c r="S5" i="3"/>
  <c r="Z8" i="3"/>
  <c r="W11" i="3"/>
  <c r="Q6" i="2"/>
  <c r="R6" i="2" s="1"/>
  <c r="S6" i="2" s="1"/>
  <c r="L7" i="2"/>
  <c r="J8" i="2"/>
  <c r="AF78" i="3" l="1"/>
  <c r="AF8" i="3"/>
  <c r="AD38" i="3"/>
  <c r="AE38" i="3" s="1"/>
  <c r="AF38" i="3" s="1"/>
  <c r="AD57" i="3"/>
  <c r="AE57" i="3" s="1"/>
  <c r="AF57" i="3" s="1"/>
  <c r="AD73" i="3"/>
  <c r="AE73" i="3" s="1"/>
  <c r="AF73" i="3" s="1"/>
  <c r="AD21" i="3"/>
  <c r="AE21" i="3" s="1"/>
  <c r="AF21" i="3" s="1"/>
  <c r="AD50" i="3"/>
  <c r="AE50" i="3" s="1"/>
  <c r="AF50" i="3" s="1"/>
  <c r="AD60" i="3"/>
  <c r="AE60" i="3" s="1"/>
  <c r="AF60" i="3" s="1"/>
  <c r="AD49" i="3"/>
  <c r="AE49" i="3" s="1"/>
  <c r="AF49" i="3" s="1"/>
  <c r="AD17" i="3"/>
  <c r="AE17" i="3" s="1"/>
  <c r="AF17" i="3" s="1"/>
  <c r="AD77" i="3"/>
  <c r="AE77" i="3" s="1"/>
  <c r="AF77" i="3" s="1"/>
  <c r="AD33" i="3"/>
  <c r="AE33" i="3" s="1"/>
  <c r="AF33" i="3" s="1"/>
  <c r="AD25" i="3"/>
  <c r="AE25" i="3" s="1"/>
  <c r="AF25" i="3" s="1"/>
  <c r="AD37" i="3"/>
  <c r="AE37" i="3" s="1"/>
  <c r="AF37" i="3" s="1"/>
  <c r="AD52" i="3"/>
  <c r="AE52" i="3" s="1"/>
  <c r="AF52" i="3" s="1"/>
  <c r="AD51" i="3"/>
  <c r="AE51" i="3" s="1"/>
  <c r="AF51" i="3" s="1"/>
  <c r="X11" i="3"/>
  <c r="Y11" i="3" s="1"/>
  <c r="AA11" i="3" s="1"/>
  <c r="AG11" i="3" s="1"/>
  <c r="Q8" i="2"/>
  <c r="R8" i="2" s="1"/>
  <c r="L8" i="2"/>
  <c r="Q7" i="2"/>
  <c r="R7" i="2" s="1"/>
  <c r="S7" i="2" s="1"/>
  <c r="I9" i="2"/>
  <c r="AD29" i="3" l="1"/>
  <c r="AE29" i="3" s="1"/>
  <c r="AF29" i="3" s="1"/>
  <c r="AD40" i="3"/>
  <c r="AE40" i="3" s="1"/>
  <c r="AF40" i="3" s="1"/>
  <c r="AD24" i="3"/>
  <c r="AE24" i="3" s="1"/>
  <c r="AF24" i="3" s="1"/>
  <c r="AD11" i="3"/>
  <c r="AE11" i="3" s="1"/>
  <c r="AF11" i="3" s="1"/>
  <c r="AD12" i="3"/>
  <c r="AE12" i="3" s="1"/>
  <c r="AF12" i="3" s="1"/>
  <c r="AD10" i="3"/>
  <c r="AE10" i="3" s="1"/>
  <c r="AF10" i="3" s="1"/>
  <c r="AD16" i="3"/>
  <c r="AE16" i="3" s="1"/>
  <c r="AF16" i="3" s="1"/>
  <c r="AD14" i="3"/>
  <c r="AE14" i="3" s="1"/>
  <c r="AF14" i="3" s="1"/>
  <c r="AD13" i="3"/>
  <c r="AE13" i="3" s="1"/>
  <c r="AF13" i="3" s="1"/>
  <c r="AD15" i="3"/>
  <c r="AE15" i="3" s="1"/>
  <c r="AF15" i="3" s="1"/>
  <c r="AD36" i="3"/>
  <c r="AE36" i="3" s="1"/>
  <c r="AF36" i="3" s="1"/>
  <c r="AD34" i="3"/>
  <c r="AE34" i="3" s="1"/>
  <c r="AF34" i="3" s="1"/>
  <c r="AD35" i="3"/>
  <c r="AE35" i="3" s="1"/>
  <c r="AF35" i="3" s="1"/>
  <c r="AD56" i="3"/>
  <c r="AE56" i="3" s="1"/>
  <c r="AF56" i="3" s="1"/>
  <c r="AD55" i="3"/>
  <c r="AE55" i="3" s="1"/>
  <c r="AF55" i="3" s="1"/>
  <c r="AD54" i="3"/>
  <c r="AE54" i="3" s="1"/>
  <c r="AF54" i="3" s="1"/>
  <c r="AD65" i="3"/>
  <c r="AE65" i="3" s="1"/>
  <c r="AF65" i="3" s="1"/>
  <c r="AD76" i="3"/>
  <c r="AE76" i="3" s="1"/>
  <c r="AF76" i="3" s="1"/>
  <c r="AD75" i="3"/>
  <c r="AE75" i="3" s="1"/>
  <c r="AF75" i="3" s="1"/>
  <c r="AD74" i="3"/>
  <c r="AE74" i="3" s="1"/>
  <c r="AF74" i="3" s="1"/>
  <c r="AD64" i="3"/>
  <c r="AE64" i="3" s="1"/>
  <c r="AF64" i="3" s="1"/>
  <c r="AD63" i="3"/>
  <c r="AE63" i="3" s="1"/>
  <c r="AF63" i="3" s="1"/>
  <c r="AD44" i="3"/>
  <c r="AE44" i="3" s="1"/>
  <c r="AF44" i="3" s="1"/>
  <c r="AD43" i="3"/>
  <c r="AE43" i="3" s="1"/>
  <c r="AF43" i="3" s="1"/>
  <c r="AD42" i="3"/>
  <c r="AE42" i="3" s="1"/>
  <c r="AF42" i="3" s="1"/>
  <c r="AD9" i="3"/>
  <c r="AD28" i="3"/>
  <c r="AE28" i="3" s="1"/>
  <c r="AF28" i="3" s="1"/>
  <c r="AD32" i="3"/>
  <c r="AE32" i="3" s="1"/>
  <c r="AF32" i="3" s="1"/>
  <c r="AD30" i="3"/>
  <c r="AE30" i="3" s="1"/>
  <c r="AF30" i="3" s="1"/>
  <c r="AD31" i="3"/>
  <c r="AE31" i="3" s="1"/>
  <c r="AF31" i="3" s="1"/>
  <c r="AD53" i="3"/>
  <c r="AE53" i="3" s="1"/>
  <c r="AF53" i="3" s="1"/>
  <c r="AD71" i="3"/>
  <c r="AE71" i="3" s="1"/>
  <c r="AF71" i="3" s="1"/>
  <c r="AD72" i="3"/>
  <c r="AE72" i="3" s="1"/>
  <c r="AF72" i="3" s="1"/>
  <c r="AD70" i="3"/>
  <c r="AE70" i="3" s="1"/>
  <c r="AF70" i="3" s="1"/>
  <c r="AD69" i="3"/>
  <c r="AE69" i="3" s="1"/>
  <c r="AF69" i="3" s="1"/>
  <c r="AD23" i="3"/>
  <c r="AE23" i="3" s="1"/>
  <c r="AF23" i="3" s="1"/>
  <c r="AD48" i="3"/>
  <c r="AE48" i="3" s="1"/>
  <c r="AF48" i="3" s="1"/>
  <c r="AD46" i="3"/>
  <c r="AE46" i="3" s="1"/>
  <c r="AF46" i="3" s="1"/>
  <c r="AD47" i="3"/>
  <c r="AE47" i="3" s="1"/>
  <c r="AF47" i="3" s="1"/>
  <c r="AD67" i="3"/>
  <c r="AE67" i="3" s="1"/>
  <c r="AF67" i="3" s="1"/>
  <c r="AD68" i="3"/>
  <c r="AE68" i="3" s="1"/>
  <c r="AF68" i="3" s="1"/>
  <c r="AD66" i="3"/>
  <c r="AE66" i="3" s="1"/>
  <c r="AF66" i="3" s="1"/>
  <c r="AD26" i="3"/>
  <c r="AE26" i="3" s="1"/>
  <c r="AF26" i="3" s="1"/>
  <c r="AD27" i="3"/>
  <c r="AE27" i="3" s="1"/>
  <c r="AF27" i="3" s="1"/>
  <c r="AD59" i="3"/>
  <c r="AE59" i="3" s="1"/>
  <c r="AF59" i="3" s="1"/>
  <c r="AD61" i="3"/>
  <c r="AE61" i="3" s="1"/>
  <c r="AF61" i="3" s="1"/>
  <c r="AD58" i="3"/>
  <c r="AE58" i="3" s="1"/>
  <c r="AF58" i="3" s="1"/>
  <c r="AD22" i="3"/>
  <c r="AE22" i="3" s="1"/>
  <c r="AF22" i="3" s="1"/>
  <c r="AD18" i="3"/>
  <c r="AE18" i="3" s="1"/>
  <c r="AF18" i="3" s="1"/>
  <c r="AD20" i="3"/>
  <c r="AE20" i="3" s="1"/>
  <c r="AF20" i="3" s="1"/>
  <c r="AD19" i="3"/>
  <c r="AE19" i="3" s="1"/>
  <c r="AF19" i="3" s="1"/>
  <c r="AD45" i="3"/>
  <c r="AE45" i="3" s="1"/>
  <c r="AF45" i="3" s="1"/>
  <c r="AD39" i="3"/>
  <c r="AE39" i="3" s="1"/>
  <c r="AF39" i="3" s="1"/>
  <c r="AD41" i="3"/>
  <c r="AE41" i="3" s="1"/>
  <c r="AF41" i="3" s="1"/>
  <c r="AD62" i="3"/>
  <c r="AE62" i="3" s="1"/>
  <c r="AF62" i="3" s="1"/>
  <c r="S8" i="2"/>
  <c r="W12" i="3"/>
  <c r="J9" i="2"/>
  <c r="I10" i="2"/>
  <c r="X12" i="3" l="1"/>
  <c r="Y12" i="3" s="1"/>
  <c r="AA12" i="3" s="1"/>
  <c r="W13" i="3"/>
  <c r="K9" i="2"/>
  <c r="L9" i="2" s="1"/>
  <c r="J10" i="2"/>
  <c r="Q9" i="2"/>
  <c r="R9" i="2" s="1"/>
  <c r="S9" i="2" s="1"/>
  <c r="Q10" i="2"/>
  <c r="R10" i="2" s="1"/>
  <c r="I11" i="2"/>
  <c r="AG12" i="3" l="1"/>
  <c r="X13" i="3"/>
  <c r="Y13" i="3" s="1"/>
  <c r="AA13" i="3" s="1"/>
  <c r="W14" i="3"/>
  <c r="K10" i="2"/>
  <c r="L10" i="2" s="1"/>
  <c r="J11" i="2"/>
  <c r="S10" i="2"/>
  <c r="I12" i="2"/>
  <c r="AG13" i="3" l="1"/>
  <c r="X14" i="3"/>
  <c r="Y14" i="3" s="1"/>
  <c r="AA14" i="3" s="1"/>
  <c r="W15" i="3"/>
  <c r="J12" i="2"/>
  <c r="K11" i="2"/>
  <c r="L11" i="2" s="1"/>
  <c r="K12" i="2"/>
  <c r="L12" i="2" s="1"/>
  <c r="Q11" i="2"/>
  <c r="R11" i="2" s="1"/>
  <c r="S11" i="2" s="1"/>
  <c r="I13" i="2"/>
  <c r="AG14" i="3" l="1"/>
  <c r="X15" i="3"/>
  <c r="Y15" i="3" s="1"/>
  <c r="AA15" i="3" s="1"/>
  <c r="W16" i="3"/>
  <c r="J13" i="2"/>
  <c r="L13" i="2" s="1"/>
  <c r="Q12" i="2"/>
  <c r="R12" i="2" s="1"/>
  <c r="S12" i="2" s="1"/>
  <c r="I14" i="2"/>
  <c r="AG15" i="3" l="1"/>
  <c r="X16" i="3"/>
  <c r="Y16" i="3" s="1"/>
  <c r="AA16" i="3" s="1"/>
  <c r="W17" i="3"/>
  <c r="X17" i="3" s="1"/>
  <c r="Q13" i="2"/>
  <c r="R13" i="2" s="1"/>
  <c r="S13" i="2" s="1"/>
  <c r="J14" i="2"/>
  <c r="K14" i="2" s="1"/>
  <c r="L14" i="2" s="1"/>
  <c r="I15" i="2"/>
  <c r="AG16" i="3" l="1"/>
  <c r="Y17" i="3"/>
  <c r="AA17" i="3" s="1"/>
  <c r="W18" i="3"/>
  <c r="I16" i="2"/>
  <c r="J15" i="2"/>
  <c r="K15" i="2" s="1"/>
  <c r="L15" i="2" s="1"/>
  <c r="Q14" i="2"/>
  <c r="R14" i="2" s="1"/>
  <c r="S14" i="2" s="1"/>
  <c r="AG17" i="3" l="1"/>
  <c r="X18" i="3"/>
  <c r="Y18" i="3" s="1"/>
  <c r="AA18" i="3" s="1"/>
  <c r="W19" i="3"/>
  <c r="Q15" i="2"/>
  <c r="R15" i="2" s="1"/>
  <c r="S15" i="2" s="1"/>
  <c r="J16" i="2"/>
  <c r="K16" i="2" s="1"/>
  <c r="L16" i="2" s="1"/>
  <c r="I17" i="2"/>
  <c r="I18" i="2" s="1"/>
  <c r="AG18" i="3" l="1"/>
  <c r="X19" i="3"/>
  <c r="Y19" i="3" s="1"/>
  <c r="AA19" i="3" s="1"/>
  <c r="W20" i="3"/>
  <c r="J18" i="2"/>
  <c r="J17" i="2"/>
  <c r="K17" i="2" s="1"/>
  <c r="L17" i="2" s="1"/>
  <c r="Q16" i="2"/>
  <c r="R16" i="2" s="1"/>
  <c r="S16" i="2" s="1"/>
  <c r="I19" i="2"/>
  <c r="AG19" i="3" l="1"/>
  <c r="X20" i="3"/>
  <c r="Y20" i="3" s="1"/>
  <c r="AA20" i="3" s="1"/>
  <c r="W21" i="3"/>
  <c r="Q17" i="2"/>
  <c r="R17" i="2" s="1"/>
  <c r="S17" i="2" s="1"/>
  <c r="J19" i="2"/>
  <c r="Q19" i="2"/>
  <c r="R19" i="2" s="1"/>
  <c r="Q18" i="2"/>
  <c r="R18" i="2" s="1"/>
  <c r="K18" i="2"/>
  <c r="L18" i="2" s="1"/>
  <c r="I20" i="2"/>
  <c r="AG20" i="3" l="1"/>
  <c r="S18" i="2"/>
  <c r="X21" i="3"/>
  <c r="Y21" i="3" s="1"/>
  <c r="AA21" i="3" s="1"/>
  <c r="W22" i="3"/>
  <c r="J20" i="2"/>
  <c r="Q20" i="2"/>
  <c r="R20" i="2" s="1"/>
  <c r="K20" i="2"/>
  <c r="L20" i="2" s="1"/>
  <c r="K19" i="2"/>
  <c r="L19" i="2" s="1"/>
  <c r="S19" i="2"/>
  <c r="I21" i="2"/>
  <c r="AG21" i="3" l="1"/>
  <c r="X22" i="3"/>
  <c r="Y22" i="3" s="1"/>
  <c r="AA22" i="3" s="1"/>
  <c r="W23" i="3"/>
  <c r="J21" i="2"/>
  <c r="S20" i="2"/>
  <c r="I22" i="2"/>
  <c r="AG22" i="3" l="1"/>
  <c r="X23" i="3"/>
  <c r="Y23" i="3" s="1"/>
  <c r="AA23" i="3" s="1"/>
  <c r="W24" i="3"/>
  <c r="Q21" i="2"/>
  <c r="R21" i="2" s="1"/>
  <c r="S21" i="2" s="1"/>
  <c r="J22" i="2"/>
  <c r="K22" i="2"/>
  <c r="L22" i="2" s="1"/>
  <c r="K21" i="2"/>
  <c r="L21" i="2" s="1"/>
  <c r="I23" i="2"/>
  <c r="AG23" i="3" l="1"/>
  <c r="X24" i="3"/>
  <c r="Y24" i="3" s="1"/>
  <c r="AA24" i="3" s="1"/>
  <c r="W25" i="3"/>
  <c r="Q22" i="2"/>
  <c r="R22" i="2" s="1"/>
  <c r="S22" i="2" s="1"/>
  <c r="J23" i="2"/>
  <c r="I24" i="2"/>
  <c r="AG24" i="3" l="1"/>
  <c r="X25" i="3"/>
  <c r="Y25" i="3" s="1"/>
  <c r="AA25" i="3" s="1"/>
  <c r="W26" i="3"/>
  <c r="Q23" i="2"/>
  <c r="R23" i="2" s="1"/>
  <c r="S23" i="2" s="1"/>
  <c r="J24" i="2"/>
  <c r="K24" i="2" s="1"/>
  <c r="L24" i="2" s="1"/>
  <c r="K23" i="2"/>
  <c r="L23" i="2" s="1"/>
  <c r="I25" i="2"/>
  <c r="AG25" i="3" l="1"/>
  <c r="X26" i="3"/>
  <c r="Y26" i="3" s="1"/>
  <c r="AA26" i="3" s="1"/>
  <c r="W27" i="3"/>
  <c r="J25" i="2"/>
  <c r="Q24" i="2"/>
  <c r="R24" i="2" s="1"/>
  <c r="S24" i="2" s="1"/>
  <c r="I26" i="2"/>
  <c r="AG26" i="3" l="1"/>
  <c r="X27" i="3"/>
  <c r="Y27" i="3" s="1"/>
  <c r="AA27" i="3" s="1"/>
  <c r="W28" i="3"/>
  <c r="Q25" i="2"/>
  <c r="R25" i="2" s="1"/>
  <c r="S25" i="2" s="1"/>
  <c r="K25" i="2"/>
  <c r="L25" i="2" s="1"/>
  <c r="J26" i="2"/>
  <c r="I27" i="2"/>
  <c r="AG27" i="3" l="1"/>
  <c r="X28" i="3"/>
  <c r="Y28" i="3" s="1"/>
  <c r="AA28" i="3" s="1"/>
  <c r="W29" i="3"/>
  <c r="J27" i="2"/>
  <c r="Q26" i="2"/>
  <c r="R26" i="2" s="1"/>
  <c r="S26" i="2" s="1"/>
  <c r="K26" i="2"/>
  <c r="L26" i="2" s="1"/>
  <c r="I28" i="2"/>
  <c r="AG28" i="3" l="1"/>
  <c r="X29" i="3"/>
  <c r="Y29" i="3" s="1"/>
  <c r="AA29" i="3" s="1"/>
  <c r="W30" i="3"/>
  <c r="K27" i="2"/>
  <c r="L27" i="2" s="1"/>
  <c r="J28" i="2"/>
  <c r="Q27" i="2"/>
  <c r="R27" i="2" s="1"/>
  <c r="S27" i="2" s="1"/>
  <c r="I29" i="2"/>
  <c r="AG29" i="3" l="1"/>
  <c r="X30" i="3"/>
  <c r="Y30" i="3" s="1"/>
  <c r="AA30" i="3" s="1"/>
  <c r="W31" i="3"/>
  <c r="X31" i="3" s="1"/>
  <c r="Q28" i="2"/>
  <c r="R28" i="2" s="1"/>
  <c r="S28" i="2" s="1"/>
  <c r="K28" i="2"/>
  <c r="L28" i="2" s="1"/>
  <c r="J29" i="2"/>
  <c r="I30" i="2"/>
  <c r="AG30" i="3" l="1"/>
  <c r="Y31" i="3"/>
  <c r="AA31" i="3" s="1"/>
  <c r="W32" i="3"/>
  <c r="Q29" i="2"/>
  <c r="R29" i="2" s="1"/>
  <c r="S29" i="2" s="1"/>
  <c r="K29" i="2"/>
  <c r="L29" i="2" s="1"/>
  <c r="J30" i="2"/>
  <c r="K30" i="2" s="1"/>
  <c r="L30" i="2" s="1"/>
  <c r="Q30" i="2"/>
  <c r="R30" i="2" s="1"/>
  <c r="I31" i="2"/>
  <c r="AG31" i="3" l="1"/>
  <c r="X32" i="3"/>
  <c r="Y32" i="3" s="1"/>
  <c r="AA32" i="3" s="1"/>
  <c r="W33" i="3"/>
  <c r="S30" i="2"/>
  <c r="Q31" i="2"/>
  <c r="R31" i="2" s="1"/>
  <c r="J31" i="2"/>
  <c r="I32" i="2"/>
  <c r="AG32" i="3" l="1"/>
  <c r="X33" i="3"/>
  <c r="Y33" i="3" s="1"/>
  <c r="AA33" i="3" s="1"/>
  <c r="W34" i="3"/>
  <c r="X34" i="3" s="1"/>
  <c r="J32" i="2"/>
  <c r="K32" i="2" s="1"/>
  <c r="L32" i="2" s="1"/>
  <c r="K31" i="2"/>
  <c r="L31" i="2" s="1"/>
  <c r="Q32" i="2"/>
  <c r="R32" i="2" s="1"/>
  <c r="S31" i="2"/>
  <c r="AG33" i="3" l="1"/>
  <c r="Y34" i="3"/>
  <c r="AA34" i="3" s="1"/>
  <c r="W35" i="3"/>
  <c r="S32" i="2"/>
  <c r="AG34" i="3" l="1"/>
  <c r="X35" i="3"/>
  <c r="Y35" i="3" s="1"/>
  <c r="AA35" i="3" s="1"/>
  <c r="W36" i="3"/>
  <c r="AG35" i="3" l="1"/>
  <c r="X36" i="3"/>
  <c r="Y36" i="3" s="1"/>
  <c r="AA36" i="3" s="1"/>
  <c r="W37" i="3"/>
  <c r="AG36" i="3" l="1"/>
  <c r="X37" i="3"/>
  <c r="Y37" i="3" s="1"/>
  <c r="AA37" i="3" s="1"/>
  <c r="W38" i="3"/>
  <c r="AG37" i="3" l="1"/>
  <c r="X38" i="3"/>
  <c r="Y38" i="3" s="1"/>
  <c r="AA38" i="3" s="1"/>
  <c r="W39" i="3"/>
  <c r="AG38" i="3" l="1"/>
  <c r="X39" i="3"/>
  <c r="Y39" i="3" s="1"/>
  <c r="AA39" i="3" s="1"/>
  <c r="W40" i="3"/>
  <c r="AG39" i="3" l="1"/>
  <c r="X40" i="3"/>
  <c r="Y40" i="3" s="1"/>
  <c r="AA40" i="3" s="1"/>
  <c r="W41" i="3"/>
  <c r="AG40" i="3" l="1"/>
  <c r="X41" i="3"/>
  <c r="Y41" i="3" s="1"/>
  <c r="AA41" i="3" s="1"/>
  <c r="W42" i="3"/>
  <c r="X42" i="3" s="1"/>
  <c r="AG41" i="3" l="1"/>
  <c r="Y42" i="3"/>
  <c r="AA42" i="3" s="1"/>
  <c r="W43" i="3"/>
  <c r="AG42" i="3" l="1"/>
  <c r="X43" i="3"/>
  <c r="Y43" i="3" s="1"/>
  <c r="AA43" i="3" s="1"/>
  <c r="W44" i="3"/>
  <c r="AG43" i="3" l="1"/>
  <c r="X44" i="3"/>
  <c r="Y44" i="3" s="1"/>
  <c r="AA44" i="3" s="1"/>
  <c r="W45" i="3"/>
  <c r="AG44" i="3" l="1"/>
  <c r="X45" i="3"/>
  <c r="Y45" i="3" s="1"/>
  <c r="AA45" i="3" s="1"/>
  <c r="W46" i="3"/>
  <c r="AG45" i="3" l="1"/>
  <c r="X46" i="3"/>
  <c r="Y46" i="3" s="1"/>
  <c r="AA46" i="3" s="1"/>
  <c r="W47" i="3"/>
  <c r="AG46" i="3" l="1"/>
  <c r="X47" i="3"/>
  <c r="Y47" i="3" s="1"/>
  <c r="AA47" i="3" s="1"/>
  <c r="W48" i="3"/>
  <c r="X48" i="3" s="1"/>
  <c r="AG47" i="3" l="1"/>
  <c r="Y48" i="3"/>
  <c r="AA48" i="3" s="1"/>
  <c r="W49" i="3"/>
  <c r="X49" i="3" s="1"/>
  <c r="AG48" i="3" l="1"/>
  <c r="Y49" i="3"/>
  <c r="AA49" i="3" s="1"/>
  <c r="W50" i="3"/>
  <c r="AG49" i="3" l="1"/>
  <c r="X50" i="3"/>
  <c r="Y50" i="3" s="1"/>
  <c r="AA50" i="3" s="1"/>
  <c r="W51" i="3"/>
  <c r="AG50" i="3" l="1"/>
  <c r="X51" i="3"/>
  <c r="Y51" i="3" s="1"/>
  <c r="AA51" i="3" s="1"/>
  <c r="W52" i="3"/>
  <c r="AG51" i="3" l="1"/>
  <c r="X52" i="3"/>
  <c r="Y52" i="3" s="1"/>
  <c r="AA52" i="3" s="1"/>
  <c r="W53" i="3"/>
  <c r="AG52" i="3" l="1"/>
  <c r="X53" i="3"/>
  <c r="Y53" i="3" s="1"/>
  <c r="AA53" i="3" s="1"/>
  <c r="W54" i="3"/>
  <c r="AG53" i="3" l="1"/>
  <c r="X54" i="3"/>
  <c r="Y54" i="3" s="1"/>
  <c r="AA54" i="3" s="1"/>
  <c r="W55" i="3"/>
  <c r="AG54" i="3" l="1"/>
  <c r="X55" i="3"/>
  <c r="Y55" i="3" s="1"/>
  <c r="AA55" i="3" s="1"/>
  <c r="W56" i="3"/>
  <c r="AG55" i="3" l="1"/>
  <c r="X56" i="3"/>
  <c r="Y56" i="3" s="1"/>
  <c r="AA56" i="3" s="1"/>
  <c r="W57" i="3"/>
  <c r="AG56" i="3" l="1"/>
  <c r="X57" i="3"/>
  <c r="Y57" i="3" s="1"/>
  <c r="AA57" i="3" s="1"/>
  <c r="W58" i="3"/>
  <c r="AG57" i="3" l="1"/>
  <c r="X58" i="3"/>
  <c r="Y58" i="3" s="1"/>
  <c r="AA58" i="3" s="1"/>
  <c r="W59" i="3"/>
  <c r="AG58" i="3" l="1"/>
  <c r="X59" i="3"/>
  <c r="Y59" i="3" s="1"/>
  <c r="AA59" i="3" s="1"/>
  <c r="W60" i="3"/>
  <c r="AG59" i="3" l="1"/>
  <c r="X60" i="3"/>
  <c r="Y60" i="3" s="1"/>
  <c r="AA60" i="3" s="1"/>
  <c r="W61" i="3"/>
  <c r="AG60" i="3" l="1"/>
  <c r="X61" i="3"/>
  <c r="Y61" i="3" s="1"/>
  <c r="AA61" i="3" s="1"/>
  <c r="W62" i="3"/>
  <c r="AG61" i="3" l="1"/>
  <c r="X62" i="3"/>
  <c r="Y62" i="3" s="1"/>
  <c r="AA62" i="3" s="1"/>
  <c r="W63" i="3"/>
  <c r="AG62" i="3" l="1"/>
  <c r="X63" i="3"/>
  <c r="Y63" i="3" s="1"/>
  <c r="AA63" i="3" s="1"/>
  <c r="W64" i="3"/>
  <c r="AG63" i="3" l="1"/>
  <c r="X64" i="3"/>
  <c r="Y64" i="3" s="1"/>
  <c r="AA64" i="3" s="1"/>
  <c r="W65" i="3"/>
  <c r="AG64" i="3" l="1"/>
  <c r="X65" i="3"/>
  <c r="Y65" i="3" s="1"/>
  <c r="AA65" i="3" s="1"/>
  <c r="W66" i="3"/>
  <c r="AG65" i="3" l="1"/>
  <c r="X66" i="3"/>
  <c r="Y66" i="3" s="1"/>
  <c r="AA66" i="3" s="1"/>
  <c r="W67" i="3"/>
  <c r="AG66" i="3" l="1"/>
  <c r="X67" i="3"/>
  <c r="Y67" i="3" s="1"/>
  <c r="AA67" i="3" s="1"/>
  <c r="W68" i="3"/>
  <c r="X68" i="3" s="1"/>
  <c r="AG67" i="3" l="1"/>
  <c r="Y68" i="3"/>
  <c r="AA68" i="3" s="1"/>
  <c r="W69" i="3"/>
  <c r="AG68" i="3" l="1"/>
  <c r="X69" i="3"/>
  <c r="Y69" i="3" s="1"/>
  <c r="AA69" i="3" s="1"/>
  <c r="W70" i="3"/>
  <c r="AG69" i="3" l="1"/>
  <c r="X70" i="3"/>
  <c r="Y70" i="3" s="1"/>
  <c r="AA70" i="3" s="1"/>
  <c r="W71" i="3"/>
  <c r="AG70" i="3" l="1"/>
  <c r="X71" i="3"/>
  <c r="Y71" i="3" s="1"/>
  <c r="AA71" i="3" s="1"/>
  <c r="W72" i="3"/>
  <c r="AG71" i="3" l="1"/>
  <c r="X72" i="3"/>
  <c r="Y72" i="3" s="1"/>
  <c r="AA72" i="3" s="1"/>
  <c r="W73" i="3"/>
  <c r="AG72" i="3" l="1"/>
  <c r="X73" i="3"/>
  <c r="Y73" i="3" s="1"/>
  <c r="AA73" i="3" s="1"/>
  <c r="W74" i="3"/>
  <c r="AG73" i="3" l="1"/>
  <c r="X74" i="3"/>
  <c r="Y74" i="3" s="1"/>
  <c r="AA74" i="3" s="1"/>
  <c r="W75" i="3"/>
  <c r="AG74" i="3" l="1"/>
  <c r="X75" i="3"/>
  <c r="Y75" i="3" s="1"/>
  <c r="AA75" i="3" s="1"/>
  <c r="W76" i="3"/>
  <c r="AG75" i="3" l="1"/>
  <c r="X76" i="3"/>
  <c r="Y76" i="3" s="1"/>
  <c r="AA76" i="3" s="1"/>
  <c r="W77" i="3"/>
  <c r="W78" i="3"/>
  <c r="AG76" i="3" l="1"/>
  <c r="X78" i="3"/>
  <c r="Y78" i="3" s="1"/>
  <c r="AA78" i="3" s="1"/>
  <c r="X77" i="3"/>
  <c r="Y77" i="3" s="1"/>
  <c r="AA77" i="3" s="1"/>
  <c r="AG77" i="3" l="1"/>
  <c r="AG78" i="3"/>
</calcChain>
</file>

<file path=xl/sharedStrings.xml><?xml version="1.0" encoding="utf-8"?>
<sst xmlns="http://schemas.openxmlformats.org/spreadsheetml/2006/main" count="842" uniqueCount="280">
  <si>
    <t>Table 2.1. Personal Income and Its Disposition</t>
  </si>
  <si>
    <t>[Billions of dollars] Seasonally adjusted at annual rates</t>
  </si>
  <si>
    <t>Bureau of Economic Analysis</t>
  </si>
  <si>
    <t>Last Revised on: June 27, 2019 - Next Release Date July 26, 2019</t>
  </si>
  <si>
    <t>Line</t>
  </si>
  <si>
    <t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</si>
  <si>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</si>
  <si>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</si>
  <si>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</si>
  <si>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</si>
  <si>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</si>
  <si>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</si>
  <si>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</si>
  <si>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</si>
  <si>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</si>
  <si>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</si>
  <si>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</si>
  <si>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</si>
  <si>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</si>
  <si>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</si>
  <si>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</si>
  <si>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</si>
  <si>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</si>
  <si>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</si>
  <si>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</si>
  <si>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</si>
  <si>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Q1</t>
  </si>
  <si>
    <t>Q2</t>
  </si>
  <si>
    <t>Q3</t>
  </si>
  <si>
    <t>Q4</t>
  </si>
  <si>
    <t>1</t>
  </si>
  <si>
    <t>Personal income</t>
  </si>
  <si>
    <t>2</t>
  </si>
  <si>
    <t xml:space="preserve">    Compensation of employees</t>
  </si>
  <si>
    <t>3</t>
  </si>
  <si>
    <t xml:space="preserve">        Wages and salaries</t>
  </si>
  <si>
    <t>4</t>
  </si>
  <si>
    <t xml:space="preserve">            Private industries</t>
  </si>
  <si>
    <t>5</t>
  </si>
  <si>
    <t xml:space="preserve">            Government</t>
  </si>
  <si>
    <t>6</t>
  </si>
  <si>
    <t xml:space="preserve">        Supplements to wages and salaries</t>
  </si>
  <si>
    <t>7</t>
  </si>
  <si>
    <t xml:space="preserve">            Employer contributions for employee pension and insurance funds1</t>
  </si>
  <si>
    <t>8</t>
  </si>
  <si>
    <t xml:space="preserve">            Employer contributions for government social insurance</t>
  </si>
  <si>
    <t>9</t>
  </si>
  <si>
    <t xml:space="preserve">    Proprietors' income with inventory valuation and capital consumption adjustments</t>
  </si>
  <si>
    <t>10</t>
  </si>
  <si>
    <t xml:space="preserve">        Farm</t>
  </si>
  <si>
    <t>11</t>
  </si>
  <si>
    <t xml:space="preserve">        Nonfarm</t>
  </si>
  <si>
    <t>12</t>
  </si>
  <si>
    <t xml:space="preserve">    Rental income of persons with capital consumption adjustment</t>
  </si>
  <si>
    <t>13</t>
  </si>
  <si>
    <t xml:space="preserve">    Personal income receipts on assets</t>
  </si>
  <si>
    <t>14</t>
  </si>
  <si>
    <t xml:space="preserve">        Personal interest income</t>
  </si>
  <si>
    <t>15</t>
  </si>
  <si>
    <t xml:space="preserve">        Personal dividend income</t>
  </si>
  <si>
    <t>16</t>
  </si>
  <si>
    <t xml:space="preserve">    Personal current transfer receipts</t>
  </si>
  <si>
    <t>17</t>
  </si>
  <si>
    <t xml:space="preserve">        Government social benefits to persons</t>
  </si>
  <si>
    <t>18</t>
  </si>
  <si>
    <t xml:space="preserve">            Social security2</t>
  </si>
  <si>
    <t>19</t>
  </si>
  <si>
    <t xml:space="preserve">            Medicare3</t>
  </si>
  <si>
    <t>20</t>
  </si>
  <si>
    <t xml:space="preserve">            Medicaid</t>
  </si>
  <si>
    <t>21</t>
  </si>
  <si>
    <t xml:space="preserve">            Unemployment insurance</t>
  </si>
  <si>
    <t>22</t>
  </si>
  <si>
    <t xml:space="preserve">            Veterans' benefits</t>
  </si>
  <si>
    <t>23</t>
  </si>
  <si>
    <t xml:space="preserve">            Other</t>
  </si>
  <si>
    <t>24</t>
  </si>
  <si>
    <t xml:space="preserve">        Other current transfer receipts, from business (net)</t>
  </si>
  <si>
    <t>25</t>
  </si>
  <si>
    <t xml:space="preserve">    Less: Contributions for government social insurance, domestic</t>
  </si>
  <si>
    <t>26</t>
  </si>
  <si>
    <t>Less: Personal current taxes</t>
  </si>
  <si>
    <t>27</t>
  </si>
  <si>
    <t>Equals: Disposable personal income</t>
  </si>
  <si>
    <t>28</t>
  </si>
  <si>
    <t>Less: Personal outlays</t>
  </si>
  <si>
    <t>29</t>
  </si>
  <si>
    <t xml:space="preserve">    Personal consumption expenditures</t>
  </si>
  <si>
    <t>30</t>
  </si>
  <si>
    <t xml:space="preserve">    Personal interest payments4</t>
  </si>
  <si>
    <t>31</t>
  </si>
  <si>
    <t xml:space="preserve">    Personal current transfer payments</t>
  </si>
  <si>
    <t>32</t>
  </si>
  <si>
    <t xml:space="preserve">        To government</t>
  </si>
  <si>
    <t>33</t>
  </si>
  <si>
    <t xml:space="preserve">        To the rest of the world (net)</t>
  </si>
  <si>
    <t>34</t>
  </si>
  <si>
    <t>Equals: Personal saving</t>
  </si>
  <si>
    <t>35</t>
  </si>
  <si>
    <t xml:space="preserve">    Personal saving as a percentage of disposable personal income</t>
  </si>
  <si>
    <t>Addenda:</t>
  </si>
  <si>
    <t>36</t>
  </si>
  <si>
    <t xml:space="preserve">    Personal income excluding current transfer receipts, billions of chained (2012) dollars5</t>
  </si>
  <si>
    <t xml:space="preserve">    Disposable personal income:</t>
  </si>
  <si>
    <t>37</t>
  </si>
  <si>
    <t xml:space="preserve">        Total, billions of chained (2012) dollars5</t>
  </si>
  <si>
    <t xml:space="preserve">        Per capita:</t>
  </si>
  <si>
    <t>38</t>
  </si>
  <si>
    <t xml:space="preserve">            Current dollars</t>
  </si>
  <si>
    <t>39</t>
  </si>
  <si>
    <t xml:space="preserve">            Chained (2012) dollars</t>
  </si>
  <si>
    <t>40</t>
  </si>
  <si>
    <t xml:space="preserve">    Population (midperiod, thousands)</t>
  </si>
  <si>
    <t xml:space="preserve">    Percent change from preceding period:</t>
  </si>
  <si>
    <t>41</t>
  </si>
  <si>
    <t xml:space="preserve">        Disposable personal income, current dollars</t>
  </si>
  <si>
    <t>42</t>
  </si>
  <si>
    <t xml:space="preserve">        Disposable personal income, chained (2012) dollars</t>
  </si>
  <si>
    <t>Legend / Footnotes:</t>
  </si>
  <si>
    <t>1. Includes actual employer contributions and actuarially imputed employer contributions to reflect benefits accrued by defined benefit pension plan participants through service to employers in the current period.</t>
  </si>
  <si>
    <t>2. Social security benefits include old-age, survivors, and disability insurance benefits that are distributed from the federal old-age and survivors insurance trust fund and the disability insurance trust fund.</t>
  </si>
  <si>
    <t>3. Medicare benefits include hospital and supplementary medical insurance benefits that are distributed from the federal hospital insurance trust fund and the supplementary medical insurance trust fund.</t>
  </si>
  <si>
    <t>4. Consists of nonmortgage interest paid by households.  Note that mortgage interest paid by households is an expense item in the calculation of rental income of persons.</t>
  </si>
  <si>
    <t>5. The current-dollar measure is deflated by the implicit price deflator for personal consumption expenditures.</t>
  </si>
  <si>
    <t>gftfp</t>
  </si>
  <si>
    <t>cpiu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</si>
  <si>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</si>
  <si>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</si>
  <si>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</si>
  <si>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</si>
  <si>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</si>
  <si>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</si>
  <si>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</si>
  <si>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</si>
  <si>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</si>
  <si>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</si>
  <si>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</si>
  <si>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</si>
  <si>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</si>
  <si>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</si>
  <si>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</si>
  <si>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</si>
  <si>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</si>
  <si>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</si>
  <si>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</si>
  <si>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</si>
  <si>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</si>
  <si>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</si>
  <si>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</si>
  <si>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</si>
  <si>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</si>
  <si>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</si>
  <si>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</si>
  <si>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</si>
  <si>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</si>
  <si>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</si>
  <si>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</si>
  <si>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q1 dummy</t>
  </si>
  <si>
    <t>q3 dummy</t>
  </si>
  <si>
    <t>q4 dummy</t>
  </si>
  <si>
    <t>cpi-u of q3 last year</t>
  </si>
  <si>
    <t>q3 cpi-u*q1 dummy</t>
  </si>
  <si>
    <t>smoothed counterfactual</t>
  </si>
  <si>
    <t>COLA only path (pretend it only grows with the Q1 cola adj)</t>
  </si>
  <si>
    <t>implied non-cola adjustment in q4</t>
  </si>
  <si>
    <t>add that back in</t>
  </si>
  <si>
    <t>take the residual</t>
  </si>
  <si>
    <t>smooth it out</t>
  </si>
  <si>
    <t>add it back to the cola only path</t>
  </si>
  <si>
    <t>Medicare3</t>
  </si>
  <si>
    <t>Medicaid</t>
  </si>
  <si>
    <t>Unemployment insurance</t>
  </si>
  <si>
    <t>q2 dummy</t>
  </si>
  <si>
    <t>FY total medicare</t>
  </si>
  <si>
    <t>FY total medicaid</t>
  </si>
  <si>
    <t>FY total ui</t>
  </si>
  <si>
    <t>PCW@USECON</t>
  </si>
  <si>
    <t>PCU@USECON</t>
  </si>
  <si>
    <t>Q1-2000 *Q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</si>
  <si>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</si>
  <si>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</si>
  <si>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</si>
  <si>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</si>
  <si>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</si>
  <si>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</si>
  <si>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</si>
  <si>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</si>
  <si>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</si>
  <si>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</si>
  <si>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</si>
  <si>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</si>
  <si>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</si>
  <si>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</si>
  <si>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</si>
  <si>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</si>
  <si>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</si>
  <si>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</si>
  <si>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</si>
  <si>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</si>
  <si>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</si>
  <si>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</si>
  <si>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</si>
  <si>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</si>
  <si>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</si>
  <si>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</si>
  <si>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</si>
  <si>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</si>
  <si>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</si>
  <si>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</si>
  <si>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</si>
  <si>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</si>
  <si>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</si>
  <si>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</si>
  <si>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</si>
  <si>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</si>
  <si>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</si>
  <si>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</si>
  <si>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</si>
  <si>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</si>
  <si>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</si>
  <si>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</si>
  <si>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</si>
  <si>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</si>
  <si>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</si>
  <si>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</si>
  <si>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</si>
  <si>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</si>
  <si>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</si>
  <si>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</si>
  <si>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</si>
  <si>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</si>
  <si>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</si>
  <si>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</si>
  <si>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</si>
  <si>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</si>
  <si>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</si>
  <si>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</si>
  <si>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</si>
  <si>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</si>
  <si>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</si>
  <si>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</si>
  <si>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</si>
  <si>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</si>
  <si>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</si>
  <si>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</si>
  <si>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</si>
  <si>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</si>
  <si>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</si>
  <si>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</si>
  <si>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</si>
  <si>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</si>
  <si>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</si>
  <si>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</si>
  <si>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</si>
  <si>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</si>
  <si>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</si>
  <si>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date</t>
  </si>
  <si>
    <t>pcw</t>
  </si>
  <si>
    <t>cpi-w inflation</t>
  </si>
  <si>
    <t>NIPAS realized social benefits</t>
  </si>
  <si>
    <t>CPIW of Q3 last year</t>
  </si>
  <si>
    <t>smooth out healthcare and UI, too</t>
  </si>
  <si>
    <t>FY healthcare and UI</t>
  </si>
  <si>
    <t>(1) FY Transfers net of health, UI</t>
  </si>
  <si>
    <t>(2) COLA only path (pretend it only grows with the Q1 cola adj)</t>
  </si>
  <si>
    <t>(3) Residual (~trend benefits growth)</t>
  </si>
  <si>
    <t>(3) smoothed</t>
  </si>
  <si>
    <t xml:space="preserve">(3) Residual + COLA only path (2) </t>
  </si>
  <si>
    <t>(3) Residual + (2) COLA only path + healthcare and UI</t>
  </si>
  <si>
    <t>(1) FY total social benefits</t>
  </si>
  <si>
    <t>Smooth that out</t>
  </si>
  <si>
    <t>add the cola back in</t>
  </si>
  <si>
    <t>error</t>
  </si>
  <si>
    <t xml:space="preserve">NIPAS realized social benefits - 4q M.A. </t>
  </si>
  <si>
    <t>Sage's adjustment (1)</t>
  </si>
  <si>
    <t>FY Level * (1-cola)</t>
  </si>
  <si>
    <t>Sage's adjustment (2)</t>
  </si>
  <si>
    <t>BEA</t>
  </si>
  <si>
    <t>CBO FY</t>
  </si>
  <si>
    <t>average of BEA in FY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</si>
</sst>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b/>
      <sz val="10"/>
      <name val="Arial"/>
    </font>
    <font>
      <i/>
      <sz val="10"/>
      <name val="Arial"/>
    </font>
    <font>
      <b/>
      <i/>
      <sz val="15"/>
      <name val="Arial"/>
    </font>
    <font>
      <sz val="10"/>
      <name val="Arial"/>
      <family val="2"/>
    </font>
    <font>
      <sz val="11"/>
      <name val="Arial"/>
      <family val="2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0" fillId="3" borderId="0" xfId="0" applyFill="1"/>
    <xf numFmtId="164" fontId="8" fillId="3" borderId="0" xfId="1" applyNumberFormat="1" applyFont="1" applyFill="1"/>
    <xf numFmtId="164" fontId="8" fillId="0" borderId="0" xfId="1" applyNumberFormat="1" applyFont="1" applyFill="1"/>
    <xf numFmtId="0" fontId="7" fillId="0" borderId="0" xfId="0" applyFont="1"/>
    <xf numFmtId="0" fontId="0" fillId="0" borderId="0" xfId="0" applyFont="1" applyFill="1"/>
    <xf numFmtId="0" fontId="7" fillId="0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0" xfId="0" quotePrefix="1"/>
    <xf numFmtId="165" fontId="0" fillId="0" borderId="0" xfId="0" applyNumberFormat="1"/>
    <xf numFmtId="165" fontId="0" fillId="4" borderId="0" xfId="0" applyNumberFormat="1" applyFill="1"/>
    <xf numFmtId="0" fontId="9" fillId="0" borderId="0" xfId="0" applyFont="1" applyFill="1"/>
    <xf numFmtId="165" fontId="9" fillId="0" borderId="0" xfId="0" applyNumberFormat="1" applyFont="1" applyFill="1"/>
    <xf numFmtId="0" fontId="7" fillId="3" borderId="0" xfId="0" applyFont="1" applyFill="1"/>
    <xf numFmtId="0" fontId="0" fillId="0" borderId="0" xfId="0" applyAlignment="1">
      <alignment wrapText="1"/>
    </xf>
    <xf numFmtId="0" fontId="7" fillId="0" borderId="0" xfId="0" quotePrefix="1" applyFont="1" applyAlignment="1">
      <alignment wrapText="1"/>
    </xf>
    <xf numFmtId="0" fontId="9" fillId="0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 applyAlignment="1">
      <alignment wrapText="1"/>
    </xf>
    <xf numFmtId="0" fontId="7" fillId="5" borderId="0" xfId="0" applyFont="1" applyFill="1" applyAlignment="1">
      <alignment wrapText="1"/>
    </xf>
    <xf numFmtId="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36280797280775E-2"/>
          <c:y val="9.6392092968337367E-2"/>
          <c:w val="0.91800688005819875"/>
          <c:h val="0.61965535707963937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'CBO example'!$D$1</c:f>
              <c:strCache>
                <c:ptCount val="1"/>
                <c:pt idx="0">
                  <c:v>q1 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'CBO example'!$A$2:$A$32</c:f>
              <c:strCache>
                <c:ptCount val="31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  <c:pt idx="29">
                  <c:v>2024Q2</c:v>
                </c:pt>
                <c:pt idx="30">
                  <c:v>2024Q3</c:v>
                </c:pt>
              </c:strCache>
            </c:strRef>
          </c:cat>
          <c:val>
            <c:numRef>
              <c:f>'CBO example'!$D$2:$D$32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1-4EE3-B258-623AEB1E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439680"/>
        <c:axId val="727107656"/>
      </c:barChart>
      <c:lineChart>
        <c:grouping val="standard"/>
        <c:varyColors val="0"/>
        <c:ser>
          <c:idx val="0"/>
          <c:order val="0"/>
          <c:tx>
            <c:strRef>
              <c:f>'CBO example'!$B$1</c:f>
              <c:strCache>
                <c:ptCount val="1"/>
                <c:pt idx="0">
                  <c:v>gftfp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'CBO example'!$A$2:$A$32</c:f>
              <c:strCache>
                <c:ptCount val="31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  <c:pt idx="29">
                  <c:v>2024Q2</c:v>
                </c:pt>
                <c:pt idx="30">
                  <c:v>2024Q3</c:v>
                </c:pt>
              </c:strCache>
            </c:strRef>
          </c:cat>
          <c:val>
            <c:numRef>
              <c:f>'CBO example'!$B$2:$B$32</c:f>
              <c:numCache>
                <c:formatCode>General</c:formatCode>
                <c:ptCount val="31"/>
                <c:pt idx="0">
                  <c:v>2060</c:v>
                </c:pt>
                <c:pt idx="1">
                  <c:v>2060</c:v>
                </c:pt>
                <c:pt idx="2">
                  <c:v>2060</c:v>
                </c:pt>
                <c:pt idx="3">
                  <c:v>2142</c:v>
                </c:pt>
                <c:pt idx="4">
                  <c:v>2142</c:v>
                </c:pt>
                <c:pt idx="5">
                  <c:v>2142</c:v>
                </c:pt>
                <c:pt idx="6">
                  <c:v>2142</c:v>
                </c:pt>
                <c:pt idx="7">
                  <c:v>2265</c:v>
                </c:pt>
                <c:pt idx="8">
                  <c:v>2265</c:v>
                </c:pt>
                <c:pt idx="9">
                  <c:v>2265</c:v>
                </c:pt>
                <c:pt idx="10">
                  <c:v>2265</c:v>
                </c:pt>
                <c:pt idx="11">
                  <c:v>2392</c:v>
                </c:pt>
                <c:pt idx="12">
                  <c:v>2392</c:v>
                </c:pt>
                <c:pt idx="13">
                  <c:v>2392</c:v>
                </c:pt>
                <c:pt idx="14">
                  <c:v>2392</c:v>
                </c:pt>
                <c:pt idx="15">
                  <c:v>2535</c:v>
                </c:pt>
                <c:pt idx="16">
                  <c:v>2535</c:v>
                </c:pt>
                <c:pt idx="17">
                  <c:v>2535</c:v>
                </c:pt>
                <c:pt idx="18">
                  <c:v>2535</c:v>
                </c:pt>
                <c:pt idx="19">
                  <c:v>2690</c:v>
                </c:pt>
                <c:pt idx="20">
                  <c:v>2690</c:v>
                </c:pt>
                <c:pt idx="21">
                  <c:v>2690</c:v>
                </c:pt>
                <c:pt idx="22">
                  <c:v>2690</c:v>
                </c:pt>
                <c:pt idx="23">
                  <c:v>2849</c:v>
                </c:pt>
                <c:pt idx="24">
                  <c:v>2849</c:v>
                </c:pt>
                <c:pt idx="25">
                  <c:v>2849</c:v>
                </c:pt>
                <c:pt idx="26">
                  <c:v>2849</c:v>
                </c:pt>
                <c:pt idx="27">
                  <c:v>3015</c:v>
                </c:pt>
                <c:pt idx="28">
                  <c:v>3015</c:v>
                </c:pt>
                <c:pt idx="29">
                  <c:v>3015</c:v>
                </c:pt>
                <c:pt idx="30">
                  <c:v>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1-4EE3-B258-623AEB1EFAC7}"/>
            </c:ext>
          </c:extLst>
        </c:ser>
        <c:ser>
          <c:idx val="2"/>
          <c:order val="2"/>
          <c:tx>
            <c:strRef>
              <c:f>'CBO example'!$M$1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'CBO example'!$A$2:$A$32</c:f>
              <c:strCache>
                <c:ptCount val="31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  <c:pt idx="29">
                  <c:v>2024Q2</c:v>
                </c:pt>
                <c:pt idx="30">
                  <c:v>2024Q3</c:v>
                </c:pt>
              </c:strCache>
            </c:strRef>
          </c:cat>
          <c:val>
            <c:numRef>
              <c:f>'CBO example'!$M$2:$M$32</c:f>
              <c:numCache>
                <c:formatCode>General</c:formatCode>
                <c:ptCount val="31"/>
                <c:pt idx="0">
                  <c:v>2008.5</c:v>
                </c:pt>
                <c:pt idx="1">
                  <c:v>2008.5</c:v>
                </c:pt>
                <c:pt idx="2">
                  <c:v>2008.5</c:v>
                </c:pt>
                <c:pt idx="3">
                  <c:v>2088.4499999999998</c:v>
                </c:pt>
                <c:pt idx="4">
                  <c:v>2096.46108</c:v>
                </c:pt>
                <c:pt idx="5">
                  <c:v>2096.46108</c:v>
                </c:pt>
                <c:pt idx="6">
                  <c:v>2096.46108</c:v>
                </c:pt>
                <c:pt idx="7">
                  <c:v>2216.8461000000002</c:v>
                </c:pt>
                <c:pt idx="8">
                  <c:v>2219.8132500000002</c:v>
                </c:pt>
                <c:pt idx="9">
                  <c:v>2219.8132500000002</c:v>
                </c:pt>
                <c:pt idx="10">
                  <c:v>2219.8132500000002</c:v>
                </c:pt>
                <c:pt idx="11">
                  <c:v>2344.2795999999998</c:v>
                </c:pt>
                <c:pt idx="12">
                  <c:v>2335.5966399999998</c:v>
                </c:pt>
                <c:pt idx="13">
                  <c:v>2335.5966399999998</c:v>
                </c:pt>
                <c:pt idx="14">
                  <c:v>2335.5966399999998</c:v>
                </c:pt>
                <c:pt idx="15">
                  <c:v>2475.2246999999998</c:v>
                </c:pt>
                <c:pt idx="16">
                  <c:v>2467.8732</c:v>
                </c:pt>
                <c:pt idx="17">
                  <c:v>2467.8732</c:v>
                </c:pt>
                <c:pt idx="18">
                  <c:v>2467.8732</c:v>
                </c:pt>
                <c:pt idx="19">
                  <c:v>2618.7688000000003</c:v>
                </c:pt>
                <c:pt idx="20">
                  <c:v>2621.5664000000002</c:v>
                </c:pt>
                <c:pt idx="21">
                  <c:v>2621.5664000000002</c:v>
                </c:pt>
                <c:pt idx="22">
                  <c:v>2621.5664000000002</c:v>
                </c:pt>
                <c:pt idx="23">
                  <c:v>2776.52144</c:v>
                </c:pt>
                <c:pt idx="24">
                  <c:v>2778.54423</c:v>
                </c:pt>
                <c:pt idx="25">
                  <c:v>2778.54423</c:v>
                </c:pt>
                <c:pt idx="26">
                  <c:v>2778.54423</c:v>
                </c:pt>
                <c:pt idx="27">
                  <c:v>2940.43905</c:v>
                </c:pt>
                <c:pt idx="28">
                  <c:v>2942.2480500000001</c:v>
                </c:pt>
                <c:pt idx="29">
                  <c:v>2942.2480500000001</c:v>
                </c:pt>
                <c:pt idx="30">
                  <c:v>2942.2480500000001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1-4EE3-B258-623AEB1EFAC7}"/>
            </c:ext>
          </c:extLst>
        </c:ser>
        <c:ser>
          <c:idx val="3"/>
          <c:order val="3"/>
          <c:tx>
            <c:strRef>
              <c:f>'CBO example'!$N$1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'CBO example'!$A$2:$A$32</c:f>
              <c:strCache>
                <c:ptCount val="31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  <c:pt idx="29">
                  <c:v>2024Q2</c:v>
                </c:pt>
                <c:pt idx="30">
                  <c:v>2024Q3</c:v>
                </c:pt>
              </c:strCache>
            </c:strRef>
          </c:cat>
          <c:val>
            <c:numRef>
              <c:f>'CBO example'!$N$2:$N$32</c:f>
              <c:numCache>
                <c:formatCode>General</c:formatCode>
                <c:ptCount val="31"/>
                <c:pt idx="3">
                  <c:v>2028.4875</c:v>
                </c:pt>
                <c:pt idx="4">
                  <c:v>2050.47777</c:v>
                </c:pt>
                <c:pt idx="5">
                  <c:v>2072.4680399999997</c:v>
                </c:pt>
                <c:pt idx="6">
                  <c:v>2094.45831</c:v>
                </c:pt>
                <c:pt idx="7">
                  <c:v>2126.557335</c:v>
                </c:pt>
                <c:pt idx="8">
                  <c:v>2157.3953775</c:v>
                </c:pt>
                <c:pt idx="9">
                  <c:v>2188.23342</c:v>
                </c:pt>
                <c:pt idx="10">
                  <c:v>2219.0714625000001</c:v>
                </c:pt>
                <c:pt idx="11">
                  <c:v>2250.9298374999998</c:v>
                </c:pt>
                <c:pt idx="12">
                  <c:v>2279.875685</c:v>
                </c:pt>
                <c:pt idx="13">
                  <c:v>2308.8215325000001</c:v>
                </c:pt>
                <c:pt idx="14">
                  <c:v>2337.7673799999998</c:v>
                </c:pt>
                <c:pt idx="15">
                  <c:v>2370.5036549999995</c:v>
                </c:pt>
                <c:pt idx="16">
                  <c:v>2403.572795</c:v>
                </c:pt>
                <c:pt idx="17">
                  <c:v>2436.6419349999996</c:v>
                </c:pt>
                <c:pt idx="18">
                  <c:v>2469.7110750000002</c:v>
                </c:pt>
                <c:pt idx="19">
                  <c:v>2505.5971</c:v>
                </c:pt>
                <c:pt idx="20">
                  <c:v>2544.0203999999999</c:v>
                </c:pt>
                <c:pt idx="21">
                  <c:v>2582.4436999999998</c:v>
                </c:pt>
                <c:pt idx="22">
                  <c:v>2620.8670000000002</c:v>
                </c:pt>
                <c:pt idx="23">
                  <c:v>2660.3051600000003</c:v>
                </c:pt>
                <c:pt idx="24">
                  <c:v>2699.5496174999998</c:v>
                </c:pt>
                <c:pt idx="25">
                  <c:v>2738.7940749999998</c:v>
                </c:pt>
                <c:pt idx="26">
                  <c:v>2778.0385324999997</c:v>
                </c:pt>
                <c:pt idx="27">
                  <c:v>2819.0179349999999</c:v>
                </c:pt>
                <c:pt idx="28">
                  <c:v>2859.94389</c:v>
                </c:pt>
                <c:pt idx="29">
                  <c:v>2900.8698450000002</c:v>
                </c:pt>
                <c:pt idx="30">
                  <c:v>2941.7958000000003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1-4EE3-B258-623AEB1EFAC7}"/>
            </c:ext>
          </c:extLst>
        </c:ser>
        <c:ser>
          <c:idx val="4"/>
          <c:order val="4"/>
          <c:tx>
            <c:strRef>
              <c:f>'CBO example'!$P$1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'CBO example'!$A$2:$A$32</c:f>
              <c:strCache>
                <c:ptCount val="31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  <c:pt idx="24">
                  <c:v>2023Q1</c:v>
                </c:pt>
                <c:pt idx="25">
                  <c:v>2023Q2</c:v>
                </c:pt>
                <c:pt idx="26">
                  <c:v>2023Q3</c:v>
                </c:pt>
                <c:pt idx="27">
                  <c:v>2023Q4</c:v>
                </c:pt>
                <c:pt idx="28">
                  <c:v>2024Q1</c:v>
                </c:pt>
                <c:pt idx="29">
                  <c:v>2024Q2</c:v>
                </c:pt>
                <c:pt idx="30">
                  <c:v>2024Q3</c:v>
                </c:pt>
              </c:strCache>
            </c:strRef>
          </c:cat>
          <c:val>
            <c:numRef>
              <c:f>'CBO example'!$P$2:$P$32</c:f>
              <c:numCache>
                <c:formatCode>General</c:formatCode>
                <c:ptCount val="31"/>
                <c:pt idx="3">
                  <c:v>2079.1996875</c:v>
                </c:pt>
                <c:pt idx="4">
                  <c:v>2094.0709273902003</c:v>
                </c:pt>
                <c:pt idx="5">
                  <c:v>2116.5287105304001</c:v>
                </c:pt>
                <c:pt idx="6">
                  <c:v>2138.9864936705999</c:v>
                </c:pt>
                <c:pt idx="7">
                  <c:v>2171.7679439420999</c:v>
                </c:pt>
                <c:pt idx="8">
                  <c:v>2200.4354152811247</c:v>
                </c:pt>
                <c:pt idx="9">
                  <c:v>2231.8886767290001</c:v>
                </c:pt>
                <c:pt idx="10">
                  <c:v>2263.3419381768749</c:v>
                </c:pt>
                <c:pt idx="11">
                  <c:v>2295.8358877581245</c:v>
                </c:pt>
                <c:pt idx="12">
                  <c:v>2333.6351536522998</c:v>
                </c:pt>
                <c:pt idx="13">
                  <c:v>2363.2635442363498</c:v>
                </c:pt>
                <c:pt idx="14">
                  <c:v>2392.8919348203995</c:v>
                </c:pt>
                <c:pt idx="15">
                  <c:v>2426.4001311848992</c:v>
                </c:pt>
                <c:pt idx="16">
                  <c:v>2467.2194026116003</c:v>
                </c:pt>
                <c:pt idx="17">
                  <c:v>2501.1642134387998</c:v>
                </c:pt>
                <c:pt idx="18">
                  <c:v>2535.1090242660002</c:v>
                </c:pt>
                <c:pt idx="19">
                  <c:v>2571.945311208</c:v>
                </c:pt>
                <c:pt idx="20">
                  <c:v>2608.7402789759994</c:v>
                </c:pt>
                <c:pt idx="21">
                  <c:v>2648.1410677279996</c:v>
                </c:pt>
                <c:pt idx="22">
                  <c:v>2687.5418564799998</c:v>
                </c:pt>
                <c:pt idx="23">
                  <c:v>2727.9833232704</c:v>
                </c:pt>
                <c:pt idx="24">
                  <c:v>2766.3094795407746</c:v>
                </c:pt>
                <c:pt idx="25">
                  <c:v>2806.5244524747495</c:v>
                </c:pt>
                <c:pt idx="26">
                  <c:v>2846.7394254087244</c:v>
                </c:pt>
                <c:pt idx="27">
                  <c:v>2888.7322485325494</c:v>
                </c:pt>
                <c:pt idx="28">
                  <c:v>2928.9543360656999</c:v>
                </c:pt>
                <c:pt idx="29">
                  <c:v>2970.8678343598503</c:v>
                </c:pt>
                <c:pt idx="30">
                  <c:v>3012.7813326540004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1-4EE3-B258-623AEB1E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016480"/>
        <c:axId val="752012872"/>
      </c:lineChart>
      <c:catAx>
        <c:axId val="7520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2872"/>
        <c:crosses val="autoZero"/>
        <c:auto val="1"/>
        <c:lblAlgn val="ctr"/>
        <c:lblOffset val="100"/>
        <c:noMultiLvlLbl val="0"/>
      </c:catAx>
      <c:valAx>
        <c:axId val="7520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16480"/>
        <c:crosses val="autoZero"/>
        <c:crossBetween val="between"/>
      </c:valAx>
      <c:valAx>
        <c:axId val="727107656"/>
        <c:scaling>
          <c:orientation val="minMax"/>
          <c:max val="1"/>
        </c:scaling>
        <c:delete val="0"/>
        <c:axPos val="r"/>
        <c:numFmt formatCode="General" sourceLinked="0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9680"/>
        <c:crosses val="max"/>
        <c:crossBetween val="between"/>
      </c:valAx>
      <c:catAx>
        <c:axId val="72543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107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616258398726"/>
          <c:y val="0.80803722073145301"/>
          <c:w val="0.7369694181237344"/>
          <c:h val="0.17216082135755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Adjusting FY data to reflect trend growth</a:t>
            </a:r>
            <a:r>
              <a:rPr lang="en-US" baseline="0"/>
              <a:t> + COLA adjustments in NIPAS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'nipas example'!$J$1</c:f>
              <c:strCache>
                <c:ptCount val="1"/>
                <c:pt idx="0">
                  <c:v>q1 dummy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example'!$J$2:$J$78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E-4005-AD64-470DCD89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337048"/>
        <c:axId val="435336720"/>
      </c:barChart>
      <c:lineChart>
        <c:grouping val="standard"/>
        <c:varyColors val="0"/>
        <c:ser>
          <c:idx val="0"/>
          <c:order val="0"/>
          <c:tx>
            <c:strRef>
              <c:f>'nipas example'!$E$1</c:f>
              <c:strCache>
                <c:ptCount val="1"/>
                <c:pt idx="0">
                  <c:v>NIPAS realized social benefits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example'!$E$2:$E$78</c:f>
              <c:numCache>
                <c:formatCode>General</c:formatCode>
                <c:ptCount val="77"/>
                <c:pt idx="0">
                  <c:v>1016.9</c:v>
                </c:pt>
                <c:pt idx="1">
                  <c:v>1042.3</c:v>
                </c:pt>
                <c:pt idx="2">
                  <c:v>1054.7</c:v>
                </c:pt>
                <c:pt idx="3">
                  <c:v>1065.5999999999999</c:v>
                </c:pt>
                <c:pt idx="4">
                  <c:v>1107.8</c:v>
                </c:pt>
                <c:pt idx="5">
                  <c:v>1139.0999999999999</c:v>
                </c:pt>
                <c:pt idx="6">
                  <c:v>1145.2</c:v>
                </c:pt>
                <c:pt idx="7">
                  <c:v>1191.2</c:v>
                </c:pt>
                <c:pt idx="8">
                  <c:v>1221</c:v>
                </c:pt>
                <c:pt idx="9">
                  <c:v>1247.0999999999999</c:v>
                </c:pt>
                <c:pt idx="10">
                  <c:v>1259.9000000000001</c:v>
                </c:pt>
                <c:pt idx="11">
                  <c:v>1276.2</c:v>
                </c:pt>
                <c:pt idx="12">
                  <c:v>1294.5999999999999</c:v>
                </c:pt>
                <c:pt idx="13">
                  <c:v>1312.6</c:v>
                </c:pt>
                <c:pt idx="14">
                  <c:v>1335.5</c:v>
                </c:pt>
                <c:pt idx="15">
                  <c:v>1341.2</c:v>
                </c:pt>
                <c:pt idx="16">
                  <c:v>1379.6</c:v>
                </c:pt>
                <c:pt idx="17">
                  <c:v>1400.6</c:v>
                </c:pt>
                <c:pt idx="18">
                  <c:v>1409.8</c:v>
                </c:pt>
                <c:pt idx="19">
                  <c:v>1427.9</c:v>
                </c:pt>
                <c:pt idx="20">
                  <c:v>1464.4</c:v>
                </c:pt>
                <c:pt idx="21">
                  <c:v>1486</c:v>
                </c:pt>
                <c:pt idx="22">
                  <c:v>1501</c:v>
                </c:pt>
                <c:pt idx="23">
                  <c:v>1512.3</c:v>
                </c:pt>
                <c:pt idx="24">
                  <c:v>1566.7</c:v>
                </c:pt>
                <c:pt idx="25">
                  <c:v>1583.2</c:v>
                </c:pt>
                <c:pt idx="26">
                  <c:v>1608.5</c:v>
                </c:pt>
                <c:pt idx="27">
                  <c:v>1613.8</c:v>
                </c:pt>
                <c:pt idx="28">
                  <c:v>1680.2</c:v>
                </c:pt>
                <c:pt idx="29">
                  <c:v>1680.4</c:v>
                </c:pt>
                <c:pt idx="30">
                  <c:v>1700.2</c:v>
                </c:pt>
                <c:pt idx="31">
                  <c:v>1728.6</c:v>
                </c:pt>
                <c:pt idx="32">
                  <c:v>1768.2</c:v>
                </c:pt>
                <c:pt idx="33">
                  <c:v>2113</c:v>
                </c:pt>
                <c:pt idx="34">
                  <c:v>1905.3</c:v>
                </c:pt>
                <c:pt idx="35">
                  <c:v>1890.8</c:v>
                </c:pt>
                <c:pt idx="36">
                  <c:v>2001.9</c:v>
                </c:pt>
                <c:pt idx="37">
                  <c:v>2140</c:v>
                </c:pt>
                <c:pt idx="38">
                  <c:v>2136.9</c:v>
                </c:pt>
                <c:pt idx="39">
                  <c:v>2152.1</c:v>
                </c:pt>
                <c:pt idx="40">
                  <c:v>2262.1999999999998</c:v>
                </c:pt>
                <c:pt idx="41">
                  <c:v>2268.6999999999998</c:v>
                </c:pt>
                <c:pt idx="42">
                  <c:v>2292</c:v>
                </c:pt>
                <c:pt idx="43">
                  <c:v>2302.6999999999998</c:v>
                </c:pt>
                <c:pt idx="44">
                  <c:v>2313</c:v>
                </c:pt>
                <c:pt idx="45">
                  <c:v>2312.1</c:v>
                </c:pt>
                <c:pt idx="46">
                  <c:v>2303.1999999999998</c:v>
                </c:pt>
                <c:pt idx="47">
                  <c:v>2312.1999999999998</c:v>
                </c:pt>
                <c:pt idx="48">
                  <c:v>2296.8000000000002</c:v>
                </c:pt>
                <c:pt idx="49">
                  <c:v>2321.8000000000002</c:v>
                </c:pt>
                <c:pt idx="50">
                  <c:v>2325.6</c:v>
                </c:pt>
                <c:pt idx="51">
                  <c:v>2346.1</c:v>
                </c:pt>
                <c:pt idx="52">
                  <c:v>2365.6999999999998</c:v>
                </c:pt>
                <c:pt idx="53">
                  <c:v>2378.3000000000002</c:v>
                </c:pt>
                <c:pt idx="54">
                  <c:v>2396</c:v>
                </c:pt>
                <c:pt idx="55">
                  <c:v>2403.6999999999998</c:v>
                </c:pt>
                <c:pt idx="56">
                  <c:v>2433.1</c:v>
                </c:pt>
                <c:pt idx="57">
                  <c:v>2484.1</c:v>
                </c:pt>
                <c:pt idx="58">
                  <c:v>2523.6</c:v>
                </c:pt>
                <c:pt idx="59">
                  <c:v>2548</c:v>
                </c:pt>
                <c:pt idx="60">
                  <c:v>2596.4</c:v>
                </c:pt>
                <c:pt idx="61">
                  <c:v>2631.7</c:v>
                </c:pt>
                <c:pt idx="62">
                  <c:v>2644.8</c:v>
                </c:pt>
                <c:pt idx="63">
                  <c:v>2656.9</c:v>
                </c:pt>
                <c:pt idx="64">
                  <c:v>2687.4</c:v>
                </c:pt>
                <c:pt idx="65">
                  <c:v>2708.3</c:v>
                </c:pt>
                <c:pt idx="66">
                  <c:v>2726.8</c:v>
                </c:pt>
                <c:pt idx="67">
                  <c:v>2747.1</c:v>
                </c:pt>
                <c:pt idx="68">
                  <c:v>2777.4</c:v>
                </c:pt>
                <c:pt idx="69">
                  <c:v>2786.6</c:v>
                </c:pt>
                <c:pt idx="70">
                  <c:v>2820.5</c:v>
                </c:pt>
                <c:pt idx="71">
                  <c:v>2831.5</c:v>
                </c:pt>
                <c:pt idx="72">
                  <c:v>2875.7</c:v>
                </c:pt>
                <c:pt idx="73">
                  <c:v>2905.4</c:v>
                </c:pt>
                <c:pt idx="74">
                  <c:v>2935.6</c:v>
                </c:pt>
                <c:pt idx="75">
                  <c:v>2963.2</c:v>
                </c:pt>
                <c:pt idx="76">
                  <c:v>3074.5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E-4005-AD64-470DCD892362}"/>
            </c:ext>
          </c:extLst>
        </c:ser>
        <c:ser>
          <c:idx val="2"/>
          <c:order val="2"/>
          <c:tx>
            <c:strRef>
              <c:f>'nipas example'!$W$1</c:f>
              <c:strCache>
                <c:ptCount val="1"/>
                <c:pt idx="0">
                  <c:v>(3) Residual (~trend benefits growth)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example'!$W$2:$W$78</c:f>
              <c:numCache>
                <c:formatCode>General</c:formatCode>
                <c:ptCount val="77"/>
                <c:pt idx="9">
                  <c:v>22.37321110009907</c:v>
                </c:pt>
                <c:pt idx="10">
                  <c:v>22.37321110009907</c:v>
                </c:pt>
                <c:pt idx="11">
                  <c:v>61.498211100098956</c:v>
                </c:pt>
                <c:pt idx="12">
                  <c:v>54.715297324083281</c:v>
                </c:pt>
                <c:pt idx="13">
                  <c:v>54.715297324083281</c:v>
                </c:pt>
                <c:pt idx="14">
                  <c:v>54.715297324083281</c:v>
                </c:pt>
                <c:pt idx="15">
                  <c:v>100.76529732408346</c:v>
                </c:pt>
                <c:pt idx="16">
                  <c:v>87.953126858275709</c:v>
                </c:pt>
                <c:pt idx="17">
                  <c:v>87.953126858275709</c:v>
                </c:pt>
                <c:pt idx="18">
                  <c:v>87.953126858275709</c:v>
                </c:pt>
                <c:pt idx="19">
                  <c:v>136.27812685827575</c:v>
                </c:pt>
                <c:pt idx="20">
                  <c:v>118.44157581764136</c:v>
                </c:pt>
                <c:pt idx="21">
                  <c:v>118.44157581764136</c:v>
                </c:pt>
                <c:pt idx="22">
                  <c:v>118.44157581764136</c:v>
                </c:pt>
                <c:pt idx="23">
                  <c:v>162.69157581764114</c:v>
                </c:pt>
                <c:pt idx="24">
                  <c:v>141.71478691774018</c:v>
                </c:pt>
                <c:pt idx="25">
                  <c:v>141.71478691774018</c:v>
                </c:pt>
                <c:pt idx="26">
                  <c:v>141.71478691774018</c:v>
                </c:pt>
                <c:pt idx="27">
                  <c:v>186.11478691774028</c:v>
                </c:pt>
                <c:pt idx="28">
                  <c:v>157.09898909811704</c:v>
                </c:pt>
                <c:pt idx="29">
                  <c:v>157.09898909811704</c:v>
                </c:pt>
                <c:pt idx="30">
                  <c:v>157.09898909811704</c:v>
                </c:pt>
                <c:pt idx="31">
                  <c:v>306.5489890981172</c:v>
                </c:pt>
                <c:pt idx="32">
                  <c:v>287.16618493558008</c:v>
                </c:pt>
                <c:pt idx="33">
                  <c:v>287.16618493558008</c:v>
                </c:pt>
                <c:pt idx="34">
                  <c:v>287.16618493558008</c:v>
                </c:pt>
                <c:pt idx="35">
                  <c:v>320.91618493558008</c:v>
                </c:pt>
                <c:pt idx="36">
                  <c:v>285.39758255698735</c:v>
                </c:pt>
                <c:pt idx="37">
                  <c:v>285.39758255698735</c:v>
                </c:pt>
                <c:pt idx="38">
                  <c:v>285.39758255698735</c:v>
                </c:pt>
                <c:pt idx="39">
                  <c:v>406.67258255698721</c:v>
                </c:pt>
                <c:pt idx="40">
                  <c:v>418.40074291377596</c:v>
                </c:pt>
                <c:pt idx="41">
                  <c:v>418.40074291377596</c:v>
                </c:pt>
                <c:pt idx="42">
                  <c:v>418.40074291377596</c:v>
                </c:pt>
                <c:pt idx="43">
                  <c:v>469.30074291377605</c:v>
                </c:pt>
                <c:pt idx="44">
                  <c:v>451.36244816650162</c:v>
                </c:pt>
                <c:pt idx="45">
                  <c:v>451.36244816650162</c:v>
                </c:pt>
                <c:pt idx="46">
                  <c:v>451.36244816650162</c:v>
                </c:pt>
                <c:pt idx="47">
                  <c:v>461.31244816650144</c:v>
                </c:pt>
                <c:pt idx="48">
                  <c:v>430.6499096134786</c:v>
                </c:pt>
                <c:pt idx="49">
                  <c:v>430.6499096134786</c:v>
                </c:pt>
                <c:pt idx="50">
                  <c:v>430.6499096134786</c:v>
                </c:pt>
                <c:pt idx="51">
                  <c:v>466.94990961347833</c:v>
                </c:pt>
                <c:pt idx="52">
                  <c:v>451.22987888998989</c:v>
                </c:pt>
                <c:pt idx="53">
                  <c:v>451.22987888998989</c:v>
                </c:pt>
                <c:pt idx="54">
                  <c:v>451.22987888998989</c:v>
                </c:pt>
                <c:pt idx="55">
                  <c:v>505.0298788899903</c:v>
                </c:pt>
                <c:pt idx="56">
                  <c:v>493.91218077304268</c:v>
                </c:pt>
                <c:pt idx="57">
                  <c:v>493.91218077304268</c:v>
                </c:pt>
                <c:pt idx="58">
                  <c:v>493.91218077304268</c:v>
                </c:pt>
                <c:pt idx="59">
                  <c:v>557.11218077304272</c:v>
                </c:pt>
                <c:pt idx="60">
                  <c:v>539.43264162537173</c:v>
                </c:pt>
                <c:pt idx="61">
                  <c:v>539.43264162537173</c:v>
                </c:pt>
                <c:pt idx="62">
                  <c:v>539.43264162537173</c:v>
                </c:pt>
                <c:pt idx="63">
                  <c:v>575.23264162537214</c:v>
                </c:pt>
                <c:pt idx="64">
                  <c:v>579.7169012884051</c:v>
                </c:pt>
                <c:pt idx="65">
                  <c:v>579.7169012884051</c:v>
                </c:pt>
                <c:pt idx="66">
                  <c:v>579.7169012884051</c:v>
                </c:pt>
                <c:pt idx="67">
                  <c:v>616.61690128840473</c:v>
                </c:pt>
                <c:pt idx="68">
                  <c:v>610.06259682854341</c:v>
                </c:pt>
                <c:pt idx="69">
                  <c:v>610.06259682854341</c:v>
                </c:pt>
                <c:pt idx="70">
                  <c:v>610.06259682854341</c:v>
                </c:pt>
                <c:pt idx="71">
                  <c:v>662.98759682854336</c:v>
                </c:pt>
                <c:pt idx="72">
                  <c:v>647.02262755203185</c:v>
                </c:pt>
                <c:pt idx="73">
                  <c:v>647.02262755203185</c:v>
                </c:pt>
                <c:pt idx="74">
                  <c:v>647.02262755203185</c:v>
                </c:pt>
                <c:pt idx="75">
                  <c:v>715.87262755203153</c:v>
                </c:pt>
                <c:pt idx="76">
                  <c:v>690.40153022794823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E-4005-AD64-470DCD892362}"/>
            </c:ext>
          </c:extLst>
        </c:ser>
        <c:ser>
          <c:idx val="3"/>
          <c:order val="3"/>
          <c:tx>
            <c:strRef>
              <c:f>'nipas example'!$V$1</c:f>
              <c:strCache>
                <c:ptCount val="1"/>
                <c:pt idx="0">
                  <c:v>(2) COLA only path (pretend it only grows with the Q1 cola adj)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example'!$V$2:$V$78</c:f>
              <c:numCache>
                <c:formatCode>General</c:formatCode>
                <c:ptCount val="77"/>
                <c:pt idx="5">
                  <c:v>633.69999999999993</c:v>
                </c:pt>
                <c:pt idx="6">
                  <c:v>633.69999999999993</c:v>
                </c:pt>
                <c:pt idx="7">
                  <c:v>633.69999999999993</c:v>
                </c:pt>
                <c:pt idx="8">
                  <c:v>654.67678889990088</c:v>
                </c:pt>
                <c:pt idx="9">
                  <c:v>654.67678889990088</c:v>
                </c:pt>
                <c:pt idx="10">
                  <c:v>654.67678889990088</c:v>
                </c:pt>
                <c:pt idx="11">
                  <c:v>654.67678889990088</c:v>
                </c:pt>
                <c:pt idx="12">
                  <c:v>661.45970267591656</c:v>
                </c:pt>
                <c:pt idx="13">
                  <c:v>661.45970267591656</c:v>
                </c:pt>
                <c:pt idx="14">
                  <c:v>661.45970267591656</c:v>
                </c:pt>
                <c:pt idx="15">
                  <c:v>661.45970267591656</c:v>
                </c:pt>
                <c:pt idx="16">
                  <c:v>674.27187314172431</c:v>
                </c:pt>
                <c:pt idx="17">
                  <c:v>674.27187314172431</c:v>
                </c:pt>
                <c:pt idx="18">
                  <c:v>674.27187314172431</c:v>
                </c:pt>
                <c:pt idx="19">
                  <c:v>674.27187314172431</c:v>
                </c:pt>
                <c:pt idx="20">
                  <c:v>692.1084241823587</c:v>
                </c:pt>
                <c:pt idx="21">
                  <c:v>692.1084241823587</c:v>
                </c:pt>
                <c:pt idx="22">
                  <c:v>692.1084241823587</c:v>
                </c:pt>
                <c:pt idx="23">
                  <c:v>692.1084241823587</c:v>
                </c:pt>
                <c:pt idx="24">
                  <c:v>713.08521308225966</c:v>
                </c:pt>
                <c:pt idx="25">
                  <c:v>713.08521308225966</c:v>
                </c:pt>
                <c:pt idx="26">
                  <c:v>713.08521308225966</c:v>
                </c:pt>
                <c:pt idx="27">
                  <c:v>713.08521308225966</c:v>
                </c:pt>
                <c:pt idx="28">
                  <c:v>742.10101090188289</c:v>
                </c:pt>
                <c:pt idx="29">
                  <c:v>742.10101090188289</c:v>
                </c:pt>
                <c:pt idx="30">
                  <c:v>742.10101090188289</c:v>
                </c:pt>
                <c:pt idx="31">
                  <c:v>742.10101090188289</c:v>
                </c:pt>
                <c:pt idx="32">
                  <c:v>761.48381506442001</c:v>
                </c:pt>
                <c:pt idx="33">
                  <c:v>761.48381506442001</c:v>
                </c:pt>
                <c:pt idx="34">
                  <c:v>761.48381506442001</c:v>
                </c:pt>
                <c:pt idx="35">
                  <c:v>761.48381506442001</c:v>
                </c:pt>
                <c:pt idx="36">
                  <c:v>797.00241744301275</c:v>
                </c:pt>
                <c:pt idx="37">
                  <c:v>797.00241744301275</c:v>
                </c:pt>
                <c:pt idx="38">
                  <c:v>797.00241744301275</c:v>
                </c:pt>
                <c:pt idx="39">
                  <c:v>797.00241744301275</c:v>
                </c:pt>
                <c:pt idx="40">
                  <c:v>785.274257086224</c:v>
                </c:pt>
                <c:pt idx="41">
                  <c:v>785.274257086224</c:v>
                </c:pt>
                <c:pt idx="42">
                  <c:v>785.274257086224</c:v>
                </c:pt>
                <c:pt idx="43">
                  <c:v>785.274257086224</c:v>
                </c:pt>
                <c:pt idx="44">
                  <c:v>803.21255183349842</c:v>
                </c:pt>
                <c:pt idx="45">
                  <c:v>803.21255183349842</c:v>
                </c:pt>
                <c:pt idx="46">
                  <c:v>803.21255183349842</c:v>
                </c:pt>
                <c:pt idx="47">
                  <c:v>803.21255183349842</c:v>
                </c:pt>
                <c:pt idx="48">
                  <c:v>833.87509038652126</c:v>
                </c:pt>
                <c:pt idx="49">
                  <c:v>833.87509038652126</c:v>
                </c:pt>
                <c:pt idx="50">
                  <c:v>833.87509038652126</c:v>
                </c:pt>
                <c:pt idx="51">
                  <c:v>833.87509038652126</c:v>
                </c:pt>
                <c:pt idx="52">
                  <c:v>849.5951211100097</c:v>
                </c:pt>
                <c:pt idx="53">
                  <c:v>849.5951211100097</c:v>
                </c:pt>
                <c:pt idx="54">
                  <c:v>849.5951211100097</c:v>
                </c:pt>
                <c:pt idx="55">
                  <c:v>849.5951211100097</c:v>
                </c:pt>
                <c:pt idx="56">
                  <c:v>860.71281922695732</c:v>
                </c:pt>
                <c:pt idx="57">
                  <c:v>860.71281922695732</c:v>
                </c:pt>
                <c:pt idx="58">
                  <c:v>860.71281922695732</c:v>
                </c:pt>
                <c:pt idx="59">
                  <c:v>860.71281922695732</c:v>
                </c:pt>
                <c:pt idx="60">
                  <c:v>878.39235837462832</c:v>
                </c:pt>
                <c:pt idx="61">
                  <c:v>878.39235837462832</c:v>
                </c:pt>
                <c:pt idx="62">
                  <c:v>878.39235837462832</c:v>
                </c:pt>
                <c:pt idx="63">
                  <c:v>878.39235837462832</c:v>
                </c:pt>
                <c:pt idx="64">
                  <c:v>873.90809871159536</c:v>
                </c:pt>
                <c:pt idx="65">
                  <c:v>873.90809871159536</c:v>
                </c:pt>
                <c:pt idx="66">
                  <c:v>873.90809871159536</c:v>
                </c:pt>
                <c:pt idx="67">
                  <c:v>873.90809871159536</c:v>
                </c:pt>
                <c:pt idx="68">
                  <c:v>880.46240317145669</c:v>
                </c:pt>
                <c:pt idx="69">
                  <c:v>880.46240317145669</c:v>
                </c:pt>
                <c:pt idx="70">
                  <c:v>880.46240317145669</c:v>
                </c:pt>
                <c:pt idx="71">
                  <c:v>880.46240317145669</c:v>
                </c:pt>
                <c:pt idx="72">
                  <c:v>896.4273724479682</c:v>
                </c:pt>
                <c:pt idx="73">
                  <c:v>896.4273724479682</c:v>
                </c:pt>
                <c:pt idx="74">
                  <c:v>896.4273724479682</c:v>
                </c:pt>
                <c:pt idx="75">
                  <c:v>896.4273724479682</c:v>
                </c:pt>
                <c:pt idx="76">
                  <c:v>921.8984697720515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E-4005-AD64-470DCD892362}"/>
            </c:ext>
          </c:extLst>
        </c:ser>
        <c:ser>
          <c:idx val="4"/>
          <c:order val="4"/>
          <c:tx>
            <c:strRef>
              <c:f>'nipas example'!$N$1</c:f>
              <c:strCache>
                <c:ptCount val="1"/>
                <c:pt idx="0">
                  <c:v>(1) FY total social benefits</c:v>
                </c:pt>
              </c:strCache>
            </c:strRef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example'!$N$2:$N$78</c:f>
              <c:numCache>
                <c:formatCode>General</c:formatCode>
                <c:ptCount val="77"/>
                <c:pt idx="2">
                  <c:v>1037.9666666666665</c:v>
                </c:pt>
                <c:pt idx="3">
                  <c:v>1114.425</c:v>
                </c:pt>
                <c:pt idx="4">
                  <c:v>1114.425</c:v>
                </c:pt>
                <c:pt idx="5">
                  <c:v>1114.425</c:v>
                </c:pt>
                <c:pt idx="6">
                  <c:v>1114.425</c:v>
                </c:pt>
                <c:pt idx="7">
                  <c:v>1229.8</c:v>
                </c:pt>
                <c:pt idx="8">
                  <c:v>1229.8</c:v>
                </c:pt>
                <c:pt idx="9">
                  <c:v>1229.8</c:v>
                </c:pt>
                <c:pt idx="10">
                  <c:v>1229.8</c:v>
                </c:pt>
                <c:pt idx="11">
                  <c:v>1304.7249999999999</c:v>
                </c:pt>
                <c:pt idx="12">
                  <c:v>1304.7249999999999</c:v>
                </c:pt>
                <c:pt idx="13">
                  <c:v>1304.7249999999999</c:v>
                </c:pt>
                <c:pt idx="14">
                  <c:v>1304.7249999999999</c:v>
                </c:pt>
                <c:pt idx="15">
                  <c:v>1382.8</c:v>
                </c:pt>
                <c:pt idx="16">
                  <c:v>1382.8</c:v>
                </c:pt>
                <c:pt idx="17">
                  <c:v>1382.8</c:v>
                </c:pt>
                <c:pt idx="18">
                  <c:v>1382.8</c:v>
                </c:pt>
                <c:pt idx="19">
                  <c:v>1469.825</c:v>
                </c:pt>
                <c:pt idx="20">
                  <c:v>1469.825</c:v>
                </c:pt>
                <c:pt idx="21">
                  <c:v>1469.825</c:v>
                </c:pt>
                <c:pt idx="22">
                  <c:v>1469.825</c:v>
                </c:pt>
                <c:pt idx="23">
                  <c:v>1567.675</c:v>
                </c:pt>
                <c:pt idx="24">
                  <c:v>1567.675</c:v>
                </c:pt>
                <c:pt idx="25">
                  <c:v>1567.675</c:v>
                </c:pt>
                <c:pt idx="26">
                  <c:v>1567.675</c:v>
                </c:pt>
                <c:pt idx="27">
                  <c:v>1668.6499999999999</c:v>
                </c:pt>
                <c:pt idx="28">
                  <c:v>1668.6499999999999</c:v>
                </c:pt>
                <c:pt idx="29">
                  <c:v>1668.6499999999999</c:v>
                </c:pt>
                <c:pt idx="30">
                  <c:v>1668.6499999999999</c:v>
                </c:pt>
                <c:pt idx="31">
                  <c:v>1878.7750000000001</c:v>
                </c:pt>
                <c:pt idx="32">
                  <c:v>1878.7750000000001</c:v>
                </c:pt>
                <c:pt idx="33">
                  <c:v>1878.7750000000001</c:v>
                </c:pt>
                <c:pt idx="34">
                  <c:v>1878.7750000000001</c:v>
                </c:pt>
                <c:pt idx="35">
                  <c:v>2042.4</c:v>
                </c:pt>
                <c:pt idx="36">
                  <c:v>2042.4</c:v>
                </c:pt>
                <c:pt idx="37">
                  <c:v>2042.4</c:v>
                </c:pt>
                <c:pt idx="38">
                  <c:v>2042.4</c:v>
                </c:pt>
                <c:pt idx="39">
                  <c:v>2243.75</c:v>
                </c:pt>
                <c:pt idx="40">
                  <c:v>2243.75</c:v>
                </c:pt>
                <c:pt idx="41">
                  <c:v>2243.75</c:v>
                </c:pt>
                <c:pt idx="42">
                  <c:v>2243.75</c:v>
                </c:pt>
                <c:pt idx="43">
                  <c:v>2307.75</c:v>
                </c:pt>
                <c:pt idx="44">
                  <c:v>2307.75</c:v>
                </c:pt>
                <c:pt idx="45">
                  <c:v>2307.75</c:v>
                </c:pt>
                <c:pt idx="46">
                  <c:v>2307.75</c:v>
                </c:pt>
                <c:pt idx="47">
                  <c:v>2314.1</c:v>
                </c:pt>
                <c:pt idx="48">
                  <c:v>2314.1</c:v>
                </c:pt>
                <c:pt idx="49">
                  <c:v>2314.1</c:v>
                </c:pt>
                <c:pt idx="50">
                  <c:v>2314.1</c:v>
                </c:pt>
                <c:pt idx="51">
                  <c:v>2371.5249999999996</c:v>
                </c:pt>
                <c:pt idx="52">
                  <c:v>2371.5249999999996</c:v>
                </c:pt>
                <c:pt idx="53">
                  <c:v>2371.5249999999996</c:v>
                </c:pt>
                <c:pt idx="54">
                  <c:v>2371.5249999999996</c:v>
                </c:pt>
                <c:pt idx="55">
                  <c:v>2461.125</c:v>
                </c:pt>
                <c:pt idx="56">
                  <c:v>2461.125</c:v>
                </c:pt>
                <c:pt idx="57">
                  <c:v>2461.125</c:v>
                </c:pt>
                <c:pt idx="58">
                  <c:v>2461.125</c:v>
                </c:pt>
                <c:pt idx="59">
                  <c:v>2605.2249999999999</c:v>
                </c:pt>
                <c:pt idx="60">
                  <c:v>2605.2249999999999</c:v>
                </c:pt>
                <c:pt idx="61">
                  <c:v>2605.2249999999999</c:v>
                </c:pt>
                <c:pt idx="62">
                  <c:v>2605.2249999999999</c:v>
                </c:pt>
                <c:pt idx="63">
                  <c:v>2694.8500000000004</c:v>
                </c:pt>
                <c:pt idx="64">
                  <c:v>2694.8500000000004</c:v>
                </c:pt>
                <c:pt idx="65">
                  <c:v>2694.8500000000004</c:v>
                </c:pt>
                <c:pt idx="66">
                  <c:v>2694.8500000000004</c:v>
                </c:pt>
                <c:pt idx="67">
                  <c:v>2782.9</c:v>
                </c:pt>
                <c:pt idx="68">
                  <c:v>2782.9</c:v>
                </c:pt>
                <c:pt idx="69">
                  <c:v>2782.9</c:v>
                </c:pt>
                <c:pt idx="70">
                  <c:v>2782.9</c:v>
                </c:pt>
                <c:pt idx="71">
                  <c:v>2887.05</c:v>
                </c:pt>
                <c:pt idx="72">
                  <c:v>2887.05</c:v>
                </c:pt>
                <c:pt idx="73">
                  <c:v>2887.05</c:v>
                </c:pt>
                <c:pt idx="74">
                  <c:v>2887.05</c:v>
                </c:pt>
                <c:pt idx="75" formatCode="0.000">
                  <c:v>3018.85</c:v>
                </c:pt>
                <c:pt idx="76" formatCode="0.000">
                  <c:v>3018.85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E-4005-AD64-470DCD892362}"/>
            </c:ext>
          </c:extLst>
        </c:ser>
        <c:ser>
          <c:idx val="5"/>
          <c:order val="5"/>
          <c:tx>
            <c:strRef>
              <c:f>'nipas example'!$X$1</c:f>
              <c:strCache>
                <c:ptCount val="1"/>
                <c:pt idx="0">
                  <c:v>(3) smoothed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example'!$X$2:$X$78</c:f>
              <c:numCache>
                <c:formatCode>General</c:formatCode>
                <c:ptCount val="77"/>
                <c:pt idx="9">
                  <c:v>22.37321110009907</c:v>
                </c:pt>
                <c:pt idx="10">
                  <c:v>22.37321110009907</c:v>
                </c:pt>
                <c:pt idx="11">
                  <c:v>35.414877766765699</c:v>
                </c:pt>
                <c:pt idx="12">
                  <c:v>40.239982656095094</c:v>
                </c:pt>
                <c:pt idx="13">
                  <c:v>48.325504212091147</c:v>
                </c:pt>
                <c:pt idx="14">
                  <c:v>56.4110257680872</c:v>
                </c:pt>
                <c:pt idx="15">
                  <c:v>66.227797324083326</c:v>
                </c:pt>
                <c:pt idx="16">
                  <c:v>74.537254707631433</c:v>
                </c:pt>
                <c:pt idx="17">
                  <c:v>82.84671209117954</c:v>
                </c:pt>
                <c:pt idx="18">
                  <c:v>91.156169474727648</c:v>
                </c:pt>
                <c:pt idx="19">
                  <c:v>100.03437685827572</c:v>
                </c:pt>
                <c:pt idx="20">
                  <c:v>107.65648909811713</c:v>
                </c:pt>
                <c:pt idx="21">
                  <c:v>115.27860133795855</c:v>
                </c:pt>
                <c:pt idx="22">
                  <c:v>122.90071357779996</c:v>
                </c:pt>
                <c:pt idx="23">
                  <c:v>129.50407581764131</c:v>
                </c:pt>
                <c:pt idx="24">
                  <c:v>135.32237859266601</c:v>
                </c:pt>
                <c:pt idx="25">
                  <c:v>141.14068136769072</c:v>
                </c:pt>
                <c:pt idx="26">
                  <c:v>146.95898414271542</c:v>
                </c:pt>
                <c:pt idx="27">
                  <c:v>152.81478691774021</c:v>
                </c:pt>
                <c:pt idx="28">
                  <c:v>156.66083746283442</c:v>
                </c:pt>
                <c:pt idx="29">
                  <c:v>160.50688800792864</c:v>
                </c:pt>
                <c:pt idx="30">
                  <c:v>164.35293855302285</c:v>
                </c:pt>
                <c:pt idx="31">
                  <c:v>194.46148909811708</c:v>
                </c:pt>
                <c:pt idx="32">
                  <c:v>226.97828805748284</c:v>
                </c:pt>
                <c:pt idx="33">
                  <c:v>259.49508701684863</c:v>
                </c:pt>
                <c:pt idx="34">
                  <c:v>292.01188597621433</c:v>
                </c:pt>
                <c:pt idx="35">
                  <c:v>295.60368493558008</c:v>
                </c:pt>
                <c:pt idx="36">
                  <c:v>295.16153434093189</c:v>
                </c:pt>
                <c:pt idx="37">
                  <c:v>294.71938374628371</c:v>
                </c:pt>
                <c:pt idx="38">
                  <c:v>294.27723315163553</c:v>
                </c:pt>
                <c:pt idx="39">
                  <c:v>315.71633255698731</c:v>
                </c:pt>
                <c:pt idx="40">
                  <c:v>348.96712264618446</c:v>
                </c:pt>
                <c:pt idx="41">
                  <c:v>382.21791273538162</c:v>
                </c:pt>
                <c:pt idx="42">
                  <c:v>415.46870282457877</c:v>
                </c:pt>
                <c:pt idx="43">
                  <c:v>431.12574291377598</c:v>
                </c:pt>
                <c:pt idx="44">
                  <c:v>439.36616922695737</c:v>
                </c:pt>
                <c:pt idx="45">
                  <c:v>447.60659554013876</c:v>
                </c:pt>
                <c:pt idx="46">
                  <c:v>455.84702185332026</c:v>
                </c:pt>
                <c:pt idx="47">
                  <c:v>453.84994816650158</c:v>
                </c:pt>
                <c:pt idx="48">
                  <c:v>448.67181352824582</c:v>
                </c:pt>
                <c:pt idx="49">
                  <c:v>443.49367888999006</c:v>
                </c:pt>
                <c:pt idx="50">
                  <c:v>438.31554425173431</c:v>
                </c:pt>
                <c:pt idx="51">
                  <c:v>439.72490961347853</c:v>
                </c:pt>
                <c:pt idx="52">
                  <c:v>444.86990193260635</c:v>
                </c:pt>
                <c:pt idx="53">
                  <c:v>450.01489425173418</c:v>
                </c:pt>
                <c:pt idx="54">
                  <c:v>455.159886570862</c:v>
                </c:pt>
                <c:pt idx="55">
                  <c:v>464.67987888999005</c:v>
                </c:pt>
                <c:pt idx="56">
                  <c:v>475.35045436075313</c:v>
                </c:pt>
                <c:pt idx="57">
                  <c:v>486.02102983151633</c:v>
                </c:pt>
                <c:pt idx="58">
                  <c:v>496.69160530227953</c:v>
                </c:pt>
                <c:pt idx="59">
                  <c:v>509.71218077304275</c:v>
                </c:pt>
                <c:pt idx="60">
                  <c:v>521.0922959861249</c:v>
                </c:pt>
                <c:pt idx="61">
                  <c:v>532.47241119920716</c:v>
                </c:pt>
                <c:pt idx="62">
                  <c:v>543.85252641228942</c:v>
                </c:pt>
                <c:pt idx="63">
                  <c:v>548.38264162537189</c:v>
                </c:pt>
                <c:pt idx="64">
                  <c:v>558.45370654113015</c:v>
                </c:pt>
                <c:pt idx="65">
                  <c:v>568.52477145688852</c:v>
                </c:pt>
                <c:pt idx="66">
                  <c:v>578.59583637264689</c:v>
                </c:pt>
                <c:pt idx="67">
                  <c:v>588.94190128840501</c:v>
                </c:pt>
                <c:pt idx="68">
                  <c:v>596.52832517343961</c:v>
                </c:pt>
                <c:pt idx="69">
                  <c:v>604.11474905847422</c:v>
                </c:pt>
                <c:pt idx="70">
                  <c:v>611.70117294350882</c:v>
                </c:pt>
                <c:pt idx="71">
                  <c:v>623.29384682854334</c:v>
                </c:pt>
                <c:pt idx="72">
                  <c:v>632.53385450941551</c:v>
                </c:pt>
                <c:pt idx="73">
                  <c:v>641.77386219028756</c:v>
                </c:pt>
                <c:pt idx="74">
                  <c:v>651.01386987115973</c:v>
                </c:pt>
                <c:pt idx="75">
                  <c:v>664.23512755203183</c:v>
                </c:pt>
                <c:pt idx="76">
                  <c:v>675.07985322101081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E-4005-AD64-470DCD892362}"/>
            </c:ext>
          </c:extLst>
        </c:ser>
        <c:ser>
          <c:idx val="6"/>
          <c:order val="6"/>
          <c:tx>
            <c:strRef>
              <c:f>'nipas example'!$Y$1</c:f>
              <c:strCache>
                <c:ptCount val="1"/>
                <c:pt idx="0">
                  <c:v>(3) Residual + COLA only path (2) 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example'!$Y$2:$Y$78</c:f>
              <c:numCache>
                <c:formatCode>General</c:formatCode>
                <c:ptCount val="77"/>
                <c:pt idx="9">
                  <c:v>677.05</c:v>
                </c:pt>
                <c:pt idx="10">
                  <c:v>677.05</c:v>
                </c:pt>
                <c:pt idx="11">
                  <c:v>690.09166666666658</c:v>
                </c:pt>
                <c:pt idx="12">
                  <c:v>701.69968533201165</c:v>
                </c:pt>
                <c:pt idx="13">
                  <c:v>709.78520688800768</c:v>
                </c:pt>
                <c:pt idx="14">
                  <c:v>717.87072844400382</c:v>
                </c:pt>
                <c:pt idx="15">
                  <c:v>727.68749999999989</c:v>
                </c:pt>
                <c:pt idx="16">
                  <c:v>748.80912784935572</c:v>
                </c:pt>
                <c:pt idx="17">
                  <c:v>757.1185852329038</c:v>
                </c:pt>
                <c:pt idx="18">
                  <c:v>765.42804261645199</c:v>
                </c:pt>
                <c:pt idx="19">
                  <c:v>774.30625000000009</c:v>
                </c:pt>
                <c:pt idx="20">
                  <c:v>799.76491328047587</c:v>
                </c:pt>
                <c:pt idx="21">
                  <c:v>807.38702552031725</c:v>
                </c:pt>
                <c:pt idx="22">
                  <c:v>815.00913776015864</c:v>
                </c:pt>
                <c:pt idx="23">
                  <c:v>821.61249999999995</c:v>
                </c:pt>
                <c:pt idx="24">
                  <c:v>848.4075916749257</c:v>
                </c:pt>
                <c:pt idx="25">
                  <c:v>854.22589444995037</c:v>
                </c:pt>
                <c:pt idx="26">
                  <c:v>860.04419722497505</c:v>
                </c:pt>
                <c:pt idx="27">
                  <c:v>865.89999999999986</c:v>
                </c:pt>
                <c:pt idx="28">
                  <c:v>898.76184836471725</c:v>
                </c:pt>
                <c:pt idx="29">
                  <c:v>902.60789890981152</c:v>
                </c:pt>
                <c:pt idx="30">
                  <c:v>906.4539494549058</c:v>
                </c:pt>
                <c:pt idx="31">
                  <c:v>936.5625</c:v>
                </c:pt>
                <c:pt idx="32">
                  <c:v>988.46210312190283</c:v>
                </c:pt>
                <c:pt idx="33">
                  <c:v>1020.9789020812686</c:v>
                </c:pt>
                <c:pt idx="34">
                  <c:v>1053.4957010406342</c:v>
                </c:pt>
                <c:pt idx="35">
                  <c:v>1057.0875000000001</c:v>
                </c:pt>
                <c:pt idx="36">
                  <c:v>1092.1639517839446</c:v>
                </c:pt>
                <c:pt idx="37">
                  <c:v>1091.7218011892965</c:v>
                </c:pt>
                <c:pt idx="38">
                  <c:v>1091.2796505946483</c:v>
                </c:pt>
                <c:pt idx="39">
                  <c:v>1112.71875</c:v>
                </c:pt>
                <c:pt idx="40">
                  <c:v>1134.2413797324084</c:v>
                </c:pt>
                <c:pt idx="41">
                  <c:v>1167.4921698216056</c:v>
                </c:pt>
                <c:pt idx="42">
                  <c:v>1200.7429599108027</c:v>
                </c:pt>
                <c:pt idx="43">
                  <c:v>1216.4000000000001</c:v>
                </c:pt>
                <c:pt idx="44">
                  <c:v>1242.5787210604558</c:v>
                </c:pt>
                <c:pt idx="45">
                  <c:v>1250.8191473736372</c:v>
                </c:pt>
                <c:pt idx="46">
                  <c:v>1259.0595736868186</c:v>
                </c:pt>
                <c:pt idx="47">
                  <c:v>1257.0625</c:v>
                </c:pt>
                <c:pt idx="48">
                  <c:v>1282.546903914767</c:v>
                </c:pt>
                <c:pt idx="49">
                  <c:v>1277.3687692765113</c:v>
                </c:pt>
                <c:pt idx="50">
                  <c:v>1272.1906346382557</c:v>
                </c:pt>
                <c:pt idx="51">
                  <c:v>1273.5999999999999</c:v>
                </c:pt>
                <c:pt idx="52">
                  <c:v>1294.4650230426159</c:v>
                </c:pt>
                <c:pt idx="53">
                  <c:v>1299.610015361744</c:v>
                </c:pt>
                <c:pt idx="54">
                  <c:v>1304.7550076808716</c:v>
                </c:pt>
                <c:pt idx="55">
                  <c:v>1314.2749999999996</c:v>
                </c:pt>
                <c:pt idx="56">
                  <c:v>1336.0632735877105</c:v>
                </c:pt>
                <c:pt idx="57">
                  <c:v>1346.7338490584737</c:v>
                </c:pt>
                <c:pt idx="58">
                  <c:v>1357.4044245292368</c:v>
                </c:pt>
                <c:pt idx="59">
                  <c:v>1370.4250000000002</c:v>
                </c:pt>
                <c:pt idx="60">
                  <c:v>1399.4846543607532</c:v>
                </c:pt>
                <c:pt idx="61">
                  <c:v>1410.8647695738355</c:v>
                </c:pt>
                <c:pt idx="62">
                  <c:v>1422.2448847869177</c:v>
                </c:pt>
                <c:pt idx="63">
                  <c:v>1426.7750000000001</c:v>
                </c:pt>
                <c:pt idx="64">
                  <c:v>1432.3618052527254</c:v>
                </c:pt>
                <c:pt idx="65">
                  <c:v>1442.432870168484</c:v>
                </c:pt>
                <c:pt idx="66">
                  <c:v>1452.5039350842421</c:v>
                </c:pt>
                <c:pt idx="67">
                  <c:v>1462.8500000000004</c:v>
                </c:pt>
                <c:pt idx="68">
                  <c:v>1476.9907283448963</c:v>
                </c:pt>
                <c:pt idx="69">
                  <c:v>1484.577152229931</c:v>
                </c:pt>
                <c:pt idx="70">
                  <c:v>1492.1635761149655</c:v>
                </c:pt>
                <c:pt idx="71">
                  <c:v>1503.7562499999999</c:v>
                </c:pt>
                <c:pt idx="72">
                  <c:v>1528.9612269573836</c:v>
                </c:pt>
                <c:pt idx="73">
                  <c:v>1538.2012346382558</c:v>
                </c:pt>
                <c:pt idx="74">
                  <c:v>1547.4412423191279</c:v>
                </c:pt>
                <c:pt idx="75">
                  <c:v>1560.6624999999999</c:v>
                </c:pt>
                <c:pt idx="76">
                  <c:v>1596.9783229930622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E-4005-AD64-470DCD892362}"/>
            </c:ext>
          </c:extLst>
        </c:ser>
        <c:ser>
          <c:idx val="7"/>
          <c:order val="7"/>
          <c:tx>
            <c:strRef>
              <c:f>'nipas example'!$AA$1</c:f>
              <c:strCache>
                <c:ptCount val="1"/>
                <c:pt idx="0">
                  <c:v>(3) Residual + (2) COLA only path + healthcare and UI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example'!$AA$2:$AA$78</c:f>
              <c:numCache>
                <c:formatCode>General</c:formatCode>
                <c:ptCount val="77"/>
                <c:pt idx="9">
                  <c:v>1211.7937499999998</c:v>
                </c:pt>
                <c:pt idx="10">
                  <c:v>1229.8</c:v>
                </c:pt>
                <c:pt idx="11">
                  <c:v>1251.7916666666665</c:v>
                </c:pt>
                <c:pt idx="12">
                  <c:v>1272.3496853320116</c:v>
                </c:pt>
                <c:pt idx="13">
                  <c:v>1289.3852068880078</c:v>
                </c:pt>
                <c:pt idx="14">
                  <c:v>1306.420728444004</c:v>
                </c:pt>
                <c:pt idx="15">
                  <c:v>1324.2437499999999</c:v>
                </c:pt>
                <c:pt idx="16">
                  <c:v>1353.3716278493557</c:v>
                </c:pt>
                <c:pt idx="17">
                  <c:v>1369.6873352329037</c:v>
                </c:pt>
                <c:pt idx="18">
                  <c:v>1386.0030426164519</c:v>
                </c:pt>
                <c:pt idx="19">
                  <c:v>1404.5562500000001</c:v>
                </c:pt>
                <c:pt idx="20">
                  <c:v>1439.6899132804758</c:v>
                </c:pt>
                <c:pt idx="21">
                  <c:v>1456.9870255203173</c:v>
                </c:pt>
                <c:pt idx="22">
                  <c:v>1474.2841377601585</c:v>
                </c:pt>
                <c:pt idx="23">
                  <c:v>1494.2874999999999</c:v>
                </c:pt>
                <c:pt idx="24">
                  <c:v>1534.4825916749257</c:v>
                </c:pt>
                <c:pt idx="25">
                  <c:v>1553.7008944499503</c:v>
                </c:pt>
                <c:pt idx="26">
                  <c:v>1572.9191972249751</c:v>
                </c:pt>
                <c:pt idx="27">
                  <c:v>1592.9187499999998</c:v>
                </c:pt>
                <c:pt idx="28">
                  <c:v>1639.9243483647174</c:v>
                </c:pt>
                <c:pt idx="29">
                  <c:v>1657.9141489098115</c:v>
                </c:pt>
                <c:pt idx="30">
                  <c:v>1675.9039494549056</c:v>
                </c:pt>
                <c:pt idx="31">
                  <c:v>1721.1812500000001</c:v>
                </c:pt>
                <c:pt idx="32">
                  <c:v>1788.2496031219027</c:v>
                </c:pt>
                <c:pt idx="33">
                  <c:v>1835.9351520812686</c:v>
                </c:pt>
                <c:pt idx="34">
                  <c:v>1883.6207010406342</c:v>
                </c:pt>
                <c:pt idx="35">
                  <c:v>1919.6812500000001</c:v>
                </c:pt>
                <c:pt idx="36">
                  <c:v>1987.2264517839446</c:v>
                </c:pt>
                <c:pt idx="37">
                  <c:v>2019.2530511892965</c:v>
                </c:pt>
                <c:pt idx="38">
                  <c:v>2051.279650594648</c:v>
                </c:pt>
                <c:pt idx="39">
                  <c:v>2092.7375000000002</c:v>
                </c:pt>
                <c:pt idx="40">
                  <c:v>2134.2788797324083</c:v>
                </c:pt>
                <c:pt idx="41">
                  <c:v>2187.5484198216054</c:v>
                </c:pt>
                <c:pt idx="42">
                  <c:v>2240.8179599108025</c:v>
                </c:pt>
                <c:pt idx="43">
                  <c:v>2259.75</c:v>
                </c:pt>
                <c:pt idx="44">
                  <c:v>2289.2037210604558</c:v>
                </c:pt>
                <c:pt idx="45">
                  <c:v>2300.7191473736375</c:v>
                </c:pt>
                <c:pt idx="46">
                  <c:v>2312.2345736868183</c:v>
                </c:pt>
                <c:pt idx="47">
                  <c:v>2309.3374999999996</c:v>
                </c:pt>
                <c:pt idx="48">
                  <c:v>2333.921903914767</c:v>
                </c:pt>
                <c:pt idx="49">
                  <c:v>2327.843769276511</c:v>
                </c:pt>
                <c:pt idx="50">
                  <c:v>2321.7656346382555</c:v>
                </c:pt>
                <c:pt idx="51">
                  <c:v>2328.4562500000002</c:v>
                </c:pt>
                <c:pt idx="52">
                  <c:v>2354.6025230426158</c:v>
                </c:pt>
                <c:pt idx="53">
                  <c:v>2365.0287653617443</c:v>
                </c:pt>
                <c:pt idx="54">
                  <c:v>2375.4550076808719</c:v>
                </c:pt>
                <c:pt idx="55">
                  <c:v>2393.9249999999997</c:v>
                </c:pt>
                <c:pt idx="56">
                  <c:v>2424.6632735877101</c:v>
                </c:pt>
                <c:pt idx="57">
                  <c:v>2444.2838490584736</c:v>
                </c:pt>
                <c:pt idx="58">
                  <c:v>2463.9044245292371</c:v>
                </c:pt>
                <c:pt idx="59">
                  <c:v>2497.15</c:v>
                </c:pt>
                <c:pt idx="60">
                  <c:v>2546.434654360753</c:v>
                </c:pt>
                <c:pt idx="61">
                  <c:v>2578.0397695738352</c:v>
                </c:pt>
                <c:pt idx="62">
                  <c:v>2609.6448847869178</c:v>
                </c:pt>
                <c:pt idx="63">
                  <c:v>2627.6312499999999</c:v>
                </c:pt>
                <c:pt idx="64">
                  <c:v>2646.6743052527254</c:v>
                </c:pt>
                <c:pt idx="65">
                  <c:v>2670.2016201684837</c:v>
                </c:pt>
                <c:pt idx="66">
                  <c:v>2693.728935084242</c:v>
                </c:pt>
                <c:pt idx="67">
                  <c:v>2716.8625000000002</c:v>
                </c:pt>
                <c:pt idx="68">
                  <c:v>2743.7907283448963</c:v>
                </c:pt>
                <c:pt idx="69">
                  <c:v>2764.1646522299311</c:v>
                </c:pt>
                <c:pt idx="70">
                  <c:v>2784.5385761149655</c:v>
                </c:pt>
                <c:pt idx="71">
                  <c:v>2808.9375</c:v>
                </c:pt>
                <c:pt idx="72">
                  <c:v>2846.9487269573838</c:v>
                </c:pt>
                <c:pt idx="73">
                  <c:v>2868.994984638256</c:v>
                </c:pt>
                <c:pt idx="74">
                  <c:v>2891.0412423191283</c:v>
                </c:pt>
                <c:pt idx="75">
                  <c:v>2920</c:v>
                </c:pt>
                <c:pt idx="76">
                  <c:v>2972.0533229930625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E-4005-AD64-470DCD89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49144"/>
        <c:axId val="725655048"/>
      </c:lineChart>
      <c:catAx>
        <c:axId val="7256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55048"/>
        <c:crosses val="autoZero"/>
        <c:auto val="1"/>
        <c:lblAlgn val="ctr"/>
        <c:lblOffset val="100"/>
        <c:noMultiLvlLbl val="0"/>
      </c:catAx>
      <c:valAx>
        <c:axId val="72565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9144"/>
        <c:crosses val="autoZero"/>
        <c:crossBetween val="between"/>
      </c:valAx>
      <c:valAx>
        <c:axId val="43533672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7048"/>
        <c:crosses val="max"/>
        <c:crossBetween val="between"/>
      </c:valAx>
      <c:catAx>
        <c:axId val="435337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336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'nipas example'!$J$1</c:f>
              <c:strCache>
                <c:ptCount val="1"/>
                <c:pt idx="0">
                  <c:v>q1 dummy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example'!$J$2:$J$78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4B2-9855-B4FBE3A2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337048"/>
        <c:axId val="435336720"/>
      </c:barChart>
      <c:lineChart>
        <c:grouping val="standard"/>
        <c:varyColors val="0"/>
        <c:ser>
          <c:idx val="0"/>
          <c:order val="0"/>
          <c:tx>
            <c:strRef>
              <c:f>'nipas example'!$F$1</c:f>
              <c:strCache>
                <c:ptCount val="1"/>
                <c:pt idx="0">
                  <c:v>NIPAS realized social benefits - 4q M.A. 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example'!$F$2:$F$78</c:f>
              <c:numCache>
                <c:formatCode>General</c:formatCode>
                <c:ptCount val="77"/>
                <c:pt idx="3">
                  <c:v>1044.875</c:v>
                </c:pt>
                <c:pt idx="4">
                  <c:v>1067.5999999999999</c:v>
                </c:pt>
                <c:pt idx="5">
                  <c:v>1091.8000000000002</c:v>
                </c:pt>
                <c:pt idx="6">
                  <c:v>1114.425</c:v>
                </c:pt>
                <c:pt idx="7">
                  <c:v>1145.8249999999998</c:v>
                </c:pt>
                <c:pt idx="8">
                  <c:v>1174.125</c:v>
                </c:pt>
                <c:pt idx="9">
                  <c:v>1201.125</c:v>
                </c:pt>
                <c:pt idx="10">
                  <c:v>1229.8</c:v>
                </c:pt>
                <c:pt idx="11">
                  <c:v>1251.05</c:v>
                </c:pt>
                <c:pt idx="12">
                  <c:v>1269.4499999999998</c:v>
                </c:pt>
                <c:pt idx="13">
                  <c:v>1285.825</c:v>
                </c:pt>
                <c:pt idx="14">
                  <c:v>1304.7249999999999</c:v>
                </c:pt>
                <c:pt idx="15">
                  <c:v>1320.9749999999999</c:v>
                </c:pt>
                <c:pt idx="16">
                  <c:v>1342.2249999999999</c:v>
                </c:pt>
                <c:pt idx="17">
                  <c:v>1364.2249999999999</c:v>
                </c:pt>
                <c:pt idx="18">
                  <c:v>1382.8</c:v>
                </c:pt>
                <c:pt idx="19">
                  <c:v>1404.4749999999999</c:v>
                </c:pt>
                <c:pt idx="20">
                  <c:v>1425.6749999999997</c:v>
                </c:pt>
                <c:pt idx="21">
                  <c:v>1447.0250000000001</c:v>
                </c:pt>
                <c:pt idx="22">
                  <c:v>1469.825</c:v>
                </c:pt>
                <c:pt idx="23">
                  <c:v>1490.925</c:v>
                </c:pt>
                <c:pt idx="24">
                  <c:v>1516.5</c:v>
                </c:pt>
                <c:pt idx="25">
                  <c:v>1540.8</c:v>
                </c:pt>
                <c:pt idx="26">
                  <c:v>1567.675</c:v>
                </c:pt>
                <c:pt idx="27">
                  <c:v>1593.05</c:v>
                </c:pt>
                <c:pt idx="28">
                  <c:v>1621.425</c:v>
                </c:pt>
                <c:pt idx="29">
                  <c:v>1645.7249999999999</c:v>
                </c:pt>
                <c:pt idx="30">
                  <c:v>1668.6499999999999</c:v>
                </c:pt>
                <c:pt idx="31">
                  <c:v>1697.35</c:v>
                </c:pt>
                <c:pt idx="32">
                  <c:v>1719.3500000000001</c:v>
                </c:pt>
                <c:pt idx="33">
                  <c:v>1827.5</c:v>
                </c:pt>
                <c:pt idx="34">
                  <c:v>1878.7750000000001</c:v>
                </c:pt>
                <c:pt idx="35">
                  <c:v>1919.325</c:v>
                </c:pt>
                <c:pt idx="36">
                  <c:v>1977.75</c:v>
                </c:pt>
                <c:pt idx="37">
                  <c:v>1984.5</c:v>
                </c:pt>
                <c:pt idx="38">
                  <c:v>2042.4</c:v>
                </c:pt>
                <c:pt idx="39">
                  <c:v>2107.7249999999999</c:v>
                </c:pt>
                <c:pt idx="40">
                  <c:v>2172.8000000000002</c:v>
                </c:pt>
                <c:pt idx="41">
                  <c:v>2204.9749999999999</c:v>
                </c:pt>
                <c:pt idx="42">
                  <c:v>2243.75</c:v>
                </c:pt>
                <c:pt idx="43">
                  <c:v>2281.3999999999996</c:v>
                </c:pt>
                <c:pt idx="44">
                  <c:v>2294.1</c:v>
                </c:pt>
                <c:pt idx="45">
                  <c:v>2304.9499999999998</c:v>
                </c:pt>
                <c:pt idx="46">
                  <c:v>2307.75</c:v>
                </c:pt>
                <c:pt idx="47">
                  <c:v>2310.125</c:v>
                </c:pt>
                <c:pt idx="48">
                  <c:v>2306.0749999999998</c:v>
                </c:pt>
                <c:pt idx="49">
                  <c:v>2308.5</c:v>
                </c:pt>
                <c:pt idx="50">
                  <c:v>2314.1</c:v>
                </c:pt>
                <c:pt idx="51">
                  <c:v>2322.5750000000003</c:v>
                </c:pt>
                <c:pt idx="52">
                  <c:v>2339.8000000000002</c:v>
                </c:pt>
                <c:pt idx="53">
                  <c:v>2353.9250000000002</c:v>
                </c:pt>
                <c:pt idx="54">
                  <c:v>2371.5249999999996</c:v>
                </c:pt>
                <c:pt idx="55">
                  <c:v>2385.9250000000002</c:v>
                </c:pt>
                <c:pt idx="56">
                  <c:v>2402.7750000000001</c:v>
                </c:pt>
                <c:pt idx="57">
                  <c:v>2429.2249999999999</c:v>
                </c:pt>
                <c:pt idx="58">
                  <c:v>2461.125</c:v>
                </c:pt>
                <c:pt idx="59">
                  <c:v>2497.1999999999998</c:v>
                </c:pt>
                <c:pt idx="60">
                  <c:v>2538.0250000000001</c:v>
                </c:pt>
                <c:pt idx="61">
                  <c:v>2574.9250000000002</c:v>
                </c:pt>
                <c:pt idx="62">
                  <c:v>2605.2249999999999</c:v>
                </c:pt>
                <c:pt idx="63">
                  <c:v>2632.4500000000003</c:v>
                </c:pt>
                <c:pt idx="64">
                  <c:v>2655.2</c:v>
                </c:pt>
                <c:pt idx="65">
                  <c:v>2674.3500000000004</c:v>
                </c:pt>
                <c:pt idx="66">
                  <c:v>2694.8500000000004</c:v>
                </c:pt>
                <c:pt idx="67">
                  <c:v>2717.4</c:v>
                </c:pt>
                <c:pt idx="68">
                  <c:v>2739.9</c:v>
                </c:pt>
                <c:pt idx="69">
                  <c:v>2759.4749999999999</c:v>
                </c:pt>
                <c:pt idx="70">
                  <c:v>2782.9</c:v>
                </c:pt>
                <c:pt idx="71">
                  <c:v>2804</c:v>
                </c:pt>
                <c:pt idx="72">
                  <c:v>2828.5749999999998</c:v>
                </c:pt>
                <c:pt idx="73">
                  <c:v>2858.2750000000001</c:v>
                </c:pt>
                <c:pt idx="74">
                  <c:v>2887.05</c:v>
                </c:pt>
                <c:pt idx="75">
                  <c:v>2919.9750000000004</c:v>
                </c:pt>
                <c:pt idx="76">
                  <c:v>2969.6750000000002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4-44B2-9855-B4FBE3A2C274}"/>
            </c:ext>
          </c:extLst>
        </c:ser>
        <c:ser>
          <c:idx val="3"/>
          <c:order val="2"/>
          <c:tx>
            <c:strRef>
              <c:f>'nipas example'!$AF$1</c:f>
              <c:strCache>
                <c:ptCount val="1"/>
                <c:pt idx="0">
                  <c:v>Sage's adjustment (2)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'nipas example'!$B$2:$B$78</c:f>
              <c:strCache>
                <c:ptCount val="77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  <c:pt idx="58">
                  <c:v>Q3-2014</c:v>
                </c:pt>
                <c:pt idx="59">
                  <c:v>Q4-2014</c:v>
                </c:pt>
                <c:pt idx="60">
                  <c:v>Q1-2015</c:v>
                </c:pt>
                <c:pt idx="61">
                  <c:v>Q2-2015</c:v>
                </c:pt>
                <c:pt idx="62">
                  <c:v>Q3-2015</c:v>
                </c:pt>
                <c:pt idx="63">
                  <c:v>Q4-2015</c:v>
                </c:pt>
                <c:pt idx="64">
                  <c:v>Q1-2016</c:v>
                </c:pt>
                <c:pt idx="65">
                  <c:v>Q2-2016</c:v>
                </c:pt>
                <c:pt idx="66">
                  <c:v>Q3-2016</c:v>
                </c:pt>
                <c:pt idx="67">
                  <c:v>Q4-2016</c:v>
                </c:pt>
                <c:pt idx="68">
                  <c:v>Q1-2017</c:v>
                </c:pt>
                <c:pt idx="69">
                  <c:v>Q2-2017</c:v>
                </c:pt>
                <c:pt idx="70">
                  <c:v>Q3-2017</c:v>
                </c:pt>
                <c:pt idx="71">
                  <c:v>Q4-2017</c:v>
                </c:pt>
                <c:pt idx="72">
                  <c:v>Q1-2018</c:v>
                </c:pt>
                <c:pt idx="73">
                  <c:v>Q2-2018</c:v>
                </c:pt>
                <c:pt idx="74">
                  <c:v>Q3-2018</c:v>
                </c:pt>
                <c:pt idx="75">
                  <c:v>Q4-2018</c:v>
                </c:pt>
                <c:pt idx="76">
                  <c:v>Q1-2019</c:v>
                </c:pt>
              </c:strCache>
            </c:strRef>
          </c:cat>
          <c:val>
            <c:numRef>
              <c:f>'nipas example'!$AF$2:$AF$78</c:f>
              <c:numCache>
                <c:formatCode>General</c:formatCode>
                <c:ptCount val="77"/>
                <c:pt idx="6">
                  <c:v>1114.1715199999999</c:v>
                </c:pt>
                <c:pt idx="7">
                  <c:v>1143.010935</c:v>
                </c:pt>
                <c:pt idx="8">
                  <c:v>1177.9742897617184</c:v>
                </c:pt>
                <c:pt idx="9">
                  <c:v>1204.6617574719005</c:v>
                </c:pt>
                <c:pt idx="10">
                  <c:v>1231.3492251820826</c:v>
                </c:pt>
                <c:pt idx="11">
                  <c:v>1247.7786561796163</c:v>
                </c:pt>
                <c:pt idx="12">
                  <c:v>1255.2955496860695</c:v>
                </c:pt>
                <c:pt idx="13">
                  <c:v>1277.9148928184213</c:v>
                </c:pt>
                <c:pt idx="14">
                  <c:v>1300.5342359507731</c:v>
                </c:pt>
                <c:pt idx="15">
                  <c:v>1324.1656369455427</c:v>
                </c:pt>
                <c:pt idx="16">
                  <c:v>1348.5235449701861</c:v>
                </c:pt>
                <c:pt idx="17">
                  <c:v>1366.3937576353462</c:v>
                </c:pt>
                <c:pt idx="18">
                  <c:v>1384.2639703005066</c:v>
                </c:pt>
                <c:pt idx="19">
                  <c:v>1404.2657464801896</c:v>
                </c:pt>
                <c:pt idx="20">
                  <c:v>1430.0065993684368</c:v>
                </c:pt>
                <c:pt idx="21">
                  <c:v>1450.3688808009176</c:v>
                </c:pt>
                <c:pt idx="22">
                  <c:v>1470.7311622333982</c:v>
                </c:pt>
                <c:pt idx="23">
                  <c:v>1493.712565046761</c:v>
                </c:pt>
                <c:pt idx="24">
                  <c:v>1520.4438710079894</c:v>
                </c:pt>
                <c:pt idx="25">
                  <c:v>1544.0912661860625</c:v>
                </c:pt>
                <c:pt idx="26">
                  <c:v>1567.7386613641356</c:v>
                </c:pt>
                <c:pt idx="27">
                  <c:v>1592.1233282095577</c:v>
                </c:pt>
                <c:pt idx="28">
                  <c:v>1623.7570809458739</c:v>
                </c:pt>
                <c:pt idx="29">
                  <c:v>1646.6735471955672</c:v>
                </c:pt>
                <c:pt idx="30">
                  <c:v>1669.5900134452609</c:v>
                </c:pt>
                <c:pt idx="31">
                  <c:v>1719.630567320718</c:v>
                </c:pt>
                <c:pt idx="32">
                  <c:v>1762.4056239644692</c:v>
                </c:pt>
                <c:pt idx="33">
                  <c:v>1818.2726578129323</c:v>
                </c:pt>
                <c:pt idx="34">
                  <c:v>1874.1396916613953</c:v>
                </c:pt>
                <c:pt idx="35">
                  <c:v>1918.9601124557992</c:v>
                </c:pt>
                <c:pt idx="36">
                  <c:v>1975.3462486868559</c:v>
                </c:pt>
                <c:pt idx="37">
                  <c:v>2010.602239286146</c:v>
                </c:pt>
                <c:pt idx="38">
                  <c:v>2045.8582298854362</c:v>
                </c:pt>
                <c:pt idx="39">
                  <c:v>2090.3166059174278</c:v>
                </c:pt>
                <c:pt idx="40">
                  <c:v>2087.5530977124181</c:v>
                </c:pt>
                <c:pt idx="41">
                  <c:v>2149.8805613585027</c:v>
                </c:pt>
                <c:pt idx="42">
                  <c:v>2212.2080250045865</c:v>
                </c:pt>
                <c:pt idx="43">
                  <c:v>2241.8502622504366</c:v>
                </c:pt>
                <c:pt idx="44">
                  <c:v>2296.4989935109115</c:v>
                </c:pt>
                <c:pt idx="45">
                  <c:v>2305.4613360095404</c:v>
                </c:pt>
                <c:pt idx="46">
                  <c:v>2314.4236785081694</c:v>
                </c:pt>
                <c:pt idx="47">
                  <c:v>2308.6815413534196</c:v>
                </c:pt>
                <c:pt idx="48">
                  <c:v>2324.1056423185878</c:v>
                </c:pt>
                <c:pt idx="49">
                  <c:v>2320.6973112284732</c:v>
                </c:pt>
                <c:pt idx="50">
                  <c:v>2317.288980138359</c:v>
                </c:pt>
                <c:pt idx="51">
                  <c:v>2326.6002058965232</c:v>
                </c:pt>
                <c:pt idx="52">
                  <c:v>2323.5066106575478</c:v>
                </c:pt>
                <c:pt idx="53">
                  <c:v>2344.0834278470438</c:v>
                </c:pt>
                <c:pt idx="54">
                  <c:v>2364.6602450365399</c:v>
                </c:pt>
                <c:pt idx="55">
                  <c:v>2393.4579202636469</c:v>
                </c:pt>
                <c:pt idx="56">
                  <c:v>2410.3201383573546</c:v>
                </c:pt>
                <c:pt idx="57">
                  <c:v>2434.6174803493032</c:v>
                </c:pt>
                <c:pt idx="58">
                  <c:v>2458.9148223412512</c:v>
                </c:pt>
                <c:pt idx="59">
                  <c:v>2496.915328144225</c:v>
                </c:pt>
                <c:pt idx="60">
                  <c:v>2540.4396456930463</c:v>
                </c:pt>
                <c:pt idx="61">
                  <c:v>2573.8815421998279</c:v>
                </c:pt>
                <c:pt idx="62">
                  <c:v>2607.3234387066095</c:v>
                </c:pt>
                <c:pt idx="63">
                  <c:v>2627.0292717104967</c:v>
                </c:pt>
                <c:pt idx="64">
                  <c:v>2620.7944121815922</c:v>
                </c:pt>
                <c:pt idx="65">
                  <c:v>2650.39853943465</c:v>
                </c:pt>
                <c:pt idx="66">
                  <c:v>2680.0026666877084</c:v>
                </c:pt>
                <c:pt idx="67">
                  <c:v>2709.3945397137722</c:v>
                </c:pt>
                <c:pt idx="68">
                  <c:v>2747.0998597560347</c:v>
                </c:pt>
                <c:pt idx="69">
                  <c:v>2766.365855025067</c:v>
                </c:pt>
                <c:pt idx="70">
                  <c:v>2785.631850294099</c:v>
                </c:pt>
                <c:pt idx="71">
                  <c:v>2808.8529138730423</c:v>
                </c:pt>
                <c:pt idx="72">
                  <c:v>2846.7209829189969</c:v>
                </c:pt>
                <c:pt idx="73">
                  <c:v>2868.7202938071378</c:v>
                </c:pt>
                <c:pt idx="74">
                  <c:v>2890.7196046952777</c:v>
                </c:pt>
                <c:pt idx="75">
                  <c:v>2919.4868745707217</c:v>
                </c:pt>
                <c:pt idx="76">
                  <c:v>2964.0980381533227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4-44B2-9855-B4FBE3A2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49144"/>
        <c:axId val="725655048"/>
      </c:lineChart>
      <c:dateAx>
        <c:axId val="72564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55048"/>
        <c:crosses val="autoZero"/>
        <c:auto val="0"/>
        <c:lblOffset val="100"/>
        <c:baseTimeUnit val="days"/>
      </c:dateAx>
      <c:valAx>
        <c:axId val="725655048"/>
        <c:scaling>
          <c:orientation val="minMax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9144"/>
        <c:crosses val="autoZero"/>
        <c:crossBetween val="between"/>
      </c:valAx>
      <c:valAx>
        <c:axId val="43533672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37048"/>
        <c:crosses val="max"/>
        <c:crossBetween val="between"/>
      </c:valAx>
      <c:catAx>
        <c:axId val="435337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33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Sheet0!$B$31:$C$31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Sheet0!$AU$31:$CA$31</c:f>
              <c:numCache>
                <c:formatCode>General</c:formatCode>
                <c:ptCount val="33"/>
                <c:pt idx="0">
                  <c:v>1.6515276630884035E-3</c:v>
                </c:pt>
                <c:pt idx="1">
                  <c:v>4.1220115416318315E-4</c:v>
                </c:pt>
                <c:pt idx="2">
                  <c:v>-1.2360939431396156E-3</c:v>
                </c:pt>
                <c:pt idx="3">
                  <c:v>-1.6501650165017256E-3</c:v>
                </c:pt>
                <c:pt idx="4">
                  <c:v>-0.10289256198347108</c:v>
                </c:pt>
                <c:pt idx="5">
                  <c:v>-6.9092584062646623E-4</c:v>
                </c:pt>
                <c:pt idx="6">
                  <c:v>1.6132749481447828E-3</c:v>
                </c:pt>
                <c:pt idx="7">
                  <c:v>9.203865623561569E-4</c:v>
                </c:pt>
                <c:pt idx="8">
                  <c:v>4.5977011494247044E-4</c:v>
                </c:pt>
                <c:pt idx="9">
                  <c:v>-2.0680147058822484E-3</c:v>
                </c:pt>
                <c:pt idx="10">
                  <c:v>-4.835367257656098E-3</c:v>
                </c:pt>
                <c:pt idx="11">
                  <c:v>-9.2549745488199608E-3</c:v>
                </c:pt>
                <c:pt idx="12">
                  <c:v>2.8724894908921161E-2</c:v>
                </c:pt>
                <c:pt idx="13">
                  <c:v>3.7911464245175885E-2</c:v>
                </c:pt>
                <c:pt idx="14">
                  <c:v>3.4995625546807574E-3</c:v>
                </c:pt>
                <c:pt idx="15">
                  <c:v>6.5387968613772607E-4</c:v>
                </c:pt>
                <c:pt idx="16">
                  <c:v>2.0257024613373975E-2</c:v>
                </c:pt>
                <c:pt idx="17">
                  <c:v>8.9666951323656985E-3</c:v>
                </c:pt>
                <c:pt idx="18">
                  <c:v>-7.4058400338552488E-3</c:v>
                </c:pt>
                <c:pt idx="19">
                  <c:v>-8.9533148582392474E-3</c:v>
                </c:pt>
                <c:pt idx="20">
                  <c:v>2.2370402237040343E-2</c:v>
                </c:pt>
                <c:pt idx="21">
                  <c:v>-3.9974752787713674E-3</c:v>
                </c:pt>
                <c:pt idx="22">
                  <c:v>-5.9146599070551975E-3</c:v>
                </c:pt>
                <c:pt idx="23">
                  <c:v>-7.6498087547811622E-3</c:v>
                </c:pt>
                <c:pt idx="24">
                  <c:v>2.5910064239828667E-2</c:v>
                </c:pt>
                <c:pt idx="25">
                  <c:v>-5.635566687539284E-3</c:v>
                </c:pt>
                <c:pt idx="26">
                  <c:v>5.2476910159529044E-3</c:v>
                </c:pt>
                <c:pt idx="27">
                  <c:v>-5.8467320943829115E-3</c:v>
                </c:pt>
                <c:pt idx="28">
                  <c:v>3.5706784289015747E-3</c:v>
                </c:pt>
                <c:pt idx="29">
                  <c:v>-4.1858518208455209E-3</c:v>
                </c:pt>
                <c:pt idx="30">
                  <c:v>-2.732240437158473E-3</c:v>
                </c:pt>
                <c:pt idx="31">
                  <c:v>-3.3719704952581697E-3</c:v>
                </c:pt>
                <c:pt idx="32">
                  <c:v>8.0143793613872027E-2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2-4046-AFFC-4DDB503B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424984"/>
        <c:axId val="1016428920"/>
      </c:lineChart>
      <c:catAx>
        <c:axId val="101642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28920"/>
        <c:crosses val="autoZero"/>
        <c:auto val="1"/>
        <c:lblAlgn val="ctr"/>
        <c:lblOffset val="100"/>
        <c:noMultiLvlLbl val="0"/>
      </c:catAx>
      <c:valAx>
        <c:axId val="10164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2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446018</xdr:colOff>
      <xdr:row>8</xdr:row>
      <xdr:rowOff>48454</xdr:rowOff>
    </xdr:from>
    <xdr:to>
      <xdr:col>25</xdr:col>
      <xdr:colOff>529673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4CB30-1BC4-4B6E-A190-A5F2CD99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462695</xdr:colOff>
      <xdr:row>16</xdr:row>
      <xdr:rowOff>19050</xdr:rowOff>
    </xdr:from>
    <xdr:to>
      <xdr:col>10</xdr:col>
      <xdr:colOff>9525</xdr:colOff>
      <xdr:row>46</xdr:row>
      <xdr:rowOff>30041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8EEB88-67CA-4A71-9169-479E2021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84462</xdr:colOff>
      <xdr:row>4</xdr:row>
      <xdr:rowOff>59532</xdr:rowOff>
    </xdr:from>
    <xdr:to>
      <xdr:col>15</xdr:col>
      <xdr:colOff>261938</xdr:colOff>
      <xdr:row>29</xdr:row>
      <xdr:rowOff>4864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357576-C417-454D-BE04-9F0891595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333381</xdr:colOff>
      <xdr:row>10</xdr:row>
      <xdr:rowOff>157162</xdr:rowOff>
    </xdr:from>
    <xdr:to>
      <xdr:col>79</xdr:col>
      <xdr:colOff>200025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B065A-8528-4FFD-AFE7-9C90D94FE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zoomScaleNormal="100" workbookViewId="0">
      <selection activeCell="I32" sqref="I32"/>
    </sheetView>
  </sheetViews>
  <sheetFormatPr defaultRowHeight="12.75" x14ac:dyDescent="0.2"/>
  <cols>
    <col min="1" max="7" width="9.140625" style="8"/>
    <col min="10" max="12" width="9.140625" style="16"/>
    <col min="13" max="14" width="9.140625" style="8"/>
    <col min="20" max="20" width="9.140625" style="8"/>
  </cols>
  <sheetData>
    <row r="1" spans="1:19" x14ac:dyDescent="0.2">
      <c r="B1" s="8" t="s">
        <v>124</v>
      </c>
      <c r="C1" s="8" t="s">
        <v>125</v>
      </c>
      <c r="D1" s="8" t="s">
        <v>157</v>
      </c>
      <c r="E1" s="8" t="s">
        <v>158</v>
      </c>
      <c r="F1" s="8" t="s">
        <v>159</v>
      </c>
      <c r="G1" s="8" t="s">
        <v>160</v>
      </c>
      <c r="H1" s="8" t="s">
        <v>161</v>
      </c>
      <c r="I1" s="14" t="s">
        <v>163</v>
      </c>
      <c r="J1" s="15" t="s">
        <v>166</v>
      </c>
      <c r="K1" s="15" t="s">
        <v>167</v>
      </c>
      <c r="L1" s="15" t="s">
        <v>168</v>
      </c>
      <c r="O1" s="14" t="s">
        <v>164</v>
      </c>
      <c r="P1" s="14"/>
      <c r="Q1" s="13" t="s">
        <v>162</v>
      </c>
      <c r="R1" s="14" t="s">
        <v>165</v>
      </c>
      <c r="S1" s="13" t="s">
        <v>162</v>
      </c>
    </row>
    <row r="2" spans="1:19" ht="14.25" x14ac:dyDescent="0.2">
      <c r="A2" s="9" t="s">
        <v>126</v>
      </c>
      <c r="B2" s="9">
        <v>2060</v>
      </c>
      <c r="C2" s="10">
        <v>2.9580000000000002</v>
      </c>
      <c r="D2" s="9">
        <v>1</v>
      </c>
      <c r="E2" s="9">
        <v>0</v>
      </c>
      <c r="F2" s="9">
        <v>0</v>
      </c>
      <c r="G2" s="8">
        <v>2.5000000000000001E-2</v>
      </c>
      <c r="H2">
        <f>G2*D2</f>
        <v>2.5000000000000001E-2</v>
      </c>
      <c r="I2">
        <f>B2</f>
        <v>2060</v>
      </c>
      <c r="J2" s="16">
        <f>MAX(-I2+B2,0)</f>
        <v>0</v>
      </c>
      <c r="L2" s="16">
        <f>K2+I2</f>
        <v>2060</v>
      </c>
      <c r="M2" s="8">
        <f>B2*(1-G2)</f>
        <v>2008.5</v>
      </c>
      <c r="R2">
        <f>Q2+O2</f>
        <v>0</v>
      </c>
    </row>
    <row r="3" spans="1:19" ht="14.25" x14ac:dyDescent="0.2">
      <c r="A3" s="9" t="s">
        <v>127</v>
      </c>
      <c r="B3" s="9">
        <v>2060</v>
      </c>
      <c r="C3" s="10">
        <v>0.1</v>
      </c>
      <c r="D3" s="9">
        <v>0</v>
      </c>
      <c r="E3" s="9">
        <v>0</v>
      </c>
      <c r="F3" s="9">
        <f>E2</f>
        <v>0</v>
      </c>
      <c r="G3" s="8">
        <f>IF(D3=1,C1/100,G2)</f>
        <v>2.5000000000000001E-2</v>
      </c>
      <c r="H3">
        <f t="shared" ref="H3:H32" si="0">G3*D3</f>
        <v>0</v>
      </c>
      <c r="I3">
        <f>I2*(1+H3)</f>
        <v>2060</v>
      </c>
      <c r="J3" s="16">
        <f>MAX(-I3+B3,0)</f>
        <v>0</v>
      </c>
      <c r="L3" s="16">
        <f>K3+I3</f>
        <v>2060</v>
      </c>
      <c r="M3" s="8">
        <f t="shared" ref="M3:M32" si="1">B3*(1-G3)</f>
        <v>2008.5</v>
      </c>
      <c r="R3">
        <f t="shared" ref="R3:R32" si="2">Q3+O3</f>
        <v>0</v>
      </c>
    </row>
    <row r="4" spans="1:19" ht="14.25" x14ac:dyDescent="0.2">
      <c r="A4" s="9" t="s">
        <v>128</v>
      </c>
      <c r="B4" s="9">
        <v>2060</v>
      </c>
      <c r="C4" s="10">
        <v>2.1259999999999999</v>
      </c>
      <c r="D4" s="9">
        <v>0</v>
      </c>
      <c r="E4" s="9">
        <f>D2</f>
        <v>1</v>
      </c>
      <c r="F4" s="9">
        <f>E3</f>
        <v>0</v>
      </c>
      <c r="G4" s="8">
        <f t="shared" ref="G4:G32" si="3">IF(D4=1,C2/100,G3)</f>
        <v>2.5000000000000001E-2</v>
      </c>
      <c r="H4">
        <f t="shared" si="0"/>
        <v>0</v>
      </c>
      <c r="I4">
        <f t="shared" ref="I4:I32" si="4">I3*(1+H4)</f>
        <v>2060</v>
      </c>
      <c r="J4" s="16">
        <f>MAX(-I4+B4,0)</f>
        <v>0</v>
      </c>
      <c r="L4" s="16">
        <f>K4+I4</f>
        <v>2060</v>
      </c>
      <c r="M4" s="8">
        <f t="shared" si="1"/>
        <v>2008.5</v>
      </c>
      <c r="R4">
        <f t="shared" si="2"/>
        <v>0</v>
      </c>
    </row>
    <row r="5" spans="1:19" ht="14.25" x14ac:dyDescent="0.2">
      <c r="A5" s="8" t="s">
        <v>129</v>
      </c>
      <c r="B5" s="8">
        <v>2142</v>
      </c>
      <c r="C5" s="11">
        <v>3.3090000000000002</v>
      </c>
      <c r="D5" s="8">
        <v>0</v>
      </c>
      <c r="E5" s="8">
        <f t="shared" ref="E5:E29" si="5">D3</f>
        <v>0</v>
      </c>
      <c r="F5" s="8">
        <f>E4</f>
        <v>1</v>
      </c>
      <c r="G5" s="8">
        <f t="shared" si="3"/>
        <v>2.5000000000000001E-2</v>
      </c>
      <c r="H5">
        <f t="shared" si="0"/>
        <v>0</v>
      </c>
      <c r="I5">
        <f t="shared" si="4"/>
        <v>2060</v>
      </c>
      <c r="J5" s="16">
        <f>MAX(-I5+B5,0)</f>
        <v>82</v>
      </c>
      <c r="K5" s="16">
        <v>2</v>
      </c>
      <c r="L5" s="16">
        <f>K5+I5</f>
        <v>2062</v>
      </c>
      <c r="M5" s="8">
        <f>B5*(1-G5)</f>
        <v>2088.4499999999998</v>
      </c>
      <c r="N5" s="8">
        <f>AVERAGE(M2:M5)</f>
        <v>2028.4875</v>
      </c>
      <c r="O5">
        <f t="shared" ref="O3:O32" si="6">M5-N5</f>
        <v>59.962499999999864</v>
      </c>
      <c r="P5">
        <f>N5*(1+G5)</f>
        <v>2079.1996875</v>
      </c>
      <c r="Q5">
        <f>AVERAGE(P2:P5)</f>
        <v>2079.1996875</v>
      </c>
      <c r="R5">
        <f>Q5+O5</f>
        <v>2139.1621875000001</v>
      </c>
      <c r="S5">
        <f>AVERAGE(R2:R5)</f>
        <v>534.79054687500002</v>
      </c>
    </row>
    <row r="6" spans="1:19" ht="14.25" x14ac:dyDescent="0.2">
      <c r="A6" s="8" t="s">
        <v>130</v>
      </c>
      <c r="B6" s="8">
        <v>2142</v>
      </c>
      <c r="C6" s="11">
        <v>3.5070000000000001</v>
      </c>
      <c r="D6" s="8">
        <v>1</v>
      </c>
      <c r="E6" s="8">
        <f t="shared" si="5"/>
        <v>0</v>
      </c>
      <c r="F6" s="8">
        <f t="shared" ref="F6:F29" si="7">E5</f>
        <v>0</v>
      </c>
      <c r="G6" s="8">
        <f t="shared" si="3"/>
        <v>2.1259999999999998E-2</v>
      </c>
      <c r="H6">
        <f t="shared" si="0"/>
        <v>2.1259999999999998E-2</v>
      </c>
      <c r="I6">
        <f>I5*(1+H6)</f>
        <v>2103.7955999999999</v>
      </c>
      <c r="J6" s="16">
        <f>MAX(-I6+B6,0)</f>
        <v>38.204400000000078</v>
      </c>
      <c r="K6" s="16">
        <v>2</v>
      </c>
      <c r="L6" s="16">
        <f>K6+I6</f>
        <v>2105.7955999999999</v>
      </c>
      <c r="M6" s="8">
        <f t="shared" si="1"/>
        <v>2096.46108</v>
      </c>
      <c r="N6" s="8">
        <f t="shared" ref="N6:N32" si="8">AVERAGE(M3:M6)</f>
        <v>2050.47777</v>
      </c>
      <c r="O6">
        <f t="shared" si="6"/>
        <v>45.983310000000074</v>
      </c>
      <c r="P6">
        <f t="shared" ref="P6:P32" si="9">N6*(1+G6)</f>
        <v>2094.0709273902003</v>
      </c>
      <c r="Q6">
        <f t="shared" ref="Q6:Q32" si="10">AVERAGE(P3:P6)</f>
        <v>2086.6353074450999</v>
      </c>
      <c r="R6">
        <f t="shared" si="2"/>
        <v>2132.6186174451</v>
      </c>
      <c r="S6">
        <f t="shared" ref="S6:S32" si="11">AVERAGE(R3:R6)</f>
        <v>1067.9452012362749</v>
      </c>
    </row>
    <row r="7" spans="1:19" ht="14.25" x14ac:dyDescent="0.2">
      <c r="A7" s="8" t="s">
        <v>131</v>
      </c>
      <c r="B7" s="8">
        <v>2142</v>
      </c>
      <c r="C7" s="11">
        <v>1.655</v>
      </c>
      <c r="D7" s="8">
        <v>0</v>
      </c>
      <c r="E7" s="8">
        <f t="shared" si="5"/>
        <v>0</v>
      </c>
      <c r="F7" s="8">
        <f t="shared" si="7"/>
        <v>0</v>
      </c>
      <c r="G7" s="8">
        <f t="shared" si="3"/>
        <v>2.1259999999999998E-2</v>
      </c>
      <c r="H7">
        <f t="shared" si="0"/>
        <v>0</v>
      </c>
      <c r="I7">
        <f t="shared" si="4"/>
        <v>2103.7955999999999</v>
      </c>
      <c r="J7" s="16">
        <f>MAX(-I7+B7,0)</f>
        <v>38.204400000000078</v>
      </c>
      <c r="K7" s="16">
        <v>2</v>
      </c>
      <c r="L7" s="16">
        <f>K7+I7</f>
        <v>2105.7955999999999</v>
      </c>
      <c r="M7" s="8">
        <f t="shared" si="1"/>
        <v>2096.46108</v>
      </c>
      <c r="N7" s="8">
        <f t="shared" si="8"/>
        <v>2072.4680399999997</v>
      </c>
      <c r="O7">
        <f t="shared" si="6"/>
        <v>23.993040000000292</v>
      </c>
      <c r="P7">
        <f t="shared" si="9"/>
        <v>2116.5287105304001</v>
      </c>
      <c r="Q7">
        <f t="shared" si="10"/>
        <v>2096.5997751401997</v>
      </c>
      <c r="R7">
        <f t="shared" si="2"/>
        <v>2120.5928151401999</v>
      </c>
      <c r="S7">
        <f t="shared" si="11"/>
        <v>1598.093405021325</v>
      </c>
    </row>
    <row r="8" spans="1:19" ht="14.25" x14ac:dyDescent="0.2">
      <c r="A8" s="8" t="s">
        <v>132</v>
      </c>
      <c r="B8" s="8">
        <v>2142</v>
      </c>
      <c r="C8" s="11">
        <v>1.9950000000000001</v>
      </c>
      <c r="D8" s="8">
        <v>0</v>
      </c>
      <c r="E8" s="8">
        <f t="shared" si="5"/>
        <v>1</v>
      </c>
      <c r="F8" s="8">
        <f t="shared" si="7"/>
        <v>0</v>
      </c>
      <c r="G8" s="8">
        <f t="shared" si="3"/>
        <v>2.1259999999999998E-2</v>
      </c>
      <c r="H8">
        <f t="shared" si="0"/>
        <v>0</v>
      </c>
      <c r="I8">
        <f>I7*(1+H8)</f>
        <v>2103.7955999999999</v>
      </c>
      <c r="J8" s="16">
        <f>MAX(-I8+B8,0)</f>
        <v>38.204400000000078</v>
      </c>
      <c r="K8" s="16">
        <v>2</v>
      </c>
      <c r="L8" s="16">
        <f>K8+I8</f>
        <v>2105.7955999999999</v>
      </c>
      <c r="M8" s="8">
        <f t="shared" si="1"/>
        <v>2096.46108</v>
      </c>
      <c r="N8" s="8">
        <f t="shared" si="8"/>
        <v>2094.45831</v>
      </c>
      <c r="O8">
        <f t="shared" si="6"/>
        <v>2.002770000000055</v>
      </c>
      <c r="P8">
        <f t="shared" si="9"/>
        <v>2138.9864936705999</v>
      </c>
      <c r="Q8">
        <f t="shared" si="10"/>
        <v>2107.1964547727998</v>
      </c>
      <c r="R8">
        <f t="shared" si="2"/>
        <v>2109.1992247727999</v>
      </c>
      <c r="S8">
        <f t="shared" si="11"/>
        <v>2125.3932112145249</v>
      </c>
    </row>
    <row r="9" spans="1:19" ht="14.25" x14ac:dyDescent="0.2">
      <c r="A9" s="9" t="s">
        <v>133</v>
      </c>
      <c r="B9" s="9">
        <v>2265</v>
      </c>
      <c r="C9" s="10">
        <v>2.3780000000000001</v>
      </c>
      <c r="D9" s="9">
        <v>0</v>
      </c>
      <c r="E9" s="9">
        <f t="shared" si="5"/>
        <v>0</v>
      </c>
      <c r="F9" s="9">
        <f t="shared" si="7"/>
        <v>1</v>
      </c>
      <c r="G9" s="8">
        <f t="shared" si="3"/>
        <v>2.1259999999999998E-2</v>
      </c>
      <c r="H9">
        <f t="shared" si="0"/>
        <v>0</v>
      </c>
      <c r="I9">
        <f t="shared" si="4"/>
        <v>2103.7955999999999</v>
      </c>
      <c r="J9" s="16">
        <f>MAX(-I9+B9,0)</f>
        <v>161.20440000000008</v>
      </c>
      <c r="K9" s="16">
        <f t="shared" ref="K9:K32" si="12">AVERAGE(J6:J9)</f>
        <v>68.954400000000078</v>
      </c>
      <c r="L9" s="16">
        <f>K9+I9</f>
        <v>2172.75</v>
      </c>
      <c r="M9" s="8">
        <f t="shared" si="1"/>
        <v>2216.8461000000002</v>
      </c>
      <c r="N9" s="8">
        <f t="shared" si="8"/>
        <v>2126.557335</v>
      </c>
      <c r="O9">
        <f t="shared" si="6"/>
        <v>90.28876500000024</v>
      </c>
      <c r="P9">
        <f t="shared" si="9"/>
        <v>2171.7679439420999</v>
      </c>
      <c r="Q9">
        <f t="shared" si="10"/>
        <v>2130.3385188833254</v>
      </c>
      <c r="R9">
        <f t="shared" si="2"/>
        <v>2220.6272838833256</v>
      </c>
      <c r="S9">
        <f t="shared" si="11"/>
        <v>2145.7594853103565</v>
      </c>
    </row>
    <row r="10" spans="1:19" ht="14.25" x14ac:dyDescent="0.2">
      <c r="A10" s="9" t="s">
        <v>134</v>
      </c>
      <c r="B10" s="9">
        <v>2265</v>
      </c>
      <c r="C10" s="10">
        <v>2.141</v>
      </c>
      <c r="D10" s="9">
        <v>1</v>
      </c>
      <c r="E10" s="9">
        <f t="shared" si="5"/>
        <v>0</v>
      </c>
      <c r="F10" s="9">
        <f t="shared" si="7"/>
        <v>0</v>
      </c>
      <c r="G10" s="8">
        <f t="shared" si="3"/>
        <v>1.9950000000000002E-2</v>
      </c>
      <c r="H10">
        <f>G10*D10</f>
        <v>1.9950000000000002E-2</v>
      </c>
      <c r="I10">
        <f t="shared" si="4"/>
        <v>2145.7663222199999</v>
      </c>
      <c r="J10" s="16">
        <f>MAX(-I10+B10,0)</f>
        <v>119.23367778000011</v>
      </c>
      <c r="K10" s="16">
        <f t="shared" si="12"/>
        <v>89.211719445000085</v>
      </c>
      <c r="L10" s="16">
        <f>K10+I10</f>
        <v>2234.9780416650001</v>
      </c>
      <c r="M10" s="8">
        <f t="shared" si="1"/>
        <v>2219.8132500000002</v>
      </c>
      <c r="N10" s="8">
        <f t="shared" si="8"/>
        <v>2157.3953775</v>
      </c>
      <c r="O10">
        <f t="shared" si="6"/>
        <v>62.417872500000158</v>
      </c>
      <c r="P10">
        <f t="shared" si="9"/>
        <v>2200.4354152811247</v>
      </c>
      <c r="Q10">
        <f t="shared" si="10"/>
        <v>2156.9296408560558</v>
      </c>
      <c r="R10">
        <f t="shared" si="2"/>
        <v>2219.347513356056</v>
      </c>
      <c r="S10">
        <f t="shared" si="11"/>
        <v>2167.4417092880954</v>
      </c>
    </row>
    <row r="11" spans="1:19" ht="14.25" x14ac:dyDescent="0.2">
      <c r="A11" s="9" t="s">
        <v>135</v>
      </c>
      <c r="B11" s="9">
        <v>2265</v>
      </c>
      <c r="C11" s="10">
        <v>1.679</v>
      </c>
      <c r="D11" s="9">
        <v>0</v>
      </c>
      <c r="E11" s="9">
        <f t="shared" si="5"/>
        <v>0</v>
      </c>
      <c r="F11" s="9">
        <f t="shared" si="7"/>
        <v>0</v>
      </c>
      <c r="G11" s="8">
        <f t="shared" si="3"/>
        <v>1.9950000000000002E-2</v>
      </c>
      <c r="H11">
        <f t="shared" si="0"/>
        <v>0</v>
      </c>
      <c r="I11">
        <f t="shared" si="4"/>
        <v>2145.7663222199999</v>
      </c>
      <c r="J11" s="16">
        <f>MAX(-I11+B11,0)</f>
        <v>119.23367778000011</v>
      </c>
      <c r="K11" s="16">
        <f t="shared" si="12"/>
        <v>109.46903889000009</v>
      </c>
      <c r="L11" s="16">
        <f>K11+I11</f>
        <v>2255.2353611099998</v>
      </c>
      <c r="M11" s="8">
        <f t="shared" si="1"/>
        <v>2219.8132500000002</v>
      </c>
      <c r="N11" s="8">
        <f t="shared" si="8"/>
        <v>2188.23342</v>
      </c>
      <c r="O11">
        <f t="shared" si="6"/>
        <v>31.579830000000129</v>
      </c>
      <c r="P11">
        <f t="shared" si="9"/>
        <v>2231.8886767290001</v>
      </c>
      <c r="Q11">
        <f t="shared" si="10"/>
        <v>2185.769632405706</v>
      </c>
      <c r="R11">
        <f t="shared" si="2"/>
        <v>2217.3494624057062</v>
      </c>
      <c r="S11">
        <f t="shared" si="11"/>
        <v>2191.6308711044721</v>
      </c>
    </row>
    <row r="12" spans="1:19" ht="14.25" x14ac:dyDescent="0.2">
      <c r="A12" s="9" t="s">
        <v>136</v>
      </c>
      <c r="B12" s="9">
        <v>2265</v>
      </c>
      <c r="C12" s="10">
        <v>2.3580000000000001</v>
      </c>
      <c r="D12" s="9">
        <v>0</v>
      </c>
      <c r="E12" s="9">
        <f t="shared" si="5"/>
        <v>1</v>
      </c>
      <c r="F12" s="9">
        <f t="shared" si="7"/>
        <v>0</v>
      </c>
      <c r="G12" s="8">
        <f t="shared" si="3"/>
        <v>1.9950000000000002E-2</v>
      </c>
      <c r="H12">
        <f t="shared" si="0"/>
        <v>0</v>
      </c>
      <c r="I12">
        <f t="shared" si="4"/>
        <v>2145.7663222199999</v>
      </c>
      <c r="J12" s="16">
        <f>MAX(-I12+B12,0)</f>
        <v>119.23367778000011</v>
      </c>
      <c r="K12" s="16">
        <f t="shared" si="12"/>
        <v>129.7263583350001</v>
      </c>
      <c r="L12" s="16">
        <f>K12+I12</f>
        <v>2275.4926805549999</v>
      </c>
      <c r="M12" s="8">
        <f t="shared" si="1"/>
        <v>2219.8132500000002</v>
      </c>
      <c r="N12" s="8">
        <f t="shared" si="8"/>
        <v>2219.0714625000001</v>
      </c>
      <c r="O12">
        <f t="shared" si="6"/>
        <v>0.74178750000010041</v>
      </c>
      <c r="P12">
        <f t="shared" si="9"/>
        <v>2263.3419381768749</v>
      </c>
      <c r="Q12">
        <f t="shared" si="10"/>
        <v>2216.8584935322747</v>
      </c>
      <c r="R12">
        <f t="shared" si="2"/>
        <v>2217.6002810322748</v>
      </c>
      <c r="S12">
        <f t="shared" si="11"/>
        <v>2218.7311351693406</v>
      </c>
    </row>
    <row r="13" spans="1:19" ht="14.25" x14ac:dyDescent="0.2">
      <c r="A13" s="8" t="s">
        <v>137</v>
      </c>
      <c r="B13" s="8">
        <v>2392</v>
      </c>
      <c r="C13" s="11">
        <v>2.657</v>
      </c>
      <c r="D13" s="8">
        <v>0</v>
      </c>
      <c r="E13" s="8">
        <f t="shared" si="5"/>
        <v>0</v>
      </c>
      <c r="F13" s="8">
        <f t="shared" si="7"/>
        <v>1</v>
      </c>
      <c r="G13" s="8">
        <f t="shared" si="3"/>
        <v>1.9950000000000002E-2</v>
      </c>
      <c r="H13">
        <f t="shared" si="0"/>
        <v>0</v>
      </c>
      <c r="I13">
        <f t="shared" si="4"/>
        <v>2145.7663222199999</v>
      </c>
      <c r="J13" s="16">
        <f>MAX(-I13+B13,0)</f>
        <v>246.23367778000011</v>
      </c>
      <c r="K13" s="16">
        <f>AVERAGE(J10:J13)</f>
        <v>150.98367778000011</v>
      </c>
      <c r="L13" s="16">
        <f>K13+I13</f>
        <v>2296.75</v>
      </c>
      <c r="M13" s="8">
        <f t="shared" si="1"/>
        <v>2344.2795999999998</v>
      </c>
      <c r="N13" s="8">
        <f t="shared" si="8"/>
        <v>2250.9298374999998</v>
      </c>
      <c r="O13">
        <f t="shared" si="6"/>
        <v>93.349762499999997</v>
      </c>
      <c r="P13">
        <f t="shared" si="9"/>
        <v>2295.8358877581245</v>
      </c>
      <c r="Q13">
        <f t="shared" si="10"/>
        <v>2247.8754794862812</v>
      </c>
      <c r="R13">
        <f t="shared" si="2"/>
        <v>2341.2252419862812</v>
      </c>
      <c r="S13">
        <f t="shared" si="11"/>
        <v>2248.8806246950799</v>
      </c>
    </row>
    <row r="14" spans="1:19" ht="14.25" x14ac:dyDescent="0.2">
      <c r="A14" s="8" t="s">
        <v>138</v>
      </c>
      <c r="B14" s="8">
        <v>2392</v>
      </c>
      <c r="C14" s="11">
        <v>2.6659999999999999</v>
      </c>
      <c r="D14" s="8">
        <v>1</v>
      </c>
      <c r="E14" s="8">
        <f t="shared" si="5"/>
        <v>0</v>
      </c>
      <c r="F14" s="8">
        <f t="shared" si="7"/>
        <v>0</v>
      </c>
      <c r="G14" s="8">
        <f t="shared" si="3"/>
        <v>2.358E-2</v>
      </c>
      <c r="H14">
        <f t="shared" si="0"/>
        <v>2.358E-2</v>
      </c>
      <c r="I14">
        <f t="shared" si="4"/>
        <v>2196.3634920979475</v>
      </c>
      <c r="J14" s="16">
        <f>MAX(-I14+B14,0)</f>
        <v>195.63650790205247</v>
      </c>
      <c r="K14" s="16">
        <f t="shared" si="12"/>
        <v>170.0843853105132</v>
      </c>
      <c r="L14" s="16">
        <f>K14+I14</f>
        <v>2366.447877408461</v>
      </c>
      <c r="M14" s="8">
        <f t="shared" si="1"/>
        <v>2335.5966399999998</v>
      </c>
      <c r="N14" s="8">
        <f t="shared" si="8"/>
        <v>2279.875685</v>
      </c>
      <c r="O14">
        <f t="shared" si="6"/>
        <v>55.720954999999776</v>
      </c>
      <c r="P14">
        <f t="shared" si="9"/>
        <v>2333.6351536522998</v>
      </c>
      <c r="Q14">
        <f t="shared" si="10"/>
        <v>2281.1754140790749</v>
      </c>
      <c r="R14">
        <f t="shared" si="2"/>
        <v>2336.8963690790747</v>
      </c>
      <c r="S14">
        <f t="shared" si="11"/>
        <v>2278.2678386258344</v>
      </c>
    </row>
    <row r="15" spans="1:19" ht="14.25" x14ac:dyDescent="0.2">
      <c r="A15" s="8" t="s">
        <v>139</v>
      </c>
      <c r="B15" s="8">
        <v>2392</v>
      </c>
      <c r="C15" s="11">
        <v>2.6549999999999998</v>
      </c>
      <c r="D15" s="8">
        <v>0</v>
      </c>
      <c r="E15" s="8">
        <f t="shared" si="5"/>
        <v>0</v>
      </c>
      <c r="F15" s="8">
        <f t="shared" si="7"/>
        <v>0</v>
      </c>
      <c r="G15" s="8">
        <f t="shared" si="3"/>
        <v>2.358E-2</v>
      </c>
      <c r="H15">
        <f t="shared" si="0"/>
        <v>0</v>
      </c>
      <c r="I15">
        <f t="shared" si="4"/>
        <v>2196.3634920979475</v>
      </c>
      <c r="J15" s="16">
        <f>MAX(-I15+B15,0)</f>
        <v>195.63650790205247</v>
      </c>
      <c r="K15" s="16">
        <f t="shared" si="12"/>
        <v>189.18509284102629</v>
      </c>
      <c r="L15" s="16">
        <f>K15+I15</f>
        <v>2385.5485849389738</v>
      </c>
      <c r="M15" s="8">
        <f t="shared" si="1"/>
        <v>2335.5966399999998</v>
      </c>
      <c r="N15" s="8">
        <f t="shared" si="8"/>
        <v>2308.8215325000001</v>
      </c>
      <c r="O15">
        <f t="shared" si="6"/>
        <v>26.775107499999649</v>
      </c>
      <c r="P15">
        <f t="shared" si="9"/>
        <v>2363.2635442363498</v>
      </c>
      <c r="Q15">
        <f t="shared" si="10"/>
        <v>2314.0191309559123</v>
      </c>
      <c r="R15">
        <f t="shared" si="2"/>
        <v>2340.7942384559119</v>
      </c>
      <c r="S15">
        <f t="shared" si="11"/>
        <v>2309.1290326383855</v>
      </c>
    </row>
    <row r="16" spans="1:19" ht="14.25" x14ac:dyDescent="0.2">
      <c r="A16" s="8" t="s">
        <v>140</v>
      </c>
      <c r="B16" s="8">
        <v>2392</v>
      </c>
      <c r="C16" s="11">
        <v>2.6480000000000001</v>
      </c>
      <c r="D16" s="8">
        <v>0</v>
      </c>
      <c r="E16" s="8">
        <f t="shared" si="5"/>
        <v>1</v>
      </c>
      <c r="F16" s="8">
        <f t="shared" si="7"/>
        <v>0</v>
      </c>
      <c r="G16" s="8">
        <f t="shared" si="3"/>
        <v>2.358E-2</v>
      </c>
      <c r="H16">
        <f t="shared" si="0"/>
        <v>0</v>
      </c>
      <c r="I16">
        <f t="shared" si="4"/>
        <v>2196.3634920979475</v>
      </c>
      <c r="J16" s="16">
        <f>MAX(-I16+B16,0)</f>
        <v>195.63650790205247</v>
      </c>
      <c r="K16" s="16">
        <f t="shared" si="12"/>
        <v>208.28580037153938</v>
      </c>
      <c r="L16" s="16">
        <f>K16+I16</f>
        <v>2404.6492924694867</v>
      </c>
      <c r="M16" s="8">
        <f t="shared" si="1"/>
        <v>2335.5966399999998</v>
      </c>
      <c r="N16" s="8">
        <f t="shared" si="8"/>
        <v>2337.7673799999998</v>
      </c>
      <c r="O16">
        <f t="shared" si="6"/>
        <v>-2.1707400000000234</v>
      </c>
      <c r="P16">
        <f t="shared" si="9"/>
        <v>2392.8919348203995</v>
      </c>
      <c r="Q16">
        <f t="shared" si="10"/>
        <v>2346.4066301167936</v>
      </c>
      <c r="R16">
        <f t="shared" si="2"/>
        <v>2344.2358901167936</v>
      </c>
      <c r="S16">
        <f t="shared" si="11"/>
        <v>2340.7879349095156</v>
      </c>
    </row>
    <row r="17" spans="1:19" ht="14.25" x14ac:dyDescent="0.2">
      <c r="A17" s="9" t="s">
        <v>141</v>
      </c>
      <c r="B17" s="9">
        <v>2535</v>
      </c>
      <c r="C17" s="10">
        <v>2.5609999999999999</v>
      </c>
      <c r="D17" s="9">
        <v>0</v>
      </c>
      <c r="E17" s="9">
        <f t="shared" si="5"/>
        <v>0</v>
      </c>
      <c r="F17" s="9">
        <f t="shared" si="7"/>
        <v>1</v>
      </c>
      <c r="G17" s="8">
        <f t="shared" si="3"/>
        <v>2.358E-2</v>
      </c>
      <c r="H17">
        <f t="shared" si="0"/>
        <v>0</v>
      </c>
      <c r="I17">
        <f t="shared" si="4"/>
        <v>2196.3634920979475</v>
      </c>
      <c r="J17" s="16">
        <f>MAX(-I17+B17,0)</f>
        <v>338.63650790205247</v>
      </c>
      <c r="K17" s="16">
        <f t="shared" si="12"/>
        <v>231.38650790205247</v>
      </c>
      <c r="L17" s="16">
        <f>K17+I17</f>
        <v>2427.75</v>
      </c>
      <c r="M17" s="8">
        <f t="shared" si="1"/>
        <v>2475.2246999999998</v>
      </c>
      <c r="N17" s="8">
        <f t="shared" si="8"/>
        <v>2370.5036549999995</v>
      </c>
      <c r="O17">
        <f t="shared" si="6"/>
        <v>104.72104500000023</v>
      </c>
      <c r="P17">
        <f t="shared" si="9"/>
        <v>2426.4001311848992</v>
      </c>
      <c r="Q17">
        <f t="shared" si="10"/>
        <v>2379.0476909734871</v>
      </c>
      <c r="R17">
        <f t="shared" si="2"/>
        <v>2483.7687359734873</v>
      </c>
      <c r="S17">
        <f t="shared" si="11"/>
        <v>2376.4238084063172</v>
      </c>
    </row>
    <row r="18" spans="1:19" ht="14.25" x14ac:dyDescent="0.2">
      <c r="A18" s="9" t="s">
        <v>142</v>
      </c>
      <c r="B18" s="9">
        <v>2535</v>
      </c>
      <c r="C18" s="10">
        <v>2.556</v>
      </c>
      <c r="D18" s="9">
        <v>1</v>
      </c>
      <c r="E18" s="9">
        <f t="shared" si="5"/>
        <v>0</v>
      </c>
      <c r="F18" s="9">
        <f t="shared" si="7"/>
        <v>0</v>
      </c>
      <c r="G18" s="8">
        <f t="shared" si="3"/>
        <v>2.648E-2</v>
      </c>
      <c r="H18">
        <f t="shared" si="0"/>
        <v>2.648E-2</v>
      </c>
      <c r="I18">
        <f t="shared" si="4"/>
        <v>2254.5231973687014</v>
      </c>
      <c r="J18" s="16">
        <f>MAX(-I18+B18,0)</f>
        <v>280.4768026312986</v>
      </c>
      <c r="K18" s="16">
        <f t="shared" si="12"/>
        <v>252.596581584364</v>
      </c>
      <c r="L18" s="16">
        <f>K18+I18</f>
        <v>2507.1197789530652</v>
      </c>
      <c r="M18" s="8">
        <f t="shared" si="1"/>
        <v>2467.8732</v>
      </c>
      <c r="N18" s="8">
        <f t="shared" si="8"/>
        <v>2403.572795</v>
      </c>
      <c r="O18">
        <f t="shared" si="6"/>
        <v>64.300404999999955</v>
      </c>
      <c r="P18">
        <f t="shared" si="9"/>
        <v>2467.2194026116003</v>
      </c>
      <c r="Q18">
        <f t="shared" si="10"/>
        <v>2412.4437532133124</v>
      </c>
      <c r="R18">
        <f t="shared" si="2"/>
        <v>2476.7441582133124</v>
      </c>
      <c r="S18">
        <f t="shared" si="11"/>
        <v>2411.3857556898765</v>
      </c>
    </row>
    <row r="19" spans="1:19" ht="14.25" x14ac:dyDescent="0.2">
      <c r="A19" s="9" t="s">
        <v>143</v>
      </c>
      <c r="B19" s="9">
        <v>2535</v>
      </c>
      <c r="C19" s="10">
        <v>2.5659999999999998</v>
      </c>
      <c r="D19" s="9">
        <v>0</v>
      </c>
      <c r="E19" s="9">
        <f t="shared" si="5"/>
        <v>0</v>
      </c>
      <c r="F19" s="9">
        <f t="shared" si="7"/>
        <v>0</v>
      </c>
      <c r="G19" s="8">
        <f t="shared" si="3"/>
        <v>2.648E-2</v>
      </c>
      <c r="H19">
        <f t="shared" si="0"/>
        <v>0</v>
      </c>
      <c r="I19">
        <f t="shared" si="4"/>
        <v>2254.5231973687014</v>
      </c>
      <c r="J19" s="16">
        <f>MAX(-I19+B19,0)</f>
        <v>280.4768026312986</v>
      </c>
      <c r="K19" s="16">
        <f t="shared" si="12"/>
        <v>273.80665526667553</v>
      </c>
      <c r="L19" s="16">
        <f>K19+I19</f>
        <v>2528.3298526353769</v>
      </c>
      <c r="M19" s="8">
        <f t="shared" si="1"/>
        <v>2467.8732</v>
      </c>
      <c r="N19" s="8">
        <f t="shared" si="8"/>
        <v>2436.6419349999996</v>
      </c>
      <c r="O19">
        <f t="shared" si="6"/>
        <v>31.231265000000349</v>
      </c>
      <c r="P19">
        <f t="shared" si="9"/>
        <v>2501.1642134387998</v>
      </c>
      <c r="Q19">
        <f t="shared" si="10"/>
        <v>2446.9189205139246</v>
      </c>
      <c r="R19">
        <f t="shared" si="2"/>
        <v>2478.150185513925</v>
      </c>
      <c r="S19">
        <f t="shared" si="11"/>
        <v>2445.7247424543793</v>
      </c>
    </row>
    <row r="20" spans="1:19" ht="14.25" x14ac:dyDescent="0.2">
      <c r="A20" s="9" t="s">
        <v>144</v>
      </c>
      <c r="B20" s="9">
        <v>2535</v>
      </c>
      <c r="C20" s="10">
        <v>2.544</v>
      </c>
      <c r="D20" s="9">
        <v>0</v>
      </c>
      <c r="E20" s="9">
        <f t="shared" si="5"/>
        <v>1</v>
      </c>
      <c r="F20" s="9">
        <f t="shared" si="7"/>
        <v>0</v>
      </c>
      <c r="G20" s="8">
        <f t="shared" si="3"/>
        <v>2.648E-2</v>
      </c>
      <c r="H20">
        <f t="shared" si="0"/>
        <v>0</v>
      </c>
      <c r="I20">
        <f t="shared" si="4"/>
        <v>2254.5231973687014</v>
      </c>
      <c r="J20" s="16">
        <f>MAX(-I20+B20,0)</f>
        <v>280.4768026312986</v>
      </c>
      <c r="K20" s="16">
        <f t="shared" si="12"/>
        <v>295.01672894898707</v>
      </c>
      <c r="L20" s="16">
        <f>K20+I20</f>
        <v>2549.5399263176887</v>
      </c>
      <c r="M20" s="8">
        <f t="shared" si="1"/>
        <v>2467.8732</v>
      </c>
      <c r="N20" s="8">
        <f t="shared" si="8"/>
        <v>2469.7110750000002</v>
      </c>
      <c r="O20">
        <f t="shared" si="6"/>
        <v>-1.8378750000001673</v>
      </c>
      <c r="P20">
        <f t="shared" si="9"/>
        <v>2535.1090242660002</v>
      </c>
      <c r="Q20">
        <f t="shared" si="10"/>
        <v>2482.4731928753254</v>
      </c>
      <c r="R20">
        <f t="shared" si="2"/>
        <v>2480.6353178753252</v>
      </c>
      <c r="S20">
        <f t="shared" si="11"/>
        <v>2479.8245993940127</v>
      </c>
    </row>
    <row r="21" spans="1:19" ht="14.25" x14ac:dyDescent="0.2">
      <c r="A21" s="8" t="s">
        <v>145</v>
      </c>
      <c r="B21" s="8">
        <v>2690</v>
      </c>
      <c r="C21" s="11">
        <v>2.504</v>
      </c>
      <c r="D21" s="8">
        <v>0</v>
      </c>
      <c r="E21" s="8">
        <f t="shared" si="5"/>
        <v>0</v>
      </c>
      <c r="F21" s="8">
        <f t="shared" si="7"/>
        <v>1</v>
      </c>
      <c r="G21" s="8">
        <f t="shared" si="3"/>
        <v>2.648E-2</v>
      </c>
      <c r="H21">
        <f t="shared" si="0"/>
        <v>0</v>
      </c>
      <c r="I21">
        <f t="shared" si="4"/>
        <v>2254.5231973687014</v>
      </c>
      <c r="J21" s="16">
        <f>MAX(-I21+B21,0)</f>
        <v>435.4768026312986</v>
      </c>
      <c r="K21" s="16">
        <f t="shared" si="12"/>
        <v>319.2268026312986</v>
      </c>
      <c r="L21" s="16">
        <f>K21+I21</f>
        <v>2573.75</v>
      </c>
      <c r="M21" s="8">
        <f t="shared" si="1"/>
        <v>2618.7688000000003</v>
      </c>
      <c r="N21" s="8">
        <f t="shared" si="8"/>
        <v>2505.5971</v>
      </c>
      <c r="O21">
        <f t="shared" si="6"/>
        <v>113.17170000000033</v>
      </c>
      <c r="P21">
        <f t="shared" si="9"/>
        <v>2571.945311208</v>
      </c>
      <c r="Q21">
        <f t="shared" si="10"/>
        <v>2518.8594878811</v>
      </c>
      <c r="R21">
        <f t="shared" si="2"/>
        <v>2632.0311878811003</v>
      </c>
      <c r="S21">
        <f t="shared" si="11"/>
        <v>2516.8902123709158</v>
      </c>
    </row>
    <row r="22" spans="1:19" ht="14.25" x14ac:dyDescent="0.2">
      <c r="A22" s="8" t="s">
        <v>146</v>
      </c>
      <c r="B22" s="8">
        <v>2690</v>
      </c>
      <c r="C22" s="11">
        <v>2.5379999999999998</v>
      </c>
      <c r="D22" s="8">
        <v>1</v>
      </c>
      <c r="E22" s="8">
        <f t="shared" si="5"/>
        <v>0</v>
      </c>
      <c r="F22" s="8">
        <f t="shared" si="7"/>
        <v>0</v>
      </c>
      <c r="G22" s="8">
        <f t="shared" si="3"/>
        <v>2.5440000000000001E-2</v>
      </c>
      <c r="H22">
        <f t="shared" si="0"/>
        <v>2.5440000000000001E-2</v>
      </c>
      <c r="I22">
        <f t="shared" si="4"/>
        <v>2311.8782675097609</v>
      </c>
      <c r="J22" s="16">
        <f>MAX(-I22+B22,0)</f>
        <v>378.12173249023908</v>
      </c>
      <c r="K22" s="16">
        <f t="shared" si="12"/>
        <v>343.63803509603372</v>
      </c>
      <c r="L22" s="16">
        <f>K22+I22</f>
        <v>2655.5163026057944</v>
      </c>
      <c r="M22" s="8">
        <f t="shared" si="1"/>
        <v>2621.5664000000002</v>
      </c>
      <c r="N22" s="8">
        <f t="shared" si="8"/>
        <v>2544.0203999999999</v>
      </c>
      <c r="O22">
        <f t="shared" si="6"/>
        <v>77.546000000000276</v>
      </c>
      <c r="P22">
        <f t="shared" si="9"/>
        <v>2608.7402789759994</v>
      </c>
      <c r="Q22">
        <f t="shared" si="10"/>
        <v>2554.2397069721997</v>
      </c>
      <c r="R22">
        <f t="shared" si="2"/>
        <v>2631.7857069721999</v>
      </c>
      <c r="S22">
        <f t="shared" si="11"/>
        <v>2555.6505995606376</v>
      </c>
    </row>
    <row r="23" spans="1:19" ht="14.25" x14ac:dyDescent="0.2">
      <c r="A23" s="8" t="s">
        <v>147</v>
      </c>
      <c r="B23" s="8">
        <v>2690</v>
      </c>
      <c r="C23" s="11">
        <v>2.5110000000000001</v>
      </c>
      <c r="D23" s="8">
        <v>0</v>
      </c>
      <c r="E23" s="8">
        <f t="shared" si="5"/>
        <v>0</v>
      </c>
      <c r="F23" s="8">
        <f t="shared" si="7"/>
        <v>0</v>
      </c>
      <c r="G23" s="8">
        <f t="shared" si="3"/>
        <v>2.5440000000000001E-2</v>
      </c>
      <c r="H23">
        <f t="shared" si="0"/>
        <v>0</v>
      </c>
      <c r="I23">
        <f t="shared" si="4"/>
        <v>2311.8782675097609</v>
      </c>
      <c r="J23" s="16">
        <f>MAX(-I23+B23,0)</f>
        <v>378.12173249023908</v>
      </c>
      <c r="K23" s="16">
        <f t="shared" si="12"/>
        <v>368.04926756076884</v>
      </c>
      <c r="L23" s="16">
        <f>K23+I23</f>
        <v>2679.9275350705298</v>
      </c>
      <c r="M23" s="8">
        <f t="shared" si="1"/>
        <v>2621.5664000000002</v>
      </c>
      <c r="N23" s="8">
        <f t="shared" si="8"/>
        <v>2582.4436999999998</v>
      </c>
      <c r="O23">
        <f t="shared" si="6"/>
        <v>39.12270000000035</v>
      </c>
      <c r="P23">
        <f t="shared" si="9"/>
        <v>2648.1410677279996</v>
      </c>
      <c r="Q23">
        <f t="shared" si="10"/>
        <v>2590.9839205445001</v>
      </c>
      <c r="R23">
        <f t="shared" si="2"/>
        <v>2630.1066205445004</v>
      </c>
      <c r="S23">
        <f t="shared" si="11"/>
        <v>2593.6397083182815</v>
      </c>
    </row>
    <row r="24" spans="1:19" ht="14.25" x14ac:dyDescent="0.2">
      <c r="A24" s="8" t="s">
        <v>148</v>
      </c>
      <c r="B24" s="8">
        <v>2690</v>
      </c>
      <c r="C24" s="11">
        <v>2.4729999999999999</v>
      </c>
      <c r="D24" s="8">
        <v>0</v>
      </c>
      <c r="E24" s="8">
        <f t="shared" si="5"/>
        <v>1</v>
      </c>
      <c r="F24" s="8">
        <f t="shared" si="7"/>
        <v>0</v>
      </c>
      <c r="G24" s="8">
        <f t="shared" si="3"/>
        <v>2.5440000000000001E-2</v>
      </c>
      <c r="H24">
        <f t="shared" si="0"/>
        <v>0</v>
      </c>
      <c r="I24">
        <f t="shared" si="4"/>
        <v>2311.8782675097609</v>
      </c>
      <c r="J24" s="16">
        <f>MAX(-I24+B24,0)</f>
        <v>378.12173249023908</v>
      </c>
      <c r="K24" s="16">
        <f t="shared" si="12"/>
        <v>392.46050002550396</v>
      </c>
      <c r="L24" s="16">
        <f>K24+I24</f>
        <v>2704.3387675352651</v>
      </c>
      <c r="M24" s="8">
        <f t="shared" si="1"/>
        <v>2621.5664000000002</v>
      </c>
      <c r="N24" s="8">
        <f t="shared" si="8"/>
        <v>2620.8670000000002</v>
      </c>
      <c r="O24">
        <f t="shared" si="6"/>
        <v>0.69939999999996871</v>
      </c>
      <c r="P24">
        <f t="shared" si="9"/>
        <v>2687.5418564799998</v>
      </c>
      <c r="Q24">
        <f t="shared" si="10"/>
        <v>2629.0921285979998</v>
      </c>
      <c r="R24">
        <f t="shared" si="2"/>
        <v>2629.7915285979998</v>
      </c>
      <c r="S24">
        <f t="shared" si="11"/>
        <v>2630.9287609989501</v>
      </c>
    </row>
    <row r="25" spans="1:19" ht="14.25" x14ac:dyDescent="0.2">
      <c r="A25" s="8" t="s">
        <v>149</v>
      </c>
      <c r="B25" s="8">
        <v>2849</v>
      </c>
      <c r="C25" s="11">
        <v>2.4700000000000002</v>
      </c>
      <c r="D25" s="8">
        <v>0</v>
      </c>
      <c r="E25" s="8">
        <f t="shared" si="5"/>
        <v>0</v>
      </c>
      <c r="F25" s="8">
        <f t="shared" si="7"/>
        <v>1</v>
      </c>
      <c r="G25" s="8">
        <f t="shared" si="3"/>
        <v>2.5440000000000001E-2</v>
      </c>
      <c r="H25">
        <f t="shared" si="0"/>
        <v>0</v>
      </c>
      <c r="I25">
        <f t="shared" si="4"/>
        <v>2311.8782675097609</v>
      </c>
      <c r="J25" s="16">
        <f>MAX(-I25+B25,0)</f>
        <v>537.12173249023908</v>
      </c>
      <c r="K25" s="16">
        <f t="shared" si="12"/>
        <v>417.87173249023908</v>
      </c>
      <c r="L25" s="16">
        <f>K25+I25</f>
        <v>2729.75</v>
      </c>
      <c r="M25" s="8">
        <f t="shared" si="1"/>
        <v>2776.52144</v>
      </c>
      <c r="N25" s="8">
        <f t="shared" si="8"/>
        <v>2660.3051600000003</v>
      </c>
      <c r="O25">
        <f t="shared" si="6"/>
        <v>116.21627999999964</v>
      </c>
      <c r="P25">
        <f t="shared" si="9"/>
        <v>2727.9833232704</v>
      </c>
      <c r="Q25">
        <f t="shared" si="10"/>
        <v>2668.1016316135997</v>
      </c>
      <c r="R25">
        <f t="shared" si="2"/>
        <v>2784.3179116135993</v>
      </c>
      <c r="S25">
        <f t="shared" si="11"/>
        <v>2669.0004419320749</v>
      </c>
    </row>
    <row r="26" spans="1:19" ht="14.25" x14ac:dyDescent="0.2">
      <c r="A26" s="8" t="s">
        <v>150</v>
      </c>
      <c r="B26" s="8">
        <v>2849</v>
      </c>
      <c r="C26" s="11">
        <v>2.4550000000000001</v>
      </c>
      <c r="D26" s="8">
        <v>1</v>
      </c>
      <c r="E26" s="8">
        <f t="shared" si="5"/>
        <v>0</v>
      </c>
      <c r="F26" s="8">
        <f t="shared" si="7"/>
        <v>0</v>
      </c>
      <c r="G26" s="8">
        <f t="shared" si="3"/>
        <v>2.4729999999999999E-2</v>
      </c>
      <c r="H26">
        <f t="shared" si="0"/>
        <v>2.4729999999999999E-2</v>
      </c>
      <c r="I26">
        <f t="shared" si="4"/>
        <v>2369.0510170652769</v>
      </c>
      <c r="J26" s="16">
        <f>MAX(-I26+B26,0)</f>
        <v>479.94898293472306</v>
      </c>
      <c r="K26" s="16">
        <f t="shared" si="12"/>
        <v>443.32854510136008</v>
      </c>
      <c r="L26" s="16">
        <f>K26+I26</f>
        <v>2812.3795621666368</v>
      </c>
      <c r="M26" s="8">
        <f t="shared" si="1"/>
        <v>2778.54423</v>
      </c>
      <c r="N26" s="8">
        <f t="shared" si="8"/>
        <v>2699.5496174999998</v>
      </c>
      <c r="O26">
        <f t="shared" si="6"/>
        <v>78.99461250000013</v>
      </c>
      <c r="P26">
        <f t="shared" si="9"/>
        <v>2766.3094795407746</v>
      </c>
      <c r="Q26">
        <f t="shared" si="10"/>
        <v>2707.4939317547933</v>
      </c>
      <c r="R26">
        <f t="shared" si="2"/>
        <v>2786.4885442547934</v>
      </c>
      <c r="S26">
        <f t="shared" si="11"/>
        <v>2707.6761512527232</v>
      </c>
    </row>
    <row r="27" spans="1:19" ht="14.25" x14ac:dyDescent="0.2">
      <c r="A27" s="8" t="s">
        <v>151</v>
      </c>
      <c r="B27" s="8">
        <v>2849</v>
      </c>
      <c r="C27" s="11">
        <v>2.4319999999999999</v>
      </c>
      <c r="D27" s="8">
        <v>0</v>
      </c>
      <c r="E27" s="8">
        <f t="shared" si="5"/>
        <v>0</v>
      </c>
      <c r="F27" s="8">
        <f t="shared" si="7"/>
        <v>0</v>
      </c>
      <c r="G27" s="8">
        <f t="shared" si="3"/>
        <v>2.4729999999999999E-2</v>
      </c>
      <c r="H27">
        <f t="shared" si="0"/>
        <v>0</v>
      </c>
      <c r="I27">
        <f t="shared" si="4"/>
        <v>2369.0510170652769</v>
      </c>
      <c r="J27" s="16">
        <f>MAX(-I27+B27,0)</f>
        <v>479.94898293472306</v>
      </c>
      <c r="K27" s="16">
        <f t="shared" si="12"/>
        <v>468.78535771248107</v>
      </c>
      <c r="L27" s="16">
        <f>K27+I27</f>
        <v>2837.836374777758</v>
      </c>
      <c r="M27" s="8">
        <f t="shared" si="1"/>
        <v>2778.54423</v>
      </c>
      <c r="N27" s="8">
        <f t="shared" si="8"/>
        <v>2738.7940749999998</v>
      </c>
      <c r="O27">
        <f t="shared" si="6"/>
        <v>39.750155000000177</v>
      </c>
      <c r="P27">
        <f t="shared" si="9"/>
        <v>2806.5244524747495</v>
      </c>
      <c r="Q27">
        <f t="shared" si="10"/>
        <v>2747.0897779414809</v>
      </c>
      <c r="R27">
        <f t="shared" si="2"/>
        <v>2786.839932941481</v>
      </c>
      <c r="S27">
        <f t="shared" si="11"/>
        <v>2746.8594793519683</v>
      </c>
    </row>
    <row r="28" spans="1:19" ht="14.25" x14ac:dyDescent="0.2">
      <c r="A28" s="8" t="s">
        <v>152</v>
      </c>
      <c r="B28" s="8">
        <v>2849</v>
      </c>
      <c r="C28" s="11">
        <v>2.4129999999999998</v>
      </c>
      <c r="D28" s="8">
        <v>0</v>
      </c>
      <c r="E28" s="8">
        <f t="shared" si="5"/>
        <v>1</v>
      </c>
      <c r="F28" s="8">
        <f t="shared" si="7"/>
        <v>0</v>
      </c>
      <c r="G28" s="8">
        <f t="shared" si="3"/>
        <v>2.4729999999999999E-2</v>
      </c>
      <c r="H28">
        <f t="shared" si="0"/>
        <v>0</v>
      </c>
      <c r="I28">
        <f t="shared" si="4"/>
        <v>2369.0510170652769</v>
      </c>
      <c r="J28" s="16">
        <f>MAX(-I28+B28,0)</f>
        <v>479.94898293472306</v>
      </c>
      <c r="K28" s="16">
        <f t="shared" si="12"/>
        <v>494.24217032360207</v>
      </c>
      <c r="L28" s="16">
        <f>K28+I28</f>
        <v>2863.2931873888792</v>
      </c>
      <c r="M28" s="8">
        <f t="shared" si="1"/>
        <v>2778.54423</v>
      </c>
      <c r="N28" s="8">
        <f t="shared" si="8"/>
        <v>2778.0385324999997</v>
      </c>
      <c r="O28">
        <f t="shared" si="6"/>
        <v>0.50569750000022395</v>
      </c>
      <c r="P28">
        <f t="shared" si="9"/>
        <v>2846.7394254087244</v>
      </c>
      <c r="Q28">
        <f t="shared" si="10"/>
        <v>2786.8891701736625</v>
      </c>
      <c r="R28">
        <f t="shared" si="2"/>
        <v>2787.3948676736627</v>
      </c>
      <c r="S28">
        <f t="shared" si="11"/>
        <v>2786.2603141208838</v>
      </c>
    </row>
    <row r="29" spans="1:19" ht="14.25" x14ac:dyDescent="0.2">
      <c r="A29" s="8" t="s">
        <v>153</v>
      </c>
      <c r="B29" s="8">
        <v>3015</v>
      </c>
      <c r="C29" s="11">
        <v>2.399</v>
      </c>
      <c r="D29" s="8">
        <v>0</v>
      </c>
      <c r="E29" s="8">
        <f t="shared" si="5"/>
        <v>0</v>
      </c>
      <c r="F29" s="8">
        <f t="shared" si="7"/>
        <v>1</v>
      </c>
      <c r="G29" s="8">
        <f t="shared" si="3"/>
        <v>2.4729999999999999E-2</v>
      </c>
      <c r="H29">
        <f t="shared" si="0"/>
        <v>0</v>
      </c>
      <c r="I29">
        <f t="shared" si="4"/>
        <v>2369.0510170652769</v>
      </c>
      <c r="J29" s="16">
        <f>MAX(-I29+B29,0)</f>
        <v>645.94898293472306</v>
      </c>
      <c r="K29" s="16">
        <f t="shared" si="12"/>
        <v>521.44898293472306</v>
      </c>
      <c r="L29" s="16">
        <f>K29+I29</f>
        <v>2890.5</v>
      </c>
      <c r="M29" s="8">
        <f t="shared" si="1"/>
        <v>2940.43905</v>
      </c>
      <c r="N29" s="8">
        <f t="shared" si="8"/>
        <v>2819.0179349999999</v>
      </c>
      <c r="O29">
        <f t="shared" si="6"/>
        <v>121.4211150000001</v>
      </c>
      <c r="P29">
        <f t="shared" si="9"/>
        <v>2888.7322485325494</v>
      </c>
      <c r="Q29">
        <f t="shared" si="10"/>
        <v>2827.0764014891997</v>
      </c>
      <c r="R29">
        <f t="shared" si="2"/>
        <v>2948.4975164891998</v>
      </c>
      <c r="S29">
        <f t="shared" si="11"/>
        <v>2827.3052153397844</v>
      </c>
    </row>
    <row r="30" spans="1:19" ht="14.25" x14ac:dyDescent="0.2">
      <c r="A30" s="8" t="s">
        <v>154</v>
      </c>
      <c r="B30" s="8">
        <v>3015</v>
      </c>
      <c r="C30" s="11">
        <v>2.379</v>
      </c>
      <c r="D30" s="8">
        <v>1</v>
      </c>
      <c r="E30" s="8">
        <f t="shared" ref="E30:E32" si="13">D28</f>
        <v>0</v>
      </c>
      <c r="F30" s="8">
        <f t="shared" ref="F30:F32" si="14">E29</f>
        <v>0</v>
      </c>
      <c r="G30" s="8">
        <f t="shared" si="3"/>
        <v>2.4129999999999999E-2</v>
      </c>
      <c r="H30">
        <f t="shared" si="0"/>
        <v>2.4129999999999999E-2</v>
      </c>
      <c r="I30">
        <f t="shared" si="4"/>
        <v>2426.2162181070621</v>
      </c>
      <c r="J30" s="16">
        <f>MAX(-I30+B30,0)</f>
        <v>588.7837818929379</v>
      </c>
      <c r="K30" s="16">
        <f t="shared" si="12"/>
        <v>548.65768267427677</v>
      </c>
      <c r="L30" s="16">
        <f>K30+I30</f>
        <v>2974.8739007813388</v>
      </c>
      <c r="M30" s="8">
        <f t="shared" si="1"/>
        <v>2942.2480500000001</v>
      </c>
      <c r="N30" s="8">
        <f t="shared" si="8"/>
        <v>2859.94389</v>
      </c>
      <c r="O30">
        <f t="shared" si="6"/>
        <v>82.304160000000138</v>
      </c>
      <c r="P30">
        <f t="shared" si="9"/>
        <v>2928.9543360656999</v>
      </c>
      <c r="Q30">
        <f t="shared" si="10"/>
        <v>2867.7376156204309</v>
      </c>
      <c r="R30">
        <f t="shared" si="2"/>
        <v>2950.0417756204311</v>
      </c>
      <c r="S30">
        <f t="shared" si="11"/>
        <v>2868.193523181194</v>
      </c>
    </row>
    <row r="31" spans="1:19" ht="14.25" x14ac:dyDescent="0.2">
      <c r="A31" s="8" t="s">
        <v>155</v>
      </c>
      <c r="B31" s="8">
        <v>3015</v>
      </c>
      <c r="C31" s="11">
        <v>2.363</v>
      </c>
      <c r="D31" s="8">
        <v>0</v>
      </c>
      <c r="E31" s="8">
        <f t="shared" si="13"/>
        <v>0</v>
      </c>
      <c r="F31" s="8">
        <f t="shared" si="14"/>
        <v>0</v>
      </c>
      <c r="G31" s="8">
        <f t="shared" si="3"/>
        <v>2.4129999999999999E-2</v>
      </c>
      <c r="H31">
        <f t="shared" si="0"/>
        <v>0</v>
      </c>
      <c r="I31">
        <f t="shared" si="4"/>
        <v>2426.2162181070621</v>
      </c>
      <c r="J31" s="16">
        <f>MAX(-I31+B31,0)</f>
        <v>588.7837818929379</v>
      </c>
      <c r="K31" s="16">
        <f t="shared" si="12"/>
        <v>575.86638241383048</v>
      </c>
      <c r="L31" s="16">
        <f>K31+I31</f>
        <v>3002.0826005208928</v>
      </c>
      <c r="M31" s="8">
        <f t="shared" si="1"/>
        <v>2942.2480500000001</v>
      </c>
      <c r="N31" s="8">
        <f t="shared" si="8"/>
        <v>2900.8698450000002</v>
      </c>
      <c r="O31">
        <f t="shared" si="6"/>
        <v>41.37820499999998</v>
      </c>
      <c r="P31">
        <f t="shared" si="9"/>
        <v>2970.8678343598503</v>
      </c>
      <c r="Q31">
        <f t="shared" si="10"/>
        <v>2908.8234610917061</v>
      </c>
      <c r="R31">
        <f t="shared" si="2"/>
        <v>2950.2016660917061</v>
      </c>
      <c r="S31">
        <f t="shared" si="11"/>
        <v>2909.0339564687501</v>
      </c>
    </row>
    <row r="32" spans="1:19" ht="14.25" x14ac:dyDescent="0.2">
      <c r="A32" s="8" t="s">
        <v>156</v>
      </c>
      <c r="B32" s="8">
        <v>3015</v>
      </c>
      <c r="C32" s="11">
        <v>2.3479999999999999</v>
      </c>
      <c r="D32" s="8">
        <v>0</v>
      </c>
      <c r="E32" s="8">
        <f t="shared" si="13"/>
        <v>1</v>
      </c>
      <c r="F32" s="8">
        <f t="shared" si="14"/>
        <v>0</v>
      </c>
      <c r="G32" s="8">
        <f t="shared" si="3"/>
        <v>2.4129999999999999E-2</v>
      </c>
      <c r="H32">
        <f t="shared" si="0"/>
        <v>0</v>
      </c>
      <c r="I32">
        <f t="shared" si="4"/>
        <v>2426.2162181070621</v>
      </c>
      <c r="J32" s="16">
        <f>MAX(-I32+B32,0)</f>
        <v>588.7837818929379</v>
      </c>
      <c r="K32" s="16">
        <f t="shared" si="12"/>
        <v>603.07508215338419</v>
      </c>
      <c r="L32" s="16">
        <f>K32+I32</f>
        <v>3029.2913002604464</v>
      </c>
      <c r="M32" s="8">
        <f t="shared" si="1"/>
        <v>2942.2480500000001</v>
      </c>
      <c r="N32" s="8">
        <f t="shared" si="8"/>
        <v>2941.7958000000003</v>
      </c>
      <c r="O32">
        <f t="shared" si="6"/>
        <v>0.45224999999982174</v>
      </c>
      <c r="P32">
        <f t="shared" si="9"/>
        <v>3012.7813326540004</v>
      </c>
      <c r="Q32">
        <f t="shared" si="10"/>
        <v>2950.3339379030249</v>
      </c>
      <c r="R32">
        <f t="shared" si="2"/>
        <v>2950.7861879030247</v>
      </c>
      <c r="S32">
        <f t="shared" si="11"/>
        <v>2949.8817865260903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opLeftCell="P1" zoomScale="115" zoomScaleNormal="115" workbookViewId="0">
      <pane ySplit="1" topLeftCell="A80" activePane="bottomLeft" state="frozen"/>
      <selection activeCell="N1" sqref="N1"/>
      <selection pane="bottomLeft" activeCell="AH78" sqref="AH78"/>
    </sheetView>
  </sheetViews>
  <sheetFormatPr defaultRowHeight="12.75" x14ac:dyDescent="0.2"/>
  <cols>
    <col min="3" max="18" width="9.140625" style="20"/>
    <col min="19" max="20" width="9.140625" style="22"/>
    <col min="21" max="21" width="9.140625" style="9"/>
    <col min="22" max="26" width="9.140625" style="9" customWidth="1"/>
    <col min="27" max="28" width="12" style="9" customWidth="1"/>
  </cols>
  <sheetData>
    <row r="1" spans="1:33" s="23" customFormat="1" ht="102" x14ac:dyDescent="0.2">
      <c r="B1" s="24" t="s">
        <v>256</v>
      </c>
      <c r="C1" s="25" t="s">
        <v>257</v>
      </c>
      <c r="D1" s="25" t="s">
        <v>258</v>
      </c>
      <c r="E1" s="25" t="s">
        <v>259</v>
      </c>
      <c r="F1" s="25" t="s">
        <v>273</v>
      </c>
      <c r="G1" s="25" t="s">
        <v>169</v>
      </c>
      <c r="H1" s="25" t="s">
        <v>170</v>
      </c>
      <c r="I1" s="25" t="s">
        <v>171</v>
      </c>
      <c r="J1" s="25" t="s">
        <v>157</v>
      </c>
      <c r="K1" s="25" t="s">
        <v>172</v>
      </c>
      <c r="L1" s="25" t="s">
        <v>158</v>
      </c>
      <c r="M1" s="25" t="s">
        <v>159</v>
      </c>
      <c r="N1" s="25" t="s">
        <v>269</v>
      </c>
      <c r="O1" s="25" t="s">
        <v>173</v>
      </c>
      <c r="P1" s="25" t="s">
        <v>174</v>
      </c>
      <c r="Q1" s="25" t="s">
        <v>175</v>
      </c>
      <c r="R1" s="25" t="s">
        <v>262</v>
      </c>
      <c r="S1" s="26" t="s">
        <v>263</v>
      </c>
      <c r="T1" s="26" t="s">
        <v>260</v>
      </c>
      <c r="U1" s="27" t="s">
        <v>161</v>
      </c>
      <c r="V1" s="26" t="s">
        <v>264</v>
      </c>
      <c r="W1" s="26" t="s">
        <v>265</v>
      </c>
      <c r="X1" s="26" t="s">
        <v>266</v>
      </c>
      <c r="Y1" s="26" t="s">
        <v>267</v>
      </c>
      <c r="Z1" s="26" t="s">
        <v>261</v>
      </c>
      <c r="AA1" s="26" t="s">
        <v>268</v>
      </c>
      <c r="AB1" s="26" t="s">
        <v>274</v>
      </c>
      <c r="AC1" s="29" t="s">
        <v>275</v>
      </c>
      <c r="AD1" s="29" t="s">
        <v>270</v>
      </c>
      <c r="AE1" s="29" t="s">
        <v>271</v>
      </c>
      <c r="AF1" s="29" t="s">
        <v>276</v>
      </c>
      <c r="AG1" s="28" t="s">
        <v>272</v>
      </c>
    </row>
    <row r="2" spans="1:33" x14ac:dyDescent="0.2">
      <c r="A2" t="s">
        <v>26</v>
      </c>
      <c r="B2" t="s">
        <v>179</v>
      </c>
      <c r="C2" s="21">
        <v>166.83333333333334</v>
      </c>
      <c r="D2" s="21"/>
      <c r="E2" s="20">
        <v>1016.9</v>
      </c>
      <c r="G2" s="20">
        <v>213</v>
      </c>
      <c r="H2" s="20">
        <v>190.2</v>
      </c>
      <c r="I2" s="20">
        <v>20.5</v>
      </c>
      <c r="J2" s="20">
        <f>IF(A2="Q1",1,0)</f>
        <v>1</v>
      </c>
      <c r="L2" s="20">
        <v>0</v>
      </c>
    </row>
    <row r="3" spans="1:33" x14ac:dyDescent="0.2">
      <c r="A3" t="s">
        <v>27</v>
      </c>
      <c r="B3" t="s">
        <v>180</v>
      </c>
      <c r="C3" s="21">
        <v>168.16666666666666</v>
      </c>
      <c r="D3" s="21"/>
      <c r="E3" s="20">
        <v>1042.3</v>
      </c>
      <c r="G3" s="20">
        <v>216.1</v>
      </c>
      <c r="H3" s="20">
        <v>198.3</v>
      </c>
      <c r="I3" s="20">
        <v>20</v>
      </c>
      <c r="J3" s="20">
        <f>IF(A3="Q1",1,0)</f>
        <v>0</v>
      </c>
      <c r="K3" s="20">
        <f>J2</f>
        <v>1</v>
      </c>
      <c r="L3" s="20">
        <v>0</v>
      </c>
    </row>
    <row r="4" spans="1:33" x14ac:dyDescent="0.2">
      <c r="A4" t="s">
        <v>28</v>
      </c>
      <c r="B4" t="s">
        <v>181</v>
      </c>
      <c r="C4" s="21">
        <v>169.70000000000002</v>
      </c>
      <c r="D4" s="21"/>
      <c r="E4" s="20">
        <v>1054.7</v>
      </c>
      <c r="G4" s="20">
        <v>220.7</v>
      </c>
      <c r="H4" s="20">
        <v>204.8</v>
      </c>
      <c r="I4" s="20">
        <v>20.6</v>
      </c>
      <c r="J4" s="20">
        <f>IF(A4="Q1",1,0)</f>
        <v>0</v>
      </c>
      <c r="K4" s="20">
        <f t="shared" ref="K4:K67" si="0">J3</f>
        <v>0</v>
      </c>
      <c r="L4" s="20">
        <f t="shared" ref="L4:L67" si="1">J2</f>
        <v>1</v>
      </c>
      <c r="N4" s="20">
        <f>IF($L4=1,AVERAGE(E1:E4),N5)</f>
        <v>1037.9666666666665</v>
      </c>
      <c r="O4" s="20">
        <f>IF($L4=1,AVERAGE(G1:G4),O5)</f>
        <v>216.6</v>
      </c>
      <c r="P4" s="20">
        <f>IF($L4=1,AVERAGE(H1:H4),P5)</f>
        <v>197.76666666666665</v>
      </c>
      <c r="Q4" s="20">
        <f>IF($L4=1,AVERAGE(I1:I4),Q5)</f>
        <v>20.366666666666667</v>
      </c>
      <c r="R4" s="20">
        <f>SUM(O4:Q4)</f>
        <v>434.73333333333335</v>
      </c>
      <c r="S4" s="22">
        <f>N4-R4</f>
        <v>603.23333333333312</v>
      </c>
      <c r="T4" s="22">
        <v>0.02</v>
      </c>
      <c r="AC4">
        <f>S4*(1-MAX(T4,0))</f>
        <v>591.16866666666647</v>
      </c>
      <c r="AG4">
        <f>AA4-F4</f>
        <v>0</v>
      </c>
    </row>
    <row r="5" spans="1:33" x14ac:dyDescent="0.2">
      <c r="A5" t="s">
        <v>29</v>
      </c>
      <c r="B5" t="s">
        <v>182</v>
      </c>
      <c r="C5" s="21">
        <v>170.83333333333334</v>
      </c>
      <c r="D5" s="21"/>
      <c r="E5" s="20">
        <v>1065.5999999999999</v>
      </c>
      <c r="F5" s="20">
        <f>AVERAGE(E2:E5)</f>
        <v>1044.875</v>
      </c>
      <c r="G5" s="20">
        <v>226.7</v>
      </c>
      <c r="H5" s="20">
        <v>204.8</v>
      </c>
      <c r="I5" s="20">
        <v>21.9</v>
      </c>
      <c r="J5" s="20">
        <f>IF(A5="Q1",1,0)</f>
        <v>0</v>
      </c>
      <c r="K5" s="20">
        <f t="shared" si="0"/>
        <v>0</v>
      </c>
      <c r="L5" s="20">
        <f t="shared" si="1"/>
        <v>0</v>
      </c>
      <c r="M5" s="20">
        <f>L4</f>
        <v>1</v>
      </c>
      <c r="N5" s="20">
        <f>IF($L5=1,AVERAGE(E2:E5),N6)</f>
        <v>1114.425</v>
      </c>
      <c r="O5" s="20">
        <f>IF($L5=1,AVERAGE(G2:G5),O6)</f>
        <v>236.67500000000001</v>
      </c>
      <c r="P5" s="20">
        <f>IF($L5=1,AVERAGE(H2:H5),P6)</f>
        <v>216.82499999999999</v>
      </c>
      <c r="Q5" s="20">
        <f>IF($L5=1,AVERAGE(I2:I5),Q6)</f>
        <v>27.225000000000001</v>
      </c>
      <c r="R5" s="20">
        <f t="shared" ref="R5:R68" si="2">SUM(O5:Q5)</f>
        <v>480.72500000000002</v>
      </c>
      <c r="S5" s="22">
        <f t="shared" ref="S5:S68" si="3">N5-R5</f>
        <v>633.69999999999993</v>
      </c>
      <c r="T5" s="22">
        <v>0.02</v>
      </c>
      <c r="AC5">
        <f t="shared" ref="AC5:AC68" si="4">S5*(1-MAX(T5,0))</f>
        <v>621.02599999999995</v>
      </c>
      <c r="AG5">
        <f t="shared" ref="AG5:AG68" si="5">AA5-F5</f>
        <v>-1044.875</v>
      </c>
    </row>
    <row r="6" spans="1:33" x14ac:dyDescent="0.2">
      <c r="A6" t="s">
        <v>26</v>
      </c>
      <c r="B6" t="s">
        <v>183</v>
      </c>
      <c r="C6" s="21">
        <v>172.43333333333331</v>
      </c>
      <c r="D6" s="21">
        <f>((C6/C2) - 1)</f>
        <v>3.3566433566433407E-2</v>
      </c>
      <c r="E6" s="20">
        <v>1107.8</v>
      </c>
      <c r="F6" s="20">
        <f t="shared" ref="F6:F69" si="6">AVERAGE(E3:E6)</f>
        <v>1067.5999999999999</v>
      </c>
      <c r="G6" s="20">
        <v>233.8</v>
      </c>
      <c r="H6" s="20">
        <v>215</v>
      </c>
      <c r="I6" s="20">
        <v>25.5</v>
      </c>
      <c r="J6" s="20">
        <f>IF(A6="Q1",1,0)</f>
        <v>1</v>
      </c>
      <c r="K6" s="20">
        <f t="shared" si="0"/>
        <v>0</v>
      </c>
      <c r="L6" s="20">
        <f t="shared" si="1"/>
        <v>0</v>
      </c>
      <c r="M6" s="20">
        <f t="shared" ref="M6:M69" si="7">L5</f>
        <v>0</v>
      </c>
      <c r="N6" s="20">
        <f>IF($L6=1,AVERAGE(E3:E6),N7)</f>
        <v>1114.425</v>
      </c>
      <c r="O6" s="20">
        <f>IF($L6=1,AVERAGE(G3:G6),O7)</f>
        <v>236.67500000000001</v>
      </c>
      <c r="P6" s="20">
        <f>IF($L6=1,AVERAGE(H3:H6),P7)</f>
        <v>216.82499999999999</v>
      </c>
      <c r="Q6" s="20">
        <f>IF($L6=1,AVERAGE(I3:I6),Q7)</f>
        <v>27.225000000000001</v>
      </c>
      <c r="R6" s="20">
        <f t="shared" si="2"/>
        <v>480.72500000000002</v>
      </c>
      <c r="S6" s="22">
        <f t="shared" si="3"/>
        <v>633.69999999999993</v>
      </c>
      <c r="T6" s="22">
        <v>0.02</v>
      </c>
      <c r="Z6" s="9">
        <f>AVERAGE(R3:R6)</f>
        <v>465.39444444444445</v>
      </c>
      <c r="AC6">
        <f t="shared" si="4"/>
        <v>621.02599999999995</v>
      </c>
      <c r="AG6">
        <f t="shared" si="5"/>
        <v>-1067.5999999999999</v>
      </c>
    </row>
    <row r="7" spans="1:33" x14ac:dyDescent="0.2">
      <c r="A7" t="s">
        <v>27</v>
      </c>
      <c r="B7" t="s">
        <v>184</v>
      </c>
      <c r="C7" s="21">
        <v>173.73333333333335</v>
      </c>
      <c r="D7" s="21">
        <f t="shared" ref="D7:D70" si="8">((C7/C3) - 1)</f>
        <v>3.3102081268582939E-2</v>
      </c>
      <c r="E7" s="20">
        <v>1139.0999999999999</v>
      </c>
      <c r="F7" s="20">
        <f t="shared" si="6"/>
        <v>1091.8000000000002</v>
      </c>
      <c r="G7" s="20">
        <v>240.4</v>
      </c>
      <c r="H7" s="20">
        <v>230.1</v>
      </c>
      <c r="I7" s="20">
        <v>28.4</v>
      </c>
      <c r="J7" s="20">
        <f>IF(A7="Q1",1,0)</f>
        <v>0</v>
      </c>
      <c r="K7" s="20">
        <f t="shared" si="0"/>
        <v>1</v>
      </c>
      <c r="L7" s="20">
        <f t="shared" si="1"/>
        <v>0</v>
      </c>
      <c r="M7" s="20">
        <f t="shared" si="7"/>
        <v>0</v>
      </c>
      <c r="N7" s="20">
        <f>IF($L7=1,AVERAGE(E4:E7),N8)</f>
        <v>1114.425</v>
      </c>
      <c r="O7" s="20">
        <f>IF($L7=1,AVERAGE(G4:G7),O8)</f>
        <v>236.67500000000001</v>
      </c>
      <c r="P7" s="20">
        <f>IF($L7=1,AVERAGE(H4:H7),P8)</f>
        <v>216.82499999999999</v>
      </c>
      <c r="Q7" s="20">
        <f>IF($L7=1,AVERAGE(I4:I7),Q8)</f>
        <v>27.225000000000001</v>
      </c>
      <c r="R7" s="20">
        <f t="shared" si="2"/>
        <v>480.72500000000002</v>
      </c>
      <c r="S7" s="22">
        <f t="shared" si="3"/>
        <v>633.69999999999993</v>
      </c>
      <c r="T7" s="22">
        <v>0.02</v>
      </c>
      <c r="U7" s="9">
        <f>T7*J7</f>
        <v>0</v>
      </c>
      <c r="V7" s="9">
        <f>S7*(1+U7)</f>
        <v>633.69999999999993</v>
      </c>
      <c r="Z7" s="9">
        <f>AVERAGE(R4:R7)</f>
        <v>469.22708333333333</v>
      </c>
      <c r="AC7">
        <f t="shared" si="4"/>
        <v>621.02599999999995</v>
      </c>
      <c r="AG7">
        <f t="shared" si="5"/>
        <v>-1091.8000000000002</v>
      </c>
    </row>
    <row r="8" spans="1:33" x14ac:dyDescent="0.2">
      <c r="A8" t="s">
        <v>28</v>
      </c>
      <c r="B8" t="s">
        <v>185</v>
      </c>
      <c r="C8" s="21">
        <v>174.1</v>
      </c>
      <c r="D8" s="21">
        <f t="shared" si="8"/>
        <v>2.5928108426635177E-2</v>
      </c>
      <c r="E8" s="20">
        <v>1145.2</v>
      </c>
      <c r="F8" s="20">
        <f t="shared" si="6"/>
        <v>1114.425</v>
      </c>
      <c r="G8" s="20">
        <v>245.8</v>
      </c>
      <c r="H8" s="20">
        <v>217.4</v>
      </c>
      <c r="I8" s="20">
        <v>33.1</v>
      </c>
      <c r="J8" s="20">
        <f>IF(A8="Q1",1,0)</f>
        <v>0</v>
      </c>
      <c r="K8" s="20">
        <f t="shared" si="0"/>
        <v>0</v>
      </c>
      <c r="L8" s="20">
        <f t="shared" si="1"/>
        <v>1</v>
      </c>
      <c r="M8" s="20">
        <f t="shared" si="7"/>
        <v>0</v>
      </c>
      <c r="N8" s="20">
        <f>IF($L8=1,AVERAGE(E5:E8),N9)</f>
        <v>1114.425</v>
      </c>
      <c r="O8" s="20">
        <f>IF($L8=1,AVERAGE(G5:G8),O9)</f>
        <v>236.67500000000001</v>
      </c>
      <c r="P8" s="20">
        <f>IF($L8=1,AVERAGE(H5:H8),P9)</f>
        <v>216.82499999999999</v>
      </c>
      <c r="Q8" s="20">
        <f>IF($L8=1,AVERAGE(I5:I8),Q9)</f>
        <v>27.225000000000001</v>
      </c>
      <c r="R8" s="20">
        <f t="shared" si="2"/>
        <v>480.72500000000002</v>
      </c>
      <c r="S8" s="22">
        <f t="shared" si="3"/>
        <v>633.69999999999993</v>
      </c>
      <c r="T8" s="22">
        <v>0.02</v>
      </c>
      <c r="U8" s="9">
        <f>T8*J8</f>
        <v>0</v>
      </c>
      <c r="V8" s="9">
        <f>V7*(1+U8)</f>
        <v>633.69999999999993</v>
      </c>
      <c r="Z8" s="9">
        <f>AVERAGE(R5:R8)</f>
        <v>480.72500000000002</v>
      </c>
      <c r="AC8">
        <f>S8*(1-MAX(T8,0))</f>
        <v>621.02599999999995</v>
      </c>
      <c r="AD8">
        <f>AVERAGE(AC5:AC8)</f>
        <v>621.02599999999995</v>
      </c>
      <c r="AE8">
        <f>AD8*(1+T8)</f>
        <v>633.44651999999996</v>
      </c>
      <c r="AF8">
        <f>AE8+Z8</f>
        <v>1114.1715199999999</v>
      </c>
      <c r="AG8">
        <f t="shared" si="5"/>
        <v>-1114.425</v>
      </c>
    </row>
    <row r="9" spans="1:33" x14ac:dyDescent="0.2">
      <c r="A9" t="s">
        <v>29</v>
      </c>
      <c r="B9" t="s">
        <v>186</v>
      </c>
      <c r="C9" s="21">
        <v>173.66666666666666</v>
      </c>
      <c r="D9" s="21">
        <f t="shared" si="8"/>
        <v>1.6585365853658329E-2</v>
      </c>
      <c r="E9" s="20">
        <v>1191.2</v>
      </c>
      <c r="F9" s="20">
        <f t="shared" si="6"/>
        <v>1145.8249999999998</v>
      </c>
      <c r="G9" s="20">
        <v>250.3</v>
      </c>
      <c r="H9" s="20">
        <v>246.5</v>
      </c>
      <c r="I9" s="20">
        <v>40.6</v>
      </c>
      <c r="J9" s="20">
        <f>IF(A9="Q1",1,0)</f>
        <v>0</v>
      </c>
      <c r="K9" s="20">
        <f t="shared" si="0"/>
        <v>0</v>
      </c>
      <c r="L9" s="20">
        <f t="shared" si="1"/>
        <v>0</v>
      </c>
      <c r="M9" s="20">
        <f t="shared" si="7"/>
        <v>1</v>
      </c>
      <c r="N9" s="20">
        <f>IF($L9=1,AVERAGE(E6:E9),N10)</f>
        <v>1229.8</v>
      </c>
      <c r="O9" s="20">
        <f>IF($L9=1,AVERAGE(G6:G9),O10)</f>
        <v>255.97499999999999</v>
      </c>
      <c r="P9" s="20">
        <f>IF($L9=1,AVERAGE(H6:H9),P10)</f>
        <v>246.57500000000002</v>
      </c>
      <c r="Q9" s="20">
        <f>IF($L9=1,AVERAGE(I6:I9),Q10)</f>
        <v>50.2</v>
      </c>
      <c r="R9" s="20">
        <f t="shared" si="2"/>
        <v>552.75</v>
      </c>
      <c r="S9" s="22">
        <f t="shared" si="3"/>
        <v>677.05</v>
      </c>
      <c r="T9" s="22">
        <v>0.02</v>
      </c>
      <c r="U9" s="9">
        <f>T9*J9</f>
        <v>0</v>
      </c>
      <c r="V9" s="9">
        <f>V8*(1+U9)</f>
        <v>633.69999999999993</v>
      </c>
      <c r="Z9" s="9">
        <f>AVERAGE(R6:R9)</f>
        <v>498.73125000000005</v>
      </c>
      <c r="AC9">
        <f t="shared" si="4"/>
        <v>663.5089999999999</v>
      </c>
      <c r="AD9">
        <f t="shared" ref="AD9:AD72" si="9">AVERAGE(AC6:AC9)</f>
        <v>631.64675</v>
      </c>
      <c r="AE9">
        <f>AD9*(1+T9)</f>
        <v>644.27968499999997</v>
      </c>
      <c r="AF9">
        <f>AE9+Z9</f>
        <v>1143.010935</v>
      </c>
      <c r="AG9">
        <f t="shared" si="5"/>
        <v>-1145.8249999999998</v>
      </c>
    </row>
    <row r="10" spans="1:33" x14ac:dyDescent="0.2">
      <c r="A10" t="s">
        <v>26</v>
      </c>
      <c r="B10" t="s">
        <v>187</v>
      </c>
      <c r="C10" s="21">
        <v>174.03333333333333</v>
      </c>
      <c r="D10" s="21">
        <f t="shared" si="8"/>
        <v>9.2789483858497501E-3</v>
      </c>
      <c r="E10" s="20">
        <v>1221</v>
      </c>
      <c r="F10" s="20">
        <f t="shared" si="6"/>
        <v>1174.125</v>
      </c>
      <c r="G10" s="20">
        <v>254.1</v>
      </c>
      <c r="H10" s="20">
        <v>244.9</v>
      </c>
      <c r="I10" s="20">
        <v>42.8</v>
      </c>
      <c r="J10" s="20">
        <f>IF(A10="Q1",1,0)</f>
        <v>1</v>
      </c>
      <c r="K10" s="20">
        <f t="shared" si="0"/>
        <v>0</v>
      </c>
      <c r="L10" s="20">
        <f t="shared" si="1"/>
        <v>0</v>
      </c>
      <c r="M10" s="20">
        <f t="shared" si="7"/>
        <v>0</v>
      </c>
      <c r="N10" s="20">
        <f>IF($L10=1,AVERAGE(E7:E10),N11)</f>
        <v>1229.8</v>
      </c>
      <c r="O10" s="20">
        <f>IF($L10=1,AVERAGE(G7:G10),O11)</f>
        <v>255.97499999999999</v>
      </c>
      <c r="P10" s="20">
        <f>IF($L10=1,AVERAGE(H7:H10),P11)</f>
        <v>246.57500000000002</v>
      </c>
      <c r="Q10" s="20">
        <f>IF($L10=1,AVERAGE(I7:I10),Q11)</f>
        <v>50.2</v>
      </c>
      <c r="R10" s="20">
        <f t="shared" si="2"/>
        <v>552.75</v>
      </c>
      <c r="S10" s="22">
        <f t="shared" si="3"/>
        <v>677.05</v>
      </c>
      <c r="T10" s="22">
        <f>IF($J10=1,SUM(D7),T9)</f>
        <v>3.3102081268582939E-2</v>
      </c>
      <c r="U10" s="9">
        <f>T10*J10</f>
        <v>3.3102081268582939E-2</v>
      </c>
      <c r="V10" s="9">
        <f>V9*(1+U10)</f>
        <v>654.67678889990088</v>
      </c>
      <c r="Z10" s="9">
        <f>AVERAGE(R7:R10)</f>
        <v>516.73749999999995</v>
      </c>
      <c r="AC10">
        <f t="shared" si="4"/>
        <v>654.6382358771059</v>
      </c>
      <c r="AD10">
        <f t="shared" si="9"/>
        <v>640.04980896927646</v>
      </c>
      <c r="AE10">
        <f>AD10*(1+T10)</f>
        <v>661.23678976171846</v>
      </c>
      <c r="AF10">
        <f>AE10+Z10</f>
        <v>1177.9742897617184</v>
      </c>
      <c r="AG10">
        <f t="shared" si="5"/>
        <v>-1174.125</v>
      </c>
    </row>
    <row r="11" spans="1:33" x14ac:dyDescent="0.2">
      <c r="A11" t="s">
        <v>27</v>
      </c>
      <c r="B11" t="s">
        <v>188</v>
      </c>
      <c r="C11" s="21">
        <v>175.5333333333333</v>
      </c>
      <c r="D11" s="21">
        <f t="shared" si="8"/>
        <v>1.036070606293138E-2</v>
      </c>
      <c r="E11" s="20">
        <v>1247.0999999999999</v>
      </c>
      <c r="F11" s="20">
        <f t="shared" si="6"/>
        <v>1201.125</v>
      </c>
      <c r="G11" s="20">
        <v>257.89999999999998</v>
      </c>
      <c r="H11" s="20">
        <v>243.8</v>
      </c>
      <c r="I11" s="20">
        <v>60.5</v>
      </c>
      <c r="J11" s="20">
        <f>IF(A11="Q1",1,0)</f>
        <v>0</v>
      </c>
      <c r="K11" s="20">
        <f t="shared" si="0"/>
        <v>1</v>
      </c>
      <c r="L11" s="20">
        <f t="shared" si="1"/>
        <v>0</v>
      </c>
      <c r="M11" s="20">
        <f t="shared" si="7"/>
        <v>0</v>
      </c>
      <c r="N11" s="20">
        <f>IF($L11=1,AVERAGE(E8:E11),N12)</f>
        <v>1229.8</v>
      </c>
      <c r="O11" s="20">
        <f>IF($L11=1,AVERAGE(G8:G11),O12)</f>
        <v>255.97499999999999</v>
      </c>
      <c r="P11" s="20">
        <f>IF($L11=1,AVERAGE(H8:H11),P12)</f>
        <v>246.57500000000002</v>
      </c>
      <c r="Q11" s="20">
        <f>IF($L11=1,AVERAGE(I8:I11),Q12)</f>
        <v>50.2</v>
      </c>
      <c r="R11" s="20">
        <f t="shared" si="2"/>
        <v>552.75</v>
      </c>
      <c r="S11" s="22">
        <f t="shared" si="3"/>
        <v>677.05</v>
      </c>
      <c r="T11" s="22">
        <f>IF($J11=1,SUM(D8),T10)</f>
        <v>3.3102081268582939E-2</v>
      </c>
      <c r="U11" s="9">
        <f>T11*J11</f>
        <v>0</v>
      </c>
      <c r="V11" s="9">
        <f>V10*(1+U11)</f>
        <v>654.67678889990088</v>
      </c>
      <c r="W11" s="9">
        <f>MAX(S11-V11, 0)</f>
        <v>22.37321110009907</v>
      </c>
      <c r="X11" s="9">
        <f>AVERAGE(W11)</f>
        <v>22.37321110009907</v>
      </c>
      <c r="Y11" s="9">
        <f>X11+V11</f>
        <v>677.05</v>
      </c>
      <c r="Z11" s="9">
        <f>AVERAGE(R8:R11)</f>
        <v>534.74374999999998</v>
      </c>
      <c r="AA11" s="9">
        <f>Y11+Z11</f>
        <v>1211.7937499999998</v>
      </c>
      <c r="AB11" s="9">
        <f>AA11</f>
        <v>1211.7937499999998</v>
      </c>
      <c r="AC11">
        <f t="shared" si="4"/>
        <v>654.6382358771059</v>
      </c>
      <c r="AD11">
        <f t="shared" si="9"/>
        <v>648.45286793855291</v>
      </c>
      <c r="AE11">
        <f>AD11*(1+T11)</f>
        <v>669.91800747190052</v>
      </c>
      <c r="AF11">
        <f>AE11+Z11</f>
        <v>1204.6617574719005</v>
      </c>
      <c r="AG11">
        <f t="shared" si="5"/>
        <v>10.668749999999818</v>
      </c>
    </row>
    <row r="12" spans="1:33" x14ac:dyDescent="0.2">
      <c r="A12" t="s">
        <v>28</v>
      </c>
      <c r="B12" t="s">
        <v>189</v>
      </c>
      <c r="C12" s="21">
        <v>176.5</v>
      </c>
      <c r="D12" s="21">
        <f t="shared" si="8"/>
        <v>1.3785180930499852E-2</v>
      </c>
      <c r="E12" s="20">
        <v>1259.9000000000001</v>
      </c>
      <c r="F12" s="20">
        <f t="shared" si="6"/>
        <v>1229.8</v>
      </c>
      <c r="G12" s="20">
        <v>261.60000000000002</v>
      </c>
      <c r="H12" s="20">
        <v>251.1</v>
      </c>
      <c r="I12" s="20">
        <v>56.9</v>
      </c>
      <c r="J12" s="20">
        <f>IF(A12="Q1",1,0)</f>
        <v>0</v>
      </c>
      <c r="K12" s="20">
        <f t="shared" si="0"/>
        <v>0</v>
      </c>
      <c r="L12" s="20">
        <f t="shared" si="1"/>
        <v>1</v>
      </c>
      <c r="M12" s="20">
        <f t="shared" si="7"/>
        <v>0</v>
      </c>
      <c r="N12" s="20">
        <f>IF($L12=1,AVERAGE(E9:E12),N13)</f>
        <v>1229.8</v>
      </c>
      <c r="O12" s="20">
        <f>IF($L12=1,AVERAGE(G9:G12),O13)</f>
        <v>255.97499999999999</v>
      </c>
      <c r="P12" s="20">
        <f>IF($L12=1,AVERAGE(H9:H12),P13)</f>
        <v>246.57500000000002</v>
      </c>
      <c r="Q12" s="20">
        <f>IF($L12=1,AVERAGE(I9:I12),Q13)</f>
        <v>50.2</v>
      </c>
      <c r="R12" s="20">
        <f t="shared" si="2"/>
        <v>552.75</v>
      </c>
      <c r="S12" s="22">
        <f t="shared" si="3"/>
        <v>677.05</v>
      </c>
      <c r="T12" s="22">
        <f>IF($J12=1,SUM(D9),T11)</f>
        <v>3.3102081268582939E-2</v>
      </c>
      <c r="U12" s="9">
        <f>T12*J12</f>
        <v>0</v>
      </c>
      <c r="V12" s="9">
        <f t="shared" ref="V9:V72" si="10">V11*(1+U12)</f>
        <v>654.67678889990088</v>
      </c>
      <c r="W12" s="9">
        <f>MAX(S12-V12, 0)</f>
        <v>22.37321110009907</v>
      </c>
      <c r="X12" s="9">
        <f t="shared" ref="X12:X75" si="11">AVERAGE(W9:W12)</f>
        <v>22.37321110009907</v>
      </c>
      <c r="Y12" s="9">
        <f t="shared" ref="Y12:Y75" si="12">X12+V12</f>
        <v>677.05</v>
      </c>
      <c r="Z12" s="9">
        <f>AVERAGE(R9:R12)</f>
        <v>552.75</v>
      </c>
      <c r="AA12" s="9">
        <f t="shared" ref="AA12:AB75" si="13">Y12+Z12</f>
        <v>1229.8</v>
      </c>
      <c r="AB12" s="9">
        <f t="shared" ref="AB12:AB75" si="14">AA12</f>
        <v>1229.8</v>
      </c>
      <c r="AC12">
        <f t="shared" si="4"/>
        <v>654.6382358771059</v>
      </c>
      <c r="AD12">
        <f t="shared" si="9"/>
        <v>656.85592690782937</v>
      </c>
      <c r="AE12">
        <f>AD12*(1+T12)</f>
        <v>678.59922518208271</v>
      </c>
      <c r="AF12">
        <f>AE12+Z12</f>
        <v>1231.3492251820826</v>
      </c>
      <c r="AG12">
        <f t="shared" si="5"/>
        <v>0</v>
      </c>
    </row>
    <row r="13" spans="1:33" x14ac:dyDescent="0.2">
      <c r="A13" t="s">
        <v>29</v>
      </c>
      <c r="B13" t="s">
        <v>190</v>
      </c>
      <c r="C13" s="21">
        <v>177.46666666666667</v>
      </c>
      <c r="D13" s="21">
        <f t="shared" si="8"/>
        <v>2.1880998080614278E-2</v>
      </c>
      <c r="E13" s="20">
        <v>1276.2</v>
      </c>
      <c r="F13" s="20">
        <f t="shared" si="6"/>
        <v>1251.05</v>
      </c>
      <c r="G13" s="20">
        <v>265.2</v>
      </c>
      <c r="H13" s="20">
        <v>260.3</v>
      </c>
      <c r="I13" s="20">
        <v>53.7</v>
      </c>
      <c r="J13" s="20">
        <f>IF(A13="Q1",1,0)</f>
        <v>0</v>
      </c>
      <c r="K13" s="20">
        <f t="shared" si="0"/>
        <v>0</v>
      </c>
      <c r="L13" s="20">
        <f t="shared" si="1"/>
        <v>0</v>
      </c>
      <c r="M13" s="20">
        <f t="shared" si="7"/>
        <v>1</v>
      </c>
      <c r="N13" s="20">
        <f>IF($L13=1,AVERAGE(E10:E13),N14)</f>
        <v>1304.7249999999999</v>
      </c>
      <c r="O13" s="20">
        <f>IF($L13=1,AVERAGE(G10:G13),O14)</f>
        <v>271.625</v>
      </c>
      <c r="P13" s="20">
        <f>IF($L13=1,AVERAGE(H10:H13),P14)</f>
        <v>263.2</v>
      </c>
      <c r="Q13" s="20">
        <f>IF($L13=1,AVERAGE(I10:I13),Q14)</f>
        <v>53.724999999999994</v>
      </c>
      <c r="R13" s="20">
        <f t="shared" si="2"/>
        <v>588.55000000000007</v>
      </c>
      <c r="S13" s="22">
        <f t="shared" si="3"/>
        <v>716.17499999999984</v>
      </c>
      <c r="T13" s="22">
        <f>IF($J13=1,SUM(D10),T12)</f>
        <v>3.3102081268582939E-2</v>
      </c>
      <c r="U13" s="9">
        <f>T13*J13</f>
        <v>0</v>
      </c>
      <c r="V13" s="9">
        <f t="shared" si="10"/>
        <v>654.67678889990088</v>
      </c>
      <c r="W13" s="9">
        <f>MAX(S13-V13, 0)</f>
        <v>61.498211100098956</v>
      </c>
      <c r="X13" s="9">
        <f t="shared" si="11"/>
        <v>35.414877766765699</v>
      </c>
      <c r="Y13" s="9">
        <f t="shared" si="12"/>
        <v>690.09166666666658</v>
      </c>
      <c r="Z13" s="9">
        <f>AVERAGE(R10:R13)</f>
        <v>561.70000000000005</v>
      </c>
      <c r="AA13" s="9">
        <f t="shared" si="13"/>
        <v>1251.7916666666665</v>
      </c>
      <c r="AB13" s="9">
        <f t="shared" si="14"/>
        <v>1251.7916666666665</v>
      </c>
      <c r="AC13">
        <f t="shared" si="4"/>
        <v>692.46811694747248</v>
      </c>
      <c r="AD13">
        <f t="shared" si="9"/>
        <v>664.09570614469749</v>
      </c>
      <c r="AE13">
        <f>AD13*(1+T13)</f>
        <v>686.07865617961625</v>
      </c>
      <c r="AF13">
        <f>AE13+Z13</f>
        <v>1247.7786561796163</v>
      </c>
      <c r="AG13">
        <f t="shared" si="5"/>
        <v>0.74166666666656056</v>
      </c>
    </row>
    <row r="14" spans="1:33" x14ac:dyDescent="0.2">
      <c r="A14" t="s">
        <v>26</v>
      </c>
      <c r="B14" t="s">
        <v>191</v>
      </c>
      <c r="C14" s="21">
        <v>179.46666666666667</v>
      </c>
      <c r="D14" s="21">
        <f t="shared" si="8"/>
        <v>3.1220072782991881E-2</v>
      </c>
      <c r="E14" s="20">
        <v>1294.5999999999999</v>
      </c>
      <c r="F14" s="20">
        <f t="shared" si="6"/>
        <v>1269.4499999999998</v>
      </c>
      <c r="G14" s="20">
        <v>268.89999999999998</v>
      </c>
      <c r="H14" s="20">
        <v>260.7</v>
      </c>
      <c r="I14" s="20">
        <v>51.8</v>
      </c>
      <c r="J14" s="20">
        <f>IF(A14="Q1",1,0)</f>
        <v>1</v>
      </c>
      <c r="K14" s="20">
        <f t="shared" si="0"/>
        <v>0</v>
      </c>
      <c r="L14" s="20">
        <f t="shared" si="1"/>
        <v>0</v>
      </c>
      <c r="M14" s="20">
        <f t="shared" si="7"/>
        <v>0</v>
      </c>
      <c r="N14" s="20">
        <f>IF($L14=1,AVERAGE(E11:E14),N15)</f>
        <v>1304.7249999999999</v>
      </c>
      <c r="O14" s="20">
        <f>IF($L14=1,AVERAGE(G11:G14),O15)</f>
        <v>271.625</v>
      </c>
      <c r="P14" s="20">
        <f>IF($L14=1,AVERAGE(H11:H14),P15)</f>
        <v>263.2</v>
      </c>
      <c r="Q14" s="20">
        <f>IF($L14=1,AVERAGE(I11:I14),Q15)</f>
        <v>53.724999999999994</v>
      </c>
      <c r="R14" s="20">
        <f t="shared" si="2"/>
        <v>588.55000000000007</v>
      </c>
      <c r="S14" s="22">
        <f t="shared" si="3"/>
        <v>716.17499999999984</v>
      </c>
      <c r="T14" s="22">
        <f>IF($J14=1,SUM(D11),T13)</f>
        <v>1.036070606293138E-2</v>
      </c>
      <c r="U14" s="9">
        <f>T14*J14</f>
        <v>1.036070606293138E-2</v>
      </c>
      <c r="V14" s="9">
        <f t="shared" si="10"/>
        <v>661.45970267591656</v>
      </c>
      <c r="W14" s="9">
        <f>MAX(S14-V14, 0)</f>
        <v>54.715297324083281</v>
      </c>
      <c r="X14" s="9">
        <f t="shared" si="11"/>
        <v>40.239982656095094</v>
      </c>
      <c r="Y14" s="9">
        <f t="shared" si="12"/>
        <v>701.69968533201165</v>
      </c>
      <c r="Z14" s="9">
        <f>AVERAGE(R11:R14)</f>
        <v>570.65000000000009</v>
      </c>
      <c r="AA14" s="9">
        <f t="shared" si="13"/>
        <v>1272.3496853320116</v>
      </c>
      <c r="AB14" s="9">
        <f t="shared" si="14"/>
        <v>1272.3496853320116</v>
      </c>
      <c r="AC14">
        <f t="shared" si="4"/>
        <v>708.75492133538</v>
      </c>
      <c r="AD14">
        <f t="shared" si="9"/>
        <v>677.62487750926607</v>
      </c>
      <c r="AE14">
        <f>AD14*(1+T14)</f>
        <v>684.64554968606944</v>
      </c>
      <c r="AF14">
        <f>AE14+Z14</f>
        <v>1255.2955496860695</v>
      </c>
      <c r="AG14">
        <f t="shared" si="5"/>
        <v>2.8996853320118134</v>
      </c>
    </row>
    <row r="15" spans="1:33" x14ac:dyDescent="0.2">
      <c r="A15" t="s">
        <v>27</v>
      </c>
      <c r="B15" t="s">
        <v>192</v>
      </c>
      <c r="C15" s="21">
        <v>178.93333333333331</v>
      </c>
      <c r="D15" s="21">
        <f t="shared" si="8"/>
        <v>1.9369540448157974E-2</v>
      </c>
      <c r="E15" s="20">
        <v>1312.6</v>
      </c>
      <c r="F15" s="20">
        <f t="shared" si="6"/>
        <v>1285.825</v>
      </c>
      <c r="G15" s="20">
        <v>273.39999999999998</v>
      </c>
      <c r="H15" s="20">
        <v>260.10000000000002</v>
      </c>
      <c r="I15" s="20">
        <v>55.2</v>
      </c>
      <c r="J15" s="20">
        <f>IF(A15="Q1",1,0)</f>
        <v>0</v>
      </c>
      <c r="K15" s="20">
        <f t="shared" si="0"/>
        <v>1</v>
      </c>
      <c r="L15" s="20">
        <f t="shared" si="1"/>
        <v>0</v>
      </c>
      <c r="M15" s="20">
        <f t="shared" si="7"/>
        <v>0</v>
      </c>
      <c r="N15" s="20">
        <f>IF($L15=1,AVERAGE(E12:E15),N16)</f>
        <v>1304.7249999999999</v>
      </c>
      <c r="O15" s="20">
        <f>IF($L15=1,AVERAGE(G12:G15),O16)</f>
        <v>271.625</v>
      </c>
      <c r="P15" s="20">
        <f>IF($L15=1,AVERAGE(H12:H15),P16)</f>
        <v>263.2</v>
      </c>
      <c r="Q15" s="20">
        <f>IF($L15=1,AVERAGE(I12:I15),Q16)</f>
        <v>53.724999999999994</v>
      </c>
      <c r="R15" s="20">
        <f t="shared" si="2"/>
        <v>588.55000000000007</v>
      </c>
      <c r="S15" s="22">
        <f t="shared" si="3"/>
        <v>716.17499999999984</v>
      </c>
      <c r="T15" s="22">
        <f>IF($J15=1,SUM(D12),T14)</f>
        <v>1.036070606293138E-2</v>
      </c>
      <c r="U15" s="9">
        <f>T15*J15</f>
        <v>0</v>
      </c>
      <c r="V15" s="9">
        <f t="shared" si="10"/>
        <v>661.45970267591656</v>
      </c>
      <c r="W15" s="9">
        <f>MAX(S15-V15, 0)</f>
        <v>54.715297324083281</v>
      </c>
      <c r="X15" s="9">
        <f t="shared" si="11"/>
        <v>48.325504212091147</v>
      </c>
      <c r="Y15" s="9">
        <f t="shared" si="12"/>
        <v>709.78520688800768</v>
      </c>
      <c r="Z15" s="9">
        <f>AVERAGE(R12:R15)</f>
        <v>579.60000000000014</v>
      </c>
      <c r="AA15" s="9">
        <f t="shared" si="13"/>
        <v>1289.3852068880078</v>
      </c>
      <c r="AB15" s="9">
        <f t="shared" si="14"/>
        <v>1289.3852068880078</v>
      </c>
      <c r="AC15">
        <f t="shared" si="4"/>
        <v>708.75492133538</v>
      </c>
      <c r="AD15">
        <f t="shared" si="9"/>
        <v>691.15404887383454</v>
      </c>
      <c r="AE15">
        <f>AD15*(1+T15)</f>
        <v>698.3148928184213</v>
      </c>
      <c r="AF15">
        <f>AE15+Z15</f>
        <v>1277.9148928184213</v>
      </c>
      <c r="AG15">
        <f t="shared" si="5"/>
        <v>3.5602068880077695</v>
      </c>
    </row>
    <row r="16" spans="1:33" x14ac:dyDescent="0.2">
      <c r="A16" t="s">
        <v>28</v>
      </c>
      <c r="B16" t="s">
        <v>193</v>
      </c>
      <c r="C16" s="21">
        <v>180.20000000000002</v>
      </c>
      <c r="D16" s="21">
        <f t="shared" si="8"/>
        <v>2.0963172804532748E-2</v>
      </c>
      <c r="E16" s="20">
        <v>1335.5</v>
      </c>
      <c r="F16" s="20">
        <f t="shared" si="6"/>
        <v>1304.7249999999999</v>
      </c>
      <c r="G16" s="20">
        <v>279</v>
      </c>
      <c r="H16" s="20">
        <v>271.7</v>
      </c>
      <c r="I16" s="20">
        <v>54.2</v>
      </c>
      <c r="J16" s="20">
        <f>IF(A16="Q1",1,0)</f>
        <v>0</v>
      </c>
      <c r="K16" s="20">
        <f t="shared" si="0"/>
        <v>0</v>
      </c>
      <c r="L16" s="20">
        <f t="shared" si="1"/>
        <v>1</v>
      </c>
      <c r="M16" s="20">
        <f t="shared" si="7"/>
        <v>0</v>
      </c>
      <c r="N16" s="20">
        <f>IF($L16=1,AVERAGE(E13:E16),N17)</f>
        <v>1304.7249999999999</v>
      </c>
      <c r="O16" s="20">
        <f>IF($L16=1,AVERAGE(G13:G16),O17)</f>
        <v>271.625</v>
      </c>
      <c r="P16" s="20">
        <f>IF($L16=1,AVERAGE(H13:H16),P17)</f>
        <v>263.2</v>
      </c>
      <c r="Q16" s="20">
        <f>IF($L16=1,AVERAGE(I13:I16),Q17)</f>
        <v>53.724999999999994</v>
      </c>
      <c r="R16" s="20">
        <f t="shared" si="2"/>
        <v>588.55000000000007</v>
      </c>
      <c r="S16" s="22">
        <f t="shared" si="3"/>
        <v>716.17499999999984</v>
      </c>
      <c r="T16" s="22">
        <f>IF($J16=1,SUM(D13),T15)</f>
        <v>1.036070606293138E-2</v>
      </c>
      <c r="U16" s="9">
        <f>T16*J16</f>
        <v>0</v>
      </c>
      <c r="V16" s="9">
        <f t="shared" si="10"/>
        <v>661.45970267591656</v>
      </c>
      <c r="W16" s="9">
        <f>MAX(S16-V16, 0)</f>
        <v>54.715297324083281</v>
      </c>
      <c r="X16" s="9">
        <f t="shared" si="11"/>
        <v>56.4110257680872</v>
      </c>
      <c r="Y16" s="9">
        <f t="shared" si="12"/>
        <v>717.87072844400382</v>
      </c>
      <c r="Z16" s="9">
        <f>AVERAGE(R13:R16)</f>
        <v>588.55000000000007</v>
      </c>
      <c r="AA16" s="9">
        <f t="shared" si="13"/>
        <v>1306.420728444004</v>
      </c>
      <c r="AB16" s="9">
        <f t="shared" si="14"/>
        <v>1306.420728444004</v>
      </c>
      <c r="AC16">
        <f t="shared" si="4"/>
        <v>708.75492133538</v>
      </c>
      <c r="AD16">
        <f t="shared" si="9"/>
        <v>704.68322023840312</v>
      </c>
      <c r="AE16">
        <f>AD16*(1+T16)</f>
        <v>711.98423595077315</v>
      </c>
      <c r="AF16">
        <f>AE16+Z16</f>
        <v>1300.5342359507731</v>
      </c>
      <c r="AG16">
        <f t="shared" si="5"/>
        <v>1.6957284440040894</v>
      </c>
    </row>
    <row r="17" spans="1:33" x14ac:dyDescent="0.2">
      <c r="A17" t="s">
        <v>29</v>
      </c>
      <c r="B17" t="s">
        <v>194</v>
      </c>
      <c r="C17" s="21">
        <v>180.73333333333335</v>
      </c>
      <c r="D17" s="21">
        <f t="shared" si="8"/>
        <v>1.8407212622088664E-2</v>
      </c>
      <c r="E17" s="20">
        <v>1341.2</v>
      </c>
      <c r="F17" s="20">
        <f t="shared" si="6"/>
        <v>1320.9749999999999</v>
      </c>
      <c r="G17" s="20">
        <v>285.5</v>
      </c>
      <c r="H17" s="20">
        <v>265.7</v>
      </c>
      <c r="I17" s="20">
        <v>51.5</v>
      </c>
      <c r="J17" s="20">
        <f>IF(A17="Q1",1,0)</f>
        <v>0</v>
      </c>
      <c r="K17" s="20">
        <f t="shared" si="0"/>
        <v>0</v>
      </c>
      <c r="L17" s="20">
        <f t="shared" si="1"/>
        <v>0</v>
      </c>
      <c r="M17" s="20">
        <f t="shared" si="7"/>
        <v>1</v>
      </c>
      <c r="N17" s="20">
        <f>IF($L17=1,AVERAGE(E14:E17),N18)</f>
        <v>1382.8</v>
      </c>
      <c r="O17" s="20">
        <f>IF($L17=1,AVERAGE(G14:G17),O18)</f>
        <v>296.875</v>
      </c>
      <c r="P17" s="20">
        <f>IF($L17=1,AVERAGE(H14:H17),P18)</f>
        <v>282.59999999999997</v>
      </c>
      <c r="Q17" s="20">
        <f>IF($L17=1,AVERAGE(I14:I17),Q18)</f>
        <v>41.099999999999994</v>
      </c>
      <c r="R17" s="20">
        <f t="shared" si="2"/>
        <v>620.57499999999993</v>
      </c>
      <c r="S17" s="22">
        <f t="shared" si="3"/>
        <v>762.22500000000002</v>
      </c>
      <c r="T17" s="22">
        <f>IF($J17=1,SUM(D14),T16)</f>
        <v>1.036070606293138E-2</v>
      </c>
      <c r="U17" s="9">
        <f>T17*J17</f>
        <v>0</v>
      </c>
      <c r="V17" s="9">
        <f t="shared" si="10"/>
        <v>661.45970267591656</v>
      </c>
      <c r="W17" s="9">
        <f>MAX(S17-V17, 0)</f>
        <v>100.76529732408346</v>
      </c>
      <c r="X17" s="9">
        <f t="shared" si="11"/>
        <v>66.227797324083326</v>
      </c>
      <c r="Y17" s="9">
        <f t="shared" si="12"/>
        <v>727.68749999999989</v>
      </c>
      <c r="Z17" s="9">
        <f>AVERAGE(R14:R17)</f>
        <v>596.55624999999998</v>
      </c>
      <c r="AA17" s="9">
        <f t="shared" si="13"/>
        <v>1324.2437499999999</v>
      </c>
      <c r="AB17" s="9">
        <f t="shared" si="14"/>
        <v>1324.2437499999999</v>
      </c>
      <c r="AC17">
        <f t="shared" si="4"/>
        <v>754.3278108211822</v>
      </c>
      <c r="AD17">
        <f t="shared" si="9"/>
        <v>720.14814370683052</v>
      </c>
      <c r="AE17">
        <f>AD17*(1+T17)</f>
        <v>727.60938694554261</v>
      </c>
      <c r="AF17">
        <f>AE17+Z17</f>
        <v>1324.1656369455427</v>
      </c>
      <c r="AG17">
        <f t="shared" si="5"/>
        <v>3.2687499999999545</v>
      </c>
    </row>
    <row r="18" spans="1:33" x14ac:dyDescent="0.2">
      <c r="A18" t="s">
        <v>26</v>
      </c>
      <c r="B18" t="s">
        <v>195</v>
      </c>
      <c r="C18" s="21">
        <v>182.33333333333334</v>
      </c>
      <c r="D18" s="21">
        <f t="shared" si="8"/>
        <v>1.5973254086181221E-2</v>
      </c>
      <c r="E18" s="20">
        <v>1379.6</v>
      </c>
      <c r="F18" s="20">
        <f t="shared" si="6"/>
        <v>1342.2249999999999</v>
      </c>
      <c r="G18" s="20">
        <v>293</v>
      </c>
      <c r="H18" s="20">
        <v>283.39999999999998</v>
      </c>
      <c r="I18" s="20">
        <v>42.3</v>
      </c>
      <c r="J18" s="20">
        <f>IF(A18="Q1",1,0)</f>
        <v>1</v>
      </c>
      <c r="K18" s="20">
        <f t="shared" si="0"/>
        <v>0</v>
      </c>
      <c r="L18" s="20">
        <f t="shared" si="1"/>
        <v>0</v>
      </c>
      <c r="M18" s="20">
        <f t="shared" si="7"/>
        <v>0</v>
      </c>
      <c r="N18" s="20">
        <f>IF($L18=1,AVERAGE(E15:E18),N19)</f>
        <v>1382.8</v>
      </c>
      <c r="O18" s="20">
        <f>IF($L18=1,AVERAGE(G15:G18),O19)</f>
        <v>296.875</v>
      </c>
      <c r="P18" s="20">
        <f>IF($L18=1,AVERAGE(H15:H18),P19)</f>
        <v>282.59999999999997</v>
      </c>
      <c r="Q18" s="20">
        <f>IF($L18=1,AVERAGE(I15:I18),Q19)</f>
        <v>41.099999999999994</v>
      </c>
      <c r="R18" s="20">
        <f t="shared" si="2"/>
        <v>620.57499999999993</v>
      </c>
      <c r="S18" s="22">
        <f t="shared" si="3"/>
        <v>762.22500000000002</v>
      </c>
      <c r="T18" s="22">
        <f>IF($J18=1,SUM(D15),T17)</f>
        <v>1.9369540448157974E-2</v>
      </c>
      <c r="U18" s="9">
        <f>T18*J18</f>
        <v>1.9369540448157974E-2</v>
      </c>
      <c r="V18" s="9">
        <f t="shared" si="10"/>
        <v>674.27187314172431</v>
      </c>
      <c r="W18" s="9">
        <f>MAX(S18-V18, 0)</f>
        <v>87.953126858275709</v>
      </c>
      <c r="X18" s="9">
        <f t="shared" si="11"/>
        <v>74.537254707631433</v>
      </c>
      <c r="Y18" s="9">
        <f t="shared" si="12"/>
        <v>748.80912784935572</v>
      </c>
      <c r="Z18" s="9">
        <f>AVERAGE(R15:R18)</f>
        <v>604.5625</v>
      </c>
      <c r="AA18" s="9">
        <f t="shared" si="13"/>
        <v>1353.3716278493557</v>
      </c>
      <c r="AB18" s="9">
        <f t="shared" si="14"/>
        <v>1353.3716278493557</v>
      </c>
      <c r="AC18">
        <f t="shared" si="4"/>
        <v>747.4610520319028</v>
      </c>
      <c r="AD18">
        <f t="shared" si="9"/>
        <v>729.82467638096125</v>
      </c>
      <c r="AE18">
        <f>AD18*(1+T18)</f>
        <v>743.96104497018609</v>
      </c>
      <c r="AF18">
        <f>AE18+Z18</f>
        <v>1348.5235449701861</v>
      </c>
      <c r="AG18">
        <f t="shared" si="5"/>
        <v>11.146627849355809</v>
      </c>
    </row>
    <row r="19" spans="1:33" x14ac:dyDescent="0.2">
      <c r="A19" t="s">
        <v>27</v>
      </c>
      <c r="B19" t="s">
        <v>196</v>
      </c>
      <c r="C19" s="21">
        <v>183.66666666666666</v>
      </c>
      <c r="D19" s="21">
        <f t="shared" si="8"/>
        <v>2.6453055141579807E-2</v>
      </c>
      <c r="E19" s="20">
        <v>1400.6</v>
      </c>
      <c r="F19" s="20">
        <f t="shared" si="6"/>
        <v>1364.2249999999999</v>
      </c>
      <c r="G19" s="20">
        <v>300.39999999999998</v>
      </c>
      <c r="H19" s="20">
        <v>293</v>
      </c>
      <c r="I19" s="20">
        <v>35.9</v>
      </c>
      <c r="J19" s="20">
        <f>IF(A19="Q1",1,0)</f>
        <v>0</v>
      </c>
      <c r="K19" s="20">
        <f t="shared" si="0"/>
        <v>1</v>
      </c>
      <c r="L19" s="20">
        <f t="shared" si="1"/>
        <v>0</v>
      </c>
      <c r="M19" s="20">
        <f t="shared" si="7"/>
        <v>0</v>
      </c>
      <c r="N19" s="20">
        <f>IF($L19=1,AVERAGE(E16:E19),N20)</f>
        <v>1382.8</v>
      </c>
      <c r="O19" s="20">
        <f>IF($L19=1,AVERAGE(G16:G19),O20)</f>
        <v>296.875</v>
      </c>
      <c r="P19" s="20">
        <f>IF($L19=1,AVERAGE(H16:H19),P20)</f>
        <v>282.59999999999997</v>
      </c>
      <c r="Q19" s="20">
        <f>IF($L19=1,AVERAGE(I16:I19),Q20)</f>
        <v>41.099999999999994</v>
      </c>
      <c r="R19" s="20">
        <f t="shared" si="2"/>
        <v>620.57499999999993</v>
      </c>
      <c r="S19" s="22">
        <f t="shared" si="3"/>
        <v>762.22500000000002</v>
      </c>
      <c r="T19" s="22">
        <f>IF($J19=1,SUM(D16),T18)</f>
        <v>1.9369540448157974E-2</v>
      </c>
      <c r="U19" s="9">
        <f>T19*J19</f>
        <v>0</v>
      </c>
      <c r="V19" s="9">
        <f t="shared" si="10"/>
        <v>674.27187314172431</v>
      </c>
      <c r="W19" s="9">
        <f>MAX(S19-V19, 0)</f>
        <v>87.953126858275709</v>
      </c>
      <c r="X19" s="9">
        <f t="shared" si="11"/>
        <v>82.84671209117954</v>
      </c>
      <c r="Y19" s="9">
        <f t="shared" si="12"/>
        <v>757.1185852329038</v>
      </c>
      <c r="Z19" s="9">
        <f>AVERAGE(R16:R19)</f>
        <v>612.56874999999991</v>
      </c>
      <c r="AA19" s="9">
        <f t="shared" si="13"/>
        <v>1369.6873352329037</v>
      </c>
      <c r="AB19" s="9">
        <f t="shared" si="14"/>
        <v>1369.6873352329037</v>
      </c>
      <c r="AC19">
        <f t="shared" si="4"/>
        <v>747.4610520319028</v>
      </c>
      <c r="AD19">
        <f t="shared" si="9"/>
        <v>739.50120905509198</v>
      </c>
      <c r="AE19">
        <f>AD19*(1+T19)</f>
        <v>753.82500763534631</v>
      </c>
      <c r="AF19">
        <f>AE19+Z19</f>
        <v>1366.3937576353462</v>
      </c>
      <c r="AG19">
        <f t="shared" si="5"/>
        <v>5.4623352329037971</v>
      </c>
    </row>
    <row r="20" spans="1:33" x14ac:dyDescent="0.2">
      <c r="A20" t="s">
        <v>28</v>
      </c>
      <c r="B20" t="s">
        <v>197</v>
      </c>
      <c r="C20" s="21">
        <v>184.86666666666665</v>
      </c>
      <c r="D20" s="21">
        <f t="shared" si="8"/>
        <v>2.5897151313355238E-2</v>
      </c>
      <c r="E20" s="20">
        <v>1409.8</v>
      </c>
      <c r="F20" s="20">
        <f t="shared" si="6"/>
        <v>1382.8</v>
      </c>
      <c r="G20" s="20">
        <v>308.60000000000002</v>
      </c>
      <c r="H20" s="20">
        <v>288.3</v>
      </c>
      <c r="I20" s="20">
        <v>34.700000000000003</v>
      </c>
      <c r="J20" s="20">
        <f>IF(A20="Q1",1,0)</f>
        <v>0</v>
      </c>
      <c r="K20" s="20">
        <f t="shared" si="0"/>
        <v>0</v>
      </c>
      <c r="L20" s="20">
        <f t="shared" si="1"/>
        <v>1</v>
      </c>
      <c r="M20" s="20">
        <f t="shared" si="7"/>
        <v>0</v>
      </c>
      <c r="N20" s="20">
        <f>IF($L20=1,AVERAGE(E17:E20),N21)</f>
        <v>1382.8</v>
      </c>
      <c r="O20" s="20">
        <f>IF($L20=1,AVERAGE(G17:G20),O21)</f>
        <v>296.875</v>
      </c>
      <c r="P20" s="20">
        <f>IF($L20=1,AVERAGE(H17:H20),P21)</f>
        <v>282.59999999999997</v>
      </c>
      <c r="Q20" s="20">
        <f>IF($L20=1,AVERAGE(I17:I20),Q21)</f>
        <v>41.099999999999994</v>
      </c>
      <c r="R20" s="20">
        <f t="shared" si="2"/>
        <v>620.57499999999993</v>
      </c>
      <c r="S20" s="22">
        <f t="shared" si="3"/>
        <v>762.22500000000002</v>
      </c>
      <c r="T20" s="22">
        <f>IF($J20=1,SUM(D17),T19)</f>
        <v>1.9369540448157974E-2</v>
      </c>
      <c r="U20" s="9">
        <f>T20*J20</f>
        <v>0</v>
      </c>
      <c r="V20" s="9">
        <f t="shared" si="10"/>
        <v>674.27187314172431</v>
      </c>
      <c r="W20" s="9">
        <f>MAX(S20-V20, 0)</f>
        <v>87.953126858275709</v>
      </c>
      <c r="X20" s="9">
        <f t="shared" si="11"/>
        <v>91.156169474727648</v>
      </c>
      <c r="Y20" s="9">
        <f t="shared" si="12"/>
        <v>765.42804261645199</v>
      </c>
      <c r="Z20" s="9">
        <f>AVERAGE(R17:R20)</f>
        <v>620.57499999999993</v>
      </c>
      <c r="AA20" s="9">
        <f t="shared" si="13"/>
        <v>1386.0030426164519</v>
      </c>
      <c r="AB20" s="9">
        <f t="shared" si="14"/>
        <v>1386.0030426164519</v>
      </c>
      <c r="AC20">
        <f t="shared" si="4"/>
        <v>747.4610520319028</v>
      </c>
      <c r="AD20">
        <f t="shared" si="9"/>
        <v>749.1777417292227</v>
      </c>
      <c r="AE20">
        <f>AD20*(1+T20)</f>
        <v>763.68897030050653</v>
      </c>
      <c r="AF20">
        <f>AE20+Z20</f>
        <v>1384.2639703005066</v>
      </c>
      <c r="AG20">
        <f t="shared" si="5"/>
        <v>3.2030426164519668</v>
      </c>
    </row>
    <row r="21" spans="1:33" x14ac:dyDescent="0.2">
      <c r="A21" t="s">
        <v>29</v>
      </c>
      <c r="B21" t="s">
        <v>198</v>
      </c>
      <c r="C21" s="21">
        <v>187.06666666666669</v>
      </c>
      <c r="D21" s="21">
        <f t="shared" si="8"/>
        <v>3.504241977130218E-2</v>
      </c>
      <c r="E21" s="20">
        <v>1427.9</v>
      </c>
      <c r="F21" s="20">
        <f t="shared" si="6"/>
        <v>1404.4749999999999</v>
      </c>
      <c r="G21" s="20">
        <v>315.39999999999998</v>
      </c>
      <c r="H21" s="20">
        <v>294.5</v>
      </c>
      <c r="I21" s="20">
        <v>32.9</v>
      </c>
      <c r="J21" s="20">
        <f>IF(A21="Q1",1,0)</f>
        <v>0</v>
      </c>
      <c r="K21" s="20">
        <f t="shared" si="0"/>
        <v>0</v>
      </c>
      <c r="L21" s="20">
        <f t="shared" si="1"/>
        <v>0</v>
      </c>
      <c r="M21" s="20">
        <f t="shared" si="7"/>
        <v>1</v>
      </c>
      <c r="N21" s="20">
        <f>IF($L21=1,AVERAGE(E18:E21),N22)</f>
        <v>1469.825</v>
      </c>
      <c r="O21" s="20">
        <f>IF($L21=1,AVERAGE(G18:G21),O22)</f>
        <v>325.72500000000002</v>
      </c>
      <c r="P21" s="20">
        <f>IF($L21=1,AVERAGE(H18:H21),P22)</f>
        <v>301.67499999999995</v>
      </c>
      <c r="Q21" s="20">
        <f>IF($L21=1,AVERAGE(I18:I21),Q22)</f>
        <v>31.875</v>
      </c>
      <c r="R21" s="20">
        <f t="shared" si="2"/>
        <v>659.27499999999998</v>
      </c>
      <c r="S21" s="22">
        <f t="shared" si="3"/>
        <v>810.55000000000007</v>
      </c>
      <c r="T21" s="22">
        <f>IF($J21=1,SUM(D18),T20)</f>
        <v>1.9369540448157974E-2</v>
      </c>
      <c r="U21" s="9">
        <f>T21*J21</f>
        <v>0</v>
      </c>
      <c r="V21" s="9">
        <f t="shared" si="10"/>
        <v>674.27187314172431</v>
      </c>
      <c r="W21" s="9">
        <f>MAX(S21-V21, 0)</f>
        <v>136.27812685827575</v>
      </c>
      <c r="X21" s="9">
        <f t="shared" si="11"/>
        <v>100.03437685827572</v>
      </c>
      <c r="Y21" s="9">
        <f t="shared" si="12"/>
        <v>774.30625000000009</v>
      </c>
      <c r="Z21" s="9">
        <f>AVERAGE(R18:R21)</f>
        <v>630.25</v>
      </c>
      <c r="AA21" s="9">
        <f t="shared" si="13"/>
        <v>1404.5562500000001</v>
      </c>
      <c r="AB21" s="9">
        <f t="shared" si="14"/>
        <v>1404.5562500000001</v>
      </c>
      <c r="AC21">
        <f t="shared" si="4"/>
        <v>794.85001898974565</v>
      </c>
      <c r="AD21">
        <f t="shared" si="9"/>
        <v>759.30829377136342</v>
      </c>
      <c r="AE21">
        <f>AD21*(1+T21)</f>
        <v>774.0157464801897</v>
      </c>
      <c r="AF21">
        <f>AE21+Z21</f>
        <v>1404.2657464801896</v>
      </c>
      <c r="AG21">
        <f t="shared" si="5"/>
        <v>8.1250000000181899E-2</v>
      </c>
    </row>
    <row r="22" spans="1:33" x14ac:dyDescent="0.2">
      <c r="A22" t="s">
        <v>26</v>
      </c>
      <c r="B22" t="s">
        <v>199</v>
      </c>
      <c r="C22" s="21">
        <v>187.93333333333331</v>
      </c>
      <c r="D22" s="21">
        <f t="shared" si="8"/>
        <v>3.0712979890310521E-2</v>
      </c>
      <c r="E22" s="20">
        <v>1464.4</v>
      </c>
      <c r="F22" s="20">
        <f t="shared" si="6"/>
        <v>1425.6749999999997</v>
      </c>
      <c r="G22" s="20">
        <v>323.2</v>
      </c>
      <c r="H22" s="20">
        <v>301.3</v>
      </c>
      <c r="I22" s="20">
        <v>32.1</v>
      </c>
      <c r="J22" s="20">
        <f>IF(A22="Q1",1,0)</f>
        <v>1</v>
      </c>
      <c r="K22" s="20">
        <f t="shared" si="0"/>
        <v>0</v>
      </c>
      <c r="L22" s="20">
        <f t="shared" si="1"/>
        <v>0</v>
      </c>
      <c r="M22" s="20">
        <f t="shared" si="7"/>
        <v>0</v>
      </c>
      <c r="N22" s="20">
        <f>IF($L22=1,AVERAGE(E19:E22),N23)</f>
        <v>1469.825</v>
      </c>
      <c r="O22" s="20">
        <f>IF($L22=1,AVERAGE(G19:G22),O23)</f>
        <v>325.72500000000002</v>
      </c>
      <c r="P22" s="20">
        <f>IF($L22=1,AVERAGE(H19:H22),P23)</f>
        <v>301.67499999999995</v>
      </c>
      <c r="Q22" s="20">
        <f>IF($L22=1,AVERAGE(I19:I22),Q23)</f>
        <v>31.875</v>
      </c>
      <c r="R22" s="20">
        <f t="shared" si="2"/>
        <v>659.27499999999998</v>
      </c>
      <c r="S22" s="22">
        <f t="shared" si="3"/>
        <v>810.55000000000007</v>
      </c>
      <c r="T22" s="22">
        <f>IF($J22=1,SUM(D19),T21)</f>
        <v>2.6453055141579807E-2</v>
      </c>
      <c r="U22" s="9">
        <f>T22*J22</f>
        <v>2.6453055141579807E-2</v>
      </c>
      <c r="V22" s="9">
        <f t="shared" si="10"/>
        <v>692.1084241823587</v>
      </c>
      <c r="W22" s="9">
        <f>MAX(S22-V22, 0)</f>
        <v>118.44157581764136</v>
      </c>
      <c r="X22" s="9">
        <f t="shared" si="11"/>
        <v>107.65648909811713</v>
      </c>
      <c r="Y22" s="9">
        <f t="shared" si="12"/>
        <v>799.76491328047587</v>
      </c>
      <c r="Z22" s="9">
        <f>AVERAGE(R19:R22)</f>
        <v>639.92499999999995</v>
      </c>
      <c r="AA22" s="9">
        <f t="shared" si="13"/>
        <v>1439.6899132804758</v>
      </c>
      <c r="AB22" s="9">
        <f t="shared" si="14"/>
        <v>1439.6899132804758</v>
      </c>
      <c r="AC22">
        <f t="shared" si="4"/>
        <v>789.10847615499256</v>
      </c>
      <c r="AD22">
        <f t="shared" si="9"/>
        <v>769.72014980213589</v>
      </c>
      <c r="AE22">
        <f>AD22*(1+T22)</f>
        <v>790.08159936843686</v>
      </c>
      <c r="AF22">
        <f>AE22+Z22</f>
        <v>1430.0065993684368</v>
      </c>
      <c r="AG22">
        <f t="shared" si="5"/>
        <v>14.014913280476094</v>
      </c>
    </row>
    <row r="23" spans="1:33" x14ac:dyDescent="0.2">
      <c r="A23" t="s">
        <v>27</v>
      </c>
      <c r="B23" t="s">
        <v>200</v>
      </c>
      <c r="C23" s="21">
        <v>189.23333333333335</v>
      </c>
      <c r="D23" s="21">
        <f t="shared" si="8"/>
        <v>3.0308529945553664E-2</v>
      </c>
      <c r="E23" s="20">
        <v>1486</v>
      </c>
      <c r="F23" s="20">
        <f t="shared" si="6"/>
        <v>1447.0250000000001</v>
      </c>
      <c r="G23" s="20">
        <v>329.2</v>
      </c>
      <c r="H23" s="20">
        <v>310.8</v>
      </c>
      <c r="I23" s="20">
        <v>30.9</v>
      </c>
      <c r="J23" s="20">
        <f>IF(A23="Q1",1,0)</f>
        <v>0</v>
      </c>
      <c r="K23" s="20">
        <f t="shared" si="0"/>
        <v>1</v>
      </c>
      <c r="L23" s="20">
        <f t="shared" si="1"/>
        <v>0</v>
      </c>
      <c r="M23" s="20">
        <f t="shared" si="7"/>
        <v>0</v>
      </c>
      <c r="N23" s="20">
        <f>IF($L23=1,AVERAGE(E20:E23),N24)</f>
        <v>1469.825</v>
      </c>
      <c r="O23" s="20">
        <f>IF($L23=1,AVERAGE(G20:G23),O24)</f>
        <v>325.72500000000002</v>
      </c>
      <c r="P23" s="20">
        <f>IF($L23=1,AVERAGE(H20:H23),P24)</f>
        <v>301.67499999999995</v>
      </c>
      <c r="Q23" s="20">
        <f>IF($L23=1,AVERAGE(I20:I23),Q24)</f>
        <v>31.875</v>
      </c>
      <c r="R23" s="20">
        <f t="shared" si="2"/>
        <v>659.27499999999998</v>
      </c>
      <c r="S23" s="22">
        <f t="shared" si="3"/>
        <v>810.55000000000007</v>
      </c>
      <c r="T23" s="22">
        <f>IF($J23=1,SUM(D20),T22)</f>
        <v>2.6453055141579807E-2</v>
      </c>
      <c r="U23" s="9">
        <f>T23*J23</f>
        <v>0</v>
      </c>
      <c r="V23" s="9">
        <f t="shared" si="10"/>
        <v>692.1084241823587</v>
      </c>
      <c r="W23" s="9">
        <f>MAX(S23-V23, 0)</f>
        <v>118.44157581764136</v>
      </c>
      <c r="X23" s="9">
        <f t="shared" si="11"/>
        <v>115.27860133795855</v>
      </c>
      <c r="Y23" s="9">
        <f t="shared" si="12"/>
        <v>807.38702552031725</v>
      </c>
      <c r="Z23" s="9">
        <f>AVERAGE(R20:R23)</f>
        <v>649.6</v>
      </c>
      <c r="AA23" s="9">
        <f t="shared" si="13"/>
        <v>1456.9870255203173</v>
      </c>
      <c r="AB23" s="9">
        <f t="shared" si="14"/>
        <v>1456.9870255203173</v>
      </c>
      <c r="AC23">
        <f t="shared" si="4"/>
        <v>789.10847615499256</v>
      </c>
      <c r="AD23">
        <f t="shared" si="9"/>
        <v>780.13200583290836</v>
      </c>
      <c r="AE23">
        <f>AD23*(1+T23)</f>
        <v>800.7688808009176</v>
      </c>
      <c r="AF23">
        <f>AE23+Z23</f>
        <v>1450.3688808009176</v>
      </c>
      <c r="AG23">
        <f t="shared" si="5"/>
        <v>9.9620255203171837</v>
      </c>
    </row>
    <row r="24" spans="1:33" x14ac:dyDescent="0.2">
      <c r="A24" t="s">
        <v>28</v>
      </c>
      <c r="B24" s="16" t="s">
        <v>201</v>
      </c>
      <c r="C24" s="21">
        <v>192.56666666666669</v>
      </c>
      <c r="D24" s="21">
        <f t="shared" si="8"/>
        <v>4.1651640822214508E-2</v>
      </c>
      <c r="E24" s="20">
        <v>1501</v>
      </c>
      <c r="F24" s="20">
        <f t="shared" si="6"/>
        <v>1469.825</v>
      </c>
      <c r="G24" s="20">
        <v>335.1</v>
      </c>
      <c r="H24" s="20">
        <v>300.10000000000002</v>
      </c>
      <c r="I24" s="20">
        <v>31.6</v>
      </c>
      <c r="J24" s="20">
        <f>IF(A24="Q1",1,0)</f>
        <v>0</v>
      </c>
      <c r="K24" s="20">
        <f t="shared" si="0"/>
        <v>0</v>
      </c>
      <c r="L24" s="20">
        <f t="shared" si="1"/>
        <v>1</v>
      </c>
      <c r="M24" s="20">
        <f t="shared" si="7"/>
        <v>0</v>
      </c>
      <c r="N24" s="20">
        <f>IF($L24=1,AVERAGE(E21:E24),N25)</f>
        <v>1469.825</v>
      </c>
      <c r="O24" s="20">
        <f>IF($L24=1,AVERAGE(G21:G24),O25)</f>
        <v>325.72500000000002</v>
      </c>
      <c r="P24" s="20">
        <f>IF($L24=1,AVERAGE(H21:H24),P25)</f>
        <v>301.67499999999995</v>
      </c>
      <c r="Q24" s="20">
        <f>IF($L24=1,AVERAGE(I21:I24),Q25)</f>
        <v>31.875</v>
      </c>
      <c r="R24" s="20">
        <f t="shared" si="2"/>
        <v>659.27499999999998</v>
      </c>
      <c r="S24" s="22">
        <f t="shared" si="3"/>
        <v>810.55000000000007</v>
      </c>
      <c r="T24" s="22">
        <f>IF($J24=1,SUM(D21),T23)</f>
        <v>2.6453055141579807E-2</v>
      </c>
      <c r="U24" s="9">
        <f>T24*J24</f>
        <v>0</v>
      </c>
      <c r="V24" s="9">
        <f t="shared" si="10"/>
        <v>692.1084241823587</v>
      </c>
      <c r="W24" s="9">
        <f>MAX(S24-V24, 0)</f>
        <v>118.44157581764136</v>
      </c>
      <c r="X24" s="9">
        <f t="shared" si="11"/>
        <v>122.90071357779996</v>
      </c>
      <c r="Y24" s="9">
        <f t="shared" si="12"/>
        <v>815.00913776015864</v>
      </c>
      <c r="Z24" s="9">
        <f>AVERAGE(R21:R24)</f>
        <v>659.27499999999998</v>
      </c>
      <c r="AA24" s="9">
        <f t="shared" si="13"/>
        <v>1474.2841377601585</v>
      </c>
      <c r="AB24" s="9">
        <f t="shared" si="14"/>
        <v>1474.2841377601585</v>
      </c>
      <c r="AC24">
        <f t="shared" si="4"/>
        <v>789.10847615499256</v>
      </c>
      <c r="AD24">
        <f t="shared" si="9"/>
        <v>790.54386186368083</v>
      </c>
      <c r="AE24">
        <f>AD24*(1+T24)</f>
        <v>811.45616223339823</v>
      </c>
      <c r="AF24">
        <f>AE24+Z24</f>
        <v>1470.7311622333982</v>
      </c>
      <c r="AG24">
        <f t="shared" si="5"/>
        <v>4.4591377601584554</v>
      </c>
    </row>
    <row r="25" spans="1:33" x14ac:dyDescent="0.2">
      <c r="A25" t="s">
        <v>29</v>
      </c>
      <c r="B25" t="s">
        <v>202</v>
      </c>
      <c r="C25" s="21">
        <v>194.19999999999996</v>
      </c>
      <c r="D25" s="21">
        <f t="shared" si="8"/>
        <v>3.8132573057733099E-2</v>
      </c>
      <c r="E25" s="20">
        <v>1512.3</v>
      </c>
      <c r="F25" s="20">
        <f t="shared" si="6"/>
        <v>1490.925</v>
      </c>
      <c r="G25" s="20">
        <v>341</v>
      </c>
      <c r="H25" s="20">
        <v>305.39999999999998</v>
      </c>
      <c r="I25" s="20">
        <v>32.5</v>
      </c>
      <c r="J25" s="20">
        <f>IF(A25="Q1",1,0)</f>
        <v>0</v>
      </c>
      <c r="K25" s="20">
        <f t="shared" si="0"/>
        <v>0</v>
      </c>
      <c r="L25" s="20">
        <f t="shared" si="1"/>
        <v>0</v>
      </c>
      <c r="M25" s="20">
        <f t="shared" si="7"/>
        <v>1</v>
      </c>
      <c r="N25" s="20">
        <f>IF($L25=1,AVERAGE(E22:E25),N26)</f>
        <v>1567.675</v>
      </c>
      <c r="O25" s="20">
        <f>IF($L25=1,AVERAGE(G22:G25),O26)</f>
        <v>382.07500000000005</v>
      </c>
      <c r="P25" s="20">
        <f>IF($L25=1,AVERAGE(H22:H25),P26)</f>
        <v>300.07499999999999</v>
      </c>
      <c r="Q25" s="20">
        <f>IF($L25=1,AVERAGE(I22:I25),Q26)</f>
        <v>30.725000000000001</v>
      </c>
      <c r="R25" s="20">
        <f t="shared" si="2"/>
        <v>712.87500000000011</v>
      </c>
      <c r="S25" s="22">
        <f t="shared" si="3"/>
        <v>854.79999999999984</v>
      </c>
      <c r="T25" s="22">
        <f>IF($J25=1,SUM(D22),T24)</f>
        <v>2.6453055141579807E-2</v>
      </c>
      <c r="U25" s="9">
        <f>T25*J25</f>
        <v>0</v>
      </c>
      <c r="V25" s="9">
        <f t="shared" si="10"/>
        <v>692.1084241823587</v>
      </c>
      <c r="W25" s="9">
        <f>MAX(S25-V25, 0)</f>
        <v>162.69157581764114</v>
      </c>
      <c r="X25" s="9">
        <f t="shared" si="11"/>
        <v>129.50407581764131</v>
      </c>
      <c r="Y25" s="9">
        <f t="shared" si="12"/>
        <v>821.61249999999995</v>
      </c>
      <c r="Z25" s="9">
        <f>AVERAGE(R22:R25)</f>
        <v>672.67499999999995</v>
      </c>
      <c r="AA25" s="9">
        <f t="shared" si="13"/>
        <v>1494.2874999999999</v>
      </c>
      <c r="AB25" s="9">
        <f t="shared" si="14"/>
        <v>1494.2874999999999</v>
      </c>
      <c r="AC25">
        <f t="shared" si="4"/>
        <v>832.1879284649774</v>
      </c>
      <c r="AD25">
        <f t="shared" si="9"/>
        <v>799.87833923248877</v>
      </c>
      <c r="AE25">
        <f>AD25*(1+T25)</f>
        <v>821.03756504676107</v>
      </c>
      <c r="AF25">
        <f>AE25+Z25</f>
        <v>1493.712565046761</v>
      </c>
      <c r="AG25">
        <f t="shared" si="5"/>
        <v>3.3624999999999545</v>
      </c>
    </row>
    <row r="26" spans="1:33" x14ac:dyDescent="0.2">
      <c r="A26" t="s">
        <v>26</v>
      </c>
      <c r="B26" t="s">
        <v>203</v>
      </c>
      <c r="C26" s="21">
        <v>195.13333333333335</v>
      </c>
      <c r="D26" s="21">
        <f t="shared" si="8"/>
        <v>3.8311457963817297E-2</v>
      </c>
      <c r="E26" s="20">
        <v>1566.7</v>
      </c>
      <c r="F26" s="20">
        <f t="shared" si="6"/>
        <v>1516.5</v>
      </c>
      <c r="G26" s="20">
        <v>389.6</v>
      </c>
      <c r="H26" s="20">
        <v>291.3</v>
      </c>
      <c r="I26" s="20">
        <v>30.3</v>
      </c>
      <c r="J26" s="20">
        <f>IF(A26="Q1",1,0)</f>
        <v>1</v>
      </c>
      <c r="K26" s="20">
        <f t="shared" si="0"/>
        <v>0</v>
      </c>
      <c r="L26" s="20">
        <f t="shared" si="1"/>
        <v>0</v>
      </c>
      <c r="M26" s="20">
        <f t="shared" si="7"/>
        <v>0</v>
      </c>
      <c r="N26" s="20">
        <f>IF($L26=1,AVERAGE(E23:E26),N27)</f>
        <v>1567.675</v>
      </c>
      <c r="O26" s="20">
        <f>IF($L26=1,AVERAGE(G23:G26),O27)</f>
        <v>382.07500000000005</v>
      </c>
      <c r="P26" s="20">
        <f>IF($L26=1,AVERAGE(H23:H26),P27)</f>
        <v>300.07499999999999</v>
      </c>
      <c r="Q26" s="20">
        <f>IF($L26=1,AVERAGE(I23:I26),Q27)</f>
        <v>30.725000000000001</v>
      </c>
      <c r="R26" s="20">
        <f t="shared" si="2"/>
        <v>712.87500000000011</v>
      </c>
      <c r="S26" s="22">
        <f t="shared" si="3"/>
        <v>854.79999999999984</v>
      </c>
      <c r="T26" s="22">
        <f>IF($J26=1,SUM(D23),T25)</f>
        <v>3.0308529945553664E-2</v>
      </c>
      <c r="U26" s="9">
        <f>T26*J26</f>
        <v>3.0308529945553664E-2</v>
      </c>
      <c r="V26" s="9">
        <f t="shared" si="10"/>
        <v>713.08521308225966</v>
      </c>
      <c r="W26" s="9">
        <f>MAX(S26-V26, 0)</f>
        <v>141.71478691774018</v>
      </c>
      <c r="X26" s="9">
        <f t="shared" si="11"/>
        <v>135.32237859266601</v>
      </c>
      <c r="Y26" s="9">
        <f t="shared" si="12"/>
        <v>848.4075916749257</v>
      </c>
      <c r="Z26" s="9">
        <f>AVERAGE(R23:R26)</f>
        <v>686.07500000000005</v>
      </c>
      <c r="AA26" s="9">
        <f t="shared" si="13"/>
        <v>1534.4825916749257</v>
      </c>
      <c r="AB26" s="9">
        <f t="shared" si="14"/>
        <v>1534.4825916749257</v>
      </c>
      <c r="AC26">
        <f t="shared" si="4"/>
        <v>828.89226860254053</v>
      </c>
      <c r="AD26">
        <f t="shared" si="9"/>
        <v>809.82428734437576</v>
      </c>
      <c r="AE26">
        <f>AD26*(1+T26)</f>
        <v>834.36887100798947</v>
      </c>
      <c r="AF26">
        <f>AE26+Z26</f>
        <v>1520.4438710079894</v>
      </c>
      <c r="AG26">
        <f t="shared" si="5"/>
        <v>17.982591674925743</v>
      </c>
    </row>
    <row r="27" spans="1:33" x14ac:dyDescent="0.2">
      <c r="A27" t="s">
        <v>27</v>
      </c>
      <c r="B27" t="s">
        <v>204</v>
      </c>
      <c r="C27" s="21">
        <v>196.93333333333331</v>
      </c>
      <c r="D27" s="21">
        <f t="shared" si="8"/>
        <v>4.0690505548705014E-2</v>
      </c>
      <c r="E27" s="20">
        <v>1583.2</v>
      </c>
      <c r="F27" s="20">
        <f t="shared" si="6"/>
        <v>1540.8</v>
      </c>
      <c r="G27" s="20">
        <v>395.6</v>
      </c>
      <c r="H27" s="20">
        <v>294.89999999999998</v>
      </c>
      <c r="I27" s="20">
        <v>29.5</v>
      </c>
      <c r="J27" s="20">
        <f>IF(A27="Q1",1,0)</f>
        <v>0</v>
      </c>
      <c r="K27" s="20">
        <f t="shared" si="0"/>
        <v>1</v>
      </c>
      <c r="L27" s="20">
        <f t="shared" si="1"/>
        <v>0</v>
      </c>
      <c r="M27" s="20">
        <f t="shared" si="7"/>
        <v>0</v>
      </c>
      <c r="N27" s="20">
        <f>IF($L27=1,AVERAGE(E24:E27),N28)</f>
        <v>1567.675</v>
      </c>
      <c r="O27" s="20">
        <f>IF($L27=1,AVERAGE(G24:G27),O28)</f>
        <v>382.07500000000005</v>
      </c>
      <c r="P27" s="20">
        <f>IF($L27=1,AVERAGE(H24:H27),P28)</f>
        <v>300.07499999999999</v>
      </c>
      <c r="Q27" s="20">
        <f>IF($L27=1,AVERAGE(I24:I27),Q28)</f>
        <v>30.725000000000001</v>
      </c>
      <c r="R27" s="20">
        <f t="shared" si="2"/>
        <v>712.87500000000011</v>
      </c>
      <c r="S27" s="22">
        <f t="shared" si="3"/>
        <v>854.79999999999984</v>
      </c>
      <c r="T27" s="22">
        <f>IF($J27=1,SUM(D24),T26)</f>
        <v>3.0308529945553664E-2</v>
      </c>
      <c r="U27" s="9">
        <f>T27*J27</f>
        <v>0</v>
      </c>
      <c r="V27" s="9">
        <f t="shared" si="10"/>
        <v>713.08521308225966</v>
      </c>
      <c r="W27" s="9">
        <f>MAX(S27-V27, 0)</f>
        <v>141.71478691774018</v>
      </c>
      <c r="X27" s="9">
        <f t="shared" si="11"/>
        <v>141.14068136769072</v>
      </c>
      <c r="Y27" s="9">
        <f t="shared" si="12"/>
        <v>854.22589444995037</v>
      </c>
      <c r="Z27" s="9">
        <f>AVERAGE(R24:R27)</f>
        <v>699.47500000000002</v>
      </c>
      <c r="AA27" s="9">
        <f t="shared" si="13"/>
        <v>1553.7008944499503</v>
      </c>
      <c r="AB27" s="9">
        <f t="shared" si="14"/>
        <v>1553.7008944499503</v>
      </c>
      <c r="AC27">
        <f t="shared" si="4"/>
        <v>828.89226860254053</v>
      </c>
      <c r="AD27">
        <f t="shared" si="9"/>
        <v>819.77023545626275</v>
      </c>
      <c r="AE27">
        <f>AD27*(1+T27)</f>
        <v>844.61626618606249</v>
      </c>
      <c r="AF27">
        <f>AE27+Z27</f>
        <v>1544.0912661860625</v>
      </c>
      <c r="AG27">
        <f t="shared" si="5"/>
        <v>12.900894449950329</v>
      </c>
    </row>
    <row r="28" spans="1:33" x14ac:dyDescent="0.2">
      <c r="A28" t="s">
        <v>28</v>
      </c>
      <c r="B28" t="s">
        <v>205</v>
      </c>
      <c r="C28" s="21">
        <v>198.80000000000004</v>
      </c>
      <c r="D28" s="21">
        <f t="shared" si="8"/>
        <v>3.2369742080664787E-2</v>
      </c>
      <c r="E28" s="20">
        <v>1608.5</v>
      </c>
      <c r="F28" s="20">
        <f t="shared" si="6"/>
        <v>1567.675</v>
      </c>
      <c r="G28" s="20">
        <v>402.1</v>
      </c>
      <c r="H28" s="20">
        <v>308.7</v>
      </c>
      <c r="I28" s="20">
        <v>30.6</v>
      </c>
      <c r="J28" s="20">
        <f>IF(A28="Q1",1,0)</f>
        <v>0</v>
      </c>
      <c r="K28" s="20">
        <f t="shared" si="0"/>
        <v>0</v>
      </c>
      <c r="L28" s="20">
        <f t="shared" si="1"/>
        <v>1</v>
      </c>
      <c r="M28" s="20">
        <f t="shared" si="7"/>
        <v>0</v>
      </c>
      <c r="N28" s="20">
        <f>IF($L28=1,AVERAGE(E25:E28),N29)</f>
        <v>1567.675</v>
      </c>
      <c r="O28" s="20">
        <f>IF($L28=1,AVERAGE(G25:G28),O29)</f>
        <v>382.07500000000005</v>
      </c>
      <c r="P28" s="20">
        <f>IF($L28=1,AVERAGE(H25:H28),P29)</f>
        <v>300.07499999999999</v>
      </c>
      <c r="Q28" s="20">
        <f>IF($L28=1,AVERAGE(I25:I28),Q29)</f>
        <v>30.725000000000001</v>
      </c>
      <c r="R28" s="20">
        <f t="shared" si="2"/>
        <v>712.87500000000011</v>
      </c>
      <c r="S28" s="22">
        <f t="shared" si="3"/>
        <v>854.79999999999984</v>
      </c>
      <c r="T28" s="22">
        <f>IF($J28=1,SUM(D25),T27)</f>
        <v>3.0308529945553664E-2</v>
      </c>
      <c r="U28" s="9">
        <f>T28*J28</f>
        <v>0</v>
      </c>
      <c r="V28" s="9">
        <f t="shared" si="10"/>
        <v>713.08521308225966</v>
      </c>
      <c r="W28" s="9">
        <f>MAX(S28-V28, 0)</f>
        <v>141.71478691774018</v>
      </c>
      <c r="X28" s="9">
        <f t="shared" si="11"/>
        <v>146.95898414271542</v>
      </c>
      <c r="Y28" s="9">
        <f t="shared" si="12"/>
        <v>860.04419722497505</v>
      </c>
      <c r="Z28" s="9">
        <f>AVERAGE(R25:R28)</f>
        <v>712.87500000000011</v>
      </c>
      <c r="AA28" s="9">
        <f t="shared" si="13"/>
        <v>1572.9191972249751</v>
      </c>
      <c r="AB28" s="9">
        <f t="shared" si="14"/>
        <v>1572.9191972249751</v>
      </c>
      <c r="AC28">
        <f t="shared" si="4"/>
        <v>828.89226860254053</v>
      </c>
      <c r="AD28">
        <f t="shared" si="9"/>
        <v>829.71618356814975</v>
      </c>
      <c r="AE28">
        <f>AD28*(1+T28)</f>
        <v>854.86366136413551</v>
      </c>
      <c r="AF28">
        <f>AE28+Z28</f>
        <v>1567.7386613641356</v>
      </c>
      <c r="AG28">
        <f t="shared" si="5"/>
        <v>5.2441972249750961</v>
      </c>
    </row>
    <row r="29" spans="1:33" x14ac:dyDescent="0.2">
      <c r="A29" t="s">
        <v>29</v>
      </c>
      <c r="B29" t="s">
        <v>206</v>
      </c>
      <c r="C29" s="21">
        <v>197.56666666666663</v>
      </c>
      <c r="D29" s="21">
        <f t="shared" si="8"/>
        <v>1.7336079642979785E-2</v>
      </c>
      <c r="E29" s="20">
        <v>1613.8</v>
      </c>
      <c r="F29" s="20">
        <f t="shared" si="6"/>
        <v>1593.05</v>
      </c>
      <c r="G29" s="20">
        <v>409.1</v>
      </c>
      <c r="H29" s="20">
        <v>301.39999999999998</v>
      </c>
      <c r="I29" s="20">
        <v>31.1</v>
      </c>
      <c r="J29" s="20">
        <f>IF(A29="Q1",1,0)</f>
        <v>0</v>
      </c>
      <c r="K29" s="20">
        <f t="shared" si="0"/>
        <v>0</v>
      </c>
      <c r="L29" s="20">
        <f t="shared" si="1"/>
        <v>0</v>
      </c>
      <c r="M29" s="20">
        <f t="shared" si="7"/>
        <v>1</v>
      </c>
      <c r="N29" s="20">
        <f>IF($L29=1,AVERAGE(E26:E29),N30)</f>
        <v>1668.6499999999999</v>
      </c>
      <c r="O29" s="20">
        <f>IF($L29=1,AVERAGE(G26:G29),O30)</f>
        <v>420.4</v>
      </c>
      <c r="P29" s="20">
        <f>IF($L29=1,AVERAGE(H26:H29),P30)</f>
        <v>317.04999999999995</v>
      </c>
      <c r="Q29" s="20">
        <f>IF($L29=1,AVERAGE(I26:I29),Q30)</f>
        <v>32</v>
      </c>
      <c r="R29" s="20">
        <f t="shared" si="2"/>
        <v>769.44999999999993</v>
      </c>
      <c r="S29" s="22">
        <f t="shared" si="3"/>
        <v>899.19999999999993</v>
      </c>
      <c r="T29" s="22">
        <f>IF($J29=1,SUM(D26),T28)</f>
        <v>3.0308529945553664E-2</v>
      </c>
      <c r="U29" s="9">
        <f>T29*J29</f>
        <v>0</v>
      </c>
      <c r="V29" s="9">
        <f t="shared" si="10"/>
        <v>713.08521308225966</v>
      </c>
      <c r="W29" s="9">
        <f>MAX(S29-V29, 0)</f>
        <v>186.11478691774028</v>
      </c>
      <c r="X29" s="9">
        <f t="shared" si="11"/>
        <v>152.81478691774021</v>
      </c>
      <c r="Y29" s="9">
        <f t="shared" si="12"/>
        <v>865.89999999999986</v>
      </c>
      <c r="Z29" s="9">
        <f>AVERAGE(R26:R29)</f>
        <v>727.01875000000007</v>
      </c>
      <c r="AA29" s="9">
        <f t="shared" si="13"/>
        <v>1592.9187499999998</v>
      </c>
      <c r="AB29" s="9">
        <f t="shared" si="14"/>
        <v>1592.9187499999998</v>
      </c>
      <c r="AC29">
        <f t="shared" si="4"/>
        <v>871.94656987295809</v>
      </c>
      <c r="AD29">
        <f t="shared" si="9"/>
        <v>839.65584392014489</v>
      </c>
      <c r="AE29">
        <f>AD29*(1+T29)</f>
        <v>865.10457820955776</v>
      </c>
      <c r="AF29">
        <f>AE29+Z29</f>
        <v>1592.1233282095577</v>
      </c>
      <c r="AG29">
        <f t="shared" si="5"/>
        <v>-0.13125000000013642</v>
      </c>
    </row>
    <row r="30" spans="1:33" x14ac:dyDescent="0.2">
      <c r="A30" t="s">
        <v>26</v>
      </c>
      <c r="B30" t="s">
        <v>207</v>
      </c>
      <c r="C30" s="21">
        <v>199.553</v>
      </c>
      <c r="D30" s="21">
        <f t="shared" si="8"/>
        <v>2.2649470447557052E-2</v>
      </c>
      <c r="E30" s="20">
        <v>1680.2</v>
      </c>
      <c r="F30" s="20">
        <f t="shared" si="6"/>
        <v>1621.425</v>
      </c>
      <c r="G30" s="20">
        <v>416.4</v>
      </c>
      <c r="H30" s="20">
        <v>332.5</v>
      </c>
      <c r="I30" s="20">
        <v>32.299999999999997</v>
      </c>
      <c r="J30" s="20">
        <f>IF(A30="Q1",1,0)</f>
        <v>1</v>
      </c>
      <c r="K30" s="20">
        <f t="shared" si="0"/>
        <v>0</v>
      </c>
      <c r="L30" s="20">
        <f t="shared" si="1"/>
        <v>0</v>
      </c>
      <c r="M30" s="20">
        <f t="shared" si="7"/>
        <v>0</v>
      </c>
      <c r="N30" s="20">
        <f>IF($L30=1,AVERAGE(E27:E30),N31)</f>
        <v>1668.6499999999999</v>
      </c>
      <c r="O30" s="20">
        <f>IF($L30=1,AVERAGE(G27:G30),O31)</f>
        <v>420.4</v>
      </c>
      <c r="P30" s="20">
        <f>IF($L30=1,AVERAGE(H27:H30),P31)</f>
        <v>317.04999999999995</v>
      </c>
      <c r="Q30" s="20">
        <f>IF($L30=1,AVERAGE(I27:I30),Q31)</f>
        <v>32</v>
      </c>
      <c r="R30" s="20">
        <f t="shared" si="2"/>
        <v>769.44999999999993</v>
      </c>
      <c r="S30" s="22">
        <f t="shared" si="3"/>
        <v>899.19999999999993</v>
      </c>
      <c r="T30" s="22">
        <f>IF($J30=1,SUM(D27),T29)</f>
        <v>4.0690505548705014E-2</v>
      </c>
      <c r="U30" s="9">
        <f>T30*J30</f>
        <v>4.0690505548705014E-2</v>
      </c>
      <c r="V30" s="9">
        <f t="shared" si="10"/>
        <v>742.10101090188289</v>
      </c>
      <c r="W30" s="9">
        <f>MAX(S30-V30, 0)</f>
        <v>157.09898909811704</v>
      </c>
      <c r="X30" s="9">
        <f t="shared" si="11"/>
        <v>156.66083746283442</v>
      </c>
      <c r="Y30" s="9">
        <f t="shared" si="12"/>
        <v>898.76184836471725</v>
      </c>
      <c r="Z30" s="9">
        <f>AVERAGE(R27:R30)</f>
        <v>741.16250000000002</v>
      </c>
      <c r="AA30" s="9">
        <f t="shared" si="13"/>
        <v>1639.9243483647174</v>
      </c>
      <c r="AB30" s="9">
        <f t="shared" si="14"/>
        <v>1639.9243483647174</v>
      </c>
      <c r="AC30">
        <f t="shared" si="4"/>
        <v>862.61109741060443</v>
      </c>
      <c r="AD30">
        <f t="shared" si="9"/>
        <v>848.08555112216095</v>
      </c>
      <c r="AE30">
        <f>AD30*(1+T30)</f>
        <v>882.59458094587376</v>
      </c>
      <c r="AF30">
        <f>AE30+Z30</f>
        <v>1623.7570809458739</v>
      </c>
      <c r="AG30">
        <f t="shared" si="5"/>
        <v>18.499348364717434</v>
      </c>
    </row>
    <row r="31" spans="1:33" x14ac:dyDescent="0.2">
      <c r="A31" t="s">
        <v>27</v>
      </c>
      <c r="B31" t="s">
        <v>208</v>
      </c>
      <c r="C31" s="21">
        <v>202.077</v>
      </c>
      <c r="D31" s="21">
        <f t="shared" si="8"/>
        <v>2.6118821936357506E-2</v>
      </c>
      <c r="E31" s="20">
        <v>1680.4</v>
      </c>
      <c r="F31" s="20">
        <f t="shared" si="6"/>
        <v>1645.7249999999999</v>
      </c>
      <c r="G31" s="20">
        <v>424.1</v>
      </c>
      <c r="H31" s="20">
        <v>314.7</v>
      </c>
      <c r="I31" s="20">
        <v>31.8</v>
      </c>
      <c r="J31" s="20">
        <f>IF(A31="Q1",1,0)</f>
        <v>0</v>
      </c>
      <c r="K31" s="20">
        <f t="shared" si="0"/>
        <v>1</v>
      </c>
      <c r="L31" s="20">
        <f t="shared" si="1"/>
        <v>0</v>
      </c>
      <c r="M31" s="20">
        <f t="shared" si="7"/>
        <v>0</v>
      </c>
      <c r="N31" s="20">
        <f>IF($L31=1,AVERAGE(E28:E31),N32)</f>
        <v>1668.6499999999999</v>
      </c>
      <c r="O31" s="20">
        <f>IF($L31=1,AVERAGE(G28:G31),O32)</f>
        <v>420.4</v>
      </c>
      <c r="P31" s="20">
        <f>IF($L31=1,AVERAGE(H28:H31),P32)</f>
        <v>317.04999999999995</v>
      </c>
      <c r="Q31" s="20">
        <f>IF($L31=1,AVERAGE(I28:I31),Q32)</f>
        <v>32</v>
      </c>
      <c r="R31" s="20">
        <f t="shared" si="2"/>
        <v>769.44999999999993</v>
      </c>
      <c r="S31" s="22">
        <f t="shared" si="3"/>
        <v>899.19999999999993</v>
      </c>
      <c r="T31" s="22">
        <f>IF($J31=1,SUM(D28),T30)</f>
        <v>4.0690505548705014E-2</v>
      </c>
      <c r="U31" s="9">
        <f>T31*J31</f>
        <v>0</v>
      </c>
      <c r="V31" s="9">
        <f t="shared" si="10"/>
        <v>742.10101090188289</v>
      </c>
      <c r="W31" s="9">
        <f>MAX(S31-V31, 0)</f>
        <v>157.09898909811704</v>
      </c>
      <c r="X31" s="9">
        <f t="shared" si="11"/>
        <v>160.50688800792864</v>
      </c>
      <c r="Y31" s="9">
        <f t="shared" si="12"/>
        <v>902.60789890981152</v>
      </c>
      <c r="Z31" s="9">
        <f>AVERAGE(R28:R31)</f>
        <v>755.30624999999998</v>
      </c>
      <c r="AA31" s="9">
        <f t="shared" si="13"/>
        <v>1657.9141489098115</v>
      </c>
      <c r="AB31" s="9">
        <f t="shared" si="14"/>
        <v>1657.9141489098115</v>
      </c>
      <c r="AC31">
        <f t="shared" si="4"/>
        <v>862.61109741060443</v>
      </c>
      <c r="AD31">
        <f t="shared" si="9"/>
        <v>856.5152583241769</v>
      </c>
      <c r="AE31">
        <f>AD31*(1+T31)</f>
        <v>891.36729719556729</v>
      </c>
      <c r="AF31">
        <f>AE31+Z31</f>
        <v>1646.6735471955672</v>
      </c>
      <c r="AG31">
        <f t="shared" si="5"/>
        <v>12.189148909811593</v>
      </c>
    </row>
    <row r="32" spans="1:33" x14ac:dyDescent="0.2">
      <c r="A32" t="s">
        <v>28</v>
      </c>
      <c r="B32" t="s">
        <v>209</v>
      </c>
      <c r="C32" s="21">
        <v>203.37</v>
      </c>
      <c r="D32" s="21">
        <f t="shared" si="8"/>
        <v>2.2987927565392141E-2</v>
      </c>
      <c r="E32" s="20">
        <v>1700.2</v>
      </c>
      <c r="F32" s="20">
        <f t="shared" si="6"/>
        <v>1668.6499999999999</v>
      </c>
      <c r="G32" s="20">
        <v>432</v>
      </c>
      <c r="H32" s="20">
        <v>319.60000000000002</v>
      </c>
      <c r="I32" s="20">
        <v>32.799999999999997</v>
      </c>
      <c r="J32" s="20">
        <f>IF(A32="Q1",1,0)</f>
        <v>0</v>
      </c>
      <c r="K32" s="20">
        <f t="shared" si="0"/>
        <v>0</v>
      </c>
      <c r="L32" s="20">
        <f t="shared" si="1"/>
        <v>1</v>
      </c>
      <c r="M32" s="20">
        <f t="shared" si="7"/>
        <v>0</v>
      </c>
      <c r="N32" s="20">
        <f>IF($L32=1,AVERAGE(E29:E32),N33)</f>
        <v>1668.6499999999999</v>
      </c>
      <c r="O32" s="20">
        <f>IF($L32=1,AVERAGE(G29:G32),O33)</f>
        <v>420.4</v>
      </c>
      <c r="P32" s="20">
        <f>IF($L32=1,AVERAGE(H29:H32),P33)</f>
        <v>317.04999999999995</v>
      </c>
      <c r="Q32" s="20">
        <f>IF($L32=1,AVERAGE(I29:I32),Q33)</f>
        <v>32</v>
      </c>
      <c r="R32" s="20">
        <f t="shared" si="2"/>
        <v>769.44999999999993</v>
      </c>
      <c r="S32" s="22">
        <f t="shared" si="3"/>
        <v>899.19999999999993</v>
      </c>
      <c r="T32" s="22">
        <f>IF($J32=1,SUM(D29),T31)</f>
        <v>4.0690505548705014E-2</v>
      </c>
      <c r="U32" s="9">
        <f>T32*J32</f>
        <v>0</v>
      </c>
      <c r="V32" s="9">
        <f t="shared" si="10"/>
        <v>742.10101090188289</v>
      </c>
      <c r="W32" s="9">
        <f>MAX(S32-V32, 0)</f>
        <v>157.09898909811704</v>
      </c>
      <c r="X32" s="9">
        <f t="shared" si="11"/>
        <v>164.35293855302285</v>
      </c>
      <c r="Y32" s="9">
        <f t="shared" si="12"/>
        <v>906.4539494549058</v>
      </c>
      <c r="Z32" s="9">
        <f>AVERAGE(R29:R32)</f>
        <v>769.44999999999993</v>
      </c>
      <c r="AA32" s="9">
        <f t="shared" si="13"/>
        <v>1675.9039494549056</v>
      </c>
      <c r="AB32" s="9">
        <f t="shared" si="14"/>
        <v>1675.9039494549056</v>
      </c>
      <c r="AC32">
        <f t="shared" si="4"/>
        <v>862.61109741060443</v>
      </c>
      <c r="AD32">
        <f t="shared" si="9"/>
        <v>864.94496552619285</v>
      </c>
      <c r="AE32">
        <f>AD32*(1+T32)</f>
        <v>900.14001344526082</v>
      </c>
      <c r="AF32">
        <f>AE32+Z32</f>
        <v>1669.5900134452609</v>
      </c>
      <c r="AG32">
        <f t="shared" si="5"/>
        <v>7.2539494549057508</v>
      </c>
    </row>
    <row r="33" spans="1:33" x14ac:dyDescent="0.2">
      <c r="A33" t="s">
        <v>29</v>
      </c>
      <c r="B33" t="s">
        <v>210</v>
      </c>
      <c r="C33" s="21">
        <v>206.08566666666664</v>
      </c>
      <c r="D33" s="21">
        <f t="shared" si="8"/>
        <v>4.3119622068500174E-2</v>
      </c>
      <c r="E33" s="20">
        <v>1728.6</v>
      </c>
      <c r="F33" s="20">
        <f t="shared" si="6"/>
        <v>1697.35</v>
      </c>
      <c r="G33" s="20">
        <v>440.3</v>
      </c>
      <c r="H33" s="20">
        <v>329.9</v>
      </c>
      <c r="I33" s="20">
        <v>34</v>
      </c>
      <c r="J33" s="20">
        <f>IF(A33="Q1",1,0)</f>
        <v>0</v>
      </c>
      <c r="K33" s="20">
        <f t="shared" si="0"/>
        <v>0</v>
      </c>
      <c r="L33" s="20">
        <f t="shared" si="1"/>
        <v>0</v>
      </c>
      <c r="M33" s="20">
        <f t="shared" si="7"/>
        <v>1</v>
      </c>
      <c r="N33" s="20">
        <f>IF($L33=1,AVERAGE(E30:E33),N34)</f>
        <v>1878.7750000000001</v>
      </c>
      <c r="O33" s="20">
        <f>IF($L33=1,AVERAGE(G30:G33),O34)</f>
        <v>453.07500000000005</v>
      </c>
      <c r="P33" s="20">
        <f>IF($L33=1,AVERAGE(H30:H33),P34)</f>
        <v>335.375</v>
      </c>
      <c r="Q33" s="20">
        <f>IF($L33=1,AVERAGE(I30:I33),Q34)</f>
        <v>41.674999999999997</v>
      </c>
      <c r="R33" s="20">
        <f t="shared" si="2"/>
        <v>830.125</v>
      </c>
      <c r="S33" s="22">
        <f t="shared" si="3"/>
        <v>1048.6500000000001</v>
      </c>
      <c r="T33" s="22">
        <f>IF($J33=1,SUM(D30),T32)</f>
        <v>4.0690505548705014E-2</v>
      </c>
      <c r="U33" s="9">
        <f>T33*J33</f>
        <v>0</v>
      </c>
      <c r="V33" s="9">
        <f t="shared" si="10"/>
        <v>742.10101090188289</v>
      </c>
      <c r="W33" s="9">
        <f>MAX(S33-V33, 0)</f>
        <v>306.5489890981172</v>
      </c>
      <c r="X33" s="9">
        <f t="shared" si="11"/>
        <v>194.46148909811708</v>
      </c>
      <c r="Y33" s="9">
        <f t="shared" si="12"/>
        <v>936.5625</v>
      </c>
      <c r="Z33" s="9">
        <f>AVERAGE(R30:R33)</f>
        <v>784.61874999999998</v>
      </c>
      <c r="AA33" s="9">
        <f t="shared" si="13"/>
        <v>1721.1812500000001</v>
      </c>
      <c r="AB33" s="9">
        <f t="shared" si="14"/>
        <v>1721.1812500000001</v>
      </c>
      <c r="AC33">
        <f t="shared" si="4"/>
        <v>1005.9799013563505</v>
      </c>
      <c r="AD33">
        <f t="shared" si="9"/>
        <v>898.45329839704095</v>
      </c>
      <c r="AE33">
        <f>AD33*(1+T33)</f>
        <v>935.01181732071802</v>
      </c>
      <c r="AF33">
        <f>AE33+Z33</f>
        <v>1719.630567320718</v>
      </c>
      <c r="AG33">
        <f t="shared" si="5"/>
        <v>23.831250000000182</v>
      </c>
    </row>
    <row r="34" spans="1:33" x14ac:dyDescent="0.2">
      <c r="A34" t="s">
        <v>26</v>
      </c>
      <c r="B34" t="s">
        <v>211</v>
      </c>
      <c r="C34" s="21">
        <v>208.51599999999999</v>
      </c>
      <c r="D34" s="21">
        <f t="shared" si="8"/>
        <v>4.491538588745847E-2</v>
      </c>
      <c r="E34" s="20">
        <v>1768.2</v>
      </c>
      <c r="F34" s="20">
        <f t="shared" si="6"/>
        <v>1719.3500000000001</v>
      </c>
      <c r="G34" s="20">
        <v>448.8</v>
      </c>
      <c r="H34" s="20">
        <v>331.6</v>
      </c>
      <c r="I34" s="20">
        <v>36.299999999999997</v>
      </c>
      <c r="J34" s="20">
        <f>IF(A34="Q1",1,0)</f>
        <v>1</v>
      </c>
      <c r="K34" s="20">
        <f t="shared" si="0"/>
        <v>0</v>
      </c>
      <c r="L34" s="20">
        <f t="shared" si="1"/>
        <v>0</v>
      </c>
      <c r="M34" s="20">
        <f t="shared" si="7"/>
        <v>0</v>
      </c>
      <c r="N34" s="20">
        <f>IF($L34=1,AVERAGE(E31:E34),N35)</f>
        <v>1878.7750000000001</v>
      </c>
      <c r="O34" s="20">
        <f>IF($L34=1,AVERAGE(G31:G34),O35)</f>
        <v>453.07500000000005</v>
      </c>
      <c r="P34" s="20">
        <f>IF($L34=1,AVERAGE(H31:H34),P35)</f>
        <v>335.375</v>
      </c>
      <c r="Q34" s="20">
        <f>IF($L34=1,AVERAGE(I31:I34),Q35)</f>
        <v>41.674999999999997</v>
      </c>
      <c r="R34" s="20">
        <f t="shared" si="2"/>
        <v>830.125</v>
      </c>
      <c r="S34" s="22">
        <f t="shared" si="3"/>
        <v>1048.6500000000001</v>
      </c>
      <c r="T34" s="22">
        <f>IF($J34=1,SUM(D31),T33)</f>
        <v>2.6118821936357506E-2</v>
      </c>
      <c r="U34" s="9">
        <f>T34*J34</f>
        <v>2.6118821936357506E-2</v>
      </c>
      <c r="V34" s="9">
        <f t="shared" si="10"/>
        <v>761.48381506442001</v>
      </c>
      <c r="W34" s="9">
        <f>MAX(S34-V34, 0)</f>
        <v>287.16618493558008</v>
      </c>
      <c r="X34" s="9">
        <f t="shared" si="11"/>
        <v>226.97828805748284</v>
      </c>
      <c r="Y34" s="9">
        <f t="shared" si="12"/>
        <v>988.46210312190283</v>
      </c>
      <c r="Z34" s="9">
        <f>AVERAGE(R31:R34)</f>
        <v>799.78749999999991</v>
      </c>
      <c r="AA34" s="9">
        <f t="shared" si="13"/>
        <v>1788.2496031219027</v>
      </c>
      <c r="AB34" s="9">
        <f t="shared" si="14"/>
        <v>1788.2496031219027</v>
      </c>
      <c r="AC34">
        <f t="shared" si="4"/>
        <v>1021.2604973764388</v>
      </c>
      <c r="AD34">
        <f t="shared" si="9"/>
        <v>938.11564838849949</v>
      </c>
      <c r="AE34">
        <f>AD34*(1+T34)</f>
        <v>962.61812396446931</v>
      </c>
      <c r="AF34">
        <f>AE34+Z34</f>
        <v>1762.4056239644692</v>
      </c>
      <c r="AG34">
        <f t="shared" si="5"/>
        <v>68.899603121902601</v>
      </c>
    </row>
    <row r="35" spans="1:33" x14ac:dyDescent="0.2">
      <c r="A35" t="s">
        <v>27</v>
      </c>
      <c r="B35" t="s">
        <v>212</v>
      </c>
      <c r="C35" s="21">
        <v>211.50266666666667</v>
      </c>
      <c r="D35" s="21">
        <f t="shared" si="8"/>
        <v>4.66439360573776E-2</v>
      </c>
      <c r="E35" s="20">
        <v>2113</v>
      </c>
      <c r="F35" s="20">
        <f t="shared" si="6"/>
        <v>1827.5</v>
      </c>
      <c r="G35" s="20">
        <v>457.3</v>
      </c>
      <c r="H35" s="20">
        <v>339.2</v>
      </c>
      <c r="I35" s="20">
        <v>38.200000000000003</v>
      </c>
      <c r="J35" s="20">
        <f>IF(A35="Q1",1,0)</f>
        <v>0</v>
      </c>
      <c r="K35" s="20">
        <f t="shared" si="0"/>
        <v>1</v>
      </c>
      <c r="L35" s="20">
        <f t="shared" si="1"/>
        <v>0</v>
      </c>
      <c r="M35" s="20">
        <f t="shared" si="7"/>
        <v>0</v>
      </c>
      <c r="N35" s="20">
        <f>IF($L35=1,AVERAGE(E32:E35),N36)</f>
        <v>1878.7750000000001</v>
      </c>
      <c r="O35" s="20">
        <f>IF($L35=1,AVERAGE(G32:G35),O36)</f>
        <v>453.07500000000005</v>
      </c>
      <c r="P35" s="20">
        <f>IF($L35=1,AVERAGE(H32:H35),P36)</f>
        <v>335.375</v>
      </c>
      <c r="Q35" s="20">
        <f>IF($L35=1,AVERAGE(I32:I35),Q36)</f>
        <v>41.674999999999997</v>
      </c>
      <c r="R35" s="20">
        <f t="shared" si="2"/>
        <v>830.125</v>
      </c>
      <c r="S35" s="22">
        <f t="shared" si="3"/>
        <v>1048.6500000000001</v>
      </c>
      <c r="T35" s="22">
        <f>IF($J35=1,SUM(D32),T34)</f>
        <v>2.6118821936357506E-2</v>
      </c>
      <c r="U35" s="9">
        <f>T35*J35</f>
        <v>0</v>
      </c>
      <c r="V35" s="9">
        <f t="shared" si="10"/>
        <v>761.48381506442001</v>
      </c>
      <c r="W35" s="9">
        <f>MAX(S35-V35, 0)</f>
        <v>287.16618493558008</v>
      </c>
      <c r="X35" s="9">
        <f t="shared" si="11"/>
        <v>259.49508701684863</v>
      </c>
      <c r="Y35" s="9">
        <f t="shared" si="12"/>
        <v>1020.9789020812686</v>
      </c>
      <c r="Z35" s="9">
        <f>AVERAGE(R32:R35)</f>
        <v>814.95624999999995</v>
      </c>
      <c r="AA35" s="9">
        <f t="shared" si="13"/>
        <v>1835.9351520812686</v>
      </c>
      <c r="AB35" s="9">
        <f t="shared" si="14"/>
        <v>1835.9351520812686</v>
      </c>
      <c r="AC35">
        <f t="shared" si="4"/>
        <v>1021.2604973764388</v>
      </c>
      <c r="AD35">
        <f t="shared" si="9"/>
        <v>977.77799837995815</v>
      </c>
      <c r="AE35">
        <f>AD35*(1+T35)</f>
        <v>1003.3164078129323</v>
      </c>
      <c r="AF35">
        <f>AE35+Z35</f>
        <v>1818.2726578129323</v>
      </c>
      <c r="AG35">
        <f t="shared" si="5"/>
        <v>8.4351520812685976</v>
      </c>
    </row>
    <row r="36" spans="1:33" x14ac:dyDescent="0.2">
      <c r="A36" t="s">
        <v>28</v>
      </c>
      <c r="B36" t="s">
        <v>213</v>
      </c>
      <c r="C36" s="21">
        <v>215.13</v>
      </c>
      <c r="D36" s="21">
        <f t="shared" si="8"/>
        <v>5.782563799970486E-2</v>
      </c>
      <c r="E36" s="20">
        <v>1905.3</v>
      </c>
      <c r="F36" s="20">
        <f t="shared" si="6"/>
        <v>1878.7750000000001</v>
      </c>
      <c r="G36" s="20">
        <v>465.9</v>
      </c>
      <c r="H36" s="20">
        <v>340.8</v>
      </c>
      <c r="I36" s="20">
        <v>58.2</v>
      </c>
      <c r="J36" s="20">
        <f>IF(A36="Q1",1,0)</f>
        <v>0</v>
      </c>
      <c r="K36" s="20">
        <f t="shared" si="0"/>
        <v>0</v>
      </c>
      <c r="L36" s="20">
        <f t="shared" si="1"/>
        <v>1</v>
      </c>
      <c r="M36" s="20">
        <f t="shared" si="7"/>
        <v>0</v>
      </c>
      <c r="N36" s="20">
        <f>IF($L36=1,AVERAGE(E33:E36),N37)</f>
        <v>1878.7750000000001</v>
      </c>
      <c r="O36" s="20">
        <f>IF($L36=1,AVERAGE(G33:G36),O37)</f>
        <v>453.07500000000005</v>
      </c>
      <c r="P36" s="20">
        <f>IF($L36=1,AVERAGE(H33:H36),P37)</f>
        <v>335.375</v>
      </c>
      <c r="Q36" s="20">
        <f>IF($L36=1,AVERAGE(I33:I36),Q37)</f>
        <v>41.674999999999997</v>
      </c>
      <c r="R36" s="20">
        <f t="shared" si="2"/>
        <v>830.125</v>
      </c>
      <c r="S36" s="22">
        <f t="shared" si="3"/>
        <v>1048.6500000000001</v>
      </c>
      <c r="T36" s="22">
        <f>IF($J36=1,SUM(D33),T35)</f>
        <v>2.6118821936357506E-2</v>
      </c>
      <c r="U36" s="9">
        <f>T36*J36</f>
        <v>0</v>
      </c>
      <c r="V36" s="9">
        <f t="shared" si="10"/>
        <v>761.48381506442001</v>
      </c>
      <c r="W36" s="9">
        <f>MAX(S36-V36, 0)</f>
        <v>287.16618493558008</v>
      </c>
      <c r="X36" s="9">
        <f t="shared" si="11"/>
        <v>292.01188597621433</v>
      </c>
      <c r="Y36" s="9">
        <f t="shared" si="12"/>
        <v>1053.4957010406342</v>
      </c>
      <c r="Z36" s="9">
        <f>AVERAGE(R33:R36)</f>
        <v>830.125</v>
      </c>
      <c r="AA36" s="9">
        <f t="shared" si="13"/>
        <v>1883.6207010406342</v>
      </c>
      <c r="AB36" s="9">
        <f t="shared" si="14"/>
        <v>1883.6207010406342</v>
      </c>
      <c r="AC36">
        <f t="shared" si="4"/>
        <v>1021.2604973764388</v>
      </c>
      <c r="AD36">
        <f t="shared" si="9"/>
        <v>1017.4403483714167</v>
      </c>
      <c r="AE36">
        <f>AD36*(1+T36)</f>
        <v>1044.0146916613953</v>
      </c>
      <c r="AF36">
        <f>AE36+Z36</f>
        <v>1874.1396916613953</v>
      </c>
      <c r="AG36">
        <f t="shared" si="5"/>
        <v>4.8457010406341396</v>
      </c>
    </row>
    <row r="37" spans="1:33" x14ac:dyDescent="0.2">
      <c r="A37" t="s">
        <v>29</v>
      </c>
      <c r="B37" t="s">
        <v>214</v>
      </c>
      <c r="C37" s="21">
        <v>208.83866666666665</v>
      </c>
      <c r="D37" s="21">
        <f t="shared" si="8"/>
        <v>1.3358522426757835E-2</v>
      </c>
      <c r="E37" s="20">
        <v>1890.8</v>
      </c>
      <c r="F37" s="20">
        <f t="shared" si="6"/>
        <v>1919.325</v>
      </c>
      <c r="G37" s="20">
        <v>474.5</v>
      </c>
      <c r="H37" s="20">
        <v>341.8</v>
      </c>
      <c r="I37" s="20">
        <v>71.900000000000006</v>
      </c>
      <c r="J37" s="20">
        <f>IF(A37="Q1",1,0)</f>
        <v>0</v>
      </c>
      <c r="K37" s="20">
        <f t="shared" si="0"/>
        <v>0</v>
      </c>
      <c r="L37" s="20">
        <f t="shared" si="1"/>
        <v>0</v>
      </c>
      <c r="M37" s="20">
        <f t="shared" si="7"/>
        <v>1</v>
      </c>
      <c r="N37" s="20">
        <f>IF($L37=1,AVERAGE(E34:E37),N38)</f>
        <v>2042.4</v>
      </c>
      <c r="O37" s="20">
        <f>IF($L37=1,AVERAGE(G34:G37),O38)</f>
        <v>486.125</v>
      </c>
      <c r="P37" s="20">
        <f>IF($L37=1,AVERAGE(H34:H37),P38)</f>
        <v>361.82499999999999</v>
      </c>
      <c r="Q37" s="20">
        <f>IF($L37=1,AVERAGE(I34:I37),Q38)</f>
        <v>112.05000000000001</v>
      </c>
      <c r="R37" s="20">
        <f t="shared" si="2"/>
        <v>960</v>
      </c>
      <c r="S37" s="22">
        <f t="shared" si="3"/>
        <v>1082.4000000000001</v>
      </c>
      <c r="T37" s="22">
        <f>IF($J37=1,SUM(D34),T36)</f>
        <v>2.6118821936357506E-2</v>
      </c>
      <c r="U37" s="9">
        <f>T37*J37</f>
        <v>0</v>
      </c>
      <c r="V37" s="9">
        <f t="shared" si="10"/>
        <v>761.48381506442001</v>
      </c>
      <c r="W37" s="9">
        <f>MAX(S37-V37, 0)</f>
        <v>320.91618493558008</v>
      </c>
      <c r="X37" s="9">
        <f t="shared" si="11"/>
        <v>295.60368493558008</v>
      </c>
      <c r="Y37" s="9">
        <f t="shared" si="12"/>
        <v>1057.0875000000001</v>
      </c>
      <c r="Z37" s="9">
        <f>AVERAGE(R34:R37)</f>
        <v>862.59375</v>
      </c>
      <c r="AA37" s="9">
        <f t="shared" si="13"/>
        <v>1919.6812500000001</v>
      </c>
      <c r="AB37" s="9">
        <f t="shared" si="14"/>
        <v>1919.6812500000001</v>
      </c>
      <c r="AC37">
        <f t="shared" si="4"/>
        <v>1054.1289871360868</v>
      </c>
      <c r="AD37">
        <f t="shared" si="9"/>
        <v>1029.4776198163509</v>
      </c>
      <c r="AE37">
        <f>AD37*(1+T37)</f>
        <v>1056.3663624557992</v>
      </c>
      <c r="AF37">
        <f>AE37+Z37</f>
        <v>1918.9601124557992</v>
      </c>
      <c r="AG37">
        <f t="shared" si="5"/>
        <v>0.35625000000004547</v>
      </c>
    </row>
    <row r="38" spans="1:33" x14ac:dyDescent="0.2">
      <c r="A38" t="s">
        <v>26</v>
      </c>
      <c r="B38" t="s">
        <v>215</v>
      </c>
      <c r="C38" s="21">
        <v>206.94333333333336</v>
      </c>
      <c r="D38" s="21">
        <f t="shared" si="8"/>
        <v>-7.54218701042908E-3</v>
      </c>
      <c r="E38" s="20">
        <v>2001.9</v>
      </c>
      <c r="F38" s="20">
        <f t="shared" si="6"/>
        <v>1977.75</v>
      </c>
      <c r="G38" s="20">
        <v>482.9</v>
      </c>
      <c r="H38" s="20">
        <v>358.4</v>
      </c>
      <c r="I38" s="20">
        <v>101.6</v>
      </c>
      <c r="J38" s="20">
        <f>IF(A38="Q1",1,0)</f>
        <v>1</v>
      </c>
      <c r="K38" s="20">
        <f t="shared" si="0"/>
        <v>0</v>
      </c>
      <c r="L38" s="20">
        <f t="shared" si="1"/>
        <v>0</v>
      </c>
      <c r="M38" s="20">
        <f t="shared" si="7"/>
        <v>0</v>
      </c>
      <c r="N38" s="20">
        <f>IF($L38=1,AVERAGE(E35:E38),N39)</f>
        <v>2042.4</v>
      </c>
      <c r="O38" s="20">
        <f>IF($L38=1,AVERAGE(G35:G38),O39)</f>
        <v>486.125</v>
      </c>
      <c r="P38" s="20">
        <f>IF($L38=1,AVERAGE(H35:H38),P39)</f>
        <v>361.82499999999999</v>
      </c>
      <c r="Q38" s="20">
        <f>IF($L38=1,AVERAGE(I35:I38),Q39)</f>
        <v>112.05000000000001</v>
      </c>
      <c r="R38" s="20">
        <f t="shared" si="2"/>
        <v>960</v>
      </c>
      <c r="S38" s="22">
        <f t="shared" si="3"/>
        <v>1082.4000000000001</v>
      </c>
      <c r="T38" s="22">
        <f>IF($J38=1,SUM(D35),T37)</f>
        <v>4.66439360573776E-2</v>
      </c>
      <c r="U38" s="9">
        <f>T38*J38</f>
        <v>4.66439360573776E-2</v>
      </c>
      <c r="V38" s="9">
        <f t="shared" si="10"/>
        <v>797.00241744301275</v>
      </c>
      <c r="W38" s="9">
        <f>MAX(S38-V38, 0)</f>
        <v>285.39758255698735</v>
      </c>
      <c r="X38" s="9">
        <f t="shared" si="11"/>
        <v>295.16153434093189</v>
      </c>
      <c r="Y38" s="9">
        <f t="shared" si="12"/>
        <v>1092.1639517839446</v>
      </c>
      <c r="Z38" s="9">
        <f>AVERAGE(R35:R38)</f>
        <v>895.0625</v>
      </c>
      <c r="AA38" s="9">
        <f t="shared" si="13"/>
        <v>1987.2264517839446</v>
      </c>
      <c r="AB38" s="9">
        <f t="shared" si="14"/>
        <v>1987.2264517839446</v>
      </c>
      <c r="AC38">
        <f t="shared" si="4"/>
        <v>1031.9126036114947</v>
      </c>
      <c r="AD38">
        <f t="shared" si="9"/>
        <v>1032.1406463751148</v>
      </c>
      <c r="AE38">
        <f>AD38*(1+T38)</f>
        <v>1080.2837486868559</v>
      </c>
      <c r="AF38">
        <f>AE38+Z38</f>
        <v>1975.3462486868559</v>
      </c>
      <c r="AG38">
        <f t="shared" si="5"/>
        <v>9.4764517839446398</v>
      </c>
    </row>
    <row r="39" spans="1:33" x14ac:dyDescent="0.2">
      <c r="A39" t="s">
        <v>27</v>
      </c>
      <c r="B39" t="s">
        <v>216</v>
      </c>
      <c r="C39" s="21">
        <v>208.39033333333336</v>
      </c>
      <c r="D39" s="21">
        <f t="shared" si="8"/>
        <v>-1.4715338498490049E-2</v>
      </c>
      <c r="E39" s="20">
        <v>2140</v>
      </c>
      <c r="F39" s="20">
        <f t="shared" si="6"/>
        <v>1984.5</v>
      </c>
      <c r="G39" s="20">
        <v>490.4</v>
      </c>
      <c r="H39" s="20">
        <v>368.9</v>
      </c>
      <c r="I39" s="20">
        <v>130.30000000000001</v>
      </c>
      <c r="J39" s="20">
        <f>IF(A39="Q1",1,0)</f>
        <v>0</v>
      </c>
      <c r="K39" s="20">
        <f t="shared" si="0"/>
        <v>1</v>
      </c>
      <c r="L39" s="20">
        <f t="shared" si="1"/>
        <v>0</v>
      </c>
      <c r="M39" s="20">
        <f t="shared" si="7"/>
        <v>0</v>
      </c>
      <c r="N39" s="20">
        <f>IF($L39=1,AVERAGE(E36:E39),N40)</f>
        <v>2042.4</v>
      </c>
      <c r="O39" s="20">
        <f>IF($L39=1,AVERAGE(G36:G39),O40)</f>
        <v>486.125</v>
      </c>
      <c r="P39" s="20">
        <f>IF($L39=1,AVERAGE(H36:H39),P40)</f>
        <v>361.82499999999999</v>
      </c>
      <c r="Q39" s="20">
        <f>IF($L39=1,AVERAGE(I36:I39),Q40)</f>
        <v>112.05000000000001</v>
      </c>
      <c r="R39" s="20">
        <f t="shared" si="2"/>
        <v>960</v>
      </c>
      <c r="S39" s="22">
        <f t="shared" si="3"/>
        <v>1082.4000000000001</v>
      </c>
      <c r="T39" s="22">
        <f>IF($J39=1,SUM(D36),T38)</f>
        <v>4.66439360573776E-2</v>
      </c>
      <c r="U39" s="9">
        <f>T39*J39</f>
        <v>0</v>
      </c>
      <c r="V39" s="9">
        <f t="shared" si="10"/>
        <v>797.00241744301275</v>
      </c>
      <c r="W39" s="9">
        <f>MAX(S39-V39, 0)</f>
        <v>285.39758255698735</v>
      </c>
      <c r="X39" s="9">
        <f t="shared" si="11"/>
        <v>294.71938374628371</v>
      </c>
      <c r="Y39" s="9">
        <f t="shared" si="12"/>
        <v>1091.7218011892965</v>
      </c>
      <c r="Z39" s="9">
        <f>AVERAGE(R36:R39)</f>
        <v>927.53125</v>
      </c>
      <c r="AA39" s="9">
        <f t="shared" si="13"/>
        <v>2019.2530511892965</v>
      </c>
      <c r="AB39" s="9">
        <f t="shared" si="14"/>
        <v>2019.2530511892965</v>
      </c>
      <c r="AC39">
        <f t="shared" si="4"/>
        <v>1031.9126036114947</v>
      </c>
      <c r="AD39">
        <f t="shared" si="9"/>
        <v>1034.8036729338787</v>
      </c>
      <c r="AE39">
        <f>AD39*(1+T39)</f>
        <v>1083.070989286146</v>
      </c>
      <c r="AF39">
        <f>AE39+Z39</f>
        <v>2010.602239286146</v>
      </c>
      <c r="AG39">
        <f t="shared" si="5"/>
        <v>34.753051189296457</v>
      </c>
    </row>
    <row r="40" spans="1:33" x14ac:dyDescent="0.2">
      <c r="A40" t="s">
        <v>28</v>
      </c>
      <c r="B40" t="s">
        <v>217</v>
      </c>
      <c r="C40" s="21">
        <v>210.69500000000002</v>
      </c>
      <c r="D40" s="21">
        <f t="shared" si="8"/>
        <v>-2.0615441825872605E-2</v>
      </c>
      <c r="E40" s="20">
        <v>2136.9</v>
      </c>
      <c r="F40" s="20">
        <f t="shared" si="6"/>
        <v>2042.4</v>
      </c>
      <c r="G40" s="20">
        <v>496.7</v>
      </c>
      <c r="H40" s="20">
        <v>378.2</v>
      </c>
      <c r="I40" s="20">
        <v>144.4</v>
      </c>
      <c r="J40" s="20">
        <f>IF(A40="Q1",1,0)</f>
        <v>0</v>
      </c>
      <c r="K40" s="20">
        <f t="shared" si="0"/>
        <v>0</v>
      </c>
      <c r="L40" s="20">
        <f t="shared" si="1"/>
        <v>1</v>
      </c>
      <c r="M40" s="20">
        <f t="shared" si="7"/>
        <v>0</v>
      </c>
      <c r="N40" s="20">
        <f>IF($L40=1,AVERAGE(E37:E40),N41)</f>
        <v>2042.4</v>
      </c>
      <c r="O40" s="20">
        <f>IF($L40=1,AVERAGE(G37:G40),O41)</f>
        <v>486.125</v>
      </c>
      <c r="P40" s="20">
        <f>IF($L40=1,AVERAGE(H37:H40),P41)</f>
        <v>361.82499999999999</v>
      </c>
      <c r="Q40" s="20">
        <f>IF($L40=1,AVERAGE(I37:I40),Q41)</f>
        <v>112.05000000000001</v>
      </c>
      <c r="R40" s="20">
        <f t="shared" si="2"/>
        <v>960</v>
      </c>
      <c r="S40" s="22">
        <f t="shared" si="3"/>
        <v>1082.4000000000001</v>
      </c>
      <c r="T40" s="22">
        <f>IF($J40=1,SUM(D37),T39)</f>
        <v>4.66439360573776E-2</v>
      </c>
      <c r="U40" s="9">
        <f>T40*J40</f>
        <v>0</v>
      </c>
      <c r="V40" s="9">
        <f t="shared" si="10"/>
        <v>797.00241744301275</v>
      </c>
      <c r="W40" s="9">
        <f>MAX(S40-V40, 0)</f>
        <v>285.39758255698735</v>
      </c>
      <c r="X40" s="9">
        <f t="shared" si="11"/>
        <v>294.27723315163553</v>
      </c>
      <c r="Y40" s="9">
        <f t="shared" si="12"/>
        <v>1091.2796505946483</v>
      </c>
      <c r="Z40" s="9">
        <f>AVERAGE(R37:R40)</f>
        <v>960</v>
      </c>
      <c r="AA40" s="9">
        <f t="shared" si="13"/>
        <v>2051.279650594648</v>
      </c>
      <c r="AB40" s="9">
        <f t="shared" si="14"/>
        <v>2051.279650594648</v>
      </c>
      <c r="AC40">
        <f t="shared" si="4"/>
        <v>1031.9126036114947</v>
      </c>
      <c r="AD40">
        <f t="shared" si="9"/>
        <v>1037.4666994926429</v>
      </c>
      <c r="AE40">
        <f>AD40*(1+T40)</f>
        <v>1085.8582298854362</v>
      </c>
      <c r="AF40">
        <f>AE40+Z40</f>
        <v>2045.8582298854362</v>
      </c>
      <c r="AG40">
        <f t="shared" si="5"/>
        <v>8.8796505946479556</v>
      </c>
    </row>
    <row r="41" spans="1:33" x14ac:dyDescent="0.2">
      <c r="A41" t="s">
        <v>29</v>
      </c>
      <c r="B41" t="s">
        <v>218</v>
      </c>
      <c r="C41" s="21">
        <v>212.63266666666664</v>
      </c>
      <c r="D41" s="21">
        <f t="shared" si="8"/>
        <v>1.8167133800254032E-2</v>
      </c>
      <c r="E41" s="20">
        <v>2152.1</v>
      </c>
      <c r="F41" s="20">
        <f t="shared" si="6"/>
        <v>2107.7249999999999</v>
      </c>
      <c r="G41" s="20">
        <v>501.8</v>
      </c>
      <c r="H41" s="20">
        <v>372.8</v>
      </c>
      <c r="I41" s="20">
        <v>148.6</v>
      </c>
      <c r="J41" s="20">
        <f>IF(A41="Q1",1,0)</f>
        <v>0</v>
      </c>
      <c r="K41" s="20">
        <f t="shared" si="0"/>
        <v>0</v>
      </c>
      <c r="L41" s="20">
        <f t="shared" si="1"/>
        <v>0</v>
      </c>
      <c r="M41" s="20">
        <f t="shared" si="7"/>
        <v>1</v>
      </c>
      <c r="N41" s="20">
        <f>IF($L41=1,AVERAGE(E38:E41),N42)</f>
        <v>2243.75</v>
      </c>
      <c r="O41" s="20">
        <f>IF($L41=1,AVERAGE(G38:G41),O42)</f>
        <v>508.5</v>
      </c>
      <c r="P41" s="20">
        <f>IF($L41=1,AVERAGE(H38:H41),P42)</f>
        <v>386.55000000000007</v>
      </c>
      <c r="Q41" s="20">
        <f>IF($L41=1,AVERAGE(I38:I41),Q42)</f>
        <v>145.02499999999998</v>
      </c>
      <c r="R41" s="20">
        <f t="shared" si="2"/>
        <v>1040.075</v>
      </c>
      <c r="S41" s="22">
        <f t="shared" si="3"/>
        <v>1203.675</v>
      </c>
      <c r="T41" s="22">
        <f>IF($J41=1,SUM(D38),T40)</f>
        <v>4.66439360573776E-2</v>
      </c>
      <c r="U41" s="9">
        <f>T41*J41</f>
        <v>0</v>
      </c>
      <c r="V41" s="9">
        <f t="shared" si="10"/>
        <v>797.00241744301275</v>
      </c>
      <c r="W41" s="9">
        <f>MAX(S41-V41, 0)</f>
        <v>406.67258255698721</v>
      </c>
      <c r="X41" s="9">
        <f t="shared" si="11"/>
        <v>315.71633255698731</v>
      </c>
      <c r="Y41" s="9">
        <f t="shared" si="12"/>
        <v>1112.71875</v>
      </c>
      <c r="Z41" s="9">
        <f>AVERAGE(R38:R41)</f>
        <v>980.01874999999995</v>
      </c>
      <c r="AA41" s="9">
        <f t="shared" si="13"/>
        <v>2092.7375000000002</v>
      </c>
      <c r="AB41" s="9">
        <f t="shared" si="14"/>
        <v>2092.7375000000002</v>
      </c>
      <c r="AC41">
        <f t="shared" si="4"/>
        <v>1147.530860266136</v>
      </c>
      <c r="AD41">
        <f t="shared" si="9"/>
        <v>1060.817167775155</v>
      </c>
      <c r="AE41">
        <f>AD41*(1+T41)</f>
        <v>1110.2978559174278</v>
      </c>
      <c r="AF41">
        <f>AE41+Z41</f>
        <v>2090.3166059174278</v>
      </c>
      <c r="AG41">
        <f t="shared" si="5"/>
        <v>-14.987499999999727</v>
      </c>
    </row>
    <row r="42" spans="1:33" x14ac:dyDescent="0.2">
      <c r="A42" t="s">
        <v>26</v>
      </c>
      <c r="B42" t="s">
        <v>219</v>
      </c>
      <c r="C42" s="21">
        <v>213.23699999999999</v>
      </c>
      <c r="D42" s="21">
        <f t="shared" si="8"/>
        <v>3.041251228194497E-2</v>
      </c>
      <c r="E42" s="20">
        <v>2262.1999999999998</v>
      </c>
      <c r="F42" s="20">
        <f t="shared" si="6"/>
        <v>2172.8000000000002</v>
      </c>
      <c r="G42" s="20">
        <v>506</v>
      </c>
      <c r="H42" s="20">
        <v>382.1</v>
      </c>
      <c r="I42" s="20">
        <v>159.30000000000001</v>
      </c>
      <c r="J42" s="20">
        <f>IF(A42="Q1",1,0)</f>
        <v>1</v>
      </c>
      <c r="K42" s="20">
        <f t="shared" si="0"/>
        <v>0</v>
      </c>
      <c r="L42" s="20">
        <f t="shared" si="1"/>
        <v>0</v>
      </c>
      <c r="M42" s="20">
        <f t="shared" si="7"/>
        <v>0</v>
      </c>
      <c r="N42" s="20">
        <f>IF($L42=1,AVERAGE(E39:E42),N43)</f>
        <v>2243.75</v>
      </c>
      <c r="O42" s="20">
        <f>IF($L42=1,AVERAGE(G39:G42),O43)</f>
        <v>508.5</v>
      </c>
      <c r="P42" s="20">
        <f>IF($L42=1,AVERAGE(H39:H42),P43)</f>
        <v>386.55000000000007</v>
      </c>
      <c r="Q42" s="20">
        <f>IF($L42=1,AVERAGE(I39:I42),Q43)</f>
        <v>145.02499999999998</v>
      </c>
      <c r="R42" s="20">
        <f t="shared" si="2"/>
        <v>1040.075</v>
      </c>
      <c r="S42" s="22">
        <f t="shared" si="3"/>
        <v>1203.675</v>
      </c>
      <c r="T42" s="22">
        <f>IF($J42=1,SUM(D39),T41)</f>
        <v>-1.4715338498490049E-2</v>
      </c>
      <c r="U42" s="9">
        <f>T42*J42</f>
        <v>-1.4715338498490049E-2</v>
      </c>
      <c r="V42" s="9">
        <f t="shared" si="10"/>
        <v>785.274257086224</v>
      </c>
      <c r="W42" s="9">
        <f>MAX(S42-V42, 0)</f>
        <v>418.40074291377596</v>
      </c>
      <c r="X42" s="9">
        <f t="shared" si="11"/>
        <v>348.96712264618446</v>
      </c>
      <c r="Y42" s="9">
        <f t="shared" si="12"/>
        <v>1134.2413797324084</v>
      </c>
      <c r="Z42" s="9">
        <f>AVERAGE(R39:R42)</f>
        <v>1000.0374999999999</v>
      </c>
      <c r="AA42" s="9">
        <f t="shared" si="13"/>
        <v>2134.2788797324083</v>
      </c>
      <c r="AB42" s="9">
        <f t="shared" si="14"/>
        <v>2134.2788797324083</v>
      </c>
      <c r="AC42">
        <f t="shared" si="4"/>
        <v>1203.675</v>
      </c>
      <c r="AD42">
        <f t="shared" si="9"/>
        <v>1103.7577668722813</v>
      </c>
      <c r="AE42">
        <f>AD42*(1+T42)</f>
        <v>1087.5155977124182</v>
      </c>
      <c r="AF42">
        <f>AE42+Z42</f>
        <v>2087.5530977124181</v>
      </c>
      <c r="AG42">
        <f t="shared" si="5"/>
        <v>-38.521120267591868</v>
      </c>
    </row>
    <row r="43" spans="1:33" x14ac:dyDescent="0.2">
      <c r="A43" t="s">
        <v>27</v>
      </c>
      <c r="B43" t="s">
        <v>220</v>
      </c>
      <c r="C43" s="21">
        <v>213.15066666666667</v>
      </c>
      <c r="D43" s="21">
        <f t="shared" si="8"/>
        <v>2.2843350059423617E-2</v>
      </c>
      <c r="E43" s="20">
        <v>2268.6999999999998</v>
      </c>
      <c r="F43" s="20">
        <f t="shared" si="6"/>
        <v>2204.9749999999999</v>
      </c>
      <c r="G43" s="20">
        <v>510.5</v>
      </c>
      <c r="H43" s="20">
        <v>385.7</v>
      </c>
      <c r="I43" s="20">
        <v>141.19999999999999</v>
      </c>
      <c r="J43" s="20">
        <f>IF(A43="Q1",1,0)</f>
        <v>0</v>
      </c>
      <c r="K43" s="20">
        <f t="shared" si="0"/>
        <v>1</v>
      </c>
      <c r="L43" s="20">
        <f t="shared" si="1"/>
        <v>0</v>
      </c>
      <c r="M43" s="20">
        <f t="shared" si="7"/>
        <v>0</v>
      </c>
      <c r="N43" s="20">
        <f>IF($L43=1,AVERAGE(E40:E43),N44)</f>
        <v>2243.75</v>
      </c>
      <c r="O43" s="20">
        <f>IF($L43=1,AVERAGE(G40:G43),O44)</f>
        <v>508.5</v>
      </c>
      <c r="P43" s="20">
        <f>IF($L43=1,AVERAGE(H40:H43),P44)</f>
        <v>386.55000000000007</v>
      </c>
      <c r="Q43" s="20">
        <f>IF($L43=1,AVERAGE(I40:I43),Q44)</f>
        <v>145.02499999999998</v>
      </c>
      <c r="R43" s="20">
        <f t="shared" si="2"/>
        <v>1040.075</v>
      </c>
      <c r="S43" s="22">
        <f t="shared" si="3"/>
        <v>1203.675</v>
      </c>
      <c r="T43" s="22">
        <f>IF($J43=1,SUM(D40),T42)</f>
        <v>-1.4715338498490049E-2</v>
      </c>
      <c r="U43" s="9">
        <f>T43*J43</f>
        <v>0</v>
      </c>
      <c r="V43" s="9">
        <f t="shared" si="10"/>
        <v>785.274257086224</v>
      </c>
      <c r="W43" s="9">
        <f>MAX(S43-V43, 0)</f>
        <v>418.40074291377596</v>
      </c>
      <c r="X43" s="9">
        <f t="shared" si="11"/>
        <v>382.21791273538162</v>
      </c>
      <c r="Y43" s="9">
        <f t="shared" si="12"/>
        <v>1167.4921698216056</v>
      </c>
      <c r="Z43" s="9">
        <f>AVERAGE(R40:R43)</f>
        <v>1020.0562500000001</v>
      </c>
      <c r="AA43" s="9">
        <f t="shared" si="13"/>
        <v>2187.5484198216054</v>
      </c>
      <c r="AB43" s="9">
        <f t="shared" si="14"/>
        <v>2187.5484198216054</v>
      </c>
      <c r="AC43">
        <f t="shared" si="4"/>
        <v>1203.675</v>
      </c>
      <c r="AD43">
        <f t="shared" si="9"/>
        <v>1146.6983659694076</v>
      </c>
      <c r="AE43">
        <f>AD43*(1+T43)</f>
        <v>1129.8243113585024</v>
      </c>
      <c r="AF43">
        <f>AE43+Z43</f>
        <v>2149.8805613585027</v>
      </c>
      <c r="AG43">
        <f t="shared" si="5"/>
        <v>-17.426580178394488</v>
      </c>
    </row>
    <row r="44" spans="1:33" x14ac:dyDescent="0.2">
      <c r="A44" t="s">
        <v>28</v>
      </c>
      <c r="B44" t="s">
        <v>221</v>
      </c>
      <c r="C44" s="21">
        <v>213.82000000000002</v>
      </c>
      <c r="D44" s="21">
        <f t="shared" si="8"/>
        <v>1.4831865967393609E-2</v>
      </c>
      <c r="E44" s="20">
        <v>2292</v>
      </c>
      <c r="F44" s="20">
        <f t="shared" si="6"/>
        <v>2243.75</v>
      </c>
      <c r="G44" s="20">
        <v>515.70000000000005</v>
      </c>
      <c r="H44" s="20">
        <v>405.6</v>
      </c>
      <c r="I44" s="20">
        <v>131</v>
      </c>
      <c r="J44" s="20">
        <f>IF(A44="Q1",1,0)</f>
        <v>0</v>
      </c>
      <c r="K44" s="20">
        <f t="shared" si="0"/>
        <v>0</v>
      </c>
      <c r="L44" s="20">
        <f t="shared" si="1"/>
        <v>1</v>
      </c>
      <c r="M44" s="20">
        <f t="shared" si="7"/>
        <v>0</v>
      </c>
      <c r="N44" s="20">
        <f>IF($L44=1,AVERAGE(E41:E44),N45)</f>
        <v>2243.75</v>
      </c>
      <c r="O44" s="20">
        <f>IF($L44=1,AVERAGE(G41:G44),O45)</f>
        <v>508.5</v>
      </c>
      <c r="P44" s="20">
        <f>IF($L44=1,AVERAGE(H41:H44),P45)</f>
        <v>386.55000000000007</v>
      </c>
      <c r="Q44" s="20">
        <f>IF($L44=1,AVERAGE(I41:I44),Q45)</f>
        <v>145.02499999999998</v>
      </c>
      <c r="R44" s="20">
        <f t="shared" si="2"/>
        <v>1040.075</v>
      </c>
      <c r="S44" s="22">
        <f t="shared" si="3"/>
        <v>1203.675</v>
      </c>
      <c r="T44" s="22">
        <f>IF($J44=1,SUM(D41),T43)</f>
        <v>-1.4715338498490049E-2</v>
      </c>
      <c r="U44" s="9">
        <f>T44*J44</f>
        <v>0</v>
      </c>
      <c r="V44" s="9">
        <f t="shared" si="10"/>
        <v>785.274257086224</v>
      </c>
      <c r="W44" s="9">
        <f>MAX(S44-V44, 0)</f>
        <v>418.40074291377596</v>
      </c>
      <c r="X44" s="9">
        <f t="shared" si="11"/>
        <v>415.46870282457877</v>
      </c>
      <c r="Y44" s="9">
        <f t="shared" si="12"/>
        <v>1200.7429599108027</v>
      </c>
      <c r="Z44" s="9">
        <f>AVERAGE(R41:R44)</f>
        <v>1040.075</v>
      </c>
      <c r="AA44" s="9">
        <f t="shared" si="13"/>
        <v>2240.8179599108025</v>
      </c>
      <c r="AB44" s="9">
        <f t="shared" si="14"/>
        <v>2240.8179599108025</v>
      </c>
      <c r="AC44">
        <f t="shared" si="4"/>
        <v>1203.675</v>
      </c>
      <c r="AD44">
        <f t="shared" si="9"/>
        <v>1189.638965066534</v>
      </c>
      <c r="AE44">
        <f>AD44*(1+T44)</f>
        <v>1172.1330250045864</v>
      </c>
      <c r="AF44">
        <f>AE44+Z44</f>
        <v>2212.2080250045865</v>
      </c>
      <c r="AG44">
        <f t="shared" si="5"/>
        <v>-2.9320400891974714</v>
      </c>
    </row>
    <row r="45" spans="1:33" x14ac:dyDescent="0.2">
      <c r="A45" t="s">
        <v>29</v>
      </c>
      <c r="B45" t="s">
        <v>222</v>
      </c>
      <c r="C45" s="21">
        <v>215.76400000000001</v>
      </c>
      <c r="D45" s="21">
        <f t="shared" si="8"/>
        <v>1.4726492323224205E-2</v>
      </c>
      <c r="E45" s="20">
        <v>2302.6999999999998</v>
      </c>
      <c r="F45" s="20">
        <f t="shared" si="6"/>
        <v>2281.3999999999996</v>
      </c>
      <c r="G45" s="20">
        <v>521.4</v>
      </c>
      <c r="H45" s="20">
        <v>414.1</v>
      </c>
      <c r="I45" s="20">
        <v>123.9</v>
      </c>
      <c r="J45" s="20">
        <f>IF(A45="Q1",1,0)</f>
        <v>0</v>
      </c>
      <c r="K45" s="20">
        <f t="shared" si="0"/>
        <v>0</v>
      </c>
      <c r="L45" s="20">
        <f t="shared" si="1"/>
        <v>0</v>
      </c>
      <c r="M45" s="20">
        <f t="shared" si="7"/>
        <v>1</v>
      </c>
      <c r="N45" s="20">
        <f>IF($L45=1,AVERAGE(E42:E45),N46)</f>
        <v>2307.75</v>
      </c>
      <c r="O45" s="20">
        <f>IF($L45=1,AVERAGE(G42:G45),O46)</f>
        <v>530.22500000000002</v>
      </c>
      <c r="P45" s="20">
        <f>IF($L45=1,AVERAGE(H42:H45),P46)</f>
        <v>409.75</v>
      </c>
      <c r="Q45" s="20">
        <f>IF($L45=1,AVERAGE(I42:I45),Q46)</f>
        <v>113.20000000000002</v>
      </c>
      <c r="R45" s="20">
        <f t="shared" si="2"/>
        <v>1053.175</v>
      </c>
      <c r="S45" s="22">
        <f t="shared" si="3"/>
        <v>1254.575</v>
      </c>
      <c r="T45" s="22">
        <f>IF($J45=1,SUM(D42),T44)</f>
        <v>-1.4715338498490049E-2</v>
      </c>
      <c r="U45" s="9">
        <f>T45*J45</f>
        <v>0</v>
      </c>
      <c r="V45" s="9">
        <f t="shared" si="10"/>
        <v>785.274257086224</v>
      </c>
      <c r="W45" s="9">
        <f>MAX(S45-V45, 0)</f>
        <v>469.30074291377605</v>
      </c>
      <c r="X45" s="9">
        <f t="shared" si="11"/>
        <v>431.12574291377598</v>
      </c>
      <c r="Y45" s="9">
        <f t="shared" si="12"/>
        <v>1216.4000000000001</v>
      </c>
      <c r="Z45" s="9">
        <f>AVERAGE(R42:R45)</f>
        <v>1043.3500000000001</v>
      </c>
      <c r="AA45" s="9">
        <f t="shared" si="13"/>
        <v>2259.75</v>
      </c>
      <c r="AB45" s="9">
        <f t="shared" si="14"/>
        <v>2259.75</v>
      </c>
      <c r="AC45">
        <f t="shared" si="4"/>
        <v>1254.575</v>
      </c>
      <c r="AD45">
        <f t="shared" si="9"/>
        <v>1216.3999999999999</v>
      </c>
      <c r="AE45">
        <f>AD45*(1+T45)</f>
        <v>1198.5002622504367</v>
      </c>
      <c r="AF45">
        <f>AE45+Z45</f>
        <v>2241.8502622504366</v>
      </c>
      <c r="AG45">
        <f t="shared" si="5"/>
        <v>-21.649999999999636</v>
      </c>
    </row>
    <row r="46" spans="1:33" x14ac:dyDescent="0.2">
      <c r="A46" t="s">
        <v>26</v>
      </c>
      <c r="B46" t="s">
        <v>223</v>
      </c>
      <c r="C46" s="21">
        <v>218.41566666666665</v>
      </c>
      <c r="D46" s="21">
        <f t="shared" si="8"/>
        <v>2.4285966631807154E-2</v>
      </c>
      <c r="E46" s="20">
        <v>2313</v>
      </c>
      <c r="F46" s="20">
        <f t="shared" si="6"/>
        <v>2294.1</v>
      </c>
      <c r="G46" s="20">
        <v>527.6</v>
      </c>
      <c r="H46" s="20">
        <v>418.8</v>
      </c>
      <c r="I46" s="20">
        <v>116.7</v>
      </c>
      <c r="J46" s="20">
        <f>IF(A46="Q1",1,0)</f>
        <v>1</v>
      </c>
      <c r="K46" s="20">
        <f t="shared" si="0"/>
        <v>0</v>
      </c>
      <c r="L46" s="20">
        <f t="shared" si="1"/>
        <v>0</v>
      </c>
      <c r="M46" s="20">
        <f t="shared" si="7"/>
        <v>0</v>
      </c>
      <c r="N46" s="20">
        <f>IF($L46=1,AVERAGE(E43:E46),N47)</f>
        <v>2307.75</v>
      </c>
      <c r="O46" s="20">
        <f>IF($L46=1,AVERAGE(G43:G46),O47)</f>
        <v>530.22500000000002</v>
      </c>
      <c r="P46" s="20">
        <f>IF($L46=1,AVERAGE(H43:H46),P47)</f>
        <v>409.75</v>
      </c>
      <c r="Q46" s="20">
        <f>IF($L46=1,AVERAGE(I43:I46),Q47)</f>
        <v>113.20000000000002</v>
      </c>
      <c r="R46" s="20">
        <f t="shared" si="2"/>
        <v>1053.175</v>
      </c>
      <c r="S46" s="22">
        <f t="shared" si="3"/>
        <v>1254.575</v>
      </c>
      <c r="T46" s="22">
        <f>IF($J46=1,SUM(D43),T45)</f>
        <v>2.2843350059423617E-2</v>
      </c>
      <c r="U46" s="9">
        <f>T46*J46</f>
        <v>2.2843350059423617E-2</v>
      </c>
      <c r="V46" s="9">
        <f t="shared" si="10"/>
        <v>803.21255183349842</v>
      </c>
      <c r="W46" s="9">
        <f>MAX(S46-V46, 0)</f>
        <v>451.36244816650162</v>
      </c>
      <c r="X46" s="9">
        <f t="shared" si="11"/>
        <v>439.36616922695737</v>
      </c>
      <c r="Y46" s="9">
        <f t="shared" si="12"/>
        <v>1242.5787210604558</v>
      </c>
      <c r="Z46" s="9">
        <f>AVERAGE(R43:R46)</f>
        <v>1046.625</v>
      </c>
      <c r="AA46" s="9">
        <f t="shared" si="13"/>
        <v>2289.2037210604558</v>
      </c>
      <c r="AB46" s="9">
        <f t="shared" si="14"/>
        <v>2289.2037210604558</v>
      </c>
      <c r="AC46">
        <f t="shared" si="4"/>
        <v>1225.9163040991987</v>
      </c>
      <c r="AD46">
        <f t="shared" si="9"/>
        <v>1221.9603260247998</v>
      </c>
      <c r="AE46">
        <f>AD46*(1+T46)</f>
        <v>1249.8739935109118</v>
      </c>
      <c r="AF46">
        <f>AE46+Z46</f>
        <v>2296.4989935109115</v>
      </c>
      <c r="AG46">
        <f t="shared" si="5"/>
        <v>-4.8962789395441177</v>
      </c>
    </row>
    <row r="47" spans="1:33" x14ac:dyDescent="0.2">
      <c r="A47" t="s">
        <v>27</v>
      </c>
      <c r="B47" t="s">
        <v>224</v>
      </c>
      <c r="C47" s="21">
        <v>221.28766666666669</v>
      </c>
      <c r="D47" s="21">
        <f t="shared" si="8"/>
        <v>3.817487473649317E-2</v>
      </c>
      <c r="E47" s="20">
        <v>2312.1</v>
      </c>
      <c r="F47" s="20">
        <f t="shared" si="6"/>
        <v>2304.9499999999998</v>
      </c>
      <c r="G47" s="20">
        <v>533.4</v>
      </c>
      <c r="H47" s="20">
        <v>409.7</v>
      </c>
      <c r="I47" s="20">
        <v>109.3</v>
      </c>
      <c r="J47" s="20">
        <f>IF(A47="Q1",1,0)</f>
        <v>0</v>
      </c>
      <c r="K47" s="20">
        <f t="shared" si="0"/>
        <v>1</v>
      </c>
      <c r="L47" s="20">
        <f t="shared" si="1"/>
        <v>0</v>
      </c>
      <c r="M47" s="20">
        <f t="shared" si="7"/>
        <v>0</v>
      </c>
      <c r="N47" s="20">
        <f>IF($L47=1,AVERAGE(E44:E47),N48)</f>
        <v>2307.75</v>
      </c>
      <c r="O47" s="20">
        <f>IF($L47=1,AVERAGE(G44:G47),O48)</f>
        <v>530.22500000000002</v>
      </c>
      <c r="P47" s="20">
        <f>IF($L47=1,AVERAGE(H44:H47),P48)</f>
        <v>409.75</v>
      </c>
      <c r="Q47" s="20">
        <f>IF($L47=1,AVERAGE(I44:I47),Q48)</f>
        <v>113.20000000000002</v>
      </c>
      <c r="R47" s="20">
        <f t="shared" si="2"/>
        <v>1053.175</v>
      </c>
      <c r="S47" s="22">
        <f t="shared" si="3"/>
        <v>1254.575</v>
      </c>
      <c r="T47" s="22">
        <f>IF($J47=1,SUM(D44),T46)</f>
        <v>2.2843350059423617E-2</v>
      </c>
      <c r="U47" s="9">
        <f>T47*J47</f>
        <v>0</v>
      </c>
      <c r="V47" s="9">
        <f t="shared" si="10"/>
        <v>803.21255183349842</v>
      </c>
      <c r="W47" s="9">
        <f>MAX(S47-V47, 0)</f>
        <v>451.36244816650162</v>
      </c>
      <c r="X47" s="9">
        <f t="shared" si="11"/>
        <v>447.60659554013876</v>
      </c>
      <c r="Y47" s="9">
        <f t="shared" si="12"/>
        <v>1250.8191473736372</v>
      </c>
      <c r="Z47" s="9">
        <f>AVERAGE(R44:R47)</f>
        <v>1049.9000000000001</v>
      </c>
      <c r="AA47" s="9">
        <f t="shared" si="13"/>
        <v>2300.7191473736375</v>
      </c>
      <c r="AB47" s="9">
        <f t="shared" si="14"/>
        <v>2300.7191473736375</v>
      </c>
      <c r="AC47">
        <f t="shared" si="4"/>
        <v>1225.9163040991987</v>
      </c>
      <c r="AD47">
        <f t="shared" si="9"/>
        <v>1227.5206520495994</v>
      </c>
      <c r="AE47">
        <f>AD47*(1+T47)</f>
        <v>1255.5613360095404</v>
      </c>
      <c r="AF47">
        <f>AE47+Z47</f>
        <v>2305.4613360095404</v>
      </c>
      <c r="AG47">
        <f t="shared" si="5"/>
        <v>-4.2308526263623207</v>
      </c>
    </row>
    <row r="48" spans="1:33" x14ac:dyDescent="0.2">
      <c r="A48" t="s">
        <v>28</v>
      </c>
      <c r="B48" t="s">
        <v>225</v>
      </c>
      <c r="C48" s="21">
        <v>222.73799999999997</v>
      </c>
      <c r="D48" s="21">
        <f t="shared" si="8"/>
        <v>4.1707978673650503E-2</v>
      </c>
      <c r="E48" s="20">
        <v>2303.1999999999998</v>
      </c>
      <c r="F48" s="20">
        <f t="shared" si="6"/>
        <v>2307.75</v>
      </c>
      <c r="G48" s="20">
        <v>538.5</v>
      </c>
      <c r="H48" s="20">
        <v>396.4</v>
      </c>
      <c r="I48" s="20">
        <v>102.9</v>
      </c>
      <c r="J48" s="20">
        <f>IF(A48="Q1",1,0)</f>
        <v>0</v>
      </c>
      <c r="K48" s="20">
        <f t="shared" si="0"/>
        <v>0</v>
      </c>
      <c r="L48" s="20">
        <f t="shared" si="1"/>
        <v>1</v>
      </c>
      <c r="M48" s="20">
        <f t="shared" si="7"/>
        <v>0</v>
      </c>
      <c r="N48" s="20">
        <f>IF($L48=1,AVERAGE(E45:E48),N49)</f>
        <v>2307.75</v>
      </c>
      <c r="O48" s="20">
        <f>IF($L48=1,AVERAGE(G45:G48),O49)</f>
        <v>530.22500000000002</v>
      </c>
      <c r="P48" s="20">
        <f>IF($L48=1,AVERAGE(H45:H48),P49)</f>
        <v>409.75</v>
      </c>
      <c r="Q48" s="20">
        <f>IF($L48=1,AVERAGE(I45:I48),Q49)</f>
        <v>113.20000000000002</v>
      </c>
      <c r="R48" s="20">
        <f t="shared" si="2"/>
        <v>1053.175</v>
      </c>
      <c r="S48" s="22">
        <f t="shared" si="3"/>
        <v>1254.575</v>
      </c>
      <c r="T48" s="22">
        <f>IF($J48=1,SUM(D45),T47)</f>
        <v>2.2843350059423617E-2</v>
      </c>
      <c r="U48" s="9">
        <f>T48*J48</f>
        <v>0</v>
      </c>
      <c r="V48" s="9">
        <f t="shared" si="10"/>
        <v>803.21255183349842</v>
      </c>
      <c r="W48" s="9">
        <f>MAX(S48-V48, 0)</f>
        <v>451.36244816650162</v>
      </c>
      <c r="X48" s="9">
        <f t="shared" si="11"/>
        <v>455.84702185332026</v>
      </c>
      <c r="Y48" s="9">
        <f t="shared" si="12"/>
        <v>1259.0595736868186</v>
      </c>
      <c r="Z48" s="9">
        <f>AVERAGE(R45:R48)</f>
        <v>1053.175</v>
      </c>
      <c r="AA48" s="9">
        <f t="shared" si="13"/>
        <v>2312.2345736868183</v>
      </c>
      <c r="AB48" s="9">
        <f t="shared" si="14"/>
        <v>2312.2345736868183</v>
      </c>
      <c r="AC48">
        <f t="shared" si="4"/>
        <v>1225.9163040991987</v>
      </c>
      <c r="AD48">
        <f t="shared" si="9"/>
        <v>1233.0809780743991</v>
      </c>
      <c r="AE48">
        <f>AD48*(1+T48)</f>
        <v>1261.2486785081692</v>
      </c>
      <c r="AF48">
        <f>AE48+Z48</f>
        <v>2314.4236785081694</v>
      </c>
      <c r="AG48">
        <f t="shared" si="5"/>
        <v>4.4845736868182939</v>
      </c>
    </row>
    <row r="49" spans="1:33" x14ac:dyDescent="0.2">
      <c r="A49" t="s">
        <v>29</v>
      </c>
      <c r="B49" t="s">
        <v>226</v>
      </c>
      <c r="C49" s="21">
        <v>223.77466666666666</v>
      </c>
      <c r="D49" s="21">
        <f t="shared" si="8"/>
        <v>3.7126984421250286E-2</v>
      </c>
      <c r="E49" s="20">
        <v>2312.1999999999998</v>
      </c>
      <c r="F49" s="20">
        <f t="shared" si="6"/>
        <v>2310.125</v>
      </c>
      <c r="G49" s="20">
        <v>542.9</v>
      </c>
      <c r="H49" s="20">
        <v>399.3</v>
      </c>
      <c r="I49" s="20">
        <v>99.8</v>
      </c>
      <c r="J49" s="20">
        <f>IF(A49="Q1",1,0)</f>
        <v>0</v>
      </c>
      <c r="K49" s="20">
        <f t="shared" si="0"/>
        <v>0</v>
      </c>
      <c r="L49" s="20">
        <f t="shared" si="1"/>
        <v>0</v>
      </c>
      <c r="M49" s="20">
        <f t="shared" si="7"/>
        <v>1</v>
      </c>
      <c r="N49" s="20">
        <f>IF($L49=1,AVERAGE(E46:E49),N50)</f>
        <v>2314.1</v>
      </c>
      <c r="O49" s="20">
        <f>IF($L49=1,AVERAGE(G46:G49),O50)</f>
        <v>549.65</v>
      </c>
      <c r="P49" s="20">
        <f>IF($L49=1,AVERAGE(H46:H49),P50)</f>
        <v>410.15000000000003</v>
      </c>
      <c r="Q49" s="20">
        <f>IF($L49=1,AVERAGE(I46:I49),Q50)</f>
        <v>89.775000000000006</v>
      </c>
      <c r="R49" s="20">
        <f t="shared" si="2"/>
        <v>1049.575</v>
      </c>
      <c r="S49" s="22">
        <f t="shared" si="3"/>
        <v>1264.5249999999999</v>
      </c>
      <c r="T49" s="22">
        <f>IF($J49=1,SUM(D46),T48)</f>
        <v>2.2843350059423617E-2</v>
      </c>
      <c r="U49" s="9">
        <f>T49*J49</f>
        <v>0</v>
      </c>
      <c r="V49" s="9">
        <f t="shared" si="10"/>
        <v>803.21255183349842</v>
      </c>
      <c r="W49" s="9">
        <f>MAX(S49-V49, 0)</f>
        <v>461.31244816650144</v>
      </c>
      <c r="X49" s="9">
        <f t="shared" si="11"/>
        <v>453.84994816650158</v>
      </c>
      <c r="Y49" s="9">
        <f t="shared" si="12"/>
        <v>1257.0625</v>
      </c>
      <c r="Z49" s="9">
        <f>AVERAGE(R46:R49)</f>
        <v>1052.2749999999999</v>
      </c>
      <c r="AA49" s="9">
        <f t="shared" si="13"/>
        <v>2309.3374999999996</v>
      </c>
      <c r="AB49" s="9">
        <f t="shared" si="14"/>
        <v>2309.3374999999996</v>
      </c>
      <c r="AC49">
        <f t="shared" si="4"/>
        <v>1235.6390127661073</v>
      </c>
      <c r="AD49">
        <f t="shared" si="9"/>
        <v>1228.3469812659257</v>
      </c>
      <c r="AE49">
        <f>AD49*(1+T49)</f>
        <v>1256.4065413534195</v>
      </c>
      <c r="AF49">
        <f>AE49+Z49</f>
        <v>2308.6815413534196</v>
      </c>
      <c r="AG49">
        <f t="shared" si="5"/>
        <v>-0.7875000000003638</v>
      </c>
    </row>
    <row r="50" spans="1:33" x14ac:dyDescent="0.2">
      <c r="A50" t="s">
        <v>26</v>
      </c>
      <c r="B50" t="s">
        <v>227</v>
      </c>
      <c r="C50" s="21">
        <v>225.08733333333331</v>
      </c>
      <c r="D50" s="21">
        <f t="shared" si="8"/>
        <v>3.054573313574882E-2</v>
      </c>
      <c r="E50" s="20">
        <v>2296.8000000000002</v>
      </c>
      <c r="F50" s="20">
        <f t="shared" si="6"/>
        <v>2306.0749999999998</v>
      </c>
      <c r="G50" s="20">
        <v>547</v>
      </c>
      <c r="H50" s="20">
        <v>400.6</v>
      </c>
      <c r="I50" s="20">
        <v>94.6</v>
      </c>
      <c r="J50" s="20">
        <f>IF(A50="Q1",1,0)</f>
        <v>1</v>
      </c>
      <c r="K50" s="20">
        <f t="shared" si="0"/>
        <v>0</v>
      </c>
      <c r="L50" s="20">
        <f t="shared" si="1"/>
        <v>0</v>
      </c>
      <c r="M50" s="20">
        <f t="shared" si="7"/>
        <v>0</v>
      </c>
      <c r="N50" s="20">
        <f>IF($L50=1,AVERAGE(E47:E50),N51)</f>
        <v>2314.1</v>
      </c>
      <c r="O50" s="20">
        <f>IF($L50=1,AVERAGE(G47:G50),O51)</f>
        <v>549.65</v>
      </c>
      <c r="P50" s="20">
        <f>IF($L50=1,AVERAGE(H47:H50),P51)</f>
        <v>410.15000000000003</v>
      </c>
      <c r="Q50" s="20">
        <f>IF($L50=1,AVERAGE(I47:I50),Q51)</f>
        <v>89.775000000000006</v>
      </c>
      <c r="R50" s="20">
        <f t="shared" si="2"/>
        <v>1049.575</v>
      </c>
      <c r="S50" s="22">
        <f t="shared" si="3"/>
        <v>1264.5249999999999</v>
      </c>
      <c r="T50" s="22">
        <f>IF($J50=1,SUM(D47),T49)</f>
        <v>3.817487473649317E-2</v>
      </c>
      <c r="U50" s="9">
        <f>T50*J50</f>
        <v>3.817487473649317E-2</v>
      </c>
      <c r="V50" s="9">
        <f t="shared" si="10"/>
        <v>833.87509038652126</v>
      </c>
      <c r="W50" s="9">
        <f>MAX(S50-V50, 0)</f>
        <v>430.6499096134786</v>
      </c>
      <c r="X50" s="9">
        <f t="shared" si="11"/>
        <v>448.67181352824582</v>
      </c>
      <c r="Y50" s="9">
        <f t="shared" si="12"/>
        <v>1282.546903914767</v>
      </c>
      <c r="Z50" s="9">
        <f>AVERAGE(R47:R50)</f>
        <v>1051.375</v>
      </c>
      <c r="AA50" s="9">
        <f t="shared" si="13"/>
        <v>2333.921903914767</v>
      </c>
      <c r="AB50" s="9">
        <f t="shared" si="14"/>
        <v>2333.921903914767</v>
      </c>
      <c r="AC50">
        <f t="shared" si="4"/>
        <v>1216.2519165238359</v>
      </c>
      <c r="AD50">
        <f t="shared" si="9"/>
        <v>1225.9308843720851</v>
      </c>
      <c r="AE50">
        <f>AD50*(1+T50)</f>
        <v>1272.7306423185878</v>
      </c>
      <c r="AF50">
        <f>AE50+Z50</f>
        <v>2324.1056423185878</v>
      </c>
      <c r="AG50">
        <f t="shared" si="5"/>
        <v>27.846903914767154</v>
      </c>
    </row>
    <row r="51" spans="1:33" x14ac:dyDescent="0.2">
      <c r="A51" t="s">
        <v>27</v>
      </c>
      <c r="B51" t="s">
        <v>228</v>
      </c>
      <c r="C51" s="21">
        <v>225.45933333333332</v>
      </c>
      <c r="D51" s="21">
        <f t="shared" si="8"/>
        <v>1.8851781165692083E-2</v>
      </c>
      <c r="E51" s="20">
        <v>2321.8000000000002</v>
      </c>
      <c r="F51" s="20">
        <f t="shared" si="6"/>
        <v>2308.5</v>
      </c>
      <c r="G51" s="20">
        <v>551.6</v>
      </c>
      <c r="H51" s="20">
        <v>421.7</v>
      </c>
      <c r="I51" s="20">
        <v>86.3</v>
      </c>
      <c r="J51" s="20">
        <f>IF(A51="Q1",1,0)</f>
        <v>0</v>
      </c>
      <c r="K51" s="20">
        <f t="shared" si="0"/>
        <v>1</v>
      </c>
      <c r="L51" s="20">
        <f t="shared" si="1"/>
        <v>0</v>
      </c>
      <c r="M51" s="20">
        <f t="shared" si="7"/>
        <v>0</v>
      </c>
      <c r="N51" s="20">
        <f>IF($L51=1,AVERAGE(E48:E51),N52)</f>
        <v>2314.1</v>
      </c>
      <c r="O51" s="20">
        <f>IF($L51=1,AVERAGE(G48:G51),O52)</f>
        <v>549.65</v>
      </c>
      <c r="P51" s="20">
        <f>IF($L51=1,AVERAGE(H48:H51),P52)</f>
        <v>410.15000000000003</v>
      </c>
      <c r="Q51" s="20">
        <f>IF($L51=1,AVERAGE(I48:I51),Q52)</f>
        <v>89.775000000000006</v>
      </c>
      <c r="R51" s="20">
        <f t="shared" si="2"/>
        <v>1049.575</v>
      </c>
      <c r="S51" s="22">
        <f t="shared" si="3"/>
        <v>1264.5249999999999</v>
      </c>
      <c r="T51" s="22">
        <f>IF($J51=1,SUM(D48),T50)</f>
        <v>3.817487473649317E-2</v>
      </c>
      <c r="U51" s="9">
        <f>T51*J51</f>
        <v>0</v>
      </c>
      <c r="V51" s="9">
        <f t="shared" si="10"/>
        <v>833.87509038652126</v>
      </c>
      <c r="W51" s="9">
        <f>MAX(S51-V51, 0)</f>
        <v>430.6499096134786</v>
      </c>
      <c r="X51" s="9">
        <f t="shared" si="11"/>
        <v>443.49367888999006</v>
      </c>
      <c r="Y51" s="9">
        <f t="shared" si="12"/>
        <v>1277.3687692765113</v>
      </c>
      <c r="Z51" s="9">
        <f>AVERAGE(R48:R51)</f>
        <v>1050.4749999999999</v>
      </c>
      <c r="AA51" s="9">
        <f t="shared" si="13"/>
        <v>2327.843769276511</v>
      </c>
      <c r="AB51" s="9">
        <f t="shared" si="14"/>
        <v>2327.843769276511</v>
      </c>
      <c r="AC51">
        <f t="shared" si="4"/>
        <v>1216.2519165238359</v>
      </c>
      <c r="AD51">
        <f t="shared" si="9"/>
        <v>1223.5147874782444</v>
      </c>
      <c r="AE51">
        <f>AD51*(1+T51)</f>
        <v>1270.2223112284735</v>
      </c>
      <c r="AF51">
        <f>AE51+Z51</f>
        <v>2320.6973112284732</v>
      </c>
      <c r="AG51">
        <f t="shared" si="5"/>
        <v>19.343769276511011</v>
      </c>
    </row>
    <row r="52" spans="1:33" x14ac:dyDescent="0.2">
      <c r="A52" t="s">
        <v>28</v>
      </c>
      <c r="B52" t="s">
        <v>229</v>
      </c>
      <c r="C52" s="21">
        <v>226.357</v>
      </c>
      <c r="D52" s="21">
        <f t="shared" si="8"/>
        <v>1.6247788882004954E-2</v>
      </c>
      <c r="E52" s="20">
        <v>2325.6</v>
      </c>
      <c r="F52" s="20">
        <f t="shared" si="6"/>
        <v>2314.1</v>
      </c>
      <c r="G52" s="20">
        <v>557.1</v>
      </c>
      <c r="H52" s="20">
        <v>419</v>
      </c>
      <c r="I52" s="20">
        <v>78.400000000000006</v>
      </c>
      <c r="J52" s="20">
        <f>IF(A52="Q1",1,0)</f>
        <v>0</v>
      </c>
      <c r="K52" s="20">
        <f t="shared" si="0"/>
        <v>0</v>
      </c>
      <c r="L52" s="20">
        <f t="shared" si="1"/>
        <v>1</v>
      </c>
      <c r="M52" s="20">
        <f t="shared" si="7"/>
        <v>0</v>
      </c>
      <c r="N52" s="20">
        <f>IF($L52=1,AVERAGE(E49:E52),N53)</f>
        <v>2314.1</v>
      </c>
      <c r="O52" s="20">
        <f>IF($L52=1,AVERAGE(G49:G52),O53)</f>
        <v>549.65</v>
      </c>
      <c r="P52" s="20">
        <f>IF($L52=1,AVERAGE(H49:H52),P53)</f>
        <v>410.15000000000003</v>
      </c>
      <c r="Q52" s="20">
        <f>IF($L52=1,AVERAGE(I49:I52),Q53)</f>
        <v>89.775000000000006</v>
      </c>
      <c r="R52" s="20">
        <f t="shared" si="2"/>
        <v>1049.575</v>
      </c>
      <c r="S52" s="22">
        <f t="shared" si="3"/>
        <v>1264.5249999999999</v>
      </c>
      <c r="T52" s="22">
        <f>IF($J52=1,SUM(D49),T51)</f>
        <v>3.817487473649317E-2</v>
      </c>
      <c r="U52" s="9">
        <f>T52*J52</f>
        <v>0</v>
      </c>
      <c r="V52" s="9">
        <f t="shared" si="10"/>
        <v>833.87509038652126</v>
      </c>
      <c r="W52" s="9">
        <f>MAX(S52-V52, 0)</f>
        <v>430.6499096134786</v>
      </c>
      <c r="X52" s="9">
        <f t="shared" si="11"/>
        <v>438.31554425173431</v>
      </c>
      <c r="Y52" s="9">
        <f t="shared" si="12"/>
        <v>1272.1906346382557</v>
      </c>
      <c r="Z52" s="9">
        <f>AVERAGE(R49:R52)</f>
        <v>1049.575</v>
      </c>
      <c r="AA52" s="9">
        <f t="shared" si="13"/>
        <v>2321.7656346382555</v>
      </c>
      <c r="AB52" s="9">
        <f t="shared" si="14"/>
        <v>2321.7656346382555</v>
      </c>
      <c r="AC52">
        <f t="shared" si="4"/>
        <v>1216.2519165238359</v>
      </c>
      <c r="AD52">
        <f t="shared" si="9"/>
        <v>1221.0986905844038</v>
      </c>
      <c r="AE52">
        <f>AD52*(1+T52)</f>
        <v>1267.7139801383591</v>
      </c>
      <c r="AF52">
        <f>AE52+Z52</f>
        <v>2317.288980138359</v>
      </c>
      <c r="AG52">
        <f t="shared" si="5"/>
        <v>7.6656346382555967</v>
      </c>
    </row>
    <row r="53" spans="1:33" x14ac:dyDescent="0.2">
      <c r="A53" t="s">
        <v>29</v>
      </c>
      <c r="B53" t="s">
        <v>230</v>
      </c>
      <c r="C53" s="21">
        <v>227.97166666666666</v>
      </c>
      <c r="D53" s="21">
        <f t="shared" si="8"/>
        <v>1.8755474256841653E-2</v>
      </c>
      <c r="E53" s="20">
        <v>2346.1</v>
      </c>
      <c r="F53" s="20">
        <f t="shared" si="6"/>
        <v>2322.5750000000003</v>
      </c>
      <c r="G53" s="20">
        <v>563.4</v>
      </c>
      <c r="H53" s="20">
        <v>428.9</v>
      </c>
      <c r="I53" s="20">
        <v>75.099999999999994</v>
      </c>
      <c r="J53" s="20">
        <f>IF(A53="Q1",1,0)</f>
        <v>0</v>
      </c>
      <c r="K53" s="20">
        <f t="shared" si="0"/>
        <v>0</v>
      </c>
      <c r="L53" s="20">
        <f t="shared" si="1"/>
        <v>0</v>
      </c>
      <c r="M53" s="20">
        <f t="shared" si="7"/>
        <v>1</v>
      </c>
      <c r="N53" s="20">
        <f>IF($L53=1,AVERAGE(E50:E53),N54)</f>
        <v>2371.5249999999996</v>
      </c>
      <c r="O53" s="20">
        <f>IF($L53=1,AVERAGE(G50:G53),O54)</f>
        <v>568.625</v>
      </c>
      <c r="P53" s="20">
        <f>IF($L53=1,AVERAGE(H50:H53),P54)</f>
        <v>435.07499999999999</v>
      </c>
      <c r="Q53" s="20">
        <f>IF($L53=1,AVERAGE(I50:I53),Q54)</f>
        <v>67</v>
      </c>
      <c r="R53" s="20">
        <f t="shared" si="2"/>
        <v>1070.7</v>
      </c>
      <c r="S53" s="22">
        <f t="shared" si="3"/>
        <v>1300.8249999999996</v>
      </c>
      <c r="T53" s="22">
        <f>IF($J53=1,SUM(D50),T52)</f>
        <v>3.817487473649317E-2</v>
      </c>
      <c r="U53" s="9">
        <f>T53*J53</f>
        <v>0</v>
      </c>
      <c r="V53" s="9">
        <f t="shared" si="10"/>
        <v>833.87509038652126</v>
      </c>
      <c r="W53" s="9">
        <f>MAX(S53-V53, 0)</f>
        <v>466.94990961347833</v>
      </c>
      <c r="X53" s="9">
        <f t="shared" si="11"/>
        <v>439.72490961347853</v>
      </c>
      <c r="Y53" s="9">
        <f t="shared" si="12"/>
        <v>1273.5999999999999</v>
      </c>
      <c r="Z53" s="9">
        <f>AVERAGE(R50:R53)</f>
        <v>1054.85625</v>
      </c>
      <c r="AA53" s="9">
        <f t="shared" si="13"/>
        <v>2328.4562500000002</v>
      </c>
      <c r="AB53" s="9">
        <f t="shared" si="14"/>
        <v>2328.4562500000002</v>
      </c>
      <c r="AC53">
        <f t="shared" si="4"/>
        <v>1251.1661685709009</v>
      </c>
      <c r="AD53">
        <f t="shared" si="9"/>
        <v>1224.9804795356022</v>
      </c>
      <c r="AE53">
        <f>AD53*(1+T53)</f>
        <v>1271.7439558965232</v>
      </c>
      <c r="AF53">
        <f>AE53+Z53</f>
        <v>2326.6002058965232</v>
      </c>
      <c r="AG53">
        <f t="shared" si="5"/>
        <v>5.8812499999999091</v>
      </c>
    </row>
    <row r="54" spans="1:33" x14ac:dyDescent="0.2">
      <c r="A54" t="s">
        <v>26</v>
      </c>
      <c r="B54" t="s">
        <v>231</v>
      </c>
      <c r="C54" s="21">
        <v>228.83666666666667</v>
      </c>
      <c r="D54" s="21">
        <f t="shared" si="8"/>
        <v>1.6657238227532511E-2</v>
      </c>
      <c r="E54" s="20">
        <v>2365.6999999999998</v>
      </c>
      <c r="F54" s="20">
        <f t="shared" si="6"/>
        <v>2339.8000000000002</v>
      </c>
      <c r="G54" s="20">
        <v>570.29999999999995</v>
      </c>
      <c r="H54" s="20">
        <v>424.8</v>
      </c>
      <c r="I54" s="20">
        <v>69</v>
      </c>
      <c r="J54" s="20">
        <f>IF(A54="Q1",1,0)</f>
        <v>1</v>
      </c>
      <c r="K54" s="20">
        <f t="shared" si="0"/>
        <v>0</v>
      </c>
      <c r="L54" s="20">
        <f t="shared" si="1"/>
        <v>0</v>
      </c>
      <c r="M54" s="20">
        <f t="shared" si="7"/>
        <v>0</v>
      </c>
      <c r="N54" s="20">
        <f>IF($L54=1,AVERAGE(E51:E54),N55)</f>
        <v>2371.5249999999996</v>
      </c>
      <c r="O54" s="20">
        <f>IF($L54=1,AVERAGE(G51:G54),O55)</f>
        <v>568.625</v>
      </c>
      <c r="P54" s="20">
        <f>IF($L54=1,AVERAGE(H51:H54),P55)</f>
        <v>435.07499999999999</v>
      </c>
      <c r="Q54" s="20">
        <f>IF($L54=1,AVERAGE(I51:I54),Q55)</f>
        <v>67</v>
      </c>
      <c r="R54" s="20">
        <f t="shared" si="2"/>
        <v>1070.7</v>
      </c>
      <c r="S54" s="22">
        <f t="shared" si="3"/>
        <v>1300.8249999999996</v>
      </c>
      <c r="T54" s="22">
        <f>IF($J54=1,SUM(D51),T53)</f>
        <v>1.8851781165692083E-2</v>
      </c>
      <c r="U54" s="9">
        <f>T54*J54</f>
        <v>1.8851781165692083E-2</v>
      </c>
      <c r="V54" s="9">
        <f t="shared" si="10"/>
        <v>849.5951211100097</v>
      </c>
      <c r="W54" s="9">
        <f>MAX(S54-V54, 0)</f>
        <v>451.22987888998989</v>
      </c>
      <c r="X54" s="9">
        <f t="shared" si="11"/>
        <v>444.86990193260635</v>
      </c>
      <c r="Y54" s="9">
        <f t="shared" si="12"/>
        <v>1294.4650230426159</v>
      </c>
      <c r="Z54" s="9">
        <f>AVERAGE(R51:R54)</f>
        <v>1060.1375</v>
      </c>
      <c r="AA54" s="9">
        <f t="shared" si="13"/>
        <v>2354.6025230426158</v>
      </c>
      <c r="AB54" s="9">
        <f t="shared" si="14"/>
        <v>2354.6025230426158</v>
      </c>
      <c r="AC54">
        <f t="shared" si="4"/>
        <v>1276.3021317651383</v>
      </c>
      <c r="AD54">
        <f t="shared" si="9"/>
        <v>1239.9930333459279</v>
      </c>
      <c r="AE54">
        <f>AD54*(1+T54)</f>
        <v>1263.3691106575479</v>
      </c>
      <c r="AF54">
        <f>AE54+Z54</f>
        <v>2323.5066106575478</v>
      </c>
      <c r="AG54">
        <f t="shared" si="5"/>
        <v>14.802523042615576</v>
      </c>
    </row>
    <row r="55" spans="1:33" x14ac:dyDescent="0.2">
      <c r="A55" t="s">
        <v>27</v>
      </c>
      <c r="B55" t="s">
        <v>232</v>
      </c>
      <c r="C55" s="21">
        <v>228.40966666666668</v>
      </c>
      <c r="D55" s="21">
        <f t="shared" si="8"/>
        <v>1.3085878014956309E-2</v>
      </c>
      <c r="E55" s="20">
        <v>2378.3000000000002</v>
      </c>
      <c r="F55" s="20">
        <f t="shared" si="6"/>
        <v>2353.9250000000002</v>
      </c>
      <c r="G55" s="20">
        <v>567.1</v>
      </c>
      <c r="H55" s="20">
        <v>438.4</v>
      </c>
      <c r="I55" s="20">
        <v>64.8</v>
      </c>
      <c r="J55" s="20">
        <f>IF(A55="Q1",1,0)</f>
        <v>0</v>
      </c>
      <c r="K55" s="20">
        <f t="shared" si="0"/>
        <v>1</v>
      </c>
      <c r="L55" s="20">
        <f t="shared" si="1"/>
        <v>0</v>
      </c>
      <c r="M55" s="20">
        <f t="shared" si="7"/>
        <v>0</v>
      </c>
      <c r="N55" s="20">
        <f>IF($L55=1,AVERAGE(E52:E55),N56)</f>
        <v>2371.5249999999996</v>
      </c>
      <c r="O55" s="20">
        <f>IF($L55=1,AVERAGE(G52:G55),O56)</f>
        <v>568.625</v>
      </c>
      <c r="P55" s="20">
        <f>IF($L55=1,AVERAGE(H52:H55),P56)</f>
        <v>435.07499999999999</v>
      </c>
      <c r="Q55" s="20">
        <f>IF($L55=1,AVERAGE(I52:I55),Q56)</f>
        <v>67</v>
      </c>
      <c r="R55" s="20">
        <f t="shared" si="2"/>
        <v>1070.7</v>
      </c>
      <c r="S55" s="22">
        <f t="shared" si="3"/>
        <v>1300.8249999999996</v>
      </c>
      <c r="T55" s="22">
        <f>IF($J55=1,SUM(D52),T54)</f>
        <v>1.8851781165692083E-2</v>
      </c>
      <c r="U55" s="9">
        <f>T55*J55</f>
        <v>0</v>
      </c>
      <c r="V55" s="9">
        <f t="shared" si="10"/>
        <v>849.5951211100097</v>
      </c>
      <c r="W55" s="9">
        <f>MAX(S55-V55, 0)</f>
        <v>451.22987888998989</v>
      </c>
      <c r="X55" s="9">
        <f t="shared" si="11"/>
        <v>450.01489425173418</v>
      </c>
      <c r="Y55" s="9">
        <f t="shared" si="12"/>
        <v>1299.610015361744</v>
      </c>
      <c r="Z55" s="9">
        <f>AVERAGE(R52:R55)</f>
        <v>1065.41875</v>
      </c>
      <c r="AA55" s="9">
        <f t="shared" si="13"/>
        <v>2365.0287653617443</v>
      </c>
      <c r="AB55" s="9">
        <f t="shared" si="14"/>
        <v>2365.0287653617443</v>
      </c>
      <c r="AC55">
        <f t="shared" si="4"/>
        <v>1276.3021317651383</v>
      </c>
      <c r="AD55">
        <f t="shared" si="9"/>
        <v>1255.0055871562533</v>
      </c>
      <c r="AE55">
        <f>AD55*(1+T55)</f>
        <v>1278.664677847044</v>
      </c>
      <c r="AF55">
        <f>AE55+Z55</f>
        <v>2344.0834278470438</v>
      </c>
      <c r="AG55">
        <f t="shared" si="5"/>
        <v>11.103765361744081</v>
      </c>
    </row>
    <row r="56" spans="1:33" x14ac:dyDescent="0.2">
      <c r="A56" t="s">
        <v>28</v>
      </c>
      <c r="B56" t="s">
        <v>233</v>
      </c>
      <c r="C56" s="21">
        <v>229.58900000000003</v>
      </c>
      <c r="D56" s="21">
        <f t="shared" si="8"/>
        <v>1.4278330248236326E-2</v>
      </c>
      <c r="E56" s="20">
        <v>2396</v>
      </c>
      <c r="F56" s="20">
        <f t="shared" si="6"/>
        <v>2371.5249999999996</v>
      </c>
      <c r="G56" s="20">
        <v>573.70000000000005</v>
      </c>
      <c r="H56" s="20">
        <v>448.2</v>
      </c>
      <c r="I56" s="20">
        <v>59.1</v>
      </c>
      <c r="J56" s="20">
        <f>IF(A56="Q1",1,0)</f>
        <v>0</v>
      </c>
      <c r="K56" s="20">
        <f t="shared" si="0"/>
        <v>0</v>
      </c>
      <c r="L56" s="20">
        <f t="shared" si="1"/>
        <v>1</v>
      </c>
      <c r="M56" s="20">
        <f t="shared" si="7"/>
        <v>0</v>
      </c>
      <c r="N56" s="20">
        <f>IF($L56=1,AVERAGE(E53:E56),N57)</f>
        <v>2371.5249999999996</v>
      </c>
      <c r="O56" s="20">
        <f>IF($L56=1,AVERAGE(G53:G56),O57)</f>
        <v>568.625</v>
      </c>
      <c r="P56" s="20">
        <f>IF($L56=1,AVERAGE(H53:H56),P57)</f>
        <v>435.07499999999999</v>
      </c>
      <c r="Q56" s="20">
        <f>IF($L56=1,AVERAGE(I53:I56),Q57)</f>
        <v>67</v>
      </c>
      <c r="R56" s="20">
        <f t="shared" si="2"/>
        <v>1070.7</v>
      </c>
      <c r="S56" s="22">
        <f t="shared" si="3"/>
        <v>1300.8249999999996</v>
      </c>
      <c r="T56" s="22">
        <f>IF($J56=1,SUM(D53),T55)</f>
        <v>1.8851781165692083E-2</v>
      </c>
      <c r="U56" s="9">
        <f>T56*J56</f>
        <v>0</v>
      </c>
      <c r="V56" s="9">
        <f t="shared" si="10"/>
        <v>849.5951211100097</v>
      </c>
      <c r="W56" s="9">
        <f>MAX(S56-V56, 0)</f>
        <v>451.22987888998989</v>
      </c>
      <c r="X56" s="9">
        <f t="shared" si="11"/>
        <v>455.159886570862</v>
      </c>
      <c r="Y56" s="9">
        <f t="shared" si="12"/>
        <v>1304.7550076808716</v>
      </c>
      <c r="Z56" s="9">
        <f>AVERAGE(R53:R56)</f>
        <v>1070.7</v>
      </c>
      <c r="AA56" s="9">
        <f t="shared" si="13"/>
        <v>2375.4550076808719</v>
      </c>
      <c r="AB56" s="9">
        <f t="shared" si="14"/>
        <v>2375.4550076808719</v>
      </c>
      <c r="AC56">
        <f t="shared" si="4"/>
        <v>1276.3021317651383</v>
      </c>
      <c r="AD56">
        <f t="shared" si="9"/>
        <v>1270.0181409665788</v>
      </c>
      <c r="AE56">
        <f>AD56*(1+T56)</f>
        <v>1293.9602450365398</v>
      </c>
      <c r="AF56">
        <f>AE56+Z56</f>
        <v>2364.6602450365399</v>
      </c>
      <c r="AG56">
        <f t="shared" si="5"/>
        <v>3.9300076808722224</v>
      </c>
    </row>
    <row r="57" spans="1:33" x14ac:dyDescent="0.2">
      <c r="A57" t="s">
        <v>29</v>
      </c>
      <c r="B57" t="s">
        <v>234</v>
      </c>
      <c r="C57" s="21">
        <v>230.43366666666665</v>
      </c>
      <c r="D57" s="21">
        <f t="shared" si="8"/>
        <v>1.0799587668058219E-2</v>
      </c>
      <c r="E57" s="20">
        <v>2403.6999999999998</v>
      </c>
      <c r="F57" s="20">
        <f t="shared" si="6"/>
        <v>2385.9250000000002</v>
      </c>
      <c r="G57" s="20">
        <v>580.20000000000005</v>
      </c>
      <c r="H57" s="20">
        <v>448.6</v>
      </c>
      <c r="I57" s="20">
        <v>57.1</v>
      </c>
      <c r="J57" s="20">
        <f>IF(A57="Q1",1,0)</f>
        <v>0</v>
      </c>
      <c r="K57" s="20">
        <f t="shared" si="0"/>
        <v>0</v>
      </c>
      <c r="L57" s="20">
        <f t="shared" si="1"/>
        <v>0</v>
      </c>
      <c r="M57" s="20">
        <f t="shared" si="7"/>
        <v>1</v>
      </c>
      <c r="N57" s="20">
        <f>IF($L57=1,AVERAGE(E54:E57),N58)</f>
        <v>2461.125</v>
      </c>
      <c r="O57" s="20">
        <f>IF($L57=1,AVERAGE(G54:G57),O58)</f>
        <v>590.79999999999995</v>
      </c>
      <c r="P57" s="20">
        <f>IF($L57=1,AVERAGE(H54:H57),P58)</f>
        <v>474.2</v>
      </c>
      <c r="Q57" s="20">
        <f>IF($L57=1,AVERAGE(I54:I57),Q58)</f>
        <v>41.5</v>
      </c>
      <c r="R57" s="20">
        <f t="shared" si="2"/>
        <v>1106.5</v>
      </c>
      <c r="S57" s="22">
        <f t="shared" si="3"/>
        <v>1354.625</v>
      </c>
      <c r="T57" s="22">
        <f>IF($J57=1,SUM(D54),T56)</f>
        <v>1.8851781165692083E-2</v>
      </c>
      <c r="U57" s="9">
        <f>T57*J57</f>
        <v>0</v>
      </c>
      <c r="V57" s="9">
        <f t="shared" si="10"/>
        <v>849.5951211100097</v>
      </c>
      <c r="W57" s="9">
        <f>MAX(S57-V57, 0)</f>
        <v>505.0298788899903</v>
      </c>
      <c r="X57" s="9">
        <f t="shared" si="11"/>
        <v>464.67987888999005</v>
      </c>
      <c r="Y57" s="9">
        <f t="shared" si="12"/>
        <v>1314.2749999999996</v>
      </c>
      <c r="Z57" s="9">
        <f>AVERAGE(R54:R57)</f>
        <v>1079.6500000000001</v>
      </c>
      <c r="AA57" s="9">
        <f t="shared" si="13"/>
        <v>2393.9249999999997</v>
      </c>
      <c r="AB57" s="9">
        <f t="shared" si="14"/>
        <v>2393.9249999999997</v>
      </c>
      <c r="AC57">
        <f t="shared" si="4"/>
        <v>1329.0879059384245</v>
      </c>
      <c r="AD57">
        <f t="shared" si="9"/>
        <v>1289.4985753084597</v>
      </c>
      <c r="AE57">
        <f>AD57*(1+T57)</f>
        <v>1313.8079202636466</v>
      </c>
      <c r="AF57">
        <f>AE57+Z57</f>
        <v>2393.4579202636469</v>
      </c>
      <c r="AG57">
        <f t="shared" si="5"/>
        <v>7.9999999999995453</v>
      </c>
    </row>
    <row r="58" spans="1:33" x14ac:dyDescent="0.2">
      <c r="A58" t="s">
        <v>26</v>
      </c>
      <c r="B58" t="s">
        <v>235</v>
      </c>
      <c r="C58" s="21">
        <v>231.95000000000002</v>
      </c>
      <c r="D58" s="21">
        <f t="shared" si="8"/>
        <v>1.3605045811422967E-2</v>
      </c>
      <c r="E58" s="20">
        <v>2433.1</v>
      </c>
      <c r="F58" s="20">
        <f t="shared" si="6"/>
        <v>2402.7750000000001</v>
      </c>
      <c r="G58" s="20">
        <v>586.70000000000005</v>
      </c>
      <c r="H58" s="20">
        <v>459.4</v>
      </c>
      <c r="I58" s="20">
        <v>39.1</v>
      </c>
      <c r="J58" s="20">
        <f>IF(A58="Q1",1,0)</f>
        <v>1</v>
      </c>
      <c r="K58" s="20">
        <f t="shared" si="0"/>
        <v>0</v>
      </c>
      <c r="L58" s="20">
        <f t="shared" si="1"/>
        <v>0</v>
      </c>
      <c r="M58" s="20">
        <f t="shared" si="7"/>
        <v>0</v>
      </c>
      <c r="N58" s="20">
        <f>IF($L58=1,AVERAGE(E55:E58),N59)</f>
        <v>2461.125</v>
      </c>
      <c r="O58" s="20">
        <f>IF($L58=1,AVERAGE(G55:G58),O59)</f>
        <v>590.79999999999995</v>
      </c>
      <c r="P58" s="20">
        <f>IF($L58=1,AVERAGE(H55:H58),P59)</f>
        <v>474.2</v>
      </c>
      <c r="Q58" s="20">
        <f>IF($L58=1,AVERAGE(I55:I58),Q59)</f>
        <v>41.5</v>
      </c>
      <c r="R58" s="20">
        <f t="shared" si="2"/>
        <v>1106.5</v>
      </c>
      <c r="S58" s="22">
        <f t="shared" si="3"/>
        <v>1354.625</v>
      </c>
      <c r="T58" s="22">
        <f>IF($J58=1,SUM(D55),T57)</f>
        <v>1.3085878014956309E-2</v>
      </c>
      <c r="U58" s="9">
        <f>T58*J58</f>
        <v>1.3085878014956309E-2</v>
      </c>
      <c r="V58" s="9">
        <f t="shared" si="10"/>
        <v>860.71281922695732</v>
      </c>
      <c r="W58" s="9">
        <f>MAX(S58-V58, 0)</f>
        <v>493.91218077304268</v>
      </c>
      <c r="X58" s="9">
        <f t="shared" si="11"/>
        <v>475.35045436075313</v>
      </c>
      <c r="Y58" s="9">
        <f t="shared" si="12"/>
        <v>1336.0632735877105</v>
      </c>
      <c r="Z58" s="9">
        <f>AVERAGE(R55:R58)</f>
        <v>1088.5999999999999</v>
      </c>
      <c r="AA58" s="9">
        <f t="shared" si="13"/>
        <v>2424.6632735877101</v>
      </c>
      <c r="AB58" s="9">
        <f t="shared" si="14"/>
        <v>2424.6632735877101</v>
      </c>
      <c r="AC58">
        <f t="shared" si="4"/>
        <v>1336.8985424939899</v>
      </c>
      <c r="AD58">
        <f t="shared" si="9"/>
        <v>1304.6476779906727</v>
      </c>
      <c r="AE58">
        <f>AD58*(1+T58)</f>
        <v>1321.7201383573547</v>
      </c>
      <c r="AF58">
        <f>AE58+Z58</f>
        <v>2410.3201383573546</v>
      </c>
      <c r="AG58">
        <f t="shared" si="5"/>
        <v>21.888273587710046</v>
      </c>
    </row>
    <row r="59" spans="1:33" x14ac:dyDescent="0.2">
      <c r="A59" t="s">
        <v>27</v>
      </c>
      <c r="B59" t="s">
        <v>236</v>
      </c>
      <c r="C59" s="21">
        <v>233.10133333333337</v>
      </c>
      <c r="D59" s="21">
        <f t="shared" si="8"/>
        <v>2.0540578405175536E-2</v>
      </c>
      <c r="E59" s="20">
        <v>2484.1</v>
      </c>
      <c r="F59" s="20">
        <f t="shared" si="6"/>
        <v>2429.2249999999999</v>
      </c>
      <c r="G59" s="20">
        <v>594</v>
      </c>
      <c r="H59" s="20">
        <v>481.5</v>
      </c>
      <c r="I59" s="20">
        <v>35.799999999999997</v>
      </c>
      <c r="J59" s="20">
        <f>IF(A59="Q1",1,0)</f>
        <v>0</v>
      </c>
      <c r="K59" s="20">
        <f t="shared" si="0"/>
        <v>1</v>
      </c>
      <c r="L59" s="20">
        <f t="shared" si="1"/>
        <v>0</v>
      </c>
      <c r="M59" s="20">
        <f t="shared" si="7"/>
        <v>0</v>
      </c>
      <c r="N59" s="20">
        <f>IF($L59=1,AVERAGE(E56:E59),N60)</f>
        <v>2461.125</v>
      </c>
      <c r="O59" s="20">
        <f>IF($L59=1,AVERAGE(G56:G59),O60)</f>
        <v>590.79999999999995</v>
      </c>
      <c r="P59" s="20">
        <f>IF($L59=1,AVERAGE(H56:H59),P60)</f>
        <v>474.2</v>
      </c>
      <c r="Q59" s="20">
        <f>IF($L59=1,AVERAGE(I56:I59),Q60)</f>
        <v>41.5</v>
      </c>
      <c r="R59" s="20">
        <f t="shared" si="2"/>
        <v>1106.5</v>
      </c>
      <c r="S59" s="22">
        <f t="shared" si="3"/>
        <v>1354.625</v>
      </c>
      <c r="T59" s="22">
        <f>IF($J59=1,SUM(D56),T58)</f>
        <v>1.3085878014956309E-2</v>
      </c>
      <c r="U59" s="9">
        <f>T59*J59</f>
        <v>0</v>
      </c>
      <c r="V59" s="9">
        <f t="shared" si="10"/>
        <v>860.71281922695732</v>
      </c>
      <c r="W59" s="9">
        <f>MAX(S59-V59, 0)</f>
        <v>493.91218077304268</v>
      </c>
      <c r="X59" s="9">
        <f t="shared" si="11"/>
        <v>486.02102983151633</v>
      </c>
      <c r="Y59" s="9">
        <f t="shared" si="12"/>
        <v>1346.7338490584737</v>
      </c>
      <c r="Z59" s="9">
        <f>AVERAGE(R56:R59)</f>
        <v>1097.55</v>
      </c>
      <c r="AA59" s="9">
        <f t="shared" si="13"/>
        <v>2444.2838490584736</v>
      </c>
      <c r="AB59" s="9">
        <f t="shared" si="14"/>
        <v>2444.2838490584736</v>
      </c>
      <c r="AC59">
        <f t="shared" si="4"/>
        <v>1336.8985424939899</v>
      </c>
      <c r="AD59">
        <f t="shared" si="9"/>
        <v>1319.7967806728857</v>
      </c>
      <c r="AE59">
        <f>AD59*(1+T59)</f>
        <v>1337.0674803493032</v>
      </c>
      <c r="AF59">
        <f>AE59+Z59</f>
        <v>2434.6174803493032</v>
      </c>
      <c r="AG59">
        <f t="shared" si="5"/>
        <v>15.058849058473697</v>
      </c>
    </row>
    <row r="60" spans="1:33" x14ac:dyDescent="0.2">
      <c r="A60" t="s">
        <v>28</v>
      </c>
      <c r="B60" t="s">
        <v>237</v>
      </c>
      <c r="C60" s="21">
        <v>233.49433333333332</v>
      </c>
      <c r="D60" s="21">
        <f t="shared" si="8"/>
        <v>1.701010646561163E-2</v>
      </c>
      <c r="E60" s="20">
        <v>2523.6</v>
      </c>
      <c r="F60" s="20">
        <f t="shared" si="6"/>
        <v>2461.125</v>
      </c>
      <c r="G60" s="20">
        <v>602.29999999999995</v>
      </c>
      <c r="H60" s="20">
        <v>507.3</v>
      </c>
      <c r="I60" s="20">
        <v>34</v>
      </c>
      <c r="J60" s="20">
        <f>IF(A60="Q1",1,0)</f>
        <v>0</v>
      </c>
      <c r="K60" s="20">
        <f t="shared" si="0"/>
        <v>0</v>
      </c>
      <c r="L60" s="20">
        <f t="shared" si="1"/>
        <v>1</v>
      </c>
      <c r="M60" s="20">
        <f t="shared" si="7"/>
        <v>0</v>
      </c>
      <c r="N60" s="20">
        <f>IF($L60=1,AVERAGE(E57:E60),N61)</f>
        <v>2461.125</v>
      </c>
      <c r="O60" s="20">
        <f>IF($L60=1,AVERAGE(G57:G60),O61)</f>
        <v>590.79999999999995</v>
      </c>
      <c r="P60" s="20">
        <f>IF($L60=1,AVERAGE(H57:H60),P61)</f>
        <v>474.2</v>
      </c>
      <c r="Q60" s="20">
        <f>IF($L60=1,AVERAGE(I57:I60),Q61)</f>
        <v>41.5</v>
      </c>
      <c r="R60" s="20">
        <f t="shared" si="2"/>
        <v>1106.5</v>
      </c>
      <c r="S60" s="22">
        <f t="shared" si="3"/>
        <v>1354.625</v>
      </c>
      <c r="T60" s="22">
        <f>IF($J60=1,SUM(D57),T59)</f>
        <v>1.3085878014956309E-2</v>
      </c>
      <c r="U60" s="9">
        <f>T60*J60</f>
        <v>0</v>
      </c>
      <c r="V60" s="9">
        <f t="shared" si="10"/>
        <v>860.71281922695732</v>
      </c>
      <c r="W60" s="9">
        <f>MAX(S60-V60, 0)</f>
        <v>493.91218077304268</v>
      </c>
      <c r="X60" s="9">
        <f t="shared" si="11"/>
        <v>496.69160530227953</v>
      </c>
      <c r="Y60" s="9">
        <f t="shared" si="12"/>
        <v>1357.4044245292368</v>
      </c>
      <c r="Z60" s="9">
        <f>AVERAGE(R57:R60)</f>
        <v>1106.5</v>
      </c>
      <c r="AA60" s="9">
        <f t="shared" si="13"/>
        <v>2463.9044245292371</v>
      </c>
      <c r="AB60" s="9">
        <f t="shared" si="14"/>
        <v>2463.9044245292371</v>
      </c>
      <c r="AC60">
        <f t="shared" si="4"/>
        <v>1336.8985424939899</v>
      </c>
      <c r="AD60">
        <f t="shared" si="9"/>
        <v>1334.9458833550987</v>
      </c>
      <c r="AE60">
        <f>AD60*(1+T60)</f>
        <v>1352.4148223412515</v>
      </c>
      <c r="AF60">
        <f>AE60+Z60</f>
        <v>2458.9148223412512</v>
      </c>
      <c r="AG60">
        <f t="shared" si="5"/>
        <v>2.7794245292370761</v>
      </c>
    </row>
    <row r="61" spans="1:33" x14ac:dyDescent="0.2">
      <c r="A61" t="s">
        <v>29</v>
      </c>
      <c r="B61" t="s">
        <v>238</v>
      </c>
      <c r="C61" s="21">
        <v>232.43100000000001</v>
      </c>
      <c r="D61" s="21">
        <f t="shared" si="8"/>
        <v>8.6677149317013757E-3</v>
      </c>
      <c r="E61" s="20">
        <v>2548</v>
      </c>
      <c r="F61" s="20">
        <f t="shared" si="6"/>
        <v>2497.1999999999998</v>
      </c>
      <c r="G61" s="20">
        <v>611.5</v>
      </c>
      <c r="H61" s="20">
        <v>515.5</v>
      </c>
      <c r="I61" s="20">
        <v>33</v>
      </c>
      <c r="J61" s="20">
        <f>IF(A61="Q1",1,0)</f>
        <v>0</v>
      </c>
      <c r="K61" s="20">
        <f t="shared" si="0"/>
        <v>0</v>
      </c>
      <c r="L61" s="20">
        <f t="shared" si="1"/>
        <v>0</v>
      </c>
      <c r="M61" s="20">
        <f t="shared" si="7"/>
        <v>1</v>
      </c>
      <c r="N61" s="20">
        <f>IF($L61=1,AVERAGE(E58:E61),N62)</f>
        <v>2605.2249999999999</v>
      </c>
      <c r="O61" s="20">
        <f>IF($L61=1,AVERAGE(G58:G61),O62)</f>
        <v>625.52499999999998</v>
      </c>
      <c r="P61" s="20">
        <f>IF($L61=1,AVERAGE(H58:H61),P62)</f>
        <v>529.42499999999995</v>
      </c>
      <c r="Q61" s="20">
        <f>IF($L61=1,AVERAGE(I58:I61),Q62)</f>
        <v>32.449999999999996</v>
      </c>
      <c r="R61" s="20">
        <f t="shared" si="2"/>
        <v>1187.3999999999999</v>
      </c>
      <c r="S61" s="22">
        <f t="shared" si="3"/>
        <v>1417.825</v>
      </c>
      <c r="T61" s="22">
        <f>IF($J61=1,SUM(D58),T60)</f>
        <v>1.3085878014956309E-2</v>
      </c>
      <c r="U61" s="9">
        <f>T61*J61</f>
        <v>0</v>
      </c>
      <c r="V61" s="9">
        <f t="shared" si="10"/>
        <v>860.71281922695732</v>
      </c>
      <c r="W61" s="9">
        <f>MAX(S61-V61, 0)</f>
        <v>557.11218077304272</v>
      </c>
      <c r="X61" s="9">
        <f t="shared" si="11"/>
        <v>509.71218077304275</v>
      </c>
      <c r="Y61" s="9">
        <f t="shared" si="12"/>
        <v>1370.4250000000002</v>
      </c>
      <c r="Z61" s="9">
        <f>AVERAGE(R58:R61)</f>
        <v>1126.7249999999999</v>
      </c>
      <c r="AA61" s="9">
        <f t="shared" si="13"/>
        <v>2497.15</v>
      </c>
      <c r="AB61" s="9">
        <f t="shared" si="14"/>
        <v>2497.15</v>
      </c>
      <c r="AC61">
        <f t="shared" si="4"/>
        <v>1399.2715150034446</v>
      </c>
      <c r="AD61">
        <f t="shared" si="9"/>
        <v>1352.4917856213535</v>
      </c>
      <c r="AE61">
        <f>AD61*(1+T61)</f>
        <v>1370.1903281442251</v>
      </c>
      <c r="AF61">
        <f>AE61+Z61</f>
        <v>2496.915328144225</v>
      </c>
      <c r="AG61">
        <f t="shared" si="5"/>
        <v>-4.9999999999727152E-2</v>
      </c>
    </row>
    <row r="62" spans="1:33" x14ac:dyDescent="0.2">
      <c r="A62" t="s">
        <v>26</v>
      </c>
      <c r="B62" t="s">
        <v>239</v>
      </c>
      <c r="C62" s="21">
        <v>230.18433333333334</v>
      </c>
      <c r="D62" s="21">
        <f t="shared" si="8"/>
        <v>-7.6122727599339246E-3</v>
      </c>
      <c r="E62" s="20">
        <v>2596.4</v>
      </c>
      <c r="F62" s="20">
        <f t="shared" si="6"/>
        <v>2538.0250000000001</v>
      </c>
      <c r="G62" s="20">
        <v>621.5</v>
      </c>
      <c r="H62" s="20">
        <v>523.70000000000005</v>
      </c>
      <c r="I62" s="20">
        <v>32.799999999999997</v>
      </c>
      <c r="J62" s="20">
        <f>IF(A62="Q1",1,0)</f>
        <v>1</v>
      </c>
      <c r="K62" s="20">
        <f t="shared" si="0"/>
        <v>0</v>
      </c>
      <c r="L62" s="20">
        <f t="shared" si="1"/>
        <v>0</v>
      </c>
      <c r="M62" s="20">
        <f t="shared" si="7"/>
        <v>0</v>
      </c>
      <c r="N62" s="20">
        <f>IF($L62=1,AVERAGE(E59:E62),N63)</f>
        <v>2605.2249999999999</v>
      </c>
      <c r="O62" s="20">
        <f>IF($L62=1,AVERAGE(G59:G62),O63)</f>
        <v>625.52499999999998</v>
      </c>
      <c r="P62" s="20">
        <f>IF($L62=1,AVERAGE(H59:H62),P63)</f>
        <v>529.42499999999995</v>
      </c>
      <c r="Q62" s="20">
        <f>IF($L62=1,AVERAGE(I59:I62),Q63)</f>
        <v>32.449999999999996</v>
      </c>
      <c r="R62" s="20">
        <f t="shared" si="2"/>
        <v>1187.3999999999999</v>
      </c>
      <c r="S62" s="22">
        <f t="shared" si="3"/>
        <v>1417.825</v>
      </c>
      <c r="T62" s="22">
        <f>IF($J62=1,SUM(D59),T61)</f>
        <v>2.0540578405175536E-2</v>
      </c>
      <c r="U62" s="9">
        <f>T62*J62</f>
        <v>2.0540578405175536E-2</v>
      </c>
      <c r="V62" s="9">
        <f t="shared" si="10"/>
        <v>878.39235837462832</v>
      </c>
      <c r="W62" s="9">
        <f>MAX(S62-V62, 0)</f>
        <v>539.43264162537173</v>
      </c>
      <c r="X62" s="9">
        <f t="shared" si="11"/>
        <v>521.0922959861249</v>
      </c>
      <c r="Y62" s="9">
        <f t="shared" si="12"/>
        <v>1399.4846543607532</v>
      </c>
      <c r="Z62" s="9">
        <f>AVERAGE(R59:R62)</f>
        <v>1146.9499999999998</v>
      </c>
      <c r="AA62" s="9">
        <f t="shared" si="13"/>
        <v>2546.434654360753</v>
      </c>
      <c r="AB62" s="9">
        <f t="shared" si="14"/>
        <v>2546.434654360753</v>
      </c>
      <c r="AC62">
        <f t="shared" si="4"/>
        <v>1388.7020544226821</v>
      </c>
      <c r="AD62">
        <f t="shared" si="9"/>
        <v>1365.4426636035266</v>
      </c>
      <c r="AE62">
        <f>AD62*(1+T62)</f>
        <v>1393.4896456930467</v>
      </c>
      <c r="AF62">
        <f>AE62+Z62</f>
        <v>2540.4396456930463</v>
      </c>
      <c r="AG62">
        <f t="shared" si="5"/>
        <v>8.4096543607529384</v>
      </c>
    </row>
    <row r="63" spans="1:33" x14ac:dyDescent="0.2">
      <c r="A63" t="s">
        <v>27</v>
      </c>
      <c r="B63" t="s">
        <v>240</v>
      </c>
      <c r="C63" s="21">
        <v>231.91133333333332</v>
      </c>
      <c r="D63" s="21">
        <f t="shared" si="8"/>
        <v>-5.1050759040419669E-3</v>
      </c>
      <c r="E63" s="20">
        <v>2631.7</v>
      </c>
      <c r="F63" s="20">
        <f t="shared" si="6"/>
        <v>2574.9250000000002</v>
      </c>
      <c r="G63" s="20">
        <v>630.6</v>
      </c>
      <c r="H63" s="20">
        <v>538</v>
      </c>
      <c r="I63" s="20">
        <v>31.9</v>
      </c>
      <c r="J63" s="20">
        <f>IF(A63="Q1",1,0)</f>
        <v>0</v>
      </c>
      <c r="K63" s="20">
        <f t="shared" si="0"/>
        <v>1</v>
      </c>
      <c r="L63" s="20">
        <f t="shared" si="1"/>
        <v>0</v>
      </c>
      <c r="M63" s="20">
        <f t="shared" si="7"/>
        <v>0</v>
      </c>
      <c r="N63" s="20">
        <f>IF($L63=1,AVERAGE(E60:E63),N64)</f>
        <v>2605.2249999999999</v>
      </c>
      <c r="O63" s="20">
        <f>IF($L63=1,AVERAGE(G60:G63),O64)</f>
        <v>625.52499999999998</v>
      </c>
      <c r="P63" s="20">
        <f>IF($L63=1,AVERAGE(H60:H63),P64)</f>
        <v>529.42499999999995</v>
      </c>
      <c r="Q63" s="20">
        <f>IF($L63=1,AVERAGE(I60:I63),Q64)</f>
        <v>32.449999999999996</v>
      </c>
      <c r="R63" s="20">
        <f t="shared" si="2"/>
        <v>1187.3999999999999</v>
      </c>
      <c r="S63" s="22">
        <f t="shared" si="3"/>
        <v>1417.825</v>
      </c>
      <c r="T63" s="22">
        <f>IF($J63=1,SUM(D60),T62)</f>
        <v>2.0540578405175536E-2</v>
      </c>
      <c r="U63" s="9">
        <f>T63*J63</f>
        <v>0</v>
      </c>
      <c r="V63" s="9">
        <f t="shared" si="10"/>
        <v>878.39235837462832</v>
      </c>
      <c r="W63" s="9">
        <f>MAX(S63-V63, 0)</f>
        <v>539.43264162537173</v>
      </c>
      <c r="X63" s="9">
        <f t="shared" si="11"/>
        <v>532.47241119920716</v>
      </c>
      <c r="Y63" s="9">
        <f t="shared" si="12"/>
        <v>1410.8647695738355</v>
      </c>
      <c r="Z63" s="9">
        <f>AVERAGE(R60:R63)</f>
        <v>1167.1749999999997</v>
      </c>
      <c r="AA63" s="9">
        <f t="shared" si="13"/>
        <v>2578.0397695738352</v>
      </c>
      <c r="AB63" s="9">
        <f t="shared" si="14"/>
        <v>2578.0397695738352</v>
      </c>
      <c r="AC63">
        <f t="shared" si="4"/>
        <v>1388.7020544226821</v>
      </c>
      <c r="AD63">
        <f t="shared" si="9"/>
        <v>1378.3935415856995</v>
      </c>
      <c r="AE63">
        <f>AD63*(1+T63)</f>
        <v>1406.7065421998282</v>
      </c>
      <c r="AF63">
        <f>AE63+Z63</f>
        <v>2573.8815421998279</v>
      </c>
      <c r="AG63">
        <f t="shared" si="5"/>
        <v>3.1147695738350194</v>
      </c>
    </row>
    <row r="64" spans="1:33" x14ac:dyDescent="0.2">
      <c r="A64" t="s">
        <v>28</v>
      </c>
      <c r="B64" t="s">
        <v>241</v>
      </c>
      <c r="C64" s="21">
        <v>232.70000000000002</v>
      </c>
      <c r="D64" s="21">
        <f t="shared" si="8"/>
        <v>-3.40193837680558E-3</v>
      </c>
      <c r="E64" s="20">
        <v>2644.8</v>
      </c>
      <c r="F64" s="20">
        <f t="shared" si="6"/>
        <v>2605.2249999999999</v>
      </c>
      <c r="G64" s="20">
        <v>638.5</v>
      </c>
      <c r="H64" s="20">
        <v>540.5</v>
      </c>
      <c r="I64" s="20">
        <v>32.1</v>
      </c>
      <c r="J64" s="20">
        <f>IF(A64="Q1",1,0)</f>
        <v>0</v>
      </c>
      <c r="K64" s="20">
        <f t="shared" si="0"/>
        <v>0</v>
      </c>
      <c r="L64" s="20">
        <f t="shared" si="1"/>
        <v>1</v>
      </c>
      <c r="M64" s="20">
        <f t="shared" si="7"/>
        <v>0</v>
      </c>
      <c r="N64" s="20">
        <f>IF($L64=1,AVERAGE(E61:E64),N65)</f>
        <v>2605.2249999999999</v>
      </c>
      <c r="O64" s="20">
        <f>IF($L64=1,AVERAGE(G61:G64),O65)</f>
        <v>625.52499999999998</v>
      </c>
      <c r="P64" s="20">
        <f>IF($L64=1,AVERAGE(H61:H64),P65)</f>
        <v>529.42499999999995</v>
      </c>
      <c r="Q64" s="20">
        <f>IF($L64=1,AVERAGE(I61:I64),Q65)</f>
        <v>32.449999999999996</v>
      </c>
      <c r="R64" s="20">
        <f t="shared" si="2"/>
        <v>1187.3999999999999</v>
      </c>
      <c r="S64" s="22">
        <f t="shared" si="3"/>
        <v>1417.825</v>
      </c>
      <c r="T64" s="22">
        <f>IF($J64=1,SUM(D61),T63)</f>
        <v>2.0540578405175536E-2</v>
      </c>
      <c r="U64" s="9">
        <f>T64*J64</f>
        <v>0</v>
      </c>
      <c r="V64" s="9">
        <f t="shared" si="10"/>
        <v>878.39235837462832</v>
      </c>
      <c r="W64" s="9">
        <f>MAX(S64-V64, 0)</f>
        <v>539.43264162537173</v>
      </c>
      <c r="X64" s="9">
        <f t="shared" si="11"/>
        <v>543.85252641228942</v>
      </c>
      <c r="Y64" s="9">
        <f t="shared" si="12"/>
        <v>1422.2448847869177</v>
      </c>
      <c r="Z64" s="9">
        <f>AVERAGE(R61:R64)</f>
        <v>1187.3999999999999</v>
      </c>
      <c r="AA64" s="9">
        <f t="shared" si="13"/>
        <v>2609.6448847869178</v>
      </c>
      <c r="AB64" s="9">
        <f t="shared" si="14"/>
        <v>2609.6448847869178</v>
      </c>
      <c r="AC64">
        <f t="shared" si="4"/>
        <v>1388.7020544226821</v>
      </c>
      <c r="AD64">
        <f t="shared" si="9"/>
        <v>1391.3444195678726</v>
      </c>
      <c r="AE64">
        <f>AD64*(1+T64)</f>
        <v>1419.9234387066099</v>
      </c>
      <c r="AF64">
        <f>AE64+Z64</f>
        <v>2607.3234387066095</v>
      </c>
      <c r="AG64">
        <f t="shared" si="5"/>
        <v>4.419884786917919</v>
      </c>
    </row>
    <row r="65" spans="1:34" x14ac:dyDescent="0.2">
      <c r="A65" t="s">
        <v>29</v>
      </c>
      <c r="B65" t="s">
        <v>242</v>
      </c>
      <c r="C65" s="21">
        <v>232.345</v>
      </c>
      <c r="D65" s="21">
        <f t="shared" si="8"/>
        <v>-3.7000228024663961E-4</v>
      </c>
      <c r="E65" s="20">
        <v>2656.9</v>
      </c>
      <c r="F65" s="20">
        <f t="shared" si="6"/>
        <v>2632.4500000000003</v>
      </c>
      <c r="G65" s="20">
        <v>645.29999999999995</v>
      </c>
      <c r="H65" s="20">
        <v>541.70000000000005</v>
      </c>
      <c r="I65" s="20">
        <v>31.9</v>
      </c>
      <c r="J65" s="20">
        <f>IF(A65="Q1",1,0)</f>
        <v>0</v>
      </c>
      <c r="K65" s="20">
        <f t="shared" si="0"/>
        <v>0</v>
      </c>
      <c r="L65" s="20">
        <f t="shared" si="1"/>
        <v>0</v>
      </c>
      <c r="M65" s="20">
        <f t="shared" si="7"/>
        <v>1</v>
      </c>
      <c r="N65" s="20">
        <f>IF($L65=1,AVERAGE(E62:E65),N66)</f>
        <v>2694.8500000000004</v>
      </c>
      <c r="O65" s="20">
        <f>IF($L65=1,AVERAGE(G62:G65),O66)</f>
        <v>655</v>
      </c>
      <c r="P65" s="20">
        <f>IF($L65=1,AVERAGE(H62:H65),P66)</f>
        <v>554.25</v>
      </c>
      <c r="Q65" s="20">
        <f>IF($L65=1,AVERAGE(I62:I65),Q66)</f>
        <v>31.975000000000001</v>
      </c>
      <c r="R65" s="20">
        <f t="shared" si="2"/>
        <v>1241.2249999999999</v>
      </c>
      <c r="S65" s="22">
        <f t="shared" si="3"/>
        <v>1453.6250000000005</v>
      </c>
      <c r="T65" s="22">
        <f>IF($J65=1,SUM(D62),T64)</f>
        <v>2.0540578405175536E-2</v>
      </c>
      <c r="U65" s="9">
        <f>T65*J65</f>
        <v>0</v>
      </c>
      <c r="V65" s="9">
        <f t="shared" si="10"/>
        <v>878.39235837462832</v>
      </c>
      <c r="W65" s="9">
        <f>MAX(S65-V65, 0)</f>
        <v>575.23264162537214</v>
      </c>
      <c r="X65" s="9">
        <f t="shared" si="11"/>
        <v>548.38264162537189</v>
      </c>
      <c r="Y65" s="9">
        <f t="shared" si="12"/>
        <v>1426.7750000000001</v>
      </c>
      <c r="Z65" s="9">
        <f>AVERAGE(R62:R65)</f>
        <v>1200.8562499999998</v>
      </c>
      <c r="AA65" s="9">
        <f t="shared" si="13"/>
        <v>2627.6312499999999</v>
      </c>
      <c r="AB65" s="9">
        <f t="shared" si="14"/>
        <v>2627.6312499999999</v>
      </c>
      <c r="AC65">
        <f t="shared" si="4"/>
        <v>1423.7667017157771</v>
      </c>
      <c r="AD65">
        <f t="shared" si="9"/>
        <v>1397.468216245956</v>
      </c>
      <c r="AE65">
        <f>AD65*(1+T65)</f>
        <v>1426.1730217104969</v>
      </c>
      <c r="AF65">
        <f>AE65+Z65</f>
        <v>2627.0292717104967</v>
      </c>
      <c r="AG65">
        <f t="shared" si="5"/>
        <v>-4.8187500000003638</v>
      </c>
    </row>
    <row r="66" spans="1:34" x14ac:dyDescent="0.2">
      <c r="A66" t="s">
        <v>26</v>
      </c>
      <c r="B66" t="s">
        <v>243</v>
      </c>
      <c r="C66" s="21">
        <v>231.90466666666666</v>
      </c>
      <c r="D66" s="21">
        <f t="shared" si="8"/>
        <v>7.4737203371788574E-3</v>
      </c>
      <c r="E66" s="20">
        <v>2687.4</v>
      </c>
      <c r="F66" s="20">
        <f t="shared" si="6"/>
        <v>2655.2</v>
      </c>
      <c r="G66" s="20">
        <v>651.29999999999995</v>
      </c>
      <c r="H66" s="20">
        <v>550.20000000000005</v>
      </c>
      <c r="I66" s="20">
        <v>32.4</v>
      </c>
      <c r="J66" s="20">
        <f>IF(A66="Q1",1,0)</f>
        <v>1</v>
      </c>
      <c r="K66" s="20">
        <f t="shared" si="0"/>
        <v>0</v>
      </c>
      <c r="L66" s="20">
        <f t="shared" si="1"/>
        <v>0</v>
      </c>
      <c r="M66" s="20">
        <f t="shared" si="7"/>
        <v>0</v>
      </c>
      <c r="N66" s="20">
        <f>IF($L66=1,AVERAGE(E63:E66),N67)</f>
        <v>2694.8500000000004</v>
      </c>
      <c r="O66" s="20">
        <f>IF($L66=1,AVERAGE(G63:G66),O67)</f>
        <v>655</v>
      </c>
      <c r="P66" s="20">
        <f>IF($L66=1,AVERAGE(H63:H66),P67)</f>
        <v>554.25</v>
      </c>
      <c r="Q66" s="20">
        <f>IF($L66=1,AVERAGE(I63:I66),Q67)</f>
        <v>31.975000000000001</v>
      </c>
      <c r="R66" s="20">
        <f t="shared" si="2"/>
        <v>1241.2249999999999</v>
      </c>
      <c r="S66" s="22">
        <f t="shared" si="3"/>
        <v>1453.6250000000005</v>
      </c>
      <c r="T66" s="22">
        <f>IF($J66=1,SUM(D63),T65)</f>
        <v>-5.1050759040419669E-3</v>
      </c>
      <c r="U66" s="9">
        <f>T66*J66</f>
        <v>-5.1050759040419669E-3</v>
      </c>
      <c r="V66" s="9">
        <f t="shared" si="10"/>
        <v>873.90809871159536</v>
      </c>
      <c r="W66" s="9">
        <f>MAX(S66-V66, 0)</f>
        <v>579.7169012884051</v>
      </c>
      <c r="X66" s="9">
        <f t="shared" si="11"/>
        <v>558.45370654113015</v>
      </c>
      <c r="Y66" s="9">
        <f t="shared" si="12"/>
        <v>1432.3618052527254</v>
      </c>
      <c r="Z66" s="9">
        <f>AVERAGE(R63:R66)</f>
        <v>1214.3125</v>
      </c>
      <c r="AA66" s="9">
        <f t="shared" si="13"/>
        <v>2646.6743052527254</v>
      </c>
      <c r="AB66" s="9">
        <f t="shared" si="14"/>
        <v>2646.6743052527254</v>
      </c>
      <c r="AC66">
        <f t="shared" si="4"/>
        <v>1453.6250000000005</v>
      </c>
      <c r="AD66">
        <f t="shared" si="9"/>
        <v>1413.6989526402854</v>
      </c>
      <c r="AE66">
        <f>AD66*(1+T66)</f>
        <v>1406.4819121815922</v>
      </c>
      <c r="AF66">
        <f>AE66+Z66</f>
        <v>2620.7944121815922</v>
      </c>
      <c r="AG66">
        <f t="shared" si="5"/>
        <v>-8.5256947472744287</v>
      </c>
    </row>
    <row r="67" spans="1:34" x14ac:dyDescent="0.2">
      <c r="A67" t="s">
        <v>27</v>
      </c>
      <c r="B67" t="s">
        <v>244</v>
      </c>
      <c r="C67" s="21">
        <v>233.65066666666667</v>
      </c>
      <c r="D67" s="21">
        <f t="shared" si="8"/>
        <v>7.4999928133454574E-3</v>
      </c>
      <c r="E67" s="20">
        <v>2708.3</v>
      </c>
      <c r="F67" s="20">
        <f t="shared" si="6"/>
        <v>2674.3500000000004</v>
      </c>
      <c r="G67" s="20">
        <v>657.9</v>
      </c>
      <c r="H67" s="20">
        <v>558.6</v>
      </c>
      <c r="I67" s="20">
        <v>32</v>
      </c>
      <c r="J67" s="20">
        <f>IF(A67="Q1",1,0)</f>
        <v>0</v>
      </c>
      <c r="K67" s="20">
        <f t="shared" si="0"/>
        <v>1</v>
      </c>
      <c r="L67" s="20">
        <f t="shared" si="1"/>
        <v>0</v>
      </c>
      <c r="M67" s="20">
        <f t="shared" si="7"/>
        <v>0</v>
      </c>
      <c r="N67" s="20">
        <f>IF($L67=1,AVERAGE(E64:E67),N68)</f>
        <v>2694.8500000000004</v>
      </c>
      <c r="O67" s="20">
        <f>IF($L67=1,AVERAGE(G64:G67),O68)</f>
        <v>655</v>
      </c>
      <c r="P67" s="20">
        <f>IF($L67=1,AVERAGE(H64:H67),P68)</f>
        <v>554.25</v>
      </c>
      <c r="Q67" s="20">
        <f>IF($L67=1,AVERAGE(I64:I67),Q68)</f>
        <v>31.975000000000001</v>
      </c>
      <c r="R67" s="20">
        <f t="shared" si="2"/>
        <v>1241.2249999999999</v>
      </c>
      <c r="S67" s="22">
        <f t="shared" si="3"/>
        <v>1453.6250000000005</v>
      </c>
      <c r="T67" s="22">
        <f>IF($J67=1,SUM(D64),T66)</f>
        <v>-5.1050759040419669E-3</v>
      </c>
      <c r="U67" s="9">
        <f>T67*J67</f>
        <v>0</v>
      </c>
      <c r="V67" s="9">
        <f t="shared" si="10"/>
        <v>873.90809871159536</v>
      </c>
      <c r="W67" s="9">
        <f>MAX(S67-V67, 0)</f>
        <v>579.7169012884051</v>
      </c>
      <c r="X67" s="9">
        <f t="shared" si="11"/>
        <v>568.52477145688852</v>
      </c>
      <c r="Y67" s="9">
        <f t="shared" si="12"/>
        <v>1442.432870168484</v>
      </c>
      <c r="Z67" s="9">
        <f>AVERAGE(R64:R67)</f>
        <v>1227.76875</v>
      </c>
      <c r="AA67" s="9">
        <f t="shared" si="13"/>
        <v>2670.2016201684837</v>
      </c>
      <c r="AB67" s="9">
        <f t="shared" si="14"/>
        <v>2670.2016201684837</v>
      </c>
      <c r="AC67">
        <f t="shared" si="4"/>
        <v>1453.6250000000005</v>
      </c>
      <c r="AD67">
        <f t="shared" si="9"/>
        <v>1429.929689034615</v>
      </c>
      <c r="AE67">
        <f>AD67*(1+T67)</f>
        <v>1422.6297894346501</v>
      </c>
      <c r="AF67">
        <f>AE67+Z67</f>
        <v>2650.39853943465</v>
      </c>
      <c r="AG67">
        <f t="shared" si="5"/>
        <v>-4.1483798315166496</v>
      </c>
    </row>
    <row r="68" spans="1:34" x14ac:dyDescent="0.2">
      <c r="A68" t="s">
        <v>28</v>
      </c>
      <c r="B68" t="s">
        <v>245</v>
      </c>
      <c r="C68" s="21">
        <v>234.58733333333336</v>
      </c>
      <c r="D68" s="21">
        <f t="shared" si="8"/>
        <v>8.11058587594915E-3</v>
      </c>
      <c r="E68" s="20">
        <v>2726.8</v>
      </c>
      <c r="F68" s="20">
        <f t="shared" si="6"/>
        <v>2694.8500000000004</v>
      </c>
      <c r="G68" s="20">
        <v>665.5</v>
      </c>
      <c r="H68" s="20">
        <v>566.5</v>
      </c>
      <c r="I68" s="20">
        <v>31.6</v>
      </c>
      <c r="J68" s="20">
        <f>IF(A68="Q1",1,0)</f>
        <v>0</v>
      </c>
      <c r="K68" s="20">
        <f t="shared" ref="K68:K78" si="15">J67</f>
        <v>0</v>
      </c>
      <c r="L68" s="20">
        <f t="shared" ref="L68:L78" si="16">J66</f>
        <v>1</v>
      </c>
      <c r="M68" s="20">
        <f t="shared" si="7"/>
        <v>0</v>
      </c>
      <c r="N68" s="20">
        <f>IF($L68=1,AVERAGE(E65:E68),N69)</f>
        <v>2694.8500000000004</v>
      </c>
      <c r="O68" s="20">
        <f>IF($L68=1,AVERAGE(G65:G68),O69)</f>
        <v>655</v>
      </c>
      <c r="P68" s="20">
        <f>IF($L68=1,AVERAGE(H65:H68),P69)</f>
        <v>554.25</v>
      </c>
      <c r="Q68" s="20">
        <f>IF($L68=1,AVERAGE(I65:I68),Q69)</f>
        <v>31.975000000000001</v>
      </c>
      <c r="R68" s="20">
        <f t="shared" si="2"/>
        <v>1241.2249999999999</v>
      </c>
      <c r="S68" s="22">
        <f t="shared" si="3"/>
        <v>1453.6250000000005</v>
      </c>
      <c r="T68" s="22">
        <f>IF($J68=1,SUM(D65),T67)</f>
        <v>-5.1050759040419669E-3</v>
      </c>
      <c r="U68" s="9">
        <f>T68*J68</f>
        <v>0</v>
      </c>
      <c r="V68" s="9">
        <f t="shared" si="10"/>
        <v>873.90809871159536</v>
      </c>
      <c r="W68" s="9">
        <f>MAX(S68-V68, 0)</f>
        <v>579.7169012884051</v>
      </c>
      <c r="X68" s="9">
        <f t="shared" si="11"/>
        <v>578.59583637264689</v>
      </c>
      <c r="Y68" s="9">
        <f t="shared" si="12"/>
        <v>1452.5039350842421</v>
      </c>
      <c r="Z68" s="9">
        <f>AVERAGE(R65:R68)</f>
        <v>1241.2249999999999</v>
      </c>
      <c r="AA68" s="9">
        <f t="shared" si="13"/>
        <v>2693.728935084242</v>
      </c>
      <c r="AB68" s="9">
        <f t="shared" si="14"/>
        <v>2693.728935084242</v>
      </c>
      <c r="AC68">
        <f t="shared" si="4"/>
        <v>1453.6250000000005</v>
      </c>
      <c r="AD68">
        <f t="shared" si="9"/>
        <v>1446.1604254289446</v>
      </c>
      <c r="AE68">
        <f>AD68*(1+T68)</f>
        <v>1438.7776666877082</v>
      </c>
      <c r="AF68">
        <f>AE68+Z68</f>
        <v>2680.0026666877084</v>
      </c>
      <c r="AG68">
        <f t="shared" si="5"/>
        <v>-1.1210649157583248</v>
      </c>
    </row>
    <row r="69" spans="1:34" x14ac:dyDescent="0.2">
      <c r="A69" t="s">
        <v>29</v>
      </c>
      <c r="B69" t="s">
        <v>246</v>
      </c>
      <c r="C69" s="21">
        <v>236.15633333333335</v>
      </c>
      <c r="D69" s="21">
        <f t="shared" si="8"/>
        <v>1.6403767386142798E-2</v>
      </c>
      <c r="E69" s="20">
        <v>2747.1</v>
      </c>
      <c r="F69" s="20">
        <f t="shared" si="6"/>
        <v>2717.4</v>
      </c>
      <c r="G69" s="20">
        <v>673.9</v>
      </c>
      <c r="H69" s="20">
        <v>575.79999999999995</v>
      </c>
      <c r="I69" s="20">
        <v>30.7</v>
      </c>
      <c r="J69" s="20">
        <f>IF(A69="Q1",1,0)</f>
        <v>0</v>
      </c>
      <c r="K69" s="20">
        <f t="shared" si="15"/>
        <v>0</v>
      </c>
      <c r="L69" s="20">
        <f t="shared" si="16"/>
        <v>0</v>
      </c>
      <c r="M69" s="20">
        <f t="shared" si="7"/>
        <v>1</v>
      </c>
      <c r="N69" s="20">
        <f>IF($L69=1,AVERAGE(E66:E69),N70)</f>
        <v>2782.9</v>
      </c>
      <c r="O69" s="20">
        <f>IF($L69=1,AVERAGE(G66:G69),O70)</f>
        <v>687.07499999999993</v>
      </c>
      <c r="P69" s="20">
        <f>IF($L69=1,AVERAGE(H66:H69),P70)</f>
        <v>575.57500000000005</v>
      </c>
      <c r="Q69" s="20">
        <f>IF($L69=1,AVERAGE(I66:I69),Q70)</f>
        <v>29.724999999999998</v>
      </c>
      <c r="R69" s="20">
        <f t="shared" ref="R69:R78" si="17">SUM(O69:Q69)</f>
        <v>1292.375</v>
      </c>
      <c r="S69" s="22">
        <f t="shared" ref="S69:S78" si="18">N69-R69</f>
        <v>1490.5250000000001</v>
      </c>
      <c r="T69" s="22">
        <f>IF($J69=1,SUM(D66),T68)</f>
        <v>-5.1050759040419669E-3</v>
      </c>
      <c r="U69" s="9">
        <f>T69*J69</f>
        <v>0</v>
      </c>
      <c r="V69" s="9">
        <f t="shared" si="10"/>
        <v>873.90809871159536</v>
      </c>
      <c r="W69" s="9">
        <f>MAX(S69-V69, 0)</f>
        <v>616.61690128840473</v>
      </c>
      <c r="X69" s="9">
        <f t="shared" si="11"/>
        <v>588.94190128840501</v>
      </c>
      <c r="Y69" s="9">
        <f t="shared" si="12"/>
        <v>1462.8500000000004</v>
      </c>
      <c r="Z69" s="9">
        <f>AVERAGE(R66:R69)</f>
        <v>1254.0124999999998</v>
      </c>
      <c r="AA69" s="9">
        <f t="shared" si="13"/>
        <v>2716.8625000000002</v>
      </c>
      <c r="AB69" s="9">
        <f t="shared" si="14"/>
        <v>2716.8625000000002</v>
      </c>
      <c r="AC69">
        <f t="shared" ref="AC69:AC78" si="19">S69*(1-MAX(T69,0))</f>
        <v>1490.5250000000001</v>
      </c>
      <c r="AD69">
        <f t="shared" si="9"/>
        <v>1462.8500000000004</v>
      </c>
      <c r="AE69">
        <f>AD69*(1+T69)</f>
        <v>1455.3820397137727</v>
      </c>
      <c r="AF69">
        <f>AE69+Z69</f>
        <v>2709.3945397137722</v>
      </c>
      <c r="AG69">
        <f t="shared" ref="AG69:AG78" si="20">AA69-F69</f>
        <v>-0.53749999999990905</v>
      </c>
    </row>
    <row r="70" spans="1:34" x14ac:dyDescent="0.2">
      <c r="A70" t="s">
        <v>26</v>
      </c>
      <c r="B70" t="s">
        <v>247</v>
      </c>
      <c r="C70" s="21">
        <v>237.8596666666667</v>
      </c>
      <c r="D70" s="21">
        <f t="shared" si="8"/>
        <v>2.5678655309509635E-2</v>
      </c>
      <c r="E70" s="20">
        <v>2777.4</v>
      </c>
      <c r="F70" s="20">
        <f t="shared" ref="F70:F78" si="21">AVERAGE(E67:E70)</f>
        <v>2739.9</v>
      </c>
      <c r="G70" s="20">
        <v>683.1</v>
      </c>
      <c r="H70" s="20">
        <v>573.6</v>
      </c>
      <c r="I70" s="20">
        <v>30.4</v>
      </c>
      <c r="J70" s="20">
        <f>IF(A70="Q1",1,0)</f>
        <v>1</v>
      </c>
      <c r="K70" s="20">
        <f t="shared" si="15"/>
        <v>0</v>
      </c>
      <c r="L70" s="20">
        <f t="shared" si="16"/>
        <v>0</v>
      </c>
      <c r="M70" s="20">
        <f t="shared" ref="M70:M78" si="22">L69</f>
        <v>0</v>
      </c>
      <c r="N70" s="20">
        <f>IF($L70=1,AVERAGE(E67:E70),N71)</f>
        <v>2782.9</v>
      </c>
      <c r="O70" s="20">
        <f>IF($L70=1,AVERAGE(G67:G70),O71)</f>
        <v>687.07499999999993</v>
      </c>
      <c r="P70" s="20">
        <f>IF($L70=1,AVERAGE(H67:H70),P71)</f>
        <v>575.57500000000005</v>
      </c>
      <c r="Q70" s="20">
        <f>IF($L70=1,AVERAGE(I67:I70),Q71)</f>
        <v>29.724999999999998</v>
      </c>
      <c r="R70" s="20">
        <f t="shared" si="17"/>
        <v>1292.375</v>
      </c>
      <c r="S70" s="22">
        <f t="shared" si="18"/>
        <v>1490.5250000000001</v>
      </c>
      <c r="T70" s="22">
        <f>IF($J70=1,SUM(D67),T69)</f>
        <v>7.4999928133454574E-3</v>
      </c>
      <c r="U70" s="9">
        <f>T70*J70</f>
        <v>7.4999928133454574E-3</v>
      </c>
      <c r="V70" s="9">
        <f t="shared" si="10"/>
        <v>880.46240317145669</v>
      </c>
      <c r="W70" s="9">
        <f>MAX(S70-V70, 0)</f>
        <v>610.06259682854341</v>
      </c>
      <c r="X70" s="9">
        <f t="shared" si="11"/>
        <v>596.52832517343961</v>
      </c>
      <c r="Y70" s="9">
        <f t="shared" si="12"/>
        <v>1476.9907283448963</v>
      </c>
      <c r="Z70" s="9">
        <f>AVERAGE(R67:R70)</f>
        <v>1266.8</v>
      </c>
      <c r="AA70" s="9">
        <f t="shared" si="13"/>
        <v>2743.7907283448963</v>
      </c>
      <c r="AB70" s="9">
        <f t="shared" si="14"/>
        <v>2743.7907283448963</v>
      </c>
      <c r="AC70">
        <f t="shared" si="19"/>
        <v>1479.3460732118883</v>
      </c>
      <c r="AD70">
        <f t="shared" si="9"/>
        <v>1469.2802683029724</v>
      </c>
      <c r="AE70">
        <f>AD70*(1+T70)</f>
        <v>1480.2998597560349</v>
      </c>
      <c r="AF70">
        <f>AE70+Z70</f>
        <v>2747.0998597560347</v>
      </c>
      <c r="AG70">
        <f t="shared" si="20"/>
        <v>3.8907283448961607</v>
      </c>
    </row>
    <row r="71" spans="1:34" x14ac:dyDescent="0.2">
      <c r="A71" t="s">
        <v>27</v>
      </c>
      <c r="B71" t="s">
        <v>248</v>
      </c>
      <c r="C71" s="21">
        <v>237.88733333333334</v>
      </c>
      <c r="D71" s="21">
        <f t="shared" ref="D71:D78" si="23">((C71/C67) - 1)</f>
        <v>1.8132482680697226E-2</v>
      </c>
      <c r="E71" s="20">
        <v>2786.6</v>
      </c>
      <c r="F71" s="20">
        <f t="shared" si="21"/>
        <v>2759.4749999999999</v>
      </c>
      <c r="G71" s="20">
        <v>691.7</v>
      </c>
      <c r="H71" s="20">
        <v>569.29999999999995</v>
      </c>
      <c r="I71" s="20">
        <v>29</v>
      </c>
      <c r="J71" s="20">
        <f>IF(A71="Q1",1,0)</f>
        <v>0</v>
      </c>
      <c r="K71" s="20">
        <f t="shared" si="15"/>
        <v>1</v>
      </c>
      <c r="L71" s="20">
        <f t="shared" si="16"/>
        <v>0</v>
      </c>
      <c r="M71" s="20">
        <f t="shared" si="22"/>
        <v>0</v>
      </c>
      <c r="N71" s="20">
        <f>IF($L71=1,AVERAGE(E68:E71),N72)</f>
        <v>2782.9</v>
      </c>
      <c r="O71" s="20">
        <f>IF($L71=1,AVERAGE(G68:G71),O72)</f>
        <v>687.07499999999993</v>
      </c>
      <c r="P71" s="20">
        <f>IF($L71=1,AVERAGE(H68:H71),P72)</f>
        <v>575.57500000000005</v>
      </c>
      <c r="Q71" s="20">
        <f>IF($L71=1,AVERAGE(I68:I71),Q72)</f>
        <v>29.724999999999998</v>
      </c>
      <c r="R71" s="20">
        <f t="shared" si="17"/>
        <v>1292.375</v>
      </c>
      <c r="S71" s="22">
        <f t="shared" si="18"/>
        <v>1490.5250000000001</v>
      </c>
      <c r="T71" s="22">
        <f>IF($J71=1,SUM(D68),T70)</f>
        <v>7.4999928133454574E-3</v>
      </c>
      <c r="U71" s="9">
        <f>T71*J71</f>
        <v>0</v>
      </c>
      <c r="V71" s="9">
        <f t="shared" si="10"/>
        <v>880.46240317145669</v>
      </c>
      <c r="W71" s="9">
        <f>MAX(S71-V71, 0)</f>
        <v>610.06259682854341</v>
      </c>
      <c r="X71" s="9">
        <f t="shared" si="11"/>
        <v>604.11474905847422</v>
      </c>
      <c r="Y71" s="9">
        <f t="shared" si="12"/>
        <v>1484.577152229931</v>
      </c>
      <c r="Z71" s="9">
        <f>AVERAGE(R68:R71)</f>
        <v>1279.5875000000001</v>
      </c>
      <c r="AA71" s="9">
        <f t="shared" si="13"/>
        <v>2764.1646522299311</v>
      </c>
      <c r="AB71" s="9">
        <f t="shared" si="14"/>
        <v>2764.1646522299311</v>
      </c>
      <c r="AC71">
        <f t="shared" si="19"/>
        <v>1479.3460732118883</v>
      </c>
      <c r="AD71">
        <f t="shared" si="9"/>
        <v>1475.7105366059443</v>
      </c>
      <c r="AE71">
        <f>AD71*(1+T71)</f>
        <v>1486.778355025067</v>
      </c>
      <c r="AF71">
        <f>AE71+Z71</f>
        <v>2766.365855025067</v>
      </c>
      <c r="AG71">
        <f t="shared" si="20"/>
        <v>4.6896522299311982</v>
      </c>
    </row>
    <row r="72" spans="1:34" x14ac:dyDescent="0.2">
      <c r="A72" t="s">
        <v>28</v>
      </c>
      <c r="B72" t="s">
        <v>249</v>
      </c>
      <c r="C72" s="21">
        <v>239.23666666666668</v>
      </c>
      <c r="D72" s="21">
        <f t="shared" si="23"/>
        <v>1.9819200240990487E-2</v>
      </c>
      <c r="E72" s="20">
        <v>2820.5</v>
      </c>
      <c r="F72" s="20">
        <f t="shared" si="21"/>
        <v>2782.9</v>
      </c>
      <c r="G72" s="20">
        <v>699.6</v>
      </c>
      <c r="H72" s="20">
        <v>583.6</v>
      </c>
      <c r="I72" s="20">
        <v>28.8</v>
      </c>
      <c r="J72" s="20">
        <f>IF(A72="Q1",1,0)</f>
        <v>0</v>
      </c>
      <c r="K72" s="20">
        <f t="shared" si="15"/>
        <v>0</v>
      </c>
      <c r="L72" s="20">
        <f t="shared" si="16"/>
        <v>1</v>
      </c>
      <c r="M72" s="20">
        <f t="shared" si="22"/>
        <v>0</v>
      </c>
      <c r="N72" s="20">
        <f>IF($L72=1,AVERAGE(E69:E72),N73)</f>
        <v>2782.9</v>
      </c>
      <c r="O72" s="20">
        <f>IF($L72=1,AVERAGE(G69:G72),O73)</f>
        <v>687.07499999999993</v>
      </c>
      <c r="P72" s="20">
        <f>IF($L72=1,AVERAGE(H69:H72),P73)</f>
        <v>575.57500000000005</v>
      </c>
      <c r="Q72" s="20">
        <f>IF($L72=1,AVERAGE(I69:I72),Q73)</f>
        <v>29.724999999999998</v>
      </c>
      <c r="R72" s="20">
        <f t="shared" si="17"/>
        <v>1292.375</v>
      </c>
      <c r="S72" s="22">
        <f t="shared" si="18"/>
        <v>1490.5250000000001</v>
      </c>
      <c r="T72" s="22">
        <f>IF($J72=1,SUM(D69),T71)</f>
        <v>7.4999928133454574E-3</v>
      </c>
      <c r="U72" s="9">
        <f>T72*J72</f>
        <v>0</v>
      </c>
      <c r="V72" s="9">
        <f t="shared" si="10"/>
        <v>880.46240317145669</v>
      </c>
      <c r="W72" s="9">
        <f>MAX(S72-V72, 0)</f>
        <v>610.06259682854341</v>
      </c>
      <c r="X72" s="9">
        <f t="shared" si="11"/>
        <v>611.70117294350882</v>
      </c>
      <c r="Y72" s="9">
        <f t="shared" si="12"/>
        <v>1492.1635761149655</v>
      </c>
      <c r="Z72" s="9">
        <f>AVERAGE(R69:R72)</f>
        <v>1292.375</v>
      </c>
      <c r="AA72" s="9">
        <f t="shared" si="13"/>
        <v>2784.5385761149655</v>
      </c>
      <c r="AB72" s="9">
        <f t="shared" si="14"/>
        <v>2784.5385761149655</v>
      </c>
      <c r="AC72">
        <f t="shared" si="19"/>
        <v>1479.3460732118883</v>
      </c>
      <c r="AD72">
        <f t="shared" si="9"/>
        <v>1482.1408049089162</v>
      </c>
      <c r="AE72">
        <f>AD72*(1+T72)</f>
        <v>1493.256850294099</v>
      </c>
      <c r="AF72">
        <f>AE72+Z72</f>
        <v>2785.631850294099</v>
      </c>
      <c r="AG72">
        <f t="shared" si="20"/>
        <v>1.6385761149654172</v>
      </c>
    </row>
    <row r="73" spans="1:34" x14ac:dyDescent="0.2">
      <c r="A73" t="s">
        <v>29</v>
      </c>
      <c r="B73" t="s">
        <v>250</v>
      </c>
      <c r="C73" s="21">
        <v>241.2893333333333</v>
      </c>
      <c r="D73" s="21">
        <f t="shared" si="23"/>
        <v>2.1735601698874341E-2</v>
      </c>
      <c r="E73" s="20">
        <v>2831.5</v>
      </c>
      <c r="F73" s="20">
        <f t="shared" si="21"/>
        <v>2804</v>
      </c>
      <c r="G73" s="20">
        <v>706.6</v>
      </c>
      <c r="H73" s="20">
        <v>583.20000000000005</v>
      </c>
      <c r="I73" s="20">
        <v>28</v>
      </c>
      <c r="J73" s="20">
        <f>IF(A73="Q1",1,0)</f>
        <v>0</v>
      </c>
      <c r="K73" s="20">
        <f t="shared" si="15"/>
        <v>0</v>
      </c>
      <c r="L73" s="20">
        <f t="shared" si="16"/>
        <v>0</v>
      </c>
      <c r="M73" s="20">
        <f t="shared" si="22"/>
        <v>1</v>
      </c>
      <c r="N73" s="20">
        <f>IF($L73=1,AVERAGE(E70:E73),N74)</f>
        <v>2887.05</v>
      </c>
      <c r="O73" s="20">
        <f>IF($L73=1,AVERAGE(G70:G73),O74)</f>
        <v>721.17500000000007</v>
      </c>
      <c r="P73" s="20">
        <f>IF($L73=1,AVERAGE(H70:H73),P74)</f>
        <v>595.97499999999991</v>
      </c>
      <c r="Q73" s="20">
        <f>IF($L73=1,AVERAGE(I70:I73),Q74)</f>
        <v>26.45</v>
      </c>
      <c r="R73" s="20">
        <f t="shared" si="17"/>
        <v>1343.6000000000001</v>
      </c>
      <c r="S73" s="22">
        <f t="shared" si="18"/>
        <v>1543.45</v>
      </c>
      <c r="T73" s="22">
        <f>IF($J73=1,SUM(D70),T72)</f>
        <v>7.4999928133454574E-3</v>
      </c>
      <c r="U73" s="9">
        <f>T73*J73</f>
        <v>0</v>
      </c>
      <c r="V73" s="9">
        <f t="shared" ref="V73:V78" si="24">V72*(1+U73)</f>
        <v>880.46240317145669</v>
      </c>
      <c r="W73" s="9">
        <f>MAX(S73-V73, 0)</f>
        <v>662.98759682854336</v>
      </c>
      <c r="X73" s="9">
        <f t="shared" si="11"/>
        <v>623.29384682854334</v>
      </c>
      <c r="Y73" s="9">
        <f t="shared" si="12"/>
        <v>1503.7562499999999</v>
      </c>
      <c r="Z73" s="9">
        <f>AVERAGE(R70:R73)</f>
        <v>1305.1812500000001</v>
      </c>
      <c r="AA73" s="9">
        <f t="shared" si="13"/>
        <v>2808.9375</v>
      </c>
      <c r="AB73" s="9">
        <f t="shared" si="14"/>
        <v>2808.9375</v>
      </c>
      <c r="AC73">
        <f t="shared" si="19"/>
        <v>1531.874136092242</v>
      </c>
      <c r="AD73">
        <f t="shared" ref="AD73:AD78" si="25">AVERAGE(AC70:AC73)</f>
        <v>1492.4780889319768</v>
      </c>
      <c r="AE73">
        <f>AD73*(1+T73)</f>
        <v>1503.6716638730422</v>
      </c>
      <c r="AF73">
        <f>AE73+Z73</f>
        <v>2808.8529138730423</v>
      </c>
      <c r="AG73">
        <f t="shared" si="20"/>
        <v>4.9375</v>
      </c>
    </row>
    <row r="74" spans="1:34" x14ac:dyDescent="0.2">
      <c r="A74" t="s">
        <v>26</v>
      </c>
      <c r="B74" t="s">
        <v>251</v>
      </c>
      <c r="C74" s="21">
        <v>243.36633333333336</v>
      </c>
      <c r="D74" s="21">
        <f t="shared" si="23"/>
        <v>2.3150905505907593E-2</v>
      </c>
      <c r="E74" s="20">
        <v>2875.7</v>
      </c>
      <c r="F74" s="20">
        <f t="shared" si="21"/>
        <v>2828.5749999999998</v>
      </c>
      <c r="G74" s="20">
        <v>713.7</v>
      </c>
      <c r="H74" s="20">
        <v>590.29999999999995</v>
      </c>
      <c r="I74" s="20">
        <v>27.6</v>
      </c>
      <c r="J74" s="20">
        <f>IF(A74="Q1",1,0)</f>
        <v>1</v>
      </c>
      <c r="K74" s="20">
        <f t="shared" si="15"/>
        <v>0</v>
      </c>
      <c r="L74" s="20">
        <f t="shared" si="16"/>
        <v>0</v>
      </c>
      <c r="M74" s="20">
        <f t="shared" si="22"/>
        <v>0</v>
      </c>
      <c r="N74" s="20">
        <f>IF($L74=1,AVERAGE(E71:E74),N75)</f>
        <v>2887.05</v>
      </c>
      <c r="O74" s="20">
        <f>IF($L74=1,AVERAGE(G71:G74),O75)</f>
        <v>721.17500000000007</v>
      </c>
      <c r="P74" s="20">
        <f>IF($L74=1,AVERAGE(H71:H74),P75)</f>
        <v>595.97499999999991</v>
      </c>
      <c r="Q74" s="20">
        <f>IF($L74=1,AVERAGE(I71:I74),Q75)</f>
        <v>26.45</v>
      </c>
      <c r="R74" s="20">
        <f t="shared" si="17"/>
        <v>1343.6000000000001</v>
      </c>
      <c r="S74" s="22">
        <f t="shared" si="18"/>
        <v>1543.45</v>
      </c>
      <c r="T74" s="22">
        <f>IF($J74=1,SUM(D71),T73)</f>
        <v>1.8132482680697226E-2</v>
      </c>
      <c r="U74" s="9">
        <f>T74*J74</f>
        <v>1.8132482680697226E-2</v>
      </c>
      <c r="V74" s="9">
        <f t="shared" si="24"/>
        <v>896.4273724479682</v>
      </c>
      <c r="W74" s="9">
        <f>MAX(S74-V74, 0)</f>
        <v>647.02262755203185</v>
      </c>
      <c r="X74" s="9">
        <f t="shared" si="11"/>
        <v>632.53385450941551</v>
      </c>
      <c r="Y74" s="9">
        <f t="shared" si="12"/>
        <v>1528.9612269573836</v>
      </c>
      <c r="Z74" s="9">
        <f>AVERAGE(R71:R74)</f>
        <v>1317.9875000000002</v>
      </c>
      <c r="AA74" s="9">
        <f t="shared" si="13"/>
        <v>2846.9487269573838</v>
      </c>
      <c r="AB74" s="9">
        <f t="shared" si="14"/>
        <v>2846.9487269573838</v>
      </c>
      <c r="AC74">
        <f t="shared" si="19"/>
        <v>1515.4634196064778</v>
      </c>
      <c r="AD74">
        <f t="shared" si="25"/>
        <v>1501.5074255306242</v>
      </c>
      <c r="AE74">
        <f>AD74*(1+T74)</f>
        <v>1528.7334829189965</v>
      </c>
      <c r="AF74">
        <f>AE74+Z74</f>
        <v>2846.7209829189969</v>
      </c>
      <c r="AG74">
        <f t="shared" si="20"/>
        <v>18.373726957383951</v>
      </c>
    </row>
    <row r="75" spans="1:34" x14ac:dyDescent="0.2">
      <c r="A75" t="s">
        <v>27</v>
      </c>
      <c r="B75" t="s">
        <v>252</v>
      </c>
      <c r="C75" s="21">
        <v>244.64666666666668</v>
      </c>
      <c r="D75" s="21">
        <f t="shared" si="23"/>
        <v>2.8414011114505255E-2</v>
      </c>
      <c r="E75" s="20">
        <v>2905.4</v>
      </c>
      <c r="F75" s="20">
        <f t="shared" si="21"/>
        <v>2858.2750000000001</v>
      </c>
      <c r="G75" s="20">
        <v>724.5</v>
      </c>
      <c r="H75" s="20">
        <v>602.6</v>
      </c>
      <c r="I75" s="20">
        <v>25.5</v>
      </c>
      <c r="J75" s="20">
        <f>IF(A75="Q1",1,0)</f>
        <v>0</v>
      </c>
      <c r="K75" s="20">
        <f t="shared" si="15"/>
        <v>1</v>
      </c>
      <c r="L75" s="20">
        <f t="shared" si="16"/>
        <v>0</v>
      </c>
      <c r="M75" s="20">
        <f t="shared" si="22"/>
        <v>0</v>
      </c>
      <c r="N75" s="20">
        <f>IF($L75=1,AVERAGE(E72:E75),N76)</f>
        <v>2887.05</v>
      </c>
      <c r="O75" s="20">
        <f>IF($L75=1,AVERAGE(G72:G75),O76)</f>
        <v>721.17500000000007</v>
      </c>
      <c r="P75" s="20">
        <f>IF($L75=1,AVERAGE(H72:H75),P76)</f>
        <v>595.97499999999991</v>
      </c>
      <c r="Q75" s="20">
        <f>IF($L75=1,AVERAGE(I72:I75),Q76)</f>
        <v>26.45</v>
      </c>
      <c r="R75" s="20">
        <f t="shared" si="17"/>
        <v>1343.6000000000001</v>
      </c>
      <c r="S75" s="22">
        <f t="shared" si="18"/>
        <v>1543.45</v>
      </c>
      <c r="T75" s="22">
        <f>IF($J75=1,SUM(D72),T74)</f>
        <v>1.8132482680697226E-2</v>
      </c>
      <c r="U75" s="9">
        <f>T75*J75</f>
        <v>0</v>
      </c>
      <c r="V75" s="9">
        <f t="shared" si="24"/>
        <v>896.4273724479682</v>
      </c>
      <c r="W75" s="9">
        <f>MAX(S75-V75, 0)</f>
        <v>647.02262755203185</v>
      </c>
      <c r="X75" s="9">
        <f t="shared" si="11"/>
        <v>641.77386219028756</v>
      </c>
      <c r="Y75" s="9">
        <f t="shared" si="12"/>
        <v>1538.2012346382558</v>
      </c>
      <c r="Z75" s="9">
        <f>AVERAGE(R72:R75)</f>
        <v>1330.7937500000003</v>
      </c>
      <c r="AA75" s="9">
        <f t="shared" si="13"/>
        <v>2868.994984638256</v>
      </c>
      <c r="AB75" s="9">
        <f t="shared" si="14"/>
        <v>2868.994984638256</v>
      </c>
      <c r="AC75">
        <f t="shared" si="19"/>
        <v>1515.4634196064778</v>
      </c>
      <c r="AD75">
        <f t="shared" si="25"/>
        <v>1510.5367621292717</v>
      </c>
      <c r="AE75">
        <f>AD75*(1+T75)</f>
        <v>1537.9265438071373</v>
      </c>
      <c r="AF75">
        <f>AE75+Z75</f>
        <v>2868.7202938071378</v>
      </c>
      <c r="AG75">
        <f t="shared" si="20"/>
        <v>10.719984638255937</v>
      </c>
    </row>
    <row r="76" spans="1:34" x14ac:dyDescent="0.2">
      <c r="A76" t="s">
        <v>28</v>
      </c>
      <c r="B76" t="s">
        <v>253</v>
      </c>
      <c r="C76" s="21">
        <v>245.90466666666666</v>
      </c>
      <c r="D76" s="21">
        <f t="shared" si="23"/>
        <v>2.7871981719636008E-2</v>
      </c>
      <c r="E76" s="20">
        <v>2935.6</v>
      </c>
      <c r="F76" s="20">
        <f t="shared" si="21"/>
        <v>2887.05</v>
      </c>
      <c r="G76" s="20">
        <v>739.9</v>
      </c>
      <c r="H76" s="20">
        <v>607.79999999999995</v>
      </c>
      <c r="I76" s="20">
        <v>24.7</v>
      </c>
      <c r="J76" s="20">
        <f>IF(A76="Q1",1,0)</f>
        <v>0</v>
      </c>
      <c r="K76" s="20">
        <f t="shared" si="15"/>
        <v>0</v>
      </c>
      <c r="L76" s="20">
        <f t="shared" si="16"/>
        <v>1</v>
      </c>
      <c r="M76" s="20">
        <f t="shared" si="22"/>
        <v>0</v>
      </c>
      <c r="N76" s="20">
        <f>IF($L76=1,AVERAGE(E73:E76),N77)</f>
        <v>2887.05</v>
      </c>
      <c r="O76" s="20">
        <f>IF($L76=1,AVERAGE(G73:G76),O77)</f>
        <v>721.17500000000007</v>
      </c>
      <c r="P76" s="20">
        <f>IF($L76=1,AVERAGE(H73:H76),P77)</f>
        <v>595.97499999999991</v>
      </c>
      <c r="Q76" s="20">
        <f>IF($L76=1,AVERAGE(I73:I76),Q77)</f>
        <v>26.45</v>
      </c>
      <c r="R76" s="20">
        <f t="shared" si="17"/>
        <v>1343.6000000000001</v>
      </c>
      <c r="S76" s="22">
        <f t="shared" si="18"/>
        <v>1543.45</v>
      </c>
      <c r="T76" s="22">
        <f>IF($J76=1,SUM(D73),T75)</f>
        <v>1.8132482680697226E-2</v>
      </c>
      <c r="U76" s="9">
        <f>T76*J76</f>
        <v>0</v>
      </c>
      <c r="V76" s="9">
        <f t="shared" si="24"/>
        <v>896.4273724479682</v>
      </c>
      <c r="W76" s="9">
        <f>MAX(S76-V76, 0)</f>
        <v>647.02262755203185</v>
      </c>
      <c r="X76" s="9">
        <f t="shared" ref="X76:X78" si="26">AVERAGE(W73:W76)</f>
        <v>651.01386987115973</v>
      </c>
      <c r="Y76" s="9">
        <f t="shared" ref="Y76:Y78" si="27">X76+V76</f>
        <v>1547.4412423191279</v>
      </c>
      <c r="Z76" s="9">
        <f>AVERAGE(R73:R76)</f>
        <v>1343.6000000000001</v>
      </c>
      <c r="AA76" s="9">
        <f t="shared" ref="AA76:AB78" si="28">Y76+Z76</f>
        <v>2891.0412423191283</v>
      </c>
      <c r="AB76" s="9">
        <f t="shared" ref="AB76:AB78" si="29">AA76</f>
        <v>2891.0412423191283</v>
      </c>
      <c r="AC76">
        <f t="shared" si="19"/>
        <v>1515.4634196064778</v>
      </c>
      <c r="AD76">
        <f t="shared" si="25"/>
        <v>1519.5660987279189</v>
      </c>
      <c r="AE76">
        <f>AD76*(1+T76)</f>
        <v>1547.1196046952775</v>
      </c>
      <c r="AF76">
        <f>AE76+Z76</f>
        <v>2890.7196046952777</v>
      </c>
      <c r="AG76">
        <f t="shared" si="20"/>
        <v>3.991242319128105</v>
      </c>
    </row>
    <row r="77" spans="1:34" x14ac:dyDescent="0.2">
      <c r="A77" t="s">
        <v>29</v>
      </c>
      <c r="B77" t="s">
        <v>254</v>
      </c>
      <c r="C77" s="21">
        <v>246.64700000000002</v>
      </c>
      <c r="D77" s="21">
        <f t="shared" si="23"/>
        <v>2.2204324545359366E-2</v>
      </c>
      <c r="E77" s="20">
        <v>2963.2</v>
      </c>
      <c r="F77" s="20">
        <f t="shared" si="21"/>
        <v>2919.9750000000004</v>
      </c>
      <c r="G77" s="20">
        <v>759.5</v>
      </c>
      <c r="H77" s="20">
        <v>604.6</v>
      </c>
      <c r="I77" s="20">
        <v>24.1</v>
      </c>
      <c r="J77" s="20">
        <f>IF(A77="Q1",1,0)</f>
        <v>0</v>
      </c>
      <c r="K77" s="20">
        <f t="shared" si="15"/>
        <v>0</v>
      </c>
      <c r="L77" s="20">
        <f t="shared" si="16"/>
        <v>0</v>
      </c>
      <c r="M77" s="20">
        <f t="shared" si="22"/>
        <v>1</v>
      </c>
      <c r="N77" s="21">
        <f>AVERAGE(E$77:E78)</f>
        <v>3018.85</v>
      </c>
      <c r="O77" s="21">
        <f>AVERAGE(G$77:G78)</f>
        <v>771</v>
      </c>
      <c r="P77" s="21">
        <f>AVERAGE(H$77:H78)</f>
        <v>610.90000000000009</v>
      </c>
      <c r="Q77" s="21">
        <f>AVERAGE(I$77:I78)</f>
        <v>24.65</v>
      </c>
      <c r="R77" s="20">
        <f t="shared" si="17"/>
        <v>1406.5500000000002</v>
      </c>
      <c r="S77" s="22">
        <f t="shared" si="18"/>
        <v>1612.2999999999997</v>
      </c>
      <c r="T77" s="22">
        <f>IF($J77=1,SUM(D74),T76)</f>
        <v>1.8132482680697226E-2</v>
      </c>
      <c r="U77" s="9">
        <f>T77*J77</f>
        <v>0</v>
      </c>
      <c r="V77" s="9">
        <f t="shared" si="24"/>
        <v>896.4273724479682</v>
      </c>
      <c r="W77" s="9">
        <f>MAX(S77-V77, 0)</f>
        <v>715.87262755203153</v>
      </c>
      <c r="X77" s="9">
        <f t="shared" si="26"/>
        <v>664.23512755203183</v>
      </c>
      <c r="Y77" s="9">
        <f t="shared" si="27"/>
        <v>1560.6624999999999</v>
      </c>
      <c r="Z77" s="9">
        <f>AVERAGE(R74:R77)</f>
        <v>1359.3375000000001</v>
      </c>
      <c r="AA77" s="9">
        <f t="shared" si="28"/>
        <v>2920</v>
      </c>
      <c r="AB77" s="9">
        <f t="shared" si="29"/>
        <v>2920</v>
      </c>
      <c r="AC77">
        <f t="shared" si="19"/>
        <v>1583.0649981739116</v>
      </c>
      <c r="AD77">
        <f t="shared" si="25"/>
        <v>1532.3638142483362</v>
      </c>
      <c r="AE77">
        <f>AD77*(1+T77)</f>
        <v>1560.1493745707214</v>
      </c>
      <c r="AF77">
        <f>AE77+Z77</f>
        <v>2919.4868745707217</v>
      </c>
      <c r="AG77">
        <f t="shared" si="20"/>
        <v>2.4999999999636202E-2</v>
      </c>
    </row>
    <row r="78" spans="1:34" x14ac:dyDescent="0.2">
      <c r="A78" t="s">
        <v>26</v>
      </c>
      <c r="B78" t="s">
        <v>255</v>
      </c>
      <c r="C78" s="21">
        <v>246.90733333333333</v>
      </c>
      <c r="D78" s="21">
        <f t="shared" si="23"/>
        <v>1.4550081564280948E-2</v>
      </c>
      <c r="E78" s="20">
        <v>3074.5</v>
      </c>
      <c r="F78" s="20">
        <f t="shared" si="21"/>
        <v>2969.6750000000002</v>
      </c>
      <c r="G78" s="20">
        <v>782.5</v>
      </c>
      <c r="H78" s="20">
        <v>617.20000000000005</v>
      </c>
      <c r="I78" s="20">
        <v>25.2</v>
      </c>
      <c r="J78" s="20">
        <f>IF(A78="Q1",1,0)</f>
        <v>1</v>
      </c>
      <c r="K78" s="20">
        <f t="shared" si="15"/>
        <v>0</v>
      </c>
      <c r="L78" s="20">
        <f t="shared" si="16"/>
        <v>0</v>
      </c>
      <c r="M78" s="20">
        <f t="shared" si="22"/>
        <v>0</v>
      </c>
      <c r="N78" s="21">
        <f>AVERAGE(E$77:E79)</f>
        <v>3018.85</v>
      </c>
      <c r="O78" s="21">
        <f>AVERAGE(G$77:G79)</f>
        <v>771</v>
      </c>
      <c r="P78" s="21">
        <f>AVERAGE(H$77:H79)</f>
        <v>610.90000000000009</v>
      </c>
      <c r="Q78" s="21">
        <f>AVERAGE(I$77:I79)</f>
        <v>24.65</v>
      </c>
      <c r="R78" s="20">
        <f t="shared" si="17"/>
        <v>1406.5500000000002</v>
      </c>
      <c r="S78" s="22">
        <f t="shared" si="18"/>
        <v>1612.2999999999997</v>
      </c>
      <c r="T78" s="22">
        <f>IF($J78=1,SUM(D75),T77)</f>
        <v>2.8414011114505255E-2</v>
      </c>
      <c r="U78" s="9">
        <f>T78*J78</f>
        <v>2.8414011114505255E-2</v>
      </c>
      <c r="V78" s="9">
        <f t="shared" si="24"/>
        <v>921.8984697720515</v>
      </c>
      <c r="W78" s="9">
        <f>MAX(S78-V78, 0)</f>
        <v>690.40153022794823</v>
      </c>
      <c r="X78" s="9">
        <f t="shared" si="26"/>
        <v>675.07985322101081</v>
      </c>
      <c r="Y78" s="9">
        <f t="shared" si="27"/>
        <v>1596.9783229930622</v>
      </c>
      <c r="Z78" s="9">
        <f>AVERAGE(R75:R78)</f>
        <v>1375.0750000000003</v>
      </c>
      <c r="AA78" s="9">
        <f t="shared" si="28"/>
        <v>2972.0533229930625</v>
      </c>
      <c r="AB78" s="9">
        <f t="shared" si="29"/>
        <v>2972.0533229930625</v>
      </c>
      <c r="AC78">
        <f>S78*(1-MAX(T78,0))</f>
        <v>1566.488089880083</v>
      </c>
      <c r="AD78">
        <f t="shared" si="25"/>
        <v>1545.1199818167377</v>
      </c>
      <c r="AE78">
        <f>AD78*(1+T78)</f>
        <v>1589.0230381533227</v>
      </c>
      <c r="AF78">
        <f>AE78+Z78</f>
        <v>2964.0980381533227</v>
      </c>
      <c r="AG78">
        <f t="shared" si="20"/>
        <v>2.3783229930622838</v>
      </c>
      <c r="AH78">
        <f>S78-AD78</f>
        <v>67.180018183262064</v>
      </c>
    </row>
  </sheetData>
  <autoFilter ref="A1:AA7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9"/>
  <sheetViews>
    <sheetView tabSelected="1" workbookViewId="0">
      <pane xSplit="2" ySplit="21" topLeftCell="BJ22" activePane="bottomRight" state="frozen"/>
      <selection pane="topRight" activeCell="C1" sqref="C1"/>
      <selection pane="bottomLeft" activeCell="A22" sqref="A22"/>
      <selection pane="bottomRight" activeCell="B31" sqref="B31:CA31"/>
    </sheetView>
  </sheetViews>
  <sheetFormatPr defaultRowHeight="12.75" x14ac:dyDescent="0.2"/>
  <cols>
    <col min="2" max="2" width="44.28515625" customWidth="1"/>
  </cols>
  <sheetData>
    <row r="1" spans="1:87" ht="18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G1" s="17" t="s">
        <v>178</v>
      </c>
      <c r="CH1" t="s">
        <v>176</v>
      </c>
      <c r="CI1" t="s">
        <v>177</v>
      </c>
    </row>
    <row r="2" spans="1:87" ht="16.5" x14ac:dyDescent="0.25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G2" t="s">
        <v>179</v>
      </c>
      <c r="CH2" s="18">
        <v>166.83333333333334</v>
      </c>
      <c r="CI2" s="18">
        <v>170.1</v>
      </c>
    </row>
    <row r="3" spans="1:87" x14ac:dyDescent="0.2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G3" t="s">
        <v>180</v>
      </c>
      <c r="CH3" s="18">
        <v>168.16666666666666</v>
      </c>
      <c r="CI3" s="18">
        <v>171.43333333333331</v>
      </c>
    </row>
    <row r="4" spans="1:87" x14ac:dyDescent="0.2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G4" t="s">
        <v>181</v>
      </c>
      <c r="CH4" s="18">
        <v>169.70000000000002</v>
      </c>
      <c r="CI4" s="18">
        <v>173</v>
      </c>
    </row>
    <row r="5" spans="1:87" x14ac:dyDescent="0.2">
      <c r="CG5" t="s">
        <v>182</v>
      </c>
      <c r="CH5" s="18">
        <v>170.83333333333334</v>
      </c>
      <c r="CI5" s="18">
        <v>174.23333333333335</v>
      </c>
    </row>
    <row r="6" spans="1:87" x14ac:dyDescent="0.2">
      <c r="A6" s="5" t="s">
        <v>4</v>
      </c>
      <c r="B6" s="5" t="s">
        <v>5</v>
      </c>
      <c r="C6" s="5" t="s">
        <v>6</v>
      </c>
      <c r="D6" s="5"/>
      <c r="E6" s="5"/>
      <c r="F6" s="5"/>
      <c r="G6" s="5" t="s">
        <v>7</v>
      </c>
      <c r="H6" s="5"/>
      <c r="I6" s="5"/>
      <c r="J6" s="5"/>
      <c r="K6" s="5" t="s">
        <v>8</v>
      </c>
      <c r="L6" s="5"/>
      <c r="M6" s="5"/>
      <c r="N6" s="5"/>
      <c r="O6" s="5" t="s">
        <v>9</v>
      </c>
      <c r="P6" s="5"/>
      <c r="Q6" s="5"/>
      <c r="R6" s="5"/>
      <c r="S6" s="5" t="s">
        <v>10</v>
      </c>
      <c r="T6" s="5"/>
      <c r="U6" s="5"/>
      <c r="V6" s="5"/>
      <c r="W6" s="5" t="s">
        <v>11</v>
      </c>
      <c r="X6" s="5"/>
      <c r="Y6" s="5"/>
      <c r="Z6" s="5"/>
      <c r="AA6" s="5" t="s">
        <v>12</v>
      </c>
      <c r="AB6" s="5"/>
      <c r="AC6" s="5"/>
      <c r="AD6" s="5"/>
      <c r="AE6" s="5" t="s">
        <v>13</v>
      </c>
      <c r="AF6" s="5"/>
      <c r="AG6" s="5"/>
      <c r="AH6" s="5"/>
      <c r="AI6" s="5" t="s">
        <v>14</v>
      </c>
      <c r="AJ6" s="5"/>
      <c r="AK6" s="5"/>
      <c r="AL6" s="5"/>
      <c r="AM6" s="5" t="s">
        <v>15</v>
      </c>
      <c r="AN6" s="5"/>
      <c r="AO6" s="5"/>
      <c r="AP6" s="5"/>
      <c r="AQ6" s="5" t="s">
        <v>16</v>
      </c>
      <c r="AR6" s="5"/>
      <c r="AS6" s="5"/>
      <c r="AT6" s="5"/>
      <c r="AU6" s="5" t="s">
        <v>17</v>
      </c>
      <c r="AV6" s="5"/>
      <c r="AW6" s="5"/>
      <c r="AX6" s="5"/>
      <c r="AY6" s="5" t="s">
        <v>18</v>
      </c>
      <c r="AZ6" s="5"/>
      <c r="BA6" s="5"/>
      <c r="BB6" s="5"/>
      <c r="BC6" s="5" t="s">
        <v>19</v>
      </c>
      <c r="BD6" s="5"/>
      <c r="BE6" s="5"/>
      <c r="BF6" s="5"/>
      <c r="BG6" s="5" t="s">
        <v>20</v>
      </c>
      <c r="BH6" s="5"/>
      <c r="BI6" s="5"/>
      <c r="BJ6" s="5"/>
      <c r="BK6" s="5" t="s">
        <v>21</v>
      </c>
      <c r="BL6" s="5"/>
      <c r="BM6" s="5"/>
      <c r="BN6" s="5"/>
      <c r="BO6" s="5" t="s">
        <v>22</v>
      </c>
      <c r="BP6" s="5"/>
      <c r="BQ6" s="5"/>
      <c r="BR6" s="5"/>
      <c r="BS6" s="5" t="s">
        <v>23</v>
      </c>
      <c r="BT6" s="5"/>
      <c r="BU6" s="5"/>
      <c r="BV6" s="5"/>
      <c r="BW6" s="5" t="s">
        <v>24</v>
      </c>
      <c r="BX6" s="5"/>
      <c r="BY6" s="5"/>
      <c r="BZ6" s="5"/>
      <c r="CA6" s="5" t="s">
        <v>25</v>
      </c>
      <c r="CG6" t="s">
        <v>183</v>
      </c>
      <c r="CH6" s="18">
        <v>172.43333333333331</v>
      </c>
      <c r="CI6" s="18">
        <v>175.9</v>
      </c>
    </row>
    <row r="7" spans="1:87" x14ac:dyDescent="0.2">
      <c r="A7" s="5"/>
      <c r="B7" s="5"/>
      <c r="C7" s="5" t="s">
        <v>26</v>
      </c>
      <c r="D7" s="5" t="s">
        <v>27</v>
      </c>
      <c r="E7" s="5" t="s">
        <v>28</v>
      </c>
      <c r="F7" s="5" t="s">
        <v>29</v>
      </c>
      <c r="G7" s="5" t="s">
        <v>26</v>
      </c>
      <c r="H7" s="5" t="s">
        <v>27</v>
      </c>
      <c r="I7" s="5" t="s">
        <v>28</v>
      </c>
      <c r="J7" s="5" t="s">
        <v>29</v>
      </c>
      <c r="K7" s="5" t="s">
        <v>26</v>
      </c>
      <c r="L7" s="5" t="s">
        <v>27</v>
      </c>
      <c r="M7" s="5" t="s">
        <v>28</v>
      </c>
      <c r="N7" s="5" t="s">
        <v>29</v>
      </c>
      <c r="O7" s="5" t="s">
        <v>26</v>
      </c>
      <c r="P7" s="5" t="s">
        <v>27</v>
      </c>
      <c r="Q7" s="5" t="s">
        <v>28</v>
      </c>
      <c r="R7" s="5" t="s">
        <v>29</v>
      </c>
      <c r="S7" s="5" t="s">
        <v>26</v>
      </c>
      <c r="T7" s="5" t="s">
        <v>27</v>
      </c>
      <c r="U7" s="5" t="s">
        <v>28</v>
      </c>
      <c r="V7" s="5" t="s">
        <v>29</v>
      </c>
      <c r="W7" s="5" t="s">
        <v>26</v>
      </c>
      <c r="X7" s="5" t="s">
        <v>27</v>
      </c>
      <c r="Y7" s="5" t="s">
        <v>28</v>
      </c>
      <c r="Z7" s="5" t="s">
        <v>29</v>
      </c>
      <c r="AA7" s="5" t="s">
        <v>26</v>
      </c>
      <c r="AB7" s="5" t="s">
        <v>27</v>
      </c>
      <c r="AC7" s="5" t="s">
        <v>28</v>
      </c>
      <c r="AD7" s="5" t="s">
        <v>29</v>
      </c>
      <c r="AE7" s="5" t="s">
        <v>26</v>
      </c>
      <c r="AF7" s="5" t="s">
        <v>27</v>
      </c>
      <c r="AG7" s="5" t="s">
        <v>28</v>
      </c>
      <c r="AH7" s="5" t="s">
        <v>29</v>
      </c>
      <c r="AI7" s="5" t="s">
        <v>26</v>
      </c>
      <c r="AJ7" s="5" t="s">
        <v>27</v>
      </c>
      <c r="AK7" s="5" t="s">
        <v>28</v>
      </c>
      <c r="AL7" s="5" t="s">
        <v>29</v>
      </c>
      <c r="AM7" s="5" t="s">
        <v>26</v>
      </c>
      <c r="AN7" s="5" t="s">
        <v>27</v>
      </c>
      <c r="AO7" s="5" t="s">
        <v>28</v>
      </c>
      <c r="AP7" s="5" t="s">
        <v>29</v>
      </c>
      <c r="AQ7" s="5" t="s">
        <v>26</v>
      </c>
      <c r="AR7" s="5" t="s">
        <v>27</v>
      </c>
      <c r="AS7" s="5" t="s">
        <v>28</v>
      </c>
      <c r="AT7" s="5" t="s">
        <v>29</v>
      </c>
      <c r="AU7" s="5" t="s">
        <v>26</v>
      </c>
      <c r="AV7" s="5" t="s">
        <v>27</v>
      </c>
      <c r="AW7" s="5" t="s">
        <v>28</v>
      </c>
      <c r="AX7" s="5" t="s">
        <v>29</v>
      </c>
      <c r="AY7" s="5" t="s">
        <v>26</v>
      </c>
      <c r="AZ7" s="5" t="s">
        <v>27</v>
      </c>
      <c r="BA7" s="5" t="s">
        <v>28</v>
      </c>
      <c r="BB7" s="5" t="s">
        <v>29</v>
      </c>
      <c r="BC7" s="5" t="s">
        <v>26</v>
      </c>
      <c r="BD7" s="5" t="s">
        <v>27</v>
      </c>
      <c r="BE7" s="5" t="s">
        <v>28</v>
      </c>
      <c r="BF7" s="5" t="s">
        <v>29</v>
      </c>
      <c r="BG7" s="5" t="s">
        <v>26</v>
      </c>
      <c r="BH7" s="5" t="s">
        <v>27</v>
      </c>
      <c r="BI7" s="5" t="s">
        <v>28</v>
      </c>
      <c r="BJ7" s="5" t="s">
        <v>29</v>
      </c>
      <c r="BK7" s="5" t="s">
        <v>26</v>
      </c>
      <c r="BL7" s="5" t="s">
        <v>27</v>
      </c>
      <c r="BM7" s="5" t="s">
        <v>28</v>
      </c>
      <c r="BN7" s="5" t="s">
        <v>29</v>
      </c>
      <c r="BO7" s="5" t="s">
        <v>26</v>
      </c>
      <c r="BP7" s="5" t="s">
        <v>27</v>
      </c>
      <c r="BQ7" s="5" t="s">
        <v>28</v>
      </c>
      <c r="BR7" s="5" t="s">
        <v>29</v>
      </c>
      <c r="BS7" s="5" t="s">
        <v>26</v>
      </c>
      <c r="BT7" s="5" t="s">
        <v>27</v>
      </c>
      <c r="BU7" s="5" t="s">
        <v>28</v>
      </c>
      <c r="BV7" s="5" t="s">
        <v>29</v>
      </c>
      <c r="BW7" s="5" t="s">
        <v>26</v>
      </c>
      <c r="BX7" s="5" t="s">
        <v>27</v>
      </c>
      <c r="BY7" s="5" t="s">
        <v>28</v>
      </c>
      <c r="BZ7" s="5" t="s">
        <v>29</v>
      </c>
      <c r="CA7" s="5" t="s">
        <v>26</v>
      </c>
      <c r="CG7" t="s">
        <v>184</v>
      </c>
      <c r="CH7" s="18">
        <v>173.73333333333335</v>
      </c>
      <c r="CI7" s="18">
        <v>177.13333333333335</v>
      </c>
    </row>
    <row r="8" spans="1:87" x14ac:dyDescent="0.2">
      <c r="A8" t="s">
        <v>30</v>
      </c>
      <c r="B8" s="1" t="s">
        <v>31</v>
      </c>
      <c r="C8">
        <v>8457.2000000000007</v>
      </c>
      <c r="D8">
        <v>8591.7999999999993</v>
      </c>
      <c r="E8">
        <v>8741</v>
      </c>
      <c r="F8">
        <v>8820.4</v>
      </c>
      <c r="G8">
        <v>8984</v>
      </c>
      <c r="H8">
        <v>9013.6</v>
      </c>
      <c r="I8">
        <v>9000.7999999999993</v>
      </c>
      <c r="J8">
        <v>9024</v>
      </c>
      <c r="K8">
        <v>9057.7999999999993</v>
      </c>
      <c r="L8">
        <v>9148.7999999999993</v>
      </c>
      <c r="M8">
        <v>9174.4</v>
      </c>
      <c r="N8">
        <v>9254.7999999999993</v>
      </c>
      <c r="O8">
        <v>9315.1</v>
      </c>
      <c r="P8">
        <v>9417.7999999999993</v>
      </c>
      <c r="Q8">
        <v>9542.2999999999993</v>
      </c>
      <c r="R8">
        <v>9675.1</v>
      </c>
      <c r="S8">
        <v>9777.9</v>
      </c>
      <c r="T8">
        <v>9953.6</v>
      </c>
      <c r="U8">
        <v>10094.700000000001</v>
      </c>
      <c r="V8">
        <v>10314.1</v>
      </c>
      <c r="W8">
        <v>10338.5</v>
      </c>
      <c r="X8">
        <v>10505.2</v>
      </c>
      <c r="Y8">
        <v>10661.7</v>
      </c>
      <c r="Z8">
        <v>10887.6</v>
      </c>
      <c r="AA8">
        <v>11189.5</v>
      </c>
      <c r="AB8">
        <v>11324</v>
      </c>
      <c r="AC8">
        <v>11429.4</v>
      </c>
      <c r="AD8">
        <v>11583.9</v>
      </c>
      <c r="AE8">
        <v>11836.7</v>
      </c>
      <c r="AF8">
        <v>11977</v>
      </c>
      <c r="AG8">
        <v>12048.4</v>
      </c>
      <c r="AH8">
        <v>12169.1</v>
      </c>
      <c r="AI8">
        <v>12315</v>
      </c>
      <c r="AJ8">
        <v>12642.6</v>
      </c>
      <c r="AK8">
        <v>12467.2</v>
      </c>
      <c r="AL8">
        <v>12344</v>
      </c>
      <c r="AM8">
        <v>11989.6</v>
      </c>
      <c r="AN8">
        <v>12083.2</v>
      </c>
      <c r="AO8">
        <v>12038.3</v>
      </c>
      <c r="AP8">
        <v>12125.3</v>
      </c>
      <c r="AQ8">
        <v>12275.9</v>
      </c>
      <c r="AR8">
        <v>12492.6</v>
      </c>
      <c r="AS8">
        <v>12636</v>
      </c>
      <c r="AT8">
        <v>12801.9</v>
      </c>
      <c r="AU8">
        <v>13158.2</v>
      </c>
      <c r="AV8">
        <v>13267.3</v>
      </c>
      <c r="AW8">
        <v>13402</v>
      </c>
      <c r="AX8">
        <v>13479.5</v>
      </c>
      <c r="AY8">
        <v>13785.7</v>
      </c>
      <c r="AZ8">
        <v>13946.8</v>
      </c>
      <c r="BA8">
        <v>13915.4</v>
      </c>
      <c r="BB8">
        <v>14392.6</v>
      </c>
      <c r="BC8">
        <v>14001.2</v>
      </c>
      <c r="BD8">
        <v>14135</v>
      </c>
      <c r="BE8">
        <v>14232</v>
      </c>
      <c r="BF8">
        <v>14356.2</v>
      </c>
      <c r="BG8">
        <v>14660.2</v>
      </c>
      <c r="BH8">
        <v>14892.5</v>
      </c>
      <c r="BI8">
        <v>15114.4</v>
      </c>
      <c r="BJ8">
        <v>15300.2</v>
      </c>
      <c r="BK8">
        <v>15471.3</v>
      </c>
      <c r="BL8">
        <v>15681.7</v>
      </c>
      <c r="BM8">
        <v>15842.9</v>
      </c>
      <c r="BN8">
        <v>15882.1</v>
      </c>
      <c r="BO8">
        <v>15946.5</v>
      </c>
      <c r="BP8">
        <v>16031.6</v>
      </c>
      <c r="BQ8">
        <v>16170.6</v>
      </c>
      <c r="BR8">
        <v>16351.8</v>
      </c>
      <c r="BS8">
        <v>16604.400000000001</v>
      </c>
      <c r="BT8">
        <v>16721.2</v>
      </c>
      <c r="BU8">
        <v>16895.099999999999</v>
      </c>
      <c r="BV8">
        <v>17103.099999999999</v>
      </c>
      <c r="BW8">
        <v>17319.2</v>
      </c>
      <c r="BX8">
        <v>17466.7</v>
      </c>
      <c r="BY8">
        <v>17657.3</v>
      </c>
      <c r="BZ8">
        <v>17835</v>
      </c>
      <c r="CA8">
        <v>17975.900000000001</v>
      </c>
      <c r="CG8" t="s">
        <v>185</v>
      </c>
      <c r="CH8" s="18">
        <v>174.1</v>
      </c>
      <c r="CI8" s="18">
        <v>177.63333333333333</v>
      </c>
    </row>
    <row r="9" spans="1:87" x14ac:dyDescent="0.2">
      <c r="A9" t="s">
        <v>32</v>
      </c>
      <c r="B9" t="s">
        <v>33</v>
      </c>
      <c r="C9">
        <v>5750</v>
      </c>
      <c r="D9">
        <v>5792.7</v>
      </c>
      <c r="E9">
        <v>5904.9</v>
      </c>
      <c r="F9">
        <v>5944.7</v>
      </c>
      <c r="G9">
        <v>6050.8</v>
      </c>
      <c r="H9">
        <v>6041.7</v>
      </c>
      <c r="I9">
        <v>6025.4</v>
      </c>
      <c r="J9">
        <v>6038.6</v>
      </c>
      <c r="K9">
        <v>6061.1</v>
      </c>
      <c r="L9">
        <v>6129.3</v>
      </c>
      <c r="M9">
        <v>6157.8</v>
      </c>
      <c r="N9">
        <v>6194.2</v>
      </c>
      <c r="O9">
        <v>6213.6</v>
      </c>
      <c r="P9">
        <v>6307.7</v>
      </c>
      <c r="Q9">
        <v>6394.1</v>
      </c>
      <c r="R9">
        <v>6500.8</v>
      </c>
      <c r="S9">
        <v>6542</v>
      </c>
      <c r="T9">
        <v>6669.1</v>
      </c>
      <c r="U9">
        <v>6804.3</v>
      </c>
      <c r="V9">
        <v>6864.8</v>
      </c>
      <c r="W9">
        <v>6926.9</v>
      </c>
      <c r="X9">
        <v>7006</v>
      </c>
      <c r="Y9">
        <v>7122.9</v>
      </c>
      <c r="Z9">
        <v>7210.6</v>
      </c>
      <c r="AA9">
        <v>7380.2</v>
      </c>
      <c r="AB9">
        <v>7428.1</v>
      </c>
      <c r="AC9">
        <v>7487.2</v>
      </c>
      <c r="AD9">
        <v>7624</v>
      </c>
      <c r="AE9">
        <v>7806.8</v>
      </c>
      <c r="AF9">
        <v>7845.4</v>
      </c>
      <c r="AG9">
        <v>7885.1</v>
      </c>
      <c r="AH9">
        <v>7978.2</v>
      </c>
      <c r="AI9">
        <v>8055.3</v>
      </c>
      <c r="AJ9">
        <v>8054.8</v>
      </c>
      <c r="AK9">
        <v>8074</v>
      </c>
      <c r="AL9">
        <v>8043.8</v>
      </c>
      <c r="AM9">
        <v>7729.8</v>
      </c>
      <c r="AN9">
        <v>7761.4</v>
      </c>
      <c r="AO9">
        <v>7746.2</v>
      </c>
      <c r="AP9">
        <v>7796.7</v>
      </c>
      <c r="AQ9">
        <v>7767.2</v>
      </c>
      <c r="AR9">
        <v>7910.1</v>
      </c>
      <c r="AS9">
        <v>7981.8</v>
      </c>
      <c r="AT9">
        <v>8040.7</v>
      </c>
      <c r="AU9">
        <v>8170</v>
      </c>
      <c r="AV9">
        <v>8206.1</v>
      </c>
      <c r="AW9">
        <v>8287.1</v>
      </c>
      <c r="AX9">
        <v>8240.4</v>
      </c>
      <c r="AY9">
        <v>8455.9</v>
      </c>
      <c r="AZ9">
        <v>8503</v>
      </c>
      <c r="BA9">
        <v>8545.2999999999993</v>
      </c>
      <c r="BB9">
        <v>8762.6</v>
      </c>
      <c r="BC9">
        <v>8731.7000000000007</v>
      </c>
      <c r="BD9">
        <v>8818.7000000000007</v>
      </c>
      <c r="BE9">
        <v>8844.7000000000007</v>
      </c>
      <c r="BF9">
        <v>8941.7000000000007</v>
      </c>
      <c r="BG9">
        <v>9130</v>
      </c>
      <c r="BH9">
        <v>9171</v>
      </c>
      <c r="BI9">
        <v>9271.7000000000007</v>
      </c>
      <c r="BJ9">
        <v>9419.7000000000007</v>
      </c>
      <c r="BK9">
        <v>9554.1</v>
      </c>
      <c r="BL9">
        <v>9665.7999999999993</v>
      </c>
      <c r="BM9">
        <v>9752.5</v>
      </c>
      <c r="BN9">
        <v>9814.9</v>
      </c>
      <c r="BO9">
        <v>9839.5</v>
      </c>
      <c r="BP9">
        <v>9890.2000000000007</v>
      </c>
      <c r="BQ9">
        <v>9986.1</v>
      </c>
      <c r="BR9">
        <v>10109.299999999999</v>
      </c>
      <c r="BS9">
        <v>10249.200000000001</v>
      </c>
      <c r="BT9">
        <v>10339.9</v>
      </c>
      <c r="BU9">
        <v>10471.200000000001</v>
      </c>
      <c r="BV9">
        <v>10568.6</v>
      </c>
      <c r="BW9">
        <v>10710.1</v>
      </c>
      <c r="BX9">
        <v>10782.9</v>
      </c>
      <c r="BY9">
        <v>10907.9</v>
      </c>
      <c r="BZ9">
        <v>10964.4</v>
      </c>
      <c r="CA9">
        <v>11065.8</v>
      </c>
      <c r="CG9" t="s">
        <v>186</v>
      </c>
      <c r="CH9" s="18">
        <v>173.66666666666666</v>
      </c>
      <c r="CI9" s="18">
        <v>177.5</v>
      </c>
    </row>
    <row r="10" spans="1:87" x14ac:dyDescent="0.2">
      <c r="A10" t="s">
        <v>34</v>
      </c>
      <c r="B10" t="s">
        <v>35</v>
      </c>
      <c r="C10">
        <v>4752.3</v>
      </c>
      <c r="D10">
        <v>4780</v>
      </c>
      <c r="E10">
        <v>4872.3</v>
      </c>
      <c r="F10">
        <v>4898.8999999999996</v>
      </c>
      <c r="G10">
        <v>4980.1000000000004</v>
      </c>
      <c r="H10">
        <v>4962.2</v>
      </c>
      <c r="I10">
        <v>4936.8</v>
      </c>
      <c r="J10">
        <v>4938.6000000000004</v>
      </c>
      <c r="K10">
        <v>4946.2</v>
      </c>
      <c r="L10">
        <v>4998.5</v>
      </c>
      <c r="M10">
        <v>5013</v>
      </c>
      <c r="N10">
        <v>5027.5</v>
      </c>
      <c r="O10">
        <v>5027.3999999999996</v>
      </c>
      <c r="P10">
        <v>5101.8</v>
      </c>
      <c r="Q10">
        <v>5169.1000000000004</v>
      </c>
      <c r="R10">
        <v>5256.5</v>
      </c>
      <c r="S10">
        <v>5275.2</v>
      </c>
      <c r="T10">
        <v>5381.4</v>
      </c>
      <c r="U10">
        <v>5493.4</v>
      </c>
      <c r="V10">
        <v>5536.4</v>
      </c>
      <c r="W10">
        <v>5575.3</v>
      </c>
      <c r="X10">
        <v>5638.3</v>
      </c>
      <c r="Y10">
        <v>5738.6</v>
      </c>
      <c r="Z10">
        <v>5815.4</v>
      </c>
      <c r="AA10">
        <v>5971.9</v>
      </c>
      <c r="AB10">
        <v>6012.7</v>
      </c>
      <c r="AC10">
        <v>6061.8</v>
      </c>
      <c r="AD10">
        <v>6181.4</v>
      </c>
      <c r="AE10">
        <v>6344.5</v>
      </c>
      <c r="AF10">
        <v>6370.5</v>
      </c>
      <c r="AG10">
        <v>6397.4</v>
      </c>
      <c r="AH10">
        <v>6474.6</v>
      </c>
      <c r="AI10">
        <v>6539.8</v>
      </c>
      <c r="AJ10">
        <v>6532.6</v>
      </c>
      <c r="AK10">
        <v>6546.7</v>
      </c>
      <c r="AL10">
        <v>6517.9</v>
      </c>
      <c r="AM10">
        <v>6225</v>
      </c>
      <c r="AN10">
        <v>6253.9</v>
      </c>
      <c r="AO10">
        <v>6236.9</v>
      </c>
      <c r="AP10">
        <v>6278.6</v>
      </c>
      <c r="AQ10">
        <v>6232.8</v>
      </c>
      <c r="AR10">
        <v>6360.2</v>
      </c>
      <c r="AS10">
        <v>6422.1</v>
      </c>
      <c r="AT10">
        <v>6473.3</v>
      </c>
      <c r="AU10">
        <v>6577.2</v>
      </c>
      <c r="AV10">
        <v>6607.9</v>
      </c>
      <c r="AW10">
        <v>6681.5</v>
      </c>
      <c r="AX10">
        <v>6637.1</v>
      </c>
      <c r="AY10">
        <v>6835.8</v>
      </c>
      <c r="AZ10">
        <v>6875.2</v>
      </c>
      <c r="BA10">
        <v>6905.3</v>
      </c>
      <c r="BB10">
        <v>7093.6</v>
      </c>
      <c r="BC10">
        <v>7043</v>
      </c>
      <c r="BD10">
        <v>7102.1</v>
      </c>
      <c r="BE10">
        <v>7112</v>
      </c>
      <c r="BF10">
        <v>7195.6</v>
      </c>
      <c r="BG10">
        <v>7372.5</v>
      </c>
      <c r="BH10">
        <v>7407.1</v>
      </c>
      <c r="BI10">
        <v>7493.4</v>
      </c>
      <c r="BJ10">
        <v>7620</v>
      </c>
      <c r="BK10">
        <v>7734.5</v>
      </c>
      <c r="BL10">
        <v>7827.1</v>
      </c>
      <c r="BM10">
        <v>7900.7</v>
      </c>
      <c r="BN10">
        <v>7955.4</v>
      </c>
      <c r="BO10">
        <v>7981.5</v>
      </c>
      <c r="BP10">
        <v>8025</v>
      </c>
      <c r="BQ10">
        <v>8106.7</v>
      </c>
      <c r="BR10">
        <v>8209.6</v>
      </c>
      <c r="BS10">
        <v>8325</v>
      </c>
      <c r="BT10">
        <v>8395.7000000000007</v>
      </c>
      <c r="BU10">
        <v>8506.6</v>
      </c>
      <c r="BV10">
        <v>8588.1</v>
      </c>
      <c r="BW10">
        <v>8710.6</v>
      </c>
      <c r="BX10">
        <v>8770.7999999999993</v>
      </c>
      <c r="BY10">
        <v>8879.2000000000007</v>
      </c>
      <c r="BZ10">
        <v>8924.5</v>
      </c>
      <c r="CA10">
        <v>9010</v>
      </c>
      <c r="CG10" t="s">
        <v>187</v>
      </c>
      <c r="CH10" s="18">
        <v>174.03333333333333</v>
      </c>
      <c r="CI10" s="18">
        <v>178.06666666666669</v>
      </c>
    </row>
    <row r="11" spans="1:87" x14ac:dyDescent="0.2">
      <c r="A11" t="s">
        <v>36</v>
      </c>
      <c r="B11" t="s">
        <v>37</v>
      </c>
      <c r="C11">
        <v>3987.1</v>
      </c>
      <c r="D11">
        <v>4001.4</v>
      </c>
      <c r="E11">
        <v>4088.4</v>
      </c>
      <c r="F11">
        <v>4107.3999999999996</v>
      </c>
      <c r="G11">
        <v>4178.3999999999996</v>
      </c>
      <c r="H11">
        <v>4148.2</v>
      </c>
      <c r="I11">
        <v>4107.8999999999996</v>
      </c>
      <c r="J11">
        <v>4095.3</v>
      </c>
      <c r="K11">
        <v>4091.1</v>
      </c>
      <c r="L11">
        <v>4130.3</v>
      </c>
      <c r="M11">
        <v>4133.2</v>
      </c>
      <c r="N11">
        <v>4139.2</v>
      </c>
      <c r="O11">
        <v>4126.3</v>
      </c>
      <c r="P11">
        <v>4189.8</v>
      </c>
      <c r="Q11">
        <v>4251.3999999999996</v>
      </c>
      <c r="R11">
        <v>4331.6000000000004</v>
      </c>
      <c r="S11">
        <v>4338.6000000000004</v>
      </c>
      <c r="T11">
        <v>4433.1000000000004</v>
      </c>
      <c r="U11">
        <v>4536.7</v>
      </c>
      <c r="V11">
        <v>4568.5</v>
      </c>
      <c r="W11">
        <v>4597.5</v>
      </c>
      <c r="X11">
        <v>4652.2</v>
      </c>
      <c r="Y11">
        <v>4743</v>
      </c>
      <c r="Z11">
        <v>4809.6000000000004</v>
      </c>
      <c r="AA11">
        <v>4957.3</v>
      </c>
      <c r="AB11">
        <v>4986.8999999999996</v>
      </c>
      <c r="AC11">
        <v>5019.8</v>
      </c>
      <c r="AD11">
        <v>5125.7</v>
      </c>
      <c r="AE11">
        <v>5272.9</v>
      </c>
      <c r="AF11">
        <v>5290</v>
      </c>
      <c r="AG11">
        <v>5303.9</v>
      </c>
      <c r="AH11">
        <v>5366.1</v>
      </c>
      <c r="AI11">
        <v>5415</v>
      </c>
      <c r="AJ11">
        <v>5396.6</v>
      </c>
      <c r="AK11">
        <v>5395.6</v>
      </c>
      <c r="AL11">
        <v>5354.4</v>
      </c>
      <c r="AM11">
        <v>5062.2</v>
      </c>
      <c r="AN11">
        <v>5077.8</v>
      </c>
      <c r="AO11">
        <v>5057.8999999999996</v>
      </c>
      <c r="AP11">
        <v>5095.6000000000004</v>
      </c>
      <c r="AQ11">
        <v>5047</v>
      </c>
      <c r="AR11">
        <v>5163.6000000000004</v>
      </c>
      <c r="AS11">
        <v>5230.8</v>
      </c>
      <c r="AT11">
        <v>5282.2</v>
      </c>
      <c r="AU11">
        <v>5384.2</v>
      </c>
      <c r="AV11">
        <v>5408.7</v>
      </c>
      <c r="AW11">
        <v>5483.8</v>
      </c>
      <c r="AX11">
        <v>5447.6</v>
      </c>
      <c r="AY11">
        <v>5637.2</v>
      </c>
      <c r="AZ11">
        <v>5679.5</v>
      </c>
      <c r="BA11">
        <v>5708.5</v>
      </c>
      <c r="BB11">
        <v>5891.6</v>
      </c>
      <c r="BC11">
        <v>5836.6</v>
      </c>
      <c r="BD11">
        <v>5895.3</v>
      </c>
      <c r="BE11">
        <v>5907.2</v>
      </c>
      <c r="BF11">
        <v>5981.6</v>
      </c>
      <c r="BG11">
        <v>6150.7</v>
      </c>
      <c r="BH11">
        <v>6176.5</v>
      </c>
      <c r="BI11">
        <v>6251.9</v>
      </c>
      <c r="BJ11">
        <v>6366.1</v>
      </c>
      <c r="BK11">
        <v>6471</v>
      </c>
      <c r="BL11">
        <v>6554</v>
      </c>
      <c r="BM11">
        <v>6620.4</v>
      </c>
      <c r="BN11">
        <v>6669.2</v>
      </c>
      <c r="BO11">
        <v>6688.1</v>
      </c>
      <c r="BP11">
        <v>6723.5</v>
      </c>
      <c r="BQ11">
        <v>6792.8</v>
      </c>
      <c r="BR11">
        <v>6887.6</v>
      </c>
      <c r="BS11">
        <v>6991.3</v>
      </c>
      <c r="BT11">
        <v>7054.3</v>
      </c>
      <c r="BU11">
        <v>7156.3</v>
      </c>
      <c r="BV11">
        <v>7230.4</v>
      </c>
      <c r="BW11">
        <v>7347.5</v>
      </c>
      <c r="BX11">
        <v>7399.6</v>
      </c>
      <c r="BY11">
        <v>7493.6</v>
      </c>
      <c r="BZ11">
        <v>7530</v>
      </c>
      <c r="CA11">
        <v>7605.9</v>
      </c>
      <c r="CG11" t="s">
        <v>188</v>
      </c>
      <c r="CH11" s="18">
        <v>175.5333333333333</v>
      </c>
      <c r="CI11" s="18">
        <v>179.46666666666667</v>
      </c>
    </row>
    <row r="12" spans="1:87" x14ac:dyDescent="0.2">
      <c r="A12" t="s">
        <v>38</v>
      </c>
      <c r="B12" t="s">
        <v>39</v>
      </c>
      <c r="C12">
        <v>765.2</v>
      </c>
      <c r="D12">
        <v>778.6</v>
      </c>
      <c r="E12">
        <v>783.8</v>
      </c>
      <c r="F12">
        <v>791.5</v>
      </c>
      <c r="G12">
        <v>801.8</v>
      </c>
      <c r="H12">
        <v>814</v>
      </c>
      <c r="I12">
        <v>828.9</v>
      </c>
      <c r="J12">
        <v>843.3</v>
      </c>
      <c r="K12">
        <v>855.1</v>
      </c>
      <c r="L12">
        <v>868.2</v>
      </c>
      <c r="M12">
        <v>879.8</v>
      </c>
      <c r="N12">
        <v>888.4</v>
      </c>
      <c r="O12">
        <v>901.2</v>
      </c>
      <c r="P12">
        <v>911.9</v>
      </c>
      <c r="Q12">
        <v>917.8</v>
      </c>
      <c r="R12">
        <v>924.9</v>
      </c>
      <c r="S12">
        <v>936.6</v>
      </c>
      <c r="T12">
        <v>948.3</v>
      </c>
      <c r="U12">
        <v>956.6</v>
      </c>
      <c r="V12">
        <v>967.9</v>
      </c>
      <c r="W12">
        <v>977.8</v>
      </c>
      <c r="X12">
        <v>986.1</v>
      </c>
      <c r="Y12">
        <v>995.5</v>
      </c>
      <c r="Z12">
        <v>1005.8</v>
      </c>
      <c r="AA12">
        <v>1014.6</v>
      </c>
      <c r="AB12">
        <v>1025.8</v>
      </c>
      <c r="AC12">
        <v>1041.9000000000001</v>
      </c>
      <c r="AD12">
        <v>1055.8</v>
      </c>
      <c r="AE12">
        <v>1071.5999999999999</v>
      </c>
      <c r="AF12">
        <v>1080.5</v>
      </c>
      <c r="AG12">
        <v>1093.5999999999999</v>
      </c>
      <c r="AH12">
        <v>1108.5</v>
      </c>
      <c r="AI12">
        <v>1124.8</v>
      </c>
      <c r="AJ12">
        <v>1136</v>
      </c>
      <c r="AK12">
        <v>1151.2</v>
      </c>
      <c r="AL12">
        <v>1163.4000000000001</v>
      </c>
      <c r="AM12">
        <v>1162.8</v>
      </c>
      <c r="AN12">
        <v>1176</v>
      </c>
      <c r="AO12">
        <v>1179</v>
      </c>
      <c r="AP12">
        <v>1183.0999999999999</v>
      </c>
      <c r="AQ12">
        <v>1185.8</v>
      </c>
      <c r="AR12">
        <v>1196.5999999999999</v>
      </c>
      <c r="AS12">
        <v>1191.3</v>
      </c>
      <c r="AT12">
        <v>1191.0999999999999</v>
      </c>
      <c r="AU12">
        <v>1193.0999999999999</v>
      </c>
      <c r="AV12">
        <v>1199.2</v>
      </c>
      <c r="AW12">
        <v>1197.5999999999999</v>
      </c>
      <c r="AX12">
        <v>1189.5</v>
      </c>
      <c r="AY12">
        <v>1198.7</v>
      </c>
      <c r="AZ12">
        <v>1195.8</v>
      </c>
      <c r="BA12">
        <v>1196.8</v>
      </c>
      <c r="BB12">
        <v>1202</v>
      </c>
      <c r="BC12">
        <v>1206.4000000000001</v>
      </c>
      <c r="BD12">
        <v>1206.8</v>
      </c>
      <c r="BE12">
        <v>1204.8</v>
      </c>
      <c r="BF12">
        <v>1214</v>
      </c>
      <c r="BG12">
        <v>1221.8</v>
      </c>
      <c r="BH12">
        <v>1230.5999999999999</v>
      </c>
      <c r="BI12">
        <v>1241.5</v>
      </c>
      <c r="BJ12">
        <v>1253.9000000000001</v>
      </c>
      <c r="BK12">
        <v>1263.4000000000001</v>
      </c>
      <c r="BL12">
        <v>1273.0999999999999</v>
      </c>
      <c r="BM12">
        <v>1280.3</v>
      </c>
      <c r="BN12">
        <v>1286.2</v>
      </c>
      <c r="BO12">
        <v>1293.4000000000001</v>
      </c>
      <c r="BP12">
        <v>1301.5999999999999</v>
      </c>
      <c r="BQ12">
        <v>1313.9</v>
      </c>
      <c r="BR12">
        <v>1321.9</v>
      </c>
      <c r="BS12">
        <v>1333.7</v>
      </c>
      <c r="BT12">
        <v>1341.4</v>
      </c>
      <c r="BU12">
        <v>1350.2</v>
      </c>
      <c r="BV12">
        <v>1357.7</v>
      </c>
      <c r="BW12">
        <v>1363.1</v>
      </c>
      <c r="BX12">
        <v>1371.2</v>
      </c>
      <c r="BY12">
        <v>1385.6</v>
      </c>
      <c r="BZ12">
        <v>1394.4</v>
      </c>
      <c r="CA12">
        <v>1404.1</v>
      </c>
      <c r="CG12" t="s">
        <v>189</v>
      </c>
      <c r="CH12" s="18">
        <v>176.5</v>
      </c>
      <c r="CI12" s="18">
        <v>180.43333333333331</v>
      </c>
    </row>
    <row r="13" spans="1:87" x14ac:dyDescent="0.2">
      <c r="A13" t="s">
        <v>40</v>
      </c>
      <c r="B13" t="s">
        <v>41</v>
      </c>
      <c r="C13">
        <v>997.7</v>
      </c>
      <c r="D13">
        <v>1012.7</v>
      </c>
      <c r="E13">
        <v>1032.7</v>
      </c>
      <c r="F13">
        <v>1045.8</v>
      </c>
      <c r="G13">
        <v>1070.7</v>
      </c>
      <c r="H13">
        <v>1079.5</v>
      </c>
      <c r="I13">
        <v>1088.5999999999999</v>
      </c>
      <c r="J13">
        <v>1100</v>
      </c>
      <c r="K13">
        <v>1114.9000000000001</v>
      </c>
      <c r="L13">
        <v>1130.8</v>
      </c>
      <c r="M13">
        <v>1144.8</v>
      </c>
      <c r="N13">
        <v>1166.5999999999999</v>
      </c>
      <c r="O13">
        <v>1186.2</v>
      </c>
      <c r="P13">
        <v>1205.9000000000001</v>
      </c>
      <c r="Q13">
        <v>1225</v>
      </c>
      <c r="R13">
        <v>1244.3</v>
      </c>
      <c r="S13">
        <v>1266.8</v>
      </c>
      <c r="T13">
        <v>1287.7</v>
      </c>
      <c r="U13">
        <v>1310.9</v>
      </c>
      <c r="V13">
        <v>1328.4</v>
      </c>
      <c r="W13">
        <v>1351.6</v>
      </c>
      <c r="X13">
        <v>1367.7</v>
      </c>
      <c r="Y13">
        <v>1384.4</v>
      </c>
      <c r="Z13">
        <v>1395.2</v>
      </c>
      <c r="AA13">
        <v>1408.3</v>
      </c>
      <c r="AB13">
        <v>1415.4</v>
      </c>
      <c r="AC13">
        <v>1425.4</v>
      </c>
      <c r="AD13">
        <v>1442.6</v>
      </c>
      <c r="AE13">
        <v>1462.2</v>
      </c>
      <c r="AF13">
        <v>1474.8</v>
      </c>
      <c r="AG13">
        <v>1487.6</v>
      </c>
      <c r="AH13">
        <v>1503.6</v>
      </c>
      <c r="AI13">
        <v>1515.5</v>
      </c>
      <c r="AJ13">
        <v>1522.2</v>
      </c>
      <c r="AK13">
        <v>1527.2</v>
      </c>
      <c r="AL13">
        <v>1526</v>
      </c>
      <c r="AM13">
        <v>1504.8</v>
      </c>
      <c r="AN13">
        <v>1507.5</v>
      </c>
      <c r="AO13">
        <v>1509.3</v>
      </c>
      <c r="AP13">
        <v>1518.1</v>
      </c>
      <c r="AQ13">
        <v>1534.4</v>
      </c>
      <c r="AR13">
        <v>1549.9</v>
      </c>
      <c r="AS13">
        <v>1559.7</v>
      </c>
      <c r="AT13">
        <v>1567.4</v>
      </c>
      <c r="AU13">
        <v>1592.8</v>
      </c>
      <c r="AV13">
        <v>1598.2</v>
      </c>
      <c r="AW13">
        <v>1605.7</v>
      </c>
      <c r="AX13">
        <v>1603.3</v>
      </c>
      <c r="AY13">
        <v>1620.1</v>
      </c>
      <c r="AZ13">
        <v>1627.8</v>
      </c>
      <c r="BA13">
        <v>1640</v>
      </c>
      <c r="BB13">
        <v>1669</v>
      </c>
      <c r="BC13">
        <v>1688.7</v>
      </c>
      <c r="BD13">
        <v>1716.6</v>
      </c>
      <c r="BE13">
        <v>1732.7</v>
      </c>
      <c r="BF13">
        <v>1746.2</v>
      </c>
      <c r="BG13">
        <v>1757.5</v>
      </c>
      <c r="BH13">
        <v>1763.9</v>
      </c>
      <c r="BI13">
        <v>1778.3</v>
      </c>
      <c r="BJ13">
        <v>1799.7</v>
      </c>
      <c r="BK13">
        <v>1819.6</v>
      </c>
      <c r="BL13">
        <v>1838.7</v>
      </c>
      <c r="BM13">
        <v>1851.8</v>
      </c>
      <c r="BN13">
        <v>1859.6</v>
      </c>
      <c r="BO13">
        <v>1858</v>
      </c>
      <c r="BP13">
        <v>1865.2</v>
      </c>
      <c r="BQ13">
        <v>1879.4</v>
      </c>
      <c r="BR13">
        <v>1899.7</v>
      </c>
      <c r="BS13">
        <v>1924.2</v>
      </c>
      <c r="BT13">
        <v>1944.2</v>
      </c>
      <c r="BU13">
        <v>1964.6</v>
      </c>
      <c r="BV13">
        <v>1980.5</v>
      </c>
      <c r="BW13">
        <v>1999.4</v>
      </c>
      <c r="BX13">
        <v>2012</v>
      </c>
      <c r="BY13">
        <v>2028.7</v>
      </c>
      <c r="BZ13">
        <v>2040</v>
      </c>
      <c r="CA13">
        <v>2055.6999999999998</v>
      </c>
      <c r="CG13" t="s">
        <v>190</v>
      </c>
      <c r="CH13" s="18">
        <v>177.46666666666667</v>
      </c>
      <c r="CI13" s="18">
        <v>181.5</v>
      </c>
    </row>
    <row r="14" spans="1:87" x14ac:dyDescent="0.2">
      <c r="A14" t="s">
        <v>42</v>
      </c>
      <c r="B14" t="s">
        <v>43</v>
      </c>
      <c r="C14">
        <v>657.1</v>
      </c>
      <c r="D14">
        <v>671.3</v>
      </c>
      <c r="E14">
        <v>684.6</v>
      </c>
      <c r="F14">
        <v>694.9</v>
      </c>
      <c r="G14">
        <v>712.9</v>
      </c>
      <c r="H14">
        <v>721.6</v>
      </c>
      <c r="I14">
        <v>731.2</v>
      </c>
      <c r="J14">
        <v>741.3</v>
      </c>
      <c r="K14">
        <v>753.2</v>
      </c>
      <c r="L14">
        <v>764.8</v>
      </c>
      <c r="M14">
        <v>777.3</v>
      </c>
      <c r="N14">
        <v>797.6</v>
      </c>
      <c r="O14">
        <v>812.2</v>
      </c>
      <c r="P14">
        <v>826.2</v>
      </c>
      <c r="Q14">
        <v>839.9</v>
      </c>
      <c r="R14">
        <v>852.8</v>
      </c>
      <c r="S14">
        <v>868</v>
      </c>
      <c r="T14">
        <v>881.6</v>
      </c>
      <c r="U14">
        <v>897.1</v>
      </c>
      <c r="V14">
        <v>912.2</v>
      </c>
      <c r="W14">
        <v>930.6</v>
      </c>
      <c r="X14">
        <v>943.1</v>
      </c>
      <c r="Y14">
        <v>953.4</v>
      </c>
      <c r="Z14">
        <v>959.5</v>
      </c>
      <c r="AA14">
        <v>964.7</v>
      </c>
      <c r="AB14">
        <v>970.1</v>
      </c>
      <c r="AC14">
        <v>978.5</v>
      </c>
      <c r="AD14">
        <v>989.2</v>
      </c>
      <c r="AE14">
        <v>1002.5</v>
      </c>
      <c r="AF14">
        <v>1015</v>
      </c>
      <c r="AG14">
        <v>1026.8</v>
      </c>
      <c r="AH14">
        <v>1037.3</v>
      </c>
      <c r="AI14">
        <v>1045.8</v>
      </c>
      <c r="AJ14">
        <v>1051.9000000000001</v>
      </c>
      <c r="AK14">
        <v>1054.4000000000001</v>
      </c>
      <c r="AL14">
        <v>1053.3</v>
      </c>
      <c r="AM14">
        <v>1048.8</v>
      </c>
      <c r="AN14">
        <v>1048.0999999999999</v>
      </c>
      <c r="AO14">
        <v>1051.5</v>
      </c>
      <c r="AP14">
        <v>1058.9000000000001</v>
      </c>
      <c r="AQ14">
        <v>1070.3</v>
      </c>
      <c r="AR14">
        <v>1080.4000000000001</v>
      </c>
      <c r="AS14">
        <v>1088.9000000000001</v>
      </c>
      <c r="AT14">
        <v>1095.9000000000001</v>
      </c>
      <c r="AU14">
        <v>1102</v>
      </c>
      <c r="AV14">
        <v>1106.4000000000001</v>
      </c>
      <c r="AW14">
        <v>1109.5</v>
      </c>
      <c r="AX14">
        <v>1111.0999999999999</v>
      </c>
      <c r="AY14">
        <v>1112.0999999999999</v>
      </c>
      <c r="AZ14">
        <v>1117.8</v>
      </c>
      <c r="BA14">
        <v>1128.8</v>
      </c>
      <c r="BB14">
        <v>1145.0999999999999</v>
      </c>
      <c r="BC14">
        <v>1168.4000000000001</v>
      </c>
      <c r="BD14">
        <v>1190.7</v>
      </c>
      <c r="BE14">
        <v>1205.9000000000001</v>
      </c>
      <c r="BF14">
        <v>1214</v>
      </c>
      <c r="BG14">
        <v>1216.5999999999999</v>
      </c>
      <c r="BH14">
        <v>1221.8</v>
      </c>
      <c r="BI14">
        <v>1230.8</v>
      </c>
      <c r="BJ14">
        <v>1243.5</v>
      </c>
      <c r="BK14">
        <v>1258.7</v>
      </c>
      <c r="BL14">
        <v>1270.9000000000001</v>
      </c>
      <c r="BM14">
        <v>1278.9000000000001</v>
      </c>
      <c r="BN14">
        <v>1282.5</v>
      </c>
      <c r="BO14">
        <v>1283.3</v>
      </c>
      <c r="BP14">
        <v>1287.5</v>
      </c>
      <c r="BQ14">
        <v>1296.4000000000001</v>
      </c>
      <c r="BR14">
        <v>1309.8</v>
      </c>
      <c r="BS14">
        <v>1327.4</v>
      </c>
      <c r="BT14">
        <v>1342.7</v>
      </c>
      <c r="BU14">
        <v>1355.7</v>
      </c>
      <c r="BV14">
        <v>1366.4</v>
      </c>
      <c r="BW14">
        <v>1376.3</v>
      </c>
      <c r="BX14">
        <v>1385</v>
      </c>
      <c r="BY14">
        <v>1394.6</v>
      </c>
      <c r="BZ14">
        <v>1403.3</v>
      </c>
      <c r="CA14">
        <v>1413.1</v>
      </c>
      <c r="CG14" t="s">
        <v>191</v>
      </c>
      <c r="CH14" s="18">
        <v>179.46666666666667</v>
      </c>
      <c r="CI14" s="18">
        <v>183.36666666666667</v>
      </c>
    </row>
    <row r="15" spans="1:87" x14ac:dyDescent="0.2">
      <c r="A15" t="s">
        <v>44</v>
      </c>
      <c r="B15" t="s">
        <v>45</v>
      </c>
      <c r="C15">
        <v>340.6</v>
      </c>
      <c r="D15">
        <v>341.4</v>
      </c>
      <c r="E15">
        <v>348.1</v>
      </c>
      <c r="F15">
        <v>350.8</v>
      </c>
      <c r="G15">
        <v>357.8</v>
      </c>
      <c r="H15">
        <v>358</v>
      </c>
      <c r="I15">
        <v>357.4</v>
      </c>
      <c r="J15">
        <v>358.7</v>
      </c>
      <c r="K15">
        <v>361.6</v>
      </c>
      <c r="L15">
        <v>366</v>
      </c>
      <c r="M15">
        <v>367.5</v>
      </c>
      <c r="N15">
        <v>369</v>
      </c>
      <c r="O15">
        <v>374</v>
      </c>
      <c r="P15">
        <v>379.8</v>
      </c>
      <c r="Q15">
        <v>385</v>
      </c>
      <c r="R15">
        <v>391.4</v>
      </c>
      <c r="S15">
        <v>398.8</v>
      </c>
      <c r="T15">
        <v>406.1</v>
      </c>
      <c r="U15">
        <v>413.9</v>
      </c>
      <c r="V15">
        <v>416.2</v>
      </c>
      <c r="W15">
        <v>421.1</v>
      </c>
      <c r="X15">
        <v>424.6</v>
      </c>
      <c r="Y15">
        <v>430.9</v>
      </c>
      <c r="Z15">
        <v>435.6</v>
      </c>
      <c r="AA15">
        <v>443.6</v>
      </c>
      <c r="AB15">
        <v>445.3</v>
      </c>
      <c r="AC15">
        <v>447</v>
      </c>
      <c r="AD15">
        <v>453.3</v>
      </c>
      <c r="AE15">
        <v>459.7</v>
      </c>
      <c r="AF15">
        <v>459.8</v>
      </c>
      <c r="AG15">
        <v>460.9</v>
      </c>
      <c r="AH15">
        <v>466.3</v>
      </c>
      <c r="AI15">
        <v>469.7</v>
      </c>
      <c r="AJ15">
        <v>470.4</v>
      </c>
      <c r="AK15">
        <v>472.8</v>
      </c>
      <c r="AL15">
        <v>472.7</v>
      </c>
      <c r="AM15">
        <v>456</v>
      </c>
      <c r="AN15">
        <v>459.4</v>
      </c>
      <c r="AO15">
        <v>457.8</v>
      </c>
      <c r="AP15">
        <v>459.2</v>
      </c>
      <c r="AQ15">
        <v>464.1</v>
      </c>
      <c r="AR15">
        <v>469.5</v>
      </c>
      <c r="AS15">
        <v>470.8</v>
      </c>
      <c r="AT15">
        <v>471.5</v>
      </c>
      <c r="AU15">
        <v>490.8</v>
      </c>
      <c r="AV15">
        <v>491.8</v>
      </c>
      <c r="AW15">
        <v>496.2</v>
      </c>
      <c r="AX15">
        <v>492.2</v>
      </c>
      <c r="AY15">
        <v>508</v>
      </c>
      <c r="AZ15">
        <v>510</v>
      </c>
      <c r="BA15">
        <v>511.2</v>
      </c>
      <c r="BB15">
        <v>523.9</v>
      </c>
      <c r="BC15">
        <v>520.4</v>
      </c>
      <c r="BD15">
        <v>525.9</v>
      </c>
      <c r="BE15">
        <v>526.79999999999995</v>
      </c>
      <c r="BF15">
        <v>532.1</v>
      </c>
      <c r="BG15">
        <v>540.9</v>
      </c>
      <c r="BH15">
        <v>542.1</v>
      </c>
      <c r="BI15">
        <v>547.6</v>
      </c>
      <c r="BJ15">
        <v>556.20000000000005</v>
      </c>
      <c r="BK15">
        <v>560.9</v>
      </c>
      <c r="BL15">
        <v>567.79999999999995</v>
      </c>
      <c r="BM15">
        <v>572.9</v>
      </c>
      <c r="BN15">
        <v>577</v>
      </c>
      <c r="BO15">
        <v>574.70000000000005</v>
      </c>
      <c r="BP15">
        <v>577.70000000000005</v>
      </c>
      <c r="BQ15">
        <v>583.1</v>
      </c>
      <c r="BR15">
        <v>589.9</v>
      </c>
      <c r="BS15">
        <v>596.79999999999995</v>
      </c>
      <c r="BT15">
        <v>601.5</v>
      </c>
      <c r="BU15">
        <v>608.79999999999995</v>
      </c>
      <c r="BV15">
        <v>614</v>
      </c>
      <c r="BW15">
        <v>623.20000000000005</v>
      </c>
      <c r="BX15">
        <v>627.1</v>
      </c>
      <c r="BY15">
        <v>634.1</v>
      </c>
      <c r="BZ15">
        <v>636.70000000000005</v>
      </c>
      <c r="CA15">
        <v>642.70000000000005</v>
      </c>
      <c r="CG15" t="s">
        <v>192</v>
      </c>
      <c r="CH15" s="18">
        <v>178.93333333333331</v>
      </c>
      <c r="CI15" s="18">
        <v>183.06666666666669</v>
      </c>
    </row>
    <row r="16" spans="1:87" x14ac:dyDescent="0.2">
      <c r="A16" t="s">
        <v>46</v>
      </c>
      <c r="B16" t="s">
        <v>47</v>
      </c>
      <c r="C16">
        <v>720.9</v>
      </c>
      <c r="D16">
        <v>751.3</v>
      </c>
      <c r="E16">
        <v>760.8</v>
      </c>
      <c r="F16">
        <v>782.4</v>
      </c>
      <c r="G16">
        <v>809.8</v>
      </c>
      <c r="H16">
        <v>827.7</v>
      </c>
      <c r="I16">
        <v>845.6</v>
      </c>
      <c r="J16">
        <v>840.9</v>
      </c>
      <c r="K16">
        <v>859.7</v>
      </c>
      <c r="L16">
        <v>863.7</v>
      </c>
      <c r="M16">
        <v>872.4</v>
      </c>
      <c r="N16">
        <v>883.2</v>
      </c>
      <c r="O16">
        <v>874.9</v>
      </c>
      <c r="P16">
        <v>891.5</v>
      </c>
      <c r="Q16">
        <v>905</v>
      </c>
      <c r="R16">
        <v>916.2</v>
      </c>
      <c r="S16">
        <v>945.7</v>
      </c>
      <c r="T16">
        <v>962.1</v>
      </c>
      <c r="U16">
        <v>963.2</v>
      </c>
      <c r="V16">
        <v>977.1</v>
      </c>
      <c r="W16">
        <v>956.6</v>
      </c>
      <c r="X16">
        <v>963.4</v>
      </c>
      <c r="Y16">
        <v>986.8</v>
      </c>
      <c r="Z16">
        <v>1005.4</v>
      </c>
      <c r="AA16">
        <v>1048.0999999999999</v>
      </c>
      <c r="AB16">
        <v>1050.9000000000001</v>
      </c>
      <c r="AC16">
        <v>1047.7</v>
      </c>
      <c r="AD16">
        <v>1051.9000000000001</v>
      </c>
      <c r="AE16">
        <v>1016.2</v>
      </c>
      <c r="AF16">
        <v>995.9</v>
      </c>
      <c r="AG16">
        <v>985.1</v>
      </c>
      <c r="AH16">
        <v>978.9</v>
      </c>
      <c r="AI16">
        <v>964.7</v>
      </c>
      <c r="AJ16">
        <v>968.6</v>
      </c>
      <c r="AK16">
        <v>958.2</v>
      </c>
      <c r="AL16">
        <v>952.2</v>
      </c>
      <c r="AM16">
        <v>914.3</v>
      </c>
      <c r="AN16">
        <v>902.3</v>
      </c>
      <c r="AO16">
        <v>935.3</v>
      </c>
      <c r="AP16">
        <v>1002.2</v>
      </c>
      <c r="AQ16">
        <v>1056.9000000000001</v>
      </c>
      <c r="AR16">
        <v>1104</v>
      </c>
      <c r="AS16">
        <v>1129.4000000000001</v>
      </c>
      <c r="AT16">
        <v>1144.4000000000001</v>
      </c>
      <c r="AU16">
        <v>1181</v>
      </c>
      <c r="AV16">
        <v>1212.2</v>
      </c>
      <c r="AW16">
        <v>1253.5</v>
      </c>
      <c r="AX16">
        <v>1270.4000000000001</v>
      </c>
      <c r="AY16">
        <v>1322.8</v>
      </c>
      <c r="AZ16">
        <v>1356.5</v>
      </c>
      <c r="BA16">
        <v>1345.8</v>
      </c>
      <c r="BB16">
        <v>1364.2</v>
      </c>
      <c r="BC16">
        <v>1388.3</v>
      </c>
      <c r="BD16">
        <v>1411.8</v>
      </c>
      <c r="BE16">
        <v>1412.5</v>
      </c>
      <c r="BF16">
        <v>1401.7</v>
      </c>
      <c r="BG16">
        <v>1417.7</v>
      </c>
      <c r="BH16">
        <v>1450.3</v>
      </c>
      <c r="BI16">
        <v>1466.4</v>
      </c>
      <c r="BJ16">
        <v>1456</v>
      </c>
      <c r="BK16">
        <v>1431</v>
      </c>
      <c r="BL16">
        <v>1410.4</v>
      </c>
      <c r="BM16">
        <v>1429.5</v>
      </c>
      <c r="BN16">
        <v>1416.5</v>
      </c>
      <c r="BO16">
        <v>1415.2</v>
      </c>
      <c r="BP16">
        <v>1404.6</v>
      </c>
      <c r="BQ16">
        <v>1418.8</v>
      </c>
      <c r="BR16">
        <v>1438.6</v>
      </c>
      <c r="BS16">
        <v>1475.1</v>
      </c>
      <c r="BT16">
        <v>1495</v>
      </c>
      <c r="BU16">
        <v>1507.5</v>
      </c>
      <c r="BV16">
        <v>1526.1</v>
      </c>
      <c r="BW16">
        <v>1549.9</v>
      </c>
      <c r="BX16">
        <v>1568.5</v>
      </c>
      <c r="BY16">
        <v>1580</v>
      </c>
      <c r="BZ16">
        <v>1616.7</v>
      </c>
      <c r="CA16">
        <v>1604.4</v>
      </c>
      <c r="CG16" t="s">
        <v>193</v>
      </c>
      <c r="CH16" s="18">
        <v>180.20000000000002</v>
      </c>
      <c r="CI16" s="18">
        <v>184.43333333333331</v>
      </c>
    </row>
    <row r="17" spans="1:87" x14ac:dyDescent="0.2">
      <c r="A17" t="s">
        <v>48</v>
      </c>
      <c r="B17" t="s">
        <v>49</v>
      </c>
      <c r="C17">
        <v>27.1</v>
      </c>
      <c r="D17">
        <v>33.4</v>
      </c>
      <c r="E17">
        <v>31.9</v>
      </c>
      <c r="F17">
        <v>33.700000000000003</v>
      </c>
      <c r="G17">
        <v>34</v>
      </c>
      <c r="H17">
        <v>32.5</v>
      </c>
      <c r="I17">
        <v>32.6</v>
      </c>
      <c r="J17">
        <v>29.2</v>
      </c>
      <c r="K17">
        <v>17.899999999999999</v>
      </c>
      <c r="L17">
        <v>12.8</v>
      </c>
      <c r="M17">
        <v>21.3</v>
      </c>
      <c r="N17">
        <v>27.7</v>
      </c>
      <c r="O17">
        <v>28.4</v>
      </c>
      <c r="P17">
        <v>36.4</v>
      </c>
      <c r="Q17">
        <v>39.4</v>
      </c>
      <c r="R17">
        <v>41.6</v>
      </c>
      <c r="S17">
        <v>55.4</v>
      </c>
      <c r="T17">
        <v>54.3</v>
      </c>
      <c r="U17">
        <v>46.1</v>
      </c>
      <c r="V17">
        <v>50.2</v>
      </c>
      <c r="W17">
        <v>47.1</v>
      </c>
      <c r="X17">
        <v>50.4</v>
      </c>
      <c r="Y17">
        <v>48.2</v>
      </c>
      <c r="Z17">
        <v>41.4</v>
      </c>
      <c r="AA17">
        <v>33.799999999999997</v>
      </c>
      <c r="AB17">
        <v>32.700000000000003</v>
      </c>
      <c r="AC17">
        <v>32.4</v>
      </c>
      <c r="AD17">
        <v>33.299999999999997</v>
      </c>
      <c r="AE17">
        <v>41.8</v>
      </c>
      <c r="AF17">
        <v>36.6</v>
      </c>
      <c r="AG17">
        <v>37.200000000000003</v>
      </c>
      <c r="AH17">
        <v>45.4</v>
      </c>
      <c r="AI17">
        <v>48.6</v>
      </c>
      <c r="AJ17">
        <v>45.5</v>
      </c>
      <c r="AK17">
        <v>35.5</v>
      </c>
      <c r="AL17">
        <v>31.2</v>
      </c>
      <c r="AM17">
        <v>24</v>
      </c>
      <c r="AN17">
        <v>24.4</v>
      </c>
      <c r="AO17">
        <v>27.4</v>
      </c>
      <c r="AP17">
        <v>36.5</v>
      </c>
      <c r="AQ17">
        <v>31.5</v>
      </c>
      <c r="AR17">
        <v>35.299999999999997</v>
      </c>
      <c r="AS17">
        <v>41.3</v>
      </c>
      <c r="AT17">
        <v>47.8</v>
      </c>
      <c r="AU17">
        <v>66.8</v>
      </c>
      <c r="AV17">
        <v>61.2</v>
      </c>
      <c r="AW17">
        <v>66.400000000000006</v>
      </c>
      <c r="AX17">
        <v>65.099999999999994</v>
      </c>
      <c r="AY17">
        <v>60.9</v>
      </c>
      <c r="AZ17">
        <v>59</v>
      </c>
      <c r="BA17">
        <v>60.3</v>
      </c>
      <c r="BB17">
        <v>63.4</v>
      </c>
      <c r="BC17">
        <v>94.1</v>
      </c>
      <c r="BD17">
        <v>95.3</v>
      </c>
      <c r="BE17">
        <v>94.3</v>
      </c>
      <c r="BF17">
        <v>69.599999999999994</v>
      </c>
      <c r="BG17">
        <v>66.900000000000006</v>
      </c>
      <c r="BH17">
        <v>78.099999999999994</v>
      </c>
      <c r="BI17">
        <v>66.7</v>
      </c>
      <c r="BJ17">
        <v>68.5</v>
      </c>
      <c r="BK17">
        <v>54.5</v>
      </c>
      <c r="BL17">
        <v>55.8</v>
      </c>
      <c r="BM17">
        <v>60.2</v>
      </c>
      <c r="BN17">
        <v>55</v>
      </c>
      <c r="BO17">
        <v>40.9</v>
      </c>
      <c r="BP17">
        <v>41.2</v>
      </c>
      <c r="BQ17">
        <v>36.700000000000003</v>
      </c>
      <c r="BR17">
        <v>31</v>
      </c>
      <c r="BS17">
        <v>42.3</v>
      </c>
      <c r="BT17">
        <v>41.5</v>
      </c>
      <c r="BU17">
        <v>36.4</v>
      </c>
      <c r="BV17">
        <v>35.4</v>
      </c>
      <c r="BW17">
        <v>35.200000000000003</v>
      </c>
      <c r="BX17">
        <v>37</v>
      </c>
      <c r="BY17">
        <v>27.9</v>
      </c>
      <c r="BZ17">
        <v>47.9</v>
      </c>
      <c r="CA17">
        <v>36.299999999999997</v>
      </c>
      <c r="CG17" t="s">
        <v>194</v>
      </c>
      <c r="CH17" s="18">
        <v>180.73333333333335</v>
      </c>
      <c r="CI17" s="18">
        <v>185.13333333333333</v>
      </c>
    </row>
    <row r="18" spans="1:87" x14ac:dyDescent="0.2">
      <c r="A18" t="s">
        <v>50</v>
      </c>
      <c r="B18" t="s">
        <v>51</v>
      </c>
      <c r="C18">
        <v>693.9</v>
      </c>
      <c r="D18">
        <v>717.9</v>
      </c>
      <c r="E18">
        <v>728.9</v>
      </c>
      <c r="F18">
        <v>748.7</v>
      </c>
      <c r="G18">
        <v>775.7</v>
      </c>
      <c r="H18">
        <v>795.2</v>
      </c>
      <c r="I18">
        <v>813</v>
      </c>
      <c r="J18">
        <v>811.7</v>
      </c>
      <c r="K18">
        <v>841.8</v>
      </c>
      <c r="L18">
        <v>850.9</v>
      </c>
      <c r="M18">
        <v>851.2</v>
      </c>
      <c r="N18">
        <v>855.5</v>
      </c>
      <c r="O18">
        <v>846.4</v>
      </c>
      <c r="P18">
        <v>855.1</v>
      </c>
      <c r="Q18">
        <v>865.5</v>
      </c>
      <c r="R18">
        <v>874.5</v>
      </c>
      <c r="S18">
        <v>890.3</v>
      </c>
      <c r="T18">
        <v>907.8</v>
      </c>
      <c r="U18">
        <v>917.1</v>
      </c>
      <c r="V18">
        <v>926.8</v>
      </c>
      <c r="W18">
        <v>909.5</v>
      </c>
      <c r="X18">
        <v>913</v>
      </c>
      <c r="Y18">
        <v>938.5</v>
      </c>
      <c r="Z18">
        <v>963.9</v>
      </c>
      <c r="AA18">
        <v>1014.2</v>
      </c>
      <c r="AB18">
        <v>1018.2</v>
      </c>
      <c r="AC18">
        <v>1015.3</v>
      </c>
      <c r="AD18">
        <v>1018.5</v>
      </c>
      <c r="AE18">
        <v>974.4</v>
      </c>
      <c r="AF18">
        <v>959.3</v>
      </c>
      <c r="AG18">
        <v>947.9</v>
      </c>
      <c r="AH18">
        <v>933.5</v>
      </c>
      <c r="AI18">
        <v>916.1</v>
      </c>
      <c r="AJ18">
        <v>923.1</v>
      </c>
      <c r="AK18">
        <v>922.8</v>
      </c>
      <c r="AL18">
        <v>921</v>
      </c>
      <c r="AM18">
        <v>890.3</v>
      </c>
      <c r="AN18">
        <v>878</v>
      </c>
      <c r="AO18">
        <v>907.9</v>
      </c>
      <c r="AP18">
        <v>965.7</v>
      </c>
      <c r="AQ18">
        <v>1025.4000000000001</v>
      </c>
      <c r="AR18">
        <v>1068.7</v>
      </c>
      <c r="AS18">
        <v>1088.2</v>
      </c>
      <c r="AT18">
        <v>1096.7</v>
      </c>
      <c r="AU18">
        <v>1114.2</v>
      </c>
      <c r="AV18">
        <v>1151</v>
      </c>
      <c r="AW18">
        <v>1187.0999999999999</v>
      </c>
      <c r="AX18">
        <v>1205.3</v>
      </c>
      <c r="AY18">
        <v>1261.9000000000001</v>
      </c>
      <c r="AZ18">
        <v>1297.5</v>
      </c>
      <c r="BA18">
        <v>1285.5</v>
      </c>
      <c r="BB18">
        <v>1300.8</v>
      </c>
      <c r="BC18">
        <v>1294.2</v>
      </c>
      <c r="BD18">
        <v>1316.5</v>
      </c>
      <c r="BE18">
        <v>1318.2</v>
      </c>
      <c r="BF18">
        <v>1332</v>
      </c>
      <c r="BG18">
        <v>1350.8</v>
      </c>
      <c r="BH18">
        <v>1372.2</v>
      </c>
      <c r="BI18">
        <v>1399.7</v>
      </c>
      <c r="BJ18">
        <v>1387.4</v>
      </c>
      <c r="BK18">
        <v>1376.5</v>
      </c>
      <c r="BL18">
        <v>1354.6</v>
      </c>
      <c r="BM18">
        <v>1369.3</v>
      </c>
      <c r="BN18">
        <v>1361.4</v>
      </c>
      <c r="BO18">
        <v>1374.4</v>
      </c>
      <c r="BP18">
        <v>1363.4</v>
      </c>
      <c r="BQ18">
        <v>1382</v>
      </c>
      <c r="BR18">
        <v>1407.6</v>
      </c>
      <c r="BS18">
        <v>1432.9</v>
      </c>
      <c r="BT18">
        <v>1453.5</v>
      </c>
      <c r="BU18">
        <v>1471.1</v>
      </c>
      <c r="BV18">
        <v>1490.6</v>
      </c>
      <c r="BW18">
        <v>1514.7</v>
      </c>
      <c r="BX18">
        <v>1531.5</v>
      </c>
      <c r="BY18">
        <v>1552</v>
      </c>
      <c r="BZ18">
        <v>1568.9</v>
      </c>
      <c r="CA18">
        <v>1568.1</v>
      </c>
      <c r="CG18" t="s">
        <v>195</v>
      </c>
      <c r="CH18" s="18">
        <v>182.33333333333334</v>
      </c>
      <c r="CI18" s="18">
        <v>186.70000000000002</v>
      </c>
    </row>
    <row r="19" spans="1:87" x14ac:dyDescent="0.2">
      <c r="A19" t="s">
        <v>52</v>
      </c>
      <c r="B19" t="s">
        <v>53</v>
      </c>
      <c r="C19">
        <v>179.8</v>
      </c>
      <c r="D19">
        <v>180.2</v>
      </c>
      <c r="E19">
        <v>182.9</v>
      </c>
      <c r="F19">
        <v>191</v>
      </c>
      <c r="G19">
        <v>197.1</v>
      </c>
      <c r="H19">
        <v>202.6</v>
      </c>
      <c r="I19">
        <v>204.8</v>
      </c>
      <c r="J19">
        <v>205.1</v>
      </c>
      <c r="K19">
        <v>209.1</v>
      </c>
      <c r="L19">
        <v>211</v>
      </c>
      <c r="M19">
        <v>210.4</v>
      </c>
      <c r="N19">
        <v>213.6</v>
      </c>
      <c r="O19">
        <v>223</v>
      </c>
      <c r="P19">
        <v>227.7</v>
      </c>
      <c r="Q19">
        <v>232</v>
      </c>
      <c r="R19">
        <v>243.3</v>
      </c>
      <c r="S19">
        <v>247.5</v>
      </c>
      <c r="T19">
        <v>252.1</v>
      </c>
      <c r="U19">
        <v>248.5</v>
      </c>
      <c r="V19">
        <v>247.4</v>
      </c>
      <c r="W19">
        <v>240.1</v>
      </c>
      <c r="X19">
        <v>237.3</v>
      </c>
      <c r="Y19">
        <v>225.6</v>
      </c>
      <c r="Z19">
        <v>225</v>
      </c>
      <c r="AA19">
        <v>216.7</v>
      </c>
      <c r="AB19">
        <v>206.3</v>
      </c>
      <c r="AC19">
        <v>199.5</v>
      </c>
      <c r="AD19">
        <v>186.8</v>
      </c>
      <c r="AE19">
        <v>174.2</v>
      </c>
      <c r="AF19">
        <v>183.8</v>
      </c>
      <c r="AG19">
        <v>187.5</v>
      </c>
      <c r="AH19">
        <v>191.9</v>
      </c>
      <c r="AI19">
        <v>220.5</v>
      </c>
      <c r="AJ19">
        <v>245</v>
      </c>
      <c r="AK19">
        <v>268.10000000000002</v>
      </c>
      <c r="AL19">
        <v>293</v>
      </c>
      <c r="AM19">
        <v>303.39999999999998</v>
      </c>
      <c r="AN19">
        <v>318.39999999999998</v>
      </c>
      <c r="AO19">
        <v>338.5</v>
      </c>
      <c r="AP19">
        <v>349</v>
      </c>
      <c r="AQ19">
        <v>371.8</v>
      </c>
      <c r="AR19">
        <v>387.9</v>
      </c>
      <c r="AS19">
        <v>399.5</v>
      </c>
      <c r="AT19">
        <v>417.6</v>
      </c>
      <c r="AU19">
        <v>453.4</v>
      </c>
      <c r="AV19">
        <v>471.6</v>
      </c>
      <c r="AW19">
        <v>485</v>
      </c>
      <c r="AX19">
        <v>504.6</v>
      </c>
      <c r="AY19">
        <v>509.9</v>
      </c>
      <c r="AZ19">
        <v>517.5</v>
      </c>
      <c r="BA19">
        <v>520.5</v>
      </c>
      <c r="BB19">
        <v>524</v>
      </c>
      <c r="BC19">
        <v>537.9</v>
      </c>
      <c r="BD19">
        <v>550.20000000000005</v>
      </c>
      <c r="BE19">
        <v>564.6</v>
      </c>
      <c r="BF19">
        <v>575.20000000000005</v>
      </c>
      <c r="BG19">
        <v>590.70000000000005</v>
      </c>
      <c r="BH19">
        <v>604.70000000000005</v>
      </c>
      <c r="BI19">
        <v>615.4</v>
      </c>
      <c r="BJ19">
        <v>622.9</v>
      </c>
      <c r="BK19">
        <v>631.1</v>
      </c>
      <c r="BL19">
        <v>647.20000000000005</v>
      </c>
      <c r="BM19">
        <v>659.2</v>
      </c>
      <c r="BN19">
        <v>669.7</v>
      </c>
      <c r="BO19">
        <v>685.2</v>
      </c>
      <c r="BP19">
        <v>694</v>
      </c>
      <c r="BQ19">
        <v>696.3</v>
      </c>
      <c r="BR19">
        <v>703.8</v>
      </c>
      <c r="BS19">
        <v>719</v>
      </c>
      <c r="BT19">
        <v>724.4</v>
      </c>
      <c r="BU19">
        <v>732</v>
      </c>
      <c r="BV19">
        <v>745.3</v>
      </c>
      <c r="BW19">
        <v>749.3</v>
      </c>
      <c r="BX19">
        <v>754.2</v>
      </c>
      <c r="BY19">
        <v>767.4</v>
      </c>
      <c r="BZ19">
        <v>768.6</v>
      </c>
      <c r="CA19">
        <v>779.1</v>
      </c>
      <c r="CG19" t="s">
        <v>196</v>
      </c>
      <c r="CH19" s="18">
        <v>183.66666666666666</v>
      </c>
      <c r="CI19" s="18">
        <v>188.16666666666666</v>
      </c>
    </row>
    <row r="20" spans="1:87" x14ac:dyDescent="0.2">
      <c r="A20" t="s">
        <v>54</v>
      </c>
      <c r="B20" t="s">
        <v>55</v>
      </c>
      <c r="C20">
        <v>1445.8</v>
      </c>
      <c r="D20">
        <v>1482.3</v>
      </c>
      <c r="E20">
        <v>1506</v>
      </c>
      <c r="F20">
        <v>1508.9</v>
      </c>
      <c r="G20">
        <v>1503</v>
      </c>
      <c r="H20">
        <v>1487.3</v>
      </c>
      <c r="I20">
        <v>1465.2</v>
      </c>
      <c r="J20">
        <v>1439.3</v>
      </c>
      <c r="K20">
        <v>1411</v>
      </c>
      <c r="L20">
        <v>1414.1</v>
      </c>
      <c r="M20">
        <v>1396</v>
      </c>
      <c r="N20">
        <v>1414.4</v>
      </c>
      <c r="O20">
        <v>1442.7</v>
      </c>
      <c r="P20">
        <v>1424.2</v>
      </c>
      <c r="Q20">
        <v>1434</v>
      </c>
      <c r="R20">
        <v>1447.7</v>
      </c>
      <c r="S20">
        <v>1454.8</v>
      </c>
      <c r="T20">
        <v>1478</v>
      </c>
      <c r="U20">
        <v>1492.3</v>
      </c>
      <c r="V20">
        <v>1623.4</v>
      </c>
      <c r="W20">
        <v>1584.8</v>
      </c>
      <c r="X20">
        <v>1652.1</v>
      </c>
      <c r="Y20">
        <v>1677.6</v>
      </c>
      <c r="Z20">
        <v>1798.2</v>
      </c>
      <c r="AA20">
        <v>1869.5</v>
      </c>
      <c r="AB20">
        <v>1953.9</v>
      </c>
      <c r="AC20">
        <v>1989.3</v>
      </c>
      <c r="AD20">
        <v>2021.6</v>
      </c>
      <c r="AE20">
        <v>2088.5</v>
      </c>
      <c r="AF20">
        <v>2198.8000000000002</v>
      </c>
      <c r="AG20">
        <v>2218.6</v>
      </c>
      <c r="AH20">
        <v>2229.5</v>
      </c>
      <c r="AI20">
        <v>2255.6</v>
      </c>
      <c r="AJ20">
        <v>2212</v>
      </c>
      <c r="AK20">
        <v>2217</v>
      </c>
      <c r="AL20">
        <v>2118.9</v>
      </c>
      <c r="AM20">
        <v>1962.2</v>
      </c>
      <c r="AN20">
        <v>1888.7</v>
      </c>
      <c r="AO20">
        <v>1805.8</v>
      </c>
      <c r="AP20">
        <v>1752.3</v>
      </c>
      <c r="AQ20">
        <v>1750.3</v>
      </c>
      <c r="AR20">
        <v>1764</v>
      </c>
      <c r="AS20">
        <v>1776.5</v>
      </c>
      <c r="AT20">
        <v>1838.5</v>
      </c>
      <c r="AU20">
        <v>1903.8</v>
      </c>
      <c r="AV20">
        <v>1930.2</v>
      </c>
      <c r="AW20">
        <v>1947.3</v>
      </c>
      <c r="AX20">
        <v>2022.3</v>
      </c>
      <c r="AY20">
        <v>2097</v>
      </c>
      <c r="AZ20">
        <v>2151.6999999999998</v>
      </c>
      <c r="BA20">
        <v>2086.6999999999998</v>
      </c>
      <c r="BB20">
        <v>2327.1</v>
      </c>
      <c r="BC20">
        <v>2030.5</v>
      </c>
      <c r="BD20">
        <v>2041.1</v>
      </c>
      <c r="BE20">
        <v>2082</v>
      </c>
      <c r="BF20">
        <v>2111.6</v>
      </c>
      <c r="BG20">
        <v>2189.9</v>
      </c>
      <c r="BH20">
        <v>2285</v>
      </c>
      <c r="BI20">
        <v>2349</v>
      </c>
      <c r="BJ20">
        <v>2381</v>
      </c>
      <c r="BK20">
        <v>2399.8000000000002</v>
      </c>
      <c r="BL20">
        <v>2479.1</v>
      </c>
      <c r="BM20">
        <v>2517.1</v>
      </c>
      <c r="BN20">
        <v>2489.3000000000002</v>
      </c>
      <c r="BO20">
        <v>2485.9</v>
      </c>
      <c r="BP20">
        <v>2505.5</v>
      </c>
      <c r="BQ20">
        <v>2524.5</v>
      </c>
      <c r="BR20">
        <v>2550.4</v>
      </c>
      <c r="BS20">
        <v>2607.4</v>
      </c>
      <c r="BT20">
        <v>2610.9</v>
      </c>
      <c r="BU20">
        <v>2615.1</v>
      </c>
      <c r="BV20">
        <v>2692.9</v>
      </c>
      <c r="BW20">
        <v>2719.5</v>
      </c>
      <c r="BX20">
        <v>2747.8</v>
      </c>
      <c r="BY20">
        <v>2772.2</v>
      </c>
      <c r="BZ20">
        <v>2833.4</v>
      </c>
      <c r="CA20">
        <v>2783.1</v>
      </c>
      <c r="CG20" t="s">
        <v>197</v>
      </c>
      <c r="CH20" s="18">
        <v>184.86666666666665</v>
      </c>
      <c r="CI20" s="18">
        <v>189.36666666666665</v>
      </c>
    </row>
    <row r="21" spans="1:87" x14ac:dyDescent="0.2">
      <c r="A21" t="s">
        <v>56</v>
      </c>
      <c r="B21" t="s">
        <v>57</v>
      </c>
      <c r="C21">
        <v>1071.3</v>
      </c>
      <c r="D21">
        <v>1096.5999999999999</v>
      </c>
      <c r="E21">
        <v>1116.9000000000001</v>
      </c>
      <c r="F21">
        <v>1124.0999999999999</v>
      </c>
      <c r="G21">
        <v>1129.9000000000001</v>
      </c>
      <c r="H21">
        <v>1120.0999999999999</v>
      </c>
      <c r="I21">
        <v>1099.4000000000001</v>
      </c>
      <c r="J21">
        <v>1067.8</v>
      </c>
      <c r="K21">
        <v>1025.5</v>
      </c>
      <c r="L21">
        <v>1016.6</v>
      </c>
      <c r="M21">
        <v>993.8</v>
      </c>
      <c r="N21">
        <v>1004.4</v>
      </c>
      <c r="O21">
        <v>1033.0999999999999</v>
      </c>
      <c r="P21">
        <v>1013.2</v>
      </c>
      <c r="Q21">
        <v>999.4</v>
      </c>
      <c r="R21">
        <v>974.4</v>
      </c>
      <c r="S21">
        <v>941.3</v>
      </c>
      <c r="T21">
        <v>936.9</v>
      </c>
      <c r="U21">
        <v>945.6</v>
      </c>
      <c r="V21">
        <v>977.9</v>
      </c>
      <c r="W21">
        <v>1030.8</v>
      </c>
      <c r="X21">
        <v>1083.4000000000001</v>
      </c>
      <c r="Y21">
        <v>1103.7</v>
      </c>
      <c r="Z21">
        <v>1183.9000000000001</v>
      </c>
      <c r="AA21">
        <v>1185.0999999999999</v>
      </c>
      <c r="AB21">
        <v>1238.7</v>
      </c>
      <c r="AC21">
        <v>1257.5999999999999</v>
      </c>
      <c r="AD21">
        <v>1261.7</v>
      </c>
      <c r="AE21">
        <v>1310.0999999999999</v>
      </c>
      <c r="AF21">
        <v>1379.8</v>
      </c>
      <c r="AG21">
        <v>1388.8</v>
      </c>
      <c r="AH21">
        <v>1395.7</v>
      </c>
      <c r="AI21">
        <v>1391.6</v>
      </c>
      <c r="AJ21">
        <v>1385.7</v>
      </c>
      <c r="AK21">
        <v>1420.4</v>
      </c>
      <c r="AL21">
        <v>1387.4</v>
      </c>
      <c r="AM21">
        <v>1296.9000000000001</v>
      </c>
      <c r="AN21">
        <v>1327.1</v>
      </c>
      <c r="AO21">
        <v>1301</v>
      </c>
      <c r="AP21">
        <v>1272</v>
      </c>
      <c r="AQ21">
        <v>1246.4000000000001</v>
      </c>
      <c r="AR21">
        <v>1240.4000000000001</v>
      </c>
      <c r="AS21">
        <v>1222.0999999999999</v>
      </c>
      <c r="AT21">
        <v>1245</v>
      </c>
      <c r="AU21">
        <v>1267.7</v>
      </c>
      <c r="AV21">
        <v>1269.8</v>
      </c>
      <c r="AW21">
        <v>1250.4000000000001</v>
      </c>
      <c r="AX21">
        <v>1289.5</v>
      </c>
      <c r="AY21">
        <v>1341.6</v>
      </c>
      <c r="AZ21">
        <v>1365.3</v>
      </c>
      <c r="BA21">
        <v>1290.2</v>
      </c>
      <c r="BB21">
        <v>1325.1</v>
      </c>
      <c r="BC21">
        <v>1273.4000000000001</v>
      </c>
      <c r="BD21">
        <v>1261</v>
      </c>
      <c r="BE21">
        <v>1272.4000000000001</v>
      </c>
      <c r="BF21">
        <v>1285.2</v>
      </c>
      <c r="BG21">
        <v>1314.8</v>
      </c>
      <c r="BH21">
        <v>1339.7</v>
      </c>
      <c r="BI21">
        <v>1363.8</v>
      </c>
      <c r="BJ21">
        <v>1372.9</v>
      </c>
      <c r="BK21">
        <v>1354.6</v>
      </c>
      <c r="BL21">
        <v>1457.2</v>
      </c>
      <c r="BM21">
        <v>1492.3</v>
      </c>
      <c r="BN21">
        <v>1448.1</v>
      </c>
      <c r="BO21">
        <v>1430.9</v>
      </c>
      <c r="BP21">
        <v>1434.9</v>
      </c>
      <c r="BQ21">
        <v>1439.8</v>
      </c>
      <c r="BR21">
        <v>1458.1</v>
      </c>
      <c r="BS21">
        <v>1523.9</v>
      </c>
      <c r="BT21">
        <v>1490.9</v>
      </c>
      <c r="BU21">
        <v>1500.1</v>
      </c>
      <c r="BV21">
        <v>1577.2</v>
      </c>
      <c r="BW21">
        <v>1597.6</v>
      </c>
      <c r="BX21">
        <v>1606.5</v>
      </c>
      <c r="BY21">
        <v>1616.2</v>
      </c>
      <c r="BZ21">
        <v>1645.6</v>
      </c>
      <c r="CA21">
        <v>1614.3</v>
      </c>
      <c r="CG21" t="s">
        <v>198</v>
      </c>
      <c r="CH21" s="18">
        <v>187.06666666666669</v>
      </c>
      <c r="CI21" s="18">
        <v>191.4</v>
      </c>
    </row>
    <row r="22" spans="1:87" x14ac:dyDescent="0.2">
      <c r="A22" t="s">
        <v>58</v>
      </c>
      <c r="B22" t="s">
        <v>59</v>
      </c>
      <c r="C22">
        <v>374.4</v>
      </c>
      <c r="D22">
        <v>385.7</v>
      </c>
      <c r="E22">
        <v>389.1</v>
      </c>
      <c r="F22">
        <v>384.8</v>
      </c>
      <c r="G22">
        <v>373</v>
      </c>
      <c r="H22">
        <v>367.2</v>
      </c>
      <c r="I22">
        <v>365.8</v>
      </c>
      <c r="J22">
        <v>371.4</v>
      </c>
      <c r="K22">
        <v>385.5</v>
      </c>
      <c r="L22">
        <v>397.5</v>
      </c>
      <c r="M22">
        <v>402.2</v>
      </c>
      <c r="N22">
        <v>410</v>
      </c>
      <c r="O22">
        <v>409.6</v>
      </c>
      <c r="P22">
        <v>411.1</v>
      </c>
      <c r="Q22">
        <v>434.5</v>
      </c>
      <c r="R22">
        <v>473.4</v>
      </c>
      <c r="S22">
        <v>513.5</v>
      </c>
      <c r="T22">
        <v>541</v>
      </c>
      <c r="U22">
        <v>546.70000000000005</v>
      </c>
      <c r="V22">
        <v>645.5</v>
      </c>
      <c r="W22">
        <v>554.1</v>
      </c>
      <c r="X22">
        <v>568.70000000000005</v>
      </c>
      <c r="Y22">
        <v>573.9</v>
      </c>
      <c r="Z22">
        <v>614.29999999999995</v>
      </c>
      <c r="AA22">
        <v>684.4</v>
      </c>
      <c r="AB22">
        <v>715.2</v>
      </c>
      <c r="AC22">
        <v>731.7</v>
      </c>
      <c r="AD22">
        <v>759.9</v>
      </c>
      <c r="AE22">
        <v>778.4</v>
      </c>
      <c r="AF22">
        <v>819</v>
      </c>
      <c r="AG22">
        <v>829.8</v>
      </c>
      <c r="AH22">
        <v>833.8</v>
      </c>
      <c r="AI22">
        <v>864</v>
      </c>
      <c r="AJ22">
        <v>826.3</v>
      </c>
      <c r="AK22">
        <v>796.7</v>
      </c>
      <c r="AL22">
        <v>731.5</v>
      </c>
      <c r="AM22">
        <v>665.3</v>
      </c>
      <c r="AN22">
        <v>561.6</v>
      </c>
      <c r="AO22">
        <v>504.8</v>
      </c>
      <c r="AP22">
        <v>480.3</v>
      </c>
      <c r="AQ22">
        <v>503.9</v>
      </c>
      <c r="AR22">
        <v>523.6</v>
      </c>
      <c r="AS22">
        <v>554.4</v>
      </c>
      <c r="AT22">
        <v>593.5</v>
      </c>
      <c r="AU22">
        <v>636.1</v>
      </c>
      <c r="AV22">
        <v>660.3</v>
      </c>
      <c r="AW22">
        <v>696.8</v>
      </c>
      <c r="AX22">
        <v>732.8</v>
      </c>
      <c r="AY22">
        <v>755.4</v>
      </c>
      <c r="AZ22">
        <v>786.5</v>
      </c>
      <c r="BA22">
        <v>796.6</v>
      </c>
      <c r="BB22">
        <v>1002</v>
      </c>
      <c r="BC22">
        <v>757.1</v>
      </c>
      <c r="BD22">
        <v>780.1</v>
      </c>
      <c r="BE22">
        <v>809.7</v>
      </c>
      <c r="BF22">
        <v>826.4</v>
      </c>
      <c r="BG22">
        <v>875</v>
      </c>
      <c r="BH22">
        <v>945.3</v>
      </c>
      <c r="BI22">
        <v>985.2</v>
      </c>
      <c r="BJ22">
        <v>1008.1</v>
      </c>
      <c r="BK22">
        <v>1045.3</v>
      </c>
      <c r="BL22">
        <v>1021.9</v>
      </c>
      <c r="BM22">
        <v>1024.7</v>
      </c>
      <c r="BN22">
        <v>1041.2</v>
      </c>
      <c r="BO22">
        <v>1055.0999999999999</v>
      </c>
      <c r="BP22">
        <v>1070.5999999999999</v>
      </c>
      <c r="BQ22">
        <v>1084.5999999999999</v>
      </c>
      <c r="BR22">
        <v>1092.3</v>
      </c>
      <c r="BS22">
        <v>1083.5</v>
      </c>
      <c r="BT22">
        <v>1120</v>
      </c>
      <c r="BU22">
        <v>1115.0999999999999</v>
      </c>
      <c r="BV22">
        <v>1115.7</v>
      </c>
      <c r="BW22">
        <v>1121.9000000000001</v>
      </c>
      <c r="BX22">
        <v>1141.2</v>
      </c>
      <c r="BY22">
        <v>1156</v>
      </c>
      <c r="BZ22">
        <v>1187.9000000000001</v>
      </c>
      <c r="CA22">
        <v>1168.8</v>
      </c>
      <c r="CG22" t="s">
        <v>199</v>
      </c>
      <c r="CH22" s="18">
        <v>187.93333333333331</v>
      </c>
      <c r="CI22" s="18">
        <v>192.36666666666667</v>
      </c>
    </row>
    <row r="23" spans="1:87" x14ac:dyDescent="0.2">
      <c r="A23" t="s">
        <v>60</v>
      </c>
      <c r="B23" t="s">
        <v>61</v>
      </c>
      <c r="C23">
        <v>1056.7</v>
      </c>
      <c r="D23">
        <v>1083.7</v>
      </c>
      <c r="E23">
        <v>1098</v>
      </c>
      <c r="F23">
        <v>1110.8</v>
      </c>
      <c r="G23">
        <v>1155.5999999999999</v>
      </c>
      <c r="H23">
        <v>1187.4000000000001</v>
      </c>
      <c r="I23">
        <v>1192.2</v>
      </c>
      <c r="J23">
        <v>1235.2</v>
      </c>
      <c r="K23">
        <v>1260</v>
      </c>
      <c r="L23">
        <v>1282.3</v>
      </c>
      <c r="M23">
        <v>1292.0999999999999</v>
      </c>
      <c r="N23">
        <v>1306.4000000000001</v>
      </c>
      <c r="O23">
        <v>1324.2</v>
      </c>
      <c r="P23">
        <v>1340.6</v>
      </c>
      <c r="Q23">
        <v>1361</v>
      </c>
      <c r="R23">
        <v>1363.2</v>
      </c>
      <c r="S23">
        <v>1397.1</v>
      </c>
      <c r="T23">
        <v>1416</v>
      </c>
      <c r="U23">
        <v>1425.5</v>
      </c>
      <c r="V23">
        <v>1446.3</v>
      </c>
      <c r="W23">
        <v>1488.1</v>
      </c>
      <c r="X23">
        <v>1512.6</v>
      </c>
      <c r="Y23">
        <v>1528.3</v>
      </c>
      <c r="Z23">
        <v>1537.9</v>
      </c>
      <c r="AA23">
        <v>1588.3</v>
      </c>
      <c r="AB23">
        <v>1602.8</v>
      </c>
      <c r="AC23">
        <v>1628.3</v>
      </c>
      <c r="AD23">
        <v>1635.9</v>
      </c>
      <c r="AE23">
        <v>1706.7</v>
      </c>
      <c r="AF23">
        <v>1710.4</v>
      </c>
      <c r="AG23">
        <v>1732.7</v>
      </c>
      <c r="AH23">
        <v>1762.7</v>
      </c>
      <c r="AI23">
        <v>1802.9</v>
      </c>
      <c r="AJ23">
        <v>2148.4</v>
      </c>
      <c r="AK23">
        <v>1941.4</v>
      </c>
      <c r="AL23">
        <v>1927.8</v>
      </c>
      <c r="AM23">
        <v>2039.7</v>
      </c>
      <c r="AN23">
        <v>2178.6</v>
      </c>
      <c r="AO23">
        <v>2176.3000000000002</v>
      </c>
      <c r="AP23">
        <v>2192.3000000000002</v>
      </c>
      <c r="AQ23">
        <v>2303.1999999999998</v>
      </c>
      <c r="AR23">
        <v>2311.1</v>
      </c>
      <c r="AS23">
        <v>2336.1</v>
      </c>
      <c r="AT23">
        <v>2350.1</v>
      </c>
      <c r="AU23">
        <v>2361.8000000000002</v>
      </c>
      <c r="AV23">
        <v>2361.6</v>
      </c>
      <c r="AW23">
        <v>2352.1</v>
      </c>
      <c r="AX23">
        <v>2359.3000000000002</v>
      </c>
      <c r="AY23">
        <v>2340.4</v>
      </c>
      <c r="AZ23">
        <v>2362.8000000000002</v>
      </c>
      <c r="BA23">
        <v>2364.6999999999998</v>
      </c>
      <c r="BB23">
        <v>2384.1999999999998</v>
      </c>
      <c r="BC23">
        <v>2403.5</v>
      </c>
      <c r="BD23">
        <v>2416.1999999999998</v>
      </c>
      <c r="BE23">
        <v>2434.5</v>
      </c>
      <c r="BF23">
        <v>2443.1999999999998</v>
      </c>
      <c r="BG23">
        <v>2474.1</v>
      </c>
      <c r="BH23">
        <v>2526.5</v>
      </c>
      <c r="BI23">
        <v>2567.4</v>
      </c>
      <c r="BJ23">
        <v>2593.3000000000002</v>
      </c>
      <c r="BK23">
        <v>2643.1</v>
      </c>
      <c r="BL23">
        <v>2680.6</v>
      </c>
      <c r="BM23">
        <v>2696.5</v>
      </c>
      <c r="BN23">
        <v>2712</v>
      </c>
      <c r="BO23">
        <v>2746.6</v>
      </c>
      <c r="BP23">
        <v>2769.8</v>
      </c>
      <c r="BQ23">
        <v>2788.5</v>
      </c>
      <c r="BR23">
        <v>2807.3</v>
      </c>
      <c r="BS23">
        <v>2834.2</v>
      </c>
      <c r="BT23">
        <v>2841.6</v>
      </c>
      <c r="BU23">
        <v>2875.3</v>
      </c>
      <c r="BV23">
        <v>2887.6</v>
      </c>
      <c r="BW23">
        <v>2933.9</v>
      </c>
      <c r="BX23">
        <v>2965.8</v>
      </c>
      <c r="BY23">
        <v>2997.2</v>
      </c>
      <c r="BZ23">
        <v>3025.8</v>
      </c>
      <c r="CA23">
        <v>3137.5</v>
      </c>
      <c r="CG23" t="s">
        <v>200</v>
      </c>
      <c r="CH23" s="18">
        <v>189.23333333333335</v>
      </c>
      <c r="CI23" s="18">
        <v>193.66666666666666</v>
      </c>
    </row>
    <row r="24" spans="1:87" s="16" customFormat="1" x14ac:dyDescent="0.2">
      <c r="A24" s="16" t="s">
        <v>62</v>
      </c>
      <c r="B24" s="16" t="s">
        <v>63</v>
      </c>
      <c r="C24" s="16">
        <v>1016.9</v>
      </c>
      <c r="D24" s="16">
        <v>1042.3</v>
      </c>
      <c r="E24" s="16">
        <v>1054.7</v>
      </c>
      <c r="F24" s="16">
        <v>1065.5999999999999</v>
      </c>
      <c r="G24" s="16">
        <v>1107.8</v>
      </c>
      <c r="H24" s="16">
        <v>1139.0999999999999</v>
      </c>
      <c r="I24" s="16">
        <v>1145.2</v>
      </c>
      <c r="J24" s="16">
        <v>1191.2</v>
      </c>
      <c r="K24" s="16">
        <v>1221</v>
      </c>
      <c r="L24" s="16">
        <v>1247.0999999999999</v>
      </c>
      <c r="M24" s="16">
        <v>1259.9000000000001</v>
      </c>
      <c r="N24" s="16">
        <v>1276.2</v>
      </c>
      <c r="O24" s="16">
        <v>1294.5999999999999</v>
      </c>
      <c r="P24" s="16">
        <v>1312.6</v>
      </c>
      <c r="Q24" s="16">
        <v>1335.5</v>
      </c>
      <c r="R24" s="16">
        <v>1341.2</v>
      </c>
      <c r="S24" s="16">
        <v>1379.6</v>
      </c>
      <c r="T24" s="16">
        <v>1400.6</v>
      </c>
      <c r="U24" s="16">
        <v>1409.8</v>
      </c>
      <c r="V24" s="16">
        <v>1427.9</v>
      </c>
      <c r="W24" s="16">
        <v>1464.4</v>
      </c>
      <c r="X24" s="16">
        <v>1486</v>
      </c>
      <c r="Y24" s="16">
        <v>1501</v>
      </c>
      <c r="Z24" s="16">
        <v>1512.3</v>
      </c>
      <c r="AA24" s="16">
        <v>1566.7</v>
      </c>
      <c r="AB24" s="16">
        <v>1583.2</v>
      </c>
      <c r="AC24" s="16">
        <v>1608.5</v>
      </c>
      <c r="AD24" s="16">
        <v>1613.8</v>
      </c>
      <c r="AE24" s="16">
        <v>1680.2</v>
      </c>
      <c r="AF24" s="16">
        <v>1680.4</v>
      </c>
      <c r="AG24" s="16">
        <v>1700.2</v>
      </c>
      <c r="AH24" s="16">
        <v>1728.6</v>
      </c>
      <c r="AI24" s="16">
        <v>1768.2</v>
      </c>
      <c r="AJ24" s="16">
        <v>2113</v>
      </c>
      <c r="AK24" s="16">
        <v>1905.3</v>
      </c>
      <c r="AL24" s="16">
        <v>1890.8</v>
      </c>
      <c r="AM24" s="16">
        <v>2001.9</v>
      </c>
      <c r="AN24" s="16">
        <v>2140</v>
      </c>
      <c r="AO24" s="16">
        <v>2136.9</v>
      </c>
      <c r="AP24" s="16">
        <v>2152.1</v>
      </c>
      <c r="AQ24" s="16">
        <v>2262.1999999999998</v>
      </c>
      <c r="AR24" s="16">
        <v>2268.6999999999998</v>
      </c>
      <c r="AS24" s="16">
        <v>2292</v>
      </c>
      <c r="AT24" s="16">
        <v>2302.6999999999998</v>
      </c>
      <c r="AU24" s="16">
        <v>2313</v>
      </c>
      <c r="AV24" s="16">
        <v>2312.1</v>
      </c>
      <c r="AW24" s="16">
        <v>2303.1999999999998</v>
      </c>
      <c r="AX24" s="16">
        <v>2312.1999999999998</v>
      </c>
      <c r="AY24" s="16">
        <v>2296.8000000000002</v>
      </c>
      <c r="AZ24" s="16">
        <v>2321.8000000000002</v>
      </c>
      <c r="BA24" s="16">
        <v>2325.6</v>
      </c>
      <c r="BB24" s="16">
        <v>2346.1</v>
      </c>
      <c r="BC24" s="16">
        <v>2365.6999999999998</v>
      </c>
      <c r="BD24" s="16">
        <v>2378.3000000000002</v>
      </c>
      <c r="BE24" s="16">
        <v>2396</v>
      </c>
      <c r="BF24" s="16">
        <v>2403.6999999999998</v>
      </c>
      <c r="BG24" s="16">
        <v>2433.1</v>
      </c>
      <c r="BH24" s="16">
        <v>2484.1</v>
      </c>
      <c r="BI24" s="16">
        <v>2523.6</v>
      </c>
      <c r="BJ24" s="16">
        <v>2548</v>
      </c>
      <c r="BK24" s="16">
        <v>2596.4</v>
      </c>
      <c r="BL24" s="16">
        <v>2631.7</v>
      </c>
      <c r="BM24" s="16">
        <v>2644.8</v>
      </c>
      <c r="BN24" s="16">
        <v>2656.9</v>
      </c>
      <c r="BO24" s="16">
        <v>2687.4</v>
      </c>
      <c r="BP24" s="16">
        <v>2708.3</v>
      </c>
      <c r="BQ24" s="16">
        <v>2726.8</v>
      </c>
      <c r="BR24" s="16">
        <v>2747.1</v>
      </c>
      <c r="BS24" s="16">
        <v>2777.4</v>
      </c>
      <c r="BT24" s="16">
        <v>2786.6</v>
      </c>
      <c r="BU24" s="16">
        <v>2820.5</v>
      </c>
      <c r="BV24" s="16">
        <v>2831.5</v>
      </c>
      <c r="BW24" s="16">
        <v>2875.7</v>
      </c>
      <c r="BX24" s="16">
        <v>2905.4</v>
      </c>
      <c r="BY24" s="16">
        <v>2935.6</v>
      </c>
      <c r="BZ24" s="16">
        <v>2963.2</v>
      </c>
      <c r="CA24" s="16">
        <v>3074.5</v>
      </c>
      <c r="CG24" s="16" t="s">
        <v>201</v>
      </c>
      <c r="CH24" s="19">
        <v>192.56666666666669</v>
      </c>
      <c r="CI24" s="19">
        <v>196.6</v>
      </c>
    </row>
    <row r="25" spans="1:87" x14ac:dyDescent="0.2">
      <c r="A25" t="s">
        <v>64</v>
      </c>
      <c r="B25" t="s">
        <v>65</v>
      </c>
      <c r="C25">
        <v>392.5</v>
      </c>
      <c r="D25">
        <v>404.7</v>
      </c>
      <c r="E25">
        <v>403.9</v>
      </c>
      <c r="F25">
        <v>404.5</v>
      </c>
      <c r="G25">
        <v>420.8</v>
      </c>
      <c r="H25">
        <v>422.7</v>
      </c>
      <c r="I25">
        <v>428.4</v>
      </c>
      <c r="J25">
        <v>428.5</v>
      </c>
      <c r="K25">
        <v>442.9</v>
      </c>
      <c r="L25">
        <v>445.5</v>
      </c>
      <c r="M25">
        <v>448.1</v>
      </c>
      <c r="N25">
        <v>451.2</v>
      </c>
      <c r="O25">
        <v>458.1</v>
      </c>
      <c r="P25">
        <v>463.1</v>
      </c>
      <c r="Q25">
        <v>464.8</v>
      </c>
      <c r="R25">
        <v>468.1</v>
      </c>
      <c r="S25">
        <v>479.7</v>
      </c>
      <c r="T25">
        <v>484.8</v>
      </c>
      <c r="U25">
        <v>486.2</v>
      </c>
      <c r="V25">
        <v>491.4</v>
      </c>
      <c r="W25">
        <v>506.5</v>
      </c>
      <c r="X25">
        <v>512.9</v>
      </c>
      <c r="Y25">
        <v>514</v>
      </c>
      <c r="Z25">
        <v>517.5</v>
      </c>
      <c r="AA25">
        <v>538</v>
      </c>
      <c r="AB25">
        <v>543.70000000000005</v>
      </c>
      <c r="AC25">
        <v>546.1</v>
      </c>
      <c r="AD25">
        <v>548.6</v>
      </c>
      <c r="AE25">
        <v>568.29999999999995</v>
      </c>
      <c r="AF25">
        <v>575</v>
      </c>
      <c r="AG25">
        <v>578.20000000000005</v>
      </c>
      <c r="AH25">
        <v>581.1</v>
      </c>
      <c r="AI25">
        <v>597.29999999999995</v>
      </c>
      <c r="AJ25">
        <v>602.9</v>
      </c>
      <c r="AK25">
        <v>608.9</v>
      </c>
      <c r="AL25">
        <v>613.1</v>
      </c>
      <c r="AM25">
        <v>651.9</v>
      </c>
      <c r="AN25">
        <v>662.4</v>
      </c>
      <c r="AO25">
        <v>667.9</v>
      </c>
      <c r="AP25">
        <v>675.7</v>
      </c>
      <c r="AQ25">
        <v>678.9</v>
      </c>
      <c r="AR25">
        <v>689.3</v>
      </c>
      <c r="AS25">
        <v>693.6</v>
      </c>
      <c r="AT25">
        <v>699</v>
      </c>
      <c r="AU25">
        <v>703.1</v>
      </c>
      <c r="AV25">
        <v>712</v>
      </c>
      <c r="AW25">
        <v>716</v>
      </c>
      <c r="AX25">
        <v>721.8</v>
      </c>
      <c r="AY25">
        <v>753.2</v>
      </c>
      <c r="AZ25">
        <v>759.4</v>
      </c>
      <c r="BA25">
        <v>765.1</v>
      </c>
      <c r="BB25">
        <v>770.8</v>
      </c>
      <c r="BC25">
        <v>790</v>
      </c>
      <c r="BD25">
        <v>795.2</v>
      </c>
      <c r="BE25">
        <v>802.3</v>
      </c>
      <c r="BF25">
        <v>808.6</v>
      </c>
      <c r="BG25">
        <v>824.6</v>
      </c>
      <c r="BH25">
        <v>833.3</v>
      </c>
      <c r="BI25">
        <v>837</v>
      </c>
      <c r="BJ25">
        <v>843.6</v>
      </c>
      <c r="BK25">
        <v>861.8</v>
      </c>
      <c r="BL25">
        <v>869.5</v>
      </c>
      <c r="BM25">
        <v>874.3</v>
      </c>
      <c r="BN25">
        <v>881.6</v>
      </c>
      <c r="BO25">
        <v>886.4</v>
      </c>
      <c r="BP25">
        <v>894</v>
      </c>
      <c r="BQ25">
        <v>899.5</v>
      </c>
      <c r="BR25">
        <v>906</v>
      </c>
      <c r="BS25">
        <v>916.2</v>
      </c>
      <c r="BT25">
        <v>922.8</v>
      </c>
      <c r="BU25">
        <v>929.8</v>
      </c>
      <c r="BV25">
        <v>935.5</v>
      </c>
      <c r="BW25">
        <v>960.8</v>
      </c>
      <c r="BX25">
        <v>969.1</v>
      </c>
      <c r="BY25">
        <v>977.8</v>
      </c>
      <c r="BZ25">
        <v>989</v>
      </c>
      <c r="CA25">
        <v>1022.7</v>
      </c>
      <c r="CB25">
        <f>CA25*(1-0.028)</f>
        <v>994.06439999999998</v>
      </c>
      <c r="CG25" t="s">
        <v>202</v>
      </c>
      <c r="CH25" s="18">
        <v>194.19999999999996</v>
      </c>
      <c r="CI25" s="18">
        <v>198.43333333333331</v>
      </c>
    </row>
    <row r="26" spans="1:87" x14ac:dyDescent="0.2">
      <c r="A26" t="s">
        <v>66</v>
      </c>
      <c r="B26" t="s">
        <v>67</v>
      </c>
      <c r="C26">
        <v>213</v>
      </c>
      <c r="D26">
        <v>216.1</v>
      </c>
      <c r="E26">
        <v>220.7</v>
      </c>
      <c r="F26">
        <v>226.7</v>
      </c>
      <c r="G26">
        <v>233.8</v>
      </c>
      <c r="H26">
        <v>240.4</v>
      </c>
      <c r="I26">
        <v>245.8</v>
      </c>
      <c r="J26">
        <v>250.3</v>
      </c>
      <c r="K26">
        <v>254.1</v>
      </c>
      <c r="L26">
        <v>257.89999999999998</v>
      </c>
      <c r="M26">
        <v>261.60000000000002</v>
      </c>
      <c r="N26">
        <v>265.2</v>
      </c>
      <c r="O26">
        <v>268.89999999999998</v>
      </c>
      <c r="P26">
        <v>273.39999999999998</v>
      </c>
      <c r="Q26">
        <v>279</v>
      </c>
      <c r="R26">
        <v>285.5</v>
      </c>
      <c r="S26">
        <v>293</v>
      </c>
      <c r="T26">
        <v>300.39999999999998</v>
      </c>
      <c r="U26">
        <v>308.60000000000002</v>
      </c>
      <c r="V26">
        <v>315.39999999999998</v>
      </c>
      <c r="W26">
        <v>323.2</v>
      </c>
      <c r="X26">
        <v>329.2</v>
      </c>
      <c r="Y26">
        <v>335.1</v>
      </c>
      <c r="Z26">
        <v>341</v>
      </c>
      <c r="AA26">
        <v>389.6</v>
      </c>
      <c r="AB26">
        <v>395.6</v>
      </c>
      <c r="AC26">
        <v>402.1</v>
      </c>
      <c r="AD26">
        <v>409.1</v>
      </c>
      <c r="AE26">
        <v>416.4</v>
      </c>
      <c r="AF26">
        <v>424.1</v>
      </c>
      <c r="AG26">
        <v>432</v>
      </c>
      <c r="AH26">
        <v>440.3</v>
      </c>
      <c r="AI26">
        <v>448.8</v>
      </c>
      <c r="AJ26">
        <v>457.3</v>
      </c>
      <c r="AK26">
        <v>465.9</v>
      </c>
      <c r="AL26">
        <v>474.5</v>
      </c>
      <c r="AM26">
        <v>482.9</v>
      </c>
      <c r="AN26">
        <v>490.4</v>
      </c>
      <c r="AO26">
        <v>496.7</v>
      </c>
      <c r="AP26">
        <v>501.8</v>
      </c>
      <c r="AQ26">
        <v>506</v>
      </c>
      <c r="AR26">
        <v>510.5</v>
      </c>
      <c r="AS26">
        <v>515.70000000000005</v>
      </c>
      <c r="AT26">
        <v>521.4</v>
      </c>
      <c r="AU26">
        <v>527.6</v>
      </c>
      <c r="AV26">
        <v>533.4</v>
      </c>
      <c r="AW26">
        <v>538.5</v>
      </c>
      <c r="AX26">
        <v>542.9</v>
      </c>
      <c r="AY26">
        <v>547</v>
      </c>
      <c r="AZ26">
        <v>551.6</v>
      </c>
      <c r="BA26">
        <v>557.1</v>
      </c>
      <c r="BB26">
        <v>563.4</v>
      </c>
      <c r="BC26">
        <v>570.29999999999995</v>
      </c>
      <c r="BD26">
        <v>567.1</v>
      </c>
      <c r="BE26">
        <v>573.70000000000005</v>
      </c>
      <c r="BF26">
        <v>580.20000000000005</v>
      </c>
      <c r="BG26">
        <v>586.70000000000005</v>
      </c>
      <c r="BH26">
        <v>594</v>
      </c>
      <c r="BI26">
        <v>602.29999999999995</v>
      </c>
      <c r="BJ26">
        <v>611.5</v>
      </c>
      <c r="BK26">
        <v>621.5</v>
      </c>
      <c r="BL26">
        <v>630.6</v>
      </c>
      <c r="BM26">
        <v>638.5</v>
      </c>
      <c r="BN26">
        <v>645.29999999999995</v>
      </c>
      <c r="BO26">
        <v>651.29999999999995</v>
      </c>
      <c r="BP26">
        <v>657.9</v>
      </c>
      <c r="BQ26">
        <v>665.5</v>
      </c>
      <c r="BR26">
        <v>673.9</v>
      </c>
      <c r="BS26">
        <v>683.1</v>
      </c>
      <c r="BT26">
        <v>691.7</v>
      </c>
      <c r="BU26">
        <v>699.6</v>
      </c>
      <c r="BV26">
        <v>706.6</v>
      </c>
      <c r="BW26">
        <v>713.7</v>
      </c>
      <c r="BX26">
        <v>724.5</v>
      </c>
      <c r="BY26">
        <v>739.9</v>
      </c>
      <c r="BZ26">
        <v>759.5</v>
      </c>
      <c r="CA26">
        <v>782.5</v>
      </c>
      <c r="CB26">
        <f t="shared" ref="CB26:CB32" si="0">CA26*(1-0.028)</f>
        <v>760.59</v>
      </c>
      <c r="CG26" t="s">
        <v>203</v>
      </c>
      <c r="CH26" s="18">
        <v>195.13333333333335</v>
      </c>
      <c r="CI26" s="18">
        <v>199.4666666666667</v>
      </c>
    </row>
    <row r="27" spans="1:87" x14ac:dyDescent="0.2">
      <c r="A27" t="s">
        <v>68</v>
      </c>
      <c r="B27" t="s">
        <v>69</v>
      </c>
      <c r="C27">
        <v>190.2</v>
      </c>
      <c r="D27">
        <v>198.3</v>
      </c>
      <c r="E27">
        <v>204.8</v>
      </c>
      <c r="F27">
        <v>204.8</v>
      </c>
      <c r="G27">
        <v>215</v>
      </c>
      <c r="H27">
        <v>230.1</v>
      </c>
      <c r="I27">
        <v>217.4</v>
      </c>
      <c r="J27">
        <v>246.5</v>
      </c>
      <c r="K27">
        <v>244.9</v>
      </c>
      <c r="L27">
        <v>243.8</v>
      </c>
      <c r="M27">
        <v>251.1</v>
      </c>
      <c r="N27">
        <v>260.3</v>
      </c>
      <c r="O27">
        <v>260.7</v>
      </c>
      <c r="P27">
        <v>260.10000000000002</v>
      </c>
      <c r="Q27">
        <v>271.7</v>
      </c>
      <c r="R27">
        <v>265.7</v>
      </c>
      <c r="S27">
        <v>283.39999999999998</v>
      </c>
      <c r="T27">
        <v>293</v>
      </c>
      <c r="U27">
        <v>288.3</v>
      </c>
      <c r="V27">
        <v>294.5</v>
      </c>
      <c r="W27">
        <v>301.3</v>
      </c>
      <c r="X27">
        <v>310.8</v>
      </c>
      <c r="Y27">
        <v>300.10000000000002</v>
      </c>
      <c r="Z27">
        <v>305.39999999999998</v>
      </c>
      <c r="AA27">
        <v>291.3</v>
      </c>
      <c r="AB27">
        <v>294.89999999999998</v>
      </c>
      <c r="AC27">
        <v>308.7</v>
      </c>
      <c r="AD27">
        <v>301.39999999999998</v>
      </c>
      <c r="AE27">
        <v>332.5</v>
      </c>
      <c r="AF27">
        <v>314.7</v>
      </c>
      <c r="AG27">
        <v>319.60000000000002</v>
      </c>
      <c r="AH27">
        <v>329.9</v>
      </c>
      <c r="AI27">
        <v>331.6</v>
      </c>
      <c r="AJ27">
        <v>339.2</v>
      </c>
      <c r="AK27">
        <v>340.8</v>
      </c>
      <c r="AL27">
        <v>341.8</v>
      </c>
      <c r="AM27">
        <v>358.4</v>
      </c>
      <c r="AN27">
        <v>368.9</v>
      </c>
      <c r="AO27">
        <v>378.2</v>
      </c>
      <c r="AP27">
        <v>372.8</v>
      </c>
      <c r="AQ27">
        <v>382.1</v>
      </c>
      <c r="AR27">
        <v>385.7</v>
      </c>
      <c r="AS27">
        <v>405.6</v>
      </c>
      <c r="AT27">
        <v>414.1</v>
      </c>
      <c r="AU27">
        <v>418.8</v>
      </c>
      <c r="AV27">
        <v>409.7</v>
      </c>
      <c r="AW27">
        <v>396.4</v>
      </c>
      <c r="AX27">
        <v>399.3</v>
      </c>
      <c r="AY27">
        <v>400.6</v>
      </c>
      <c r="AZ27">
        <v>421.7</v>
      </c>
      <c r="BA27">
        <v>419</v>
      </c>
      <c r="BB27">
        <v>428.9</v>
      </c>
      <c r="BC27">
        <v>424.8</v>
      </c>
      <c r="BD27">
        <v>438.4</v>
      </c>
      <c r="BE27">
        <v>448.2</v>
      </c>
      <c r="BF27">
        <v>448.6</v>
      </c>
      <c r="BG27">
        <v>459.4</v>
      </c>
      <c r="BH27">
        <v>481.5</v>
      </c>
      <c r="BI27">
        <v>507.3</v>
      </c>
      <c r="BJ27">
        <v>515.5</v>
      </c>
      <c r="BK27">
        <v>523.70000000000005</v>
      </c>
      <c r="BL27">
        <v>538</v>
      </c>
      <c r="BM27">
        <v>540.5</v>
      </c>
      <c r="BN27">
        <v>541.70000000000005</v>
      </c>
      <c r="BO27">
        <v>550.20000000000005</v>
      </c>
      <c r="BP27">
        <v>558.6</v>
      </c>
      <c r="BQ27">
        <v>566.5</v>
      </c>
      <c r="BR27">
        <v>575.79999999999995</v>
      </c>
      <c r="BS27">
        <v>573.6</v>
      </c>
      <c r="BT27">
        <v>569.29999999999995</v>
      </c>
      <c r="BU27">
        <v>583.6</v>
      </c>
      <c r="BV27">
        <v>583.20000000000005</v>
      </c>
      <c r="BW27">
        <v>590.29999999999995</v>
      </c>
      <c r="BX27">
        <v>602.6</v>
      </c>
      <c r="BY27">
        <v>607.79999999999995</v>
      </c>
      <c r="BZ27">
        <v>604.6</v>
      </c>
      <c r="CA27">
        <v>617.20000000000005</v>
      </c>
      <c r="CB27">
        <f t="shared" si="0"/>
        <v>599.91840000000002</v>
      </c>
      <c r="CG27" t="s">
        <v>204</v>
      </c>
      <c r="CH27" s="18">
        <v>196.93333333333331</v>
      </c>
      <c r="CI27" s="18">
        <v>201.26666666666665</v>
      </c>
    </row>
    <row r="28" spans="1:87" x14ac:dyDescent="0.2">
      <c r="A28" t="s">
        <v>70</v>
      </c>
      <c r="B28" t="s">
        <v>71</v>
      </c>
      <c r="C28">
        <v>20.5</v>
      </c>
      <c r="D28">
        <v>20</v>
      </c>
      <c r="E28">
        <v>20.6</v>
      </c>
      <c r="F28">
        <v>21.9</v>
      </c>
      <c r="G28">
        <v>25.5</v>
      </c>
      <c r="H28">
        <v>28.4</v>
      </c>
      <c r="I28">
        <v>33.1</v>
      </c>
      <c r="J28">
        <v>40.6</v>
      </c>
      <c r="K28">
        <v>42.8</v>
      </c>
      <c r="L28">
        <v>60.5</v>
      </c>
      <c r="M28">
        <v>56.9</v>
      </c>
      <c r="N28">
        <v>53.7</v>
      </c>
      <c r="O28">
        <v>51.8</v>
      </c>
      <c r="P28">
        <v>55.2</v>
      </c>
      <c r="Q28">
        <v>54.2</v>
      </c>
      <c r="R28">
        <v>51.5</v>
      </c>
      <c r="S28">
        <v>42.3</v>
      </c>
      <c r="T28">
        <v>35.9</v>
      </c>
      <c r="U28">
        <v>34.700000000000003</v>
      </c>
      <c r="V28">
        <v>32.9</v>
      </c>
      <c r="W28">
        <v>32.1</v>
      </c>
      <c r="X28">
        <v>30.9</v>
      </c>
      <c r="Y28">
        <v>31.6</v>
      </c>
      <c r="Z28">
        <v>32.5</v>
      </c>
      <c r="AA28">
        <v>30.3</v>
      </c>
      <c r="AB28">
        <v>29.5</v>
      </c>
      <c r="AC28">
        <v>30.6</v>
      </c>
      <c r="AD28">
        <v>31.1</v>
      </c>
      <c r="AE28">
        <v>32.299999999999997</v>
      </c>
      <c r="AF28">
        <v>31.8</v>
      </c>
      <c r="AG28">
        <v>32.799999999999997</v>
      </c>
      <c r="AH28">
        <v>34</v>
      </c>
      <c r="AI28">
        <v>36.299999999999997</v>
      </c>
      <c r="AJ28">
        <v>38.200000000000003</v>
      </c>
      <c r="AK28">
        <v>58.2</v>
      </c>
      <c r="AL28">
        <v>71.900000000000006</v>
      </c>
      <c r="AM28">
        <v>101.6</v>
      </c>
      <c r="AN28">
        <v>130.30000000000001</v>
      </c>
      <c r="AO28">
        <v>144.4</v>
      </c>
      <c r="AP28">
        <v>148.6</v>
      </c>
      <c r="AQ28">
        <v>159.30000000000001</v>
      </c>
      <c r="AR28">
        <v>141.19999999999999</v>
      </c>
      <c r="AS28">
        <v>131</v>
      </c>
      <c r="AT28">
        <v>123.9</v>
      </c>
      <c r="AU28">
        <v>116.7</v>
      </c>
      <c r="AV28">
        <v>109.3</v>
      </c>
      <c r="AW28">
        <v>102.9</v>
      </c>
      <c r="AX28">
        <v>99.8</v>
      </c>
      <c r="AY28">
        <v>94.6</v>
      </c>
      <c r="AZ28">
        <v>86.3</v>
      </c>
      <c r="BA28">
        <v>78.400000000000006</v>
      </c>
      <c r="BB28">
        <v>75.099999999999994</v>
      </c>
      <c r="BC28">
        <v>69</v>
      </c>
      <c r="BD28">
        <v>64.8</v>
      </c>
      <c r="BE28">
        <v>59.1</v>
      </c>
      <c r="BF28">
        <v>57.1</v>
      </c>
      <c r="BG28">
        <v>39.1</v>
      </c>
      <c r="BH28">
        <v>35.799999999999997</v>
      </c>
      <c r="BI28">
        <v>34</v>
      </c>
      <c r="BJ28">
        <v>33</v>
      </c>
      <c r="BK28">
        <v>32.799999999999997</v>
      </c>
      <c r="BL28">
        <v>31.9</v>
      </c>
      <c r="BM28">
        <v>32.1</v>
      </c>
      <c r="BN28">
        <v>31.9</v>
      </c>
      <c r="BO28">
        <v>32.4</v>
      </c>
      <c r="BP28">
        <v>32</v>
      </c>
      <c r="BQ28">
        <v>31.6</v>
      </c>
      <c r="BR28">
        <v>30.7</v>
      </c>
      <c r="BS28">
        <v>30.4</v>
      </c>
      <c r="BT28">
        <v>29</v>
      </c>
      <c r="BU28">
        <v>28.8</v>
      </c>
      <c r="BV28">
        <v>28</v>
      </c>
      <c r="BW28">
        <v>27.6</v>
      </c>
      <c r="BX28">
        <v>25.5</v>
      </c>
      <c r="BY28">
        <v>24.7</v>
      </c>
      <c r="BZ28">
        <v>24.1</v>
      </c>
      <c r="CA28">
        <v>25.2</v>
      </c>
      <c r="CB28">
        <f t="shared" si="0"/>
        <v>24.494399999999999</v>
      </c>
      <c r="CG28" t="s">
        <v>205</v>
      </c>
      <c r="CH28" s="18">
        <v>198.80000000000004</v>
      </c>
      <c r="CI28" s="18">
        <v>203.16666666666666</v>
      </c>
    </row>
    <row r="29" spans="1:87" x14ac:dyDescent="0.2">
      <c r="A29" t="s">
        <v>72</v>
      </c>
      <c r="B29" t="s">
        <v>73</v>
      </c>
      <c r="C29">
        <v>25.1</v>
      </c>
      <c r="D29">
        <v>24.9</v>
      </c>
      <c r="E29">
        <v>24.9</v>
      </c>
      <c r="F29">
        <v>25.1</v>
      </c>
      <c r="G29">
        <v>26</v>
      </c>
      <c r="H29">
        <v>26.3</v>
      </c>
      <c r="I29">
        <v>26.4</v>
      </c>
      <c r="J29">
        <v>27.6</v>
      </c>
      <c r="K29">
        <v>28.6</v>
      </c>
      <c r="L29">
        <v>29.3</v>
      </c>
      <c r="M29">
        <v>29.9</v>
      </c>
      <c r="N29">
        <v>30.4</v>
      </c>
      <c r="O29">
        <v>31.2</v>
      </c>
      <c r="P29">
        <v>31.7</v>
      </c>
      <c r="Q29">
        <v>32.200000000000003</v>
      </c>
      <c r="R29">
        <v>32.200000000000003</v>
      </c>
      <c r="S29">
        <v>33.299999999999997</v>
      </c>
      <c r="T29">
        <v>33.700000000000003</v>
      </c>
      <c r="U29">
        <v>34.4</v>
      </c>
      <c r="V29">
        <v>34.799999999999997</v>
      </c>
      <c r="W29">
        <v>36</v>
      </c>
      <c r="X29">
        <v>36.200000000000003</v>
      </c>
      <c r="Y29">
        <v>36.6</v>
      </c>
      <c r="Z29">
        <v>36.799999999999997</v>
      </c>
      <c r="AA29">
        <v>38.200000000000003</v>
      </c>
      <c r="AB29">
        <v>38.700000000000003</v>
      </c>
      <c r="AC29">
        <v>39.1</v>
      </c>
      <c r="AD29">
        <v>39.5</v>
      </c>
      <c r="AE29">
        <v>40.5</v>
      </c>
      <c r="AF29">
        <v>41.7</v>
      </c>
      <c r="AG29">
        <v>41.9</v>
      </c>
      <c r="AH29">
        <v>42.6</v>
      </c>
      <c r="AI29">
        <v>44</v>
      </c>
      <c r="AJ29">
        <v>44.7</v>
      </c>
      <c r="AK29">
        <v>45.5</v>
      </c>
      <c r="AL29">
        <v>45.9</v>
      </c>
      <c r="AM29">
        <v>49.6</v>
      </c>
      <c r="AN29">
        <v>50.4</v>
      </c>
      <c r="AO29">
        <v>52.1</v>
      </c>
      <c r="AP29">
        <v>54.1</v>
      </c>
      <c r="AQ29">
        <v>55.9</v>
      </c>
      <c r="AR29">
        <v>57.2</v>
      </c>
      <c r="AS29">
        <v>58.9</v>
      </c>
      <c r="AT29">
        <v>59.9</v>
      </c>
      <c r="AU29">
        <v>61.6</v>
      </c>
      <c r="AV29">
        <v>62.4</v>
      </c>
      <c r="AW29">
        <v>64.599999999999994</v>
      </c>
      <c r="AX29">
        <v>64.5</v>
      </c>
      <c r="AY29">
        <v>67.2</v>
      </c>
      <c r="AZ29">
        <v>69</v>
      </c>
      <c r="BA29">
        <v>71.3</v>
      </c>
      <c r="BB29">
        <v>72.900000000000006</v>
      </c>
      <c r="BC29">
        <v>76.5</v>
      </c>
      <c r="BD29">
        <v>78.400000000000006</v>
      </c>
      <c r="BE29">
        <v>80.5</v>
      </c>
      <c r="BF29">
        <v>80.900000000000006</v>
      </c>
      <c r="BG29">
        <v>82.9</v>
      </c>
      <c r="BH29">
        <v>82.3</v>
      </c>
      <c r="BI29">
        <v>84.3</v>
      </c>
      <c r="BJ29">
        <v>85.4</v>
      </c>
      <c r="BK29">
        <v>88.2</v>
      </c>
      <c r="BL29">
        <v>89.2</v>
      </c>
      <c r="BM29">
        <v>90.3</v>
      </c>
      <c r="BN29">
        <v>91.5</v>
      </c>
      <c r="BO29">
        <v>91.9</v>
      </c>
      <c r="BP29">
        <v>92.4</v>
      </c>
      <c r="BQ29">
        <v>93.1</v>
      </c>
      <c r="BR29">
        <v>93.7</v>
      </c>
      <c r="BS29">
        <v>95</v>
      </c>
      <c r="BT29">
        <v>97.4</v>
      </c>
      <c r="BU29">
        <v>99.8</v>
      </c>
      <c r="BV29">
        <v>102</v>
      </c>
      <c r="BW29">
        <v>105.6</v>
      </c>
      <c r="BX29">
        <v>107.9</v>
      </c>
      <c r="BY29">
        <v>111</v>
      </c>
      <c r="BZ29">
        <v>113.1</v>
      </c>
      <c r="CA29">
        <v>116.2</v>
      </c>
      <c r="CB29">
        <f t="shared" si="0"/>
        <v>112.9464</v>
      </c>
      <c r="CG29" t="s">
        <v>206</v>
      </c>
      <c r="CH29" s="18">
        <v>197.56666666666663</v>
      </c>
      <c r="CI29" s="18">
        <v>202.33333333333334</v>
      </c>
    </row>
    <row r="30" spans="1:87" x14ac:dyDescent="0.2">
      <c r="A30" t="s">
        <v>74</v>
      </c>
      <c r="B30" t="s">
        <v>75</v>
      </c>
      <c r="C30">
        <v>175.6</v>
      </c>
      <c r="D30">
        <v>178.3</v>
      </c>
      <c r="E30">
        <v>179.9</v>
      </c>
      <c r="F30">
        <v>182.7</v>
      </c>
      <c r="G30">
        <v>186.6</v>
      </c>
      <c r="H30">
        <v>191.3</v>
      </c>
      <c r="I30">
        <v>194.1</v>
      </c>
      <c r="J30">
        <v>197.7</v>
      </c>
      <c r="K30">
        <v>207.6</v>
      </c>
      <c r="L30">
        <v>210.1</v>
      </c>
      <c r="M30">
        <v>212.3</v>
      </c>
      <c r="N30">
        <v>215.4</v>
      </c>
      <c r="O30">
        <v>224</v>
      </c>
      <c r="P30">
        <v>229</v>
      </c>
      <c r="Q30">
        <v>233.7</v>
      </c>
      <c r="R30">
        <v>238.2</v>
      </c>
      <c r="S30">
        <v>248</v>
      </c>
      <c r="T30">
        <v>252.7</v>
      </c>
      <c r="U30">
        <v>257.7</v>
      </c>
      <c r="V30">
        <v>258.8</v>
      </c>
      <c r="W30">
        <v>265.39999999999998</v>
      </c>
      <c r="X30">
        <v>266</v>
      </c>
      <c r="Y30">
        <v>283.60000000000002</v>
      </c>
      <c r="Z30">
        <v>279</v>
      </c>
      <c r="AA30">
        <v>279.3</v>
      </c>
      <c r="AB30">
        <v>280.8</v>
      </c>
      <c r="AC30">
        <v>281.8</v>
      </c>
      <c r="AD30">
        <v>284</v>
      </c>
      <c r="AE30">
        <v>290.2</v>
      </c>
      <c r="AF30">
        <v>293</v>
      </c>
      <c r="AG30">
        <v>295.60000000000002</v>
      </c>
      <c r="AH30">
        <v>300.8</v>
      </c>
      <c r="AI30">
        <v>310.3</v>
      </c>
      <c r="AJ30">
        <v>630.79999999999995</v>
      </c>
      <c r="AK30">
        <v>386</v>
      </c>
      <c r="AL30">
        <v>343.7</v>
      </c>
      <c r="AM30">
        <v>357.5</v>
      </c>
      <c r="AN30">
        <v>437.5</v>
      </c>
      <c r="AO30">
        <v>397.6</v>
      </c>
      <c r="AP30">
        <v>399.2</v>
      </c>
      <c r="AQ30">
        <v>480</v>
      </c>
      <c r="AR30">
        <v>484.9</v>
      </c>
      <c r="AS30">
        <v>487.3</v>
      </c>
      <c r="AT30">
        <v>484.4</v>
      </c>
      <c r="AU30">
        <v>485.2</v>
      </c>
      <c r="AV30">
        <v>485.4</v>
      </c>
      <c r="AW30">
        <v>484.8</v>
      </c>
      <c r="AX30">
        <v>484</v>
      </c>
      <c r="AY30">
        <v>434.2</v>
      </c>
      <c r="AZ30">
        <v>433.9</v>
      </c>
      <c r="BA30">
        <v>434.6</v>
      </c>
      <c r="BB30">
        <v>435</v>
      </c>
      <c r="BC30">
        <v>435.2</v>
      </c>
      <c r="BD30">
        <v>434.3</v>
      </c>
      <c r="BE30">
        <v>432.2</v>
      </c>
      <c r="BF30">
        <v>428.2</v>
      </c>
      <c r="BG30">
        <v>440.5</v>
      </c>
      <c r="BH30">
        <v>457.2</v>
      </c>
      <c r="BI30">
        <v>458.8</v>
      </c>
      <c r="BJ30">
        <v>459.1</v>
      </c>
      <c r="BK30">
        <v>468.4</v>
      </c>
      <c r="BL30">
        <v>472.6</v>
      </c>
      <c r="BM30">
        <v>469.1</v>
      </c>
      <c r="BN30">
        <v>464.9</v>
      </c>
      <c r="BO30">
        <v>475.3</v>
      </c>
      <c r="BP30">
        <v>473.4</v>
      </c>
      <c r="BQ30">
        <v>470.6</v>
      </c>
      <c r="BR30">
        <v>467</v>
      </c>
      <c r="BS30">
        <v>479.1</v>
      </c>
      <c r="BT30">
        <v>476.4</v>
      </c>
      <c r="BU30">
        <v>478.9</v>
      </c>
      <c r="BV30">
        <v>476.1</v>
      </c>
      <c r="BW30">
        <v>477.8</v>
      </c>
      <c r="BX30">
        <v>475.8</v>
      </c>
      <c r="BY30">
        <v>474.5</v>
      </c>
      <c r="BZ30">
        <v>472.9</v>
      </c>
      <c r="CA30">
        <v>510.8</v>
      </c>
      <c r="CB30">
        <f t="shared" si="0"/>
        <v>496.49759999999998</v>
      </c>
      <c r="CG30" t="s">
        <v>207</v>
      </c>
      <c r="CH30" s="18">
        <v>199.553</v>
      </c>
      <c r="CI30" s="18">
        <v>204.31700000000001</v>
      </c>
    </row>
    <row r="31" spans="1:87" x14ac:dyDescent="0.2">
      <c r="D31">
        <f>(D30/C30)-1</f>
        <v>1.537585421412313E-2</v>
      </c>
      <c r="E31">
        <f t="shared" ref="E31:BP31" si="1">(E30/D30)-1</f>
        <v>8.9736399326976191E-3</v>
      </c>
      <c r="F31">
        <f t="shared" si="1"/>
        <v>1.5564202334630295E-2</v>
      </c>
      <c r="G31">
        <f t="shared" si="1"/>
        <v>2.1346469622331776E-2</v>
      </c>
      <c r="H31">
        <f t="shared" si="1"/>
        <v>2.518756698821023E-2</v>
      </c>
      <c r="I31">
        <f t="shared" si="1"/>
        <v>1.463669628855202E-2</v>
      </c>
      <c r="J31">
        <f t="shared" si="1"/>
        <v>1.8547140649149974E-2</v>
      </c>
      <c r="K31">
        <f t="shared" si="1"/>
        <v>5.0075872534142585E-2</v>
      </c>
      <c r="L31">
        <f t="shared" si="1"/>
        <v>1.2042389210019211E-2</v>
      </c>
      <c r="M31">
        <f t="shared" si="1"/>
        <v>1.0471204188481797E-2</v>
      </c>
      <c r="N31">
        <f t="shared" si="1"/>
        <v>1.4601978332548171E-2</v>
      </c>
      <c r="O31">
        <f t="shared" si="1"/>
        <v>3.9925719591457742E-2</v>
      </c>
      <c r="P31">
        <f t="shared" si="1"/>
        <v>2.2321428571428603E-2</v>
      </c>
      <c r="Q31">
        <f t="shared" si="1"/>
        <v>2.0524017467248967E-2</v>
      </c>
      <c r="R31">
        <f t="shared" si="1"/>
        <v>1.9255455712451797E-2</v>
      </c>
      <c r="S31">
        <f t="shared" si="1"/>
        <v>4.1141897565071472E-2</v>
      </c>
      <c r="T31">
        <f t="shared" si="1"/>
        <v>1.8951612903225667E-2</v>
      </c>
      <c r="U31">
        <f t="shared" si="1"/>
        <v>1.9786307874950504E-2</v>
      </c>
      <c r="V31">
        <f t="shared" si="1"/>
        <v>4.2685292976329947E-3</v>
      </c>
      <c r="W31">
        <f t="shared" si="1"/>
        <v>2.5502318392581103E-2</v>
      </c>
      <c r="X31">
        <f t="shared" si="1"/>
        <v>2.2607385079127518E-3</v>
      </c>
      <c r="Y31">
        <f t="shared" si="1"/>
        <v>6.616541353383476E-2</v>
      </c>
      <c r="Z31">
        <f t="shared" si="1"/>
        <v>-1.6220028208744797E-2</v>
      </c>
      <c r="AA31">
        <f t="shared" si="1"/>
        <v>1.0752688172044333E-3</v>
      </c>
      <c r="AB31">
        <f t="shared" si="1"/>
        <v>5.3705692803436289E-3</v>
      </c>
      <c r="AC31">
        <f t="shared" si="1"/>
        <v>3.5612535612534746E-3</v>
      </c>
      <c r="AD31">
        <f t="shared" si="1"/>
        <v>7.8069552874378001E-3</v>
      </c>
      <c r="AE31">
        <f t="shared" si="1"/>
        <v>2.1830985915492818E-2</v>
      </c>
      <c r="AF31">
        <f t="shared" si="1"/>
        <v>9.6485182632668476E-3</v>
      </c>
      <c r="AG31">
        <f t="shared" si="1"/>
        <v>8.8737201365187701E-3</v>
      </c>
      <c r="AH31">
        <f t="shared" si="1"/>
        <v>1.7591339648173276E-2</v>
      </c>
      <c r="AI31">
        <f t="shared" si="1"/>
        <v>3.1582446808510634E-2</v>
      </c>
      <c r="AJ31">
        <f t="shared" si="1"/>
        <v>1.0328714147599096</v>
      </c>
      <c r="AK31">
        <f t="shared" si="1"/>
        <v>-0.38807863031071654</v>
      </c>
      <c r="AL31">
        <f t="shared" si="1"/>
        <v>-0.10958549222797931</v>
      </c>
      <c r="AM31">
        <f t="shared" si="1"/>
        <v>4.015129473377943E-2</v>
      </c>
      <c r="AN31">
        <f t="shared" si="1"/>
        <v>0.22377622377622375</v>
      </c>
      <c r="AO31">
        <f t="shared" si="1"/>
        <v>-9.1199999999999948E-2</v>
      </c>
      <c r="AP31">
        <f t="shared" si="1"/>
        <v>4.0241448692150961E-3</v>
      </c>
      <c r="AQ31">
        <f t="shared" si="1"/>
        <v>0.20240480961923857</v>
      </c>
      <c r="AR31">
        <f t="shared" si="1"/>
        <v>1.0208333333333375E-2</v>
      </c>
      <c r="AS31">
        <f t="shared" si="1"/>
        <v>4.9494741183750968E-3</v>
      </c>
      <c r="AT31">
        <f t="shared" si="1"/>
        <v>-5.9511594500308851E-3</v>
      </c>
      <c r="AU31">
        <f t="shared" si="1"/>
        <v>1.6515276630884035E-3</v>
      </c>
      <c r="AV31">
        <f t="shared" si="1"/>
        <v>4.1220115416318315E-4</v>
      </c>
      <c r="AW31">
        <f t="shared" si="1"/>
        <v>-1.2360939431396156E-3</v>
      </c>
      <c r="AX31">
        <f t="shared" si="1"/>
        <v>-1.6501650165017256E-3</v>
      </c>
      <c r="AY31">
        <f t="shared" si="1"/>
        <v>-0.10289256198347108</v>
      </c>
      <c r="AZ31">
        <f t="shared" si="1"/>
        <v>-6.9092584062646623E-4</v>
      </c>
      <c r="BA31">
        <f t="shared" si="1"/>
        <v>1.6132749481447828E-3</v>
      </c>
      <c r="BB31">
        <f t="shared" si="1"/>
        <v>9.203865623561569E-4</v>
      </c>
      <c r="BC31">
        <f t="shared" si="1"/>
        <v>4.5977011494247044E-4</v>
      </c>
      <c r="BD31">
        <f t="shared" si="1"/>
        <v>-2.0680147058822484E-3</v>
      </c>
      <c r="BE31">
        <f t="shared" si="1"/>
        <v>-4.835367257656098E-3</v>
      </c>
      <c r="BF31">
        <f t="shared" si="1"/>
        <v>-9.2549745488199608E-3</v>
      </c>
      <c r="BG31">
        <f t="shared" si="1"/>
        <v>2.8724894908921161E-2</v>
      </c>
      <c r="BH31">
        <f t="shared" si="1"/>
        <v>3.7911464245175885E-2</v>
      </c>
      <c r="BI31">
        <f t="shared" si="1"/>
        <v>3.4995625546807574E-3</v>
      </c>
      <c r="BJ31">
        <f t="shared" si="1"/>
        <v>6.5387968613772607E-4</v>
      </c>
      <c r="BK31">
        <f t="shared" si="1"/>
        <v>2.0257024613373975E-2</v>
      </c>
      <c r="BL31">
        <f t="shared" si="1"/>
        <v>8.9666951323656985E-3</v>
      </c>
      <c r="BM31">
        <f t="shared" si="1"/>
        <v>-7.4058400338552488E-3</v>
      </c>
      <c r="BN31">
        <f t="shared" si="1"/>
        <v>-8.9533148582392474E-3</v>
      </c>
      <c r="BO31">
        <f t="shared" si="1"/>
        <v>2.2370402237040343E-2</v>
      </c>
      <c r="BP31">
        <f t="shared" si="1"/>
        <v>-3.9974752787713674E-3</v>
      </c>
      <c r="BQ31">
        <f t="shared" ref="BQ31:CA31" si="2">(BQ30/BP30)-1</f>
        <v>-5.9146599070551975E-3</v>
      </c>
      <c r="BR31">
        <f t="shared" si="2"/>
        <v>-7.6498087547811622E-3</v>
      </c>
      <c r="BS31">
        <f t="shared" si="2"/>
        <v>2.5910064239828667E-2</v>
      </c>
      <c r="BT31">
        <f t="shared" si="2"/>
        <v>-5.635566687539284E-3</v>
      </c>
      <c r="BU31">
        <f t="shared" si="2"/>
        <v>5.2476910159529044E-3</v>
      </c>
      <c r="BV31">
        <f t="shared" si="2"/>
        <v>-5.8467320943829115E-3</v>
      </c>
      <c r="BW31">
        <f t="shared" si="2"/>
        <v>3.5706784289015747E-3</v>
      </c>
      <c r="BX31">
        <f t="shared" si="2"/>
        <v>-4.1858518208455209E-3</v>
      </c>
      <c r="BY31">
        <f t="shared" si="2"/>
        <v>-2.732240437158473E-3</v>
      </c>
      <c r="BZ31">
        <f t="shared" si="2"/>
        <v>-3.3719704952581697E-3</v>
      </c>
      <c r="CA31">
        <f>(CA30/BZ30)-1</f>
        <v>8.0143793613872027E-2</v>
      </c>
      <c r="CH31" s="18"/>
      <c r="CI31" s="18"/>
    </row>
    <row r="32" spans="1:87" x14ac:dyDescent="0.2">
      <c r="A32" t="s">
        <v>76</v>
      </c>
      <c r="B32" t="s">
        <v>77</v>
      </c>
      <c r="C32">
        <v>39.799999999999997</v>
      </c>
      <c r="D32">
        <v>41.5</v>
      </c>
      <c r="E32">
        <v>43.3</v>
      </c>
      <c r="F32">
        <v>45.2</v>
      </c>
      <c r="G32">
        <v>47.9</v>
      </c>
      <c r="H32">
        <v>48.3</v>
      </c>
      <c r="I32">
        <v>47</v>
      </c>
      <c r="J32">
        <v>43.9</v>
      </c>
      <c r="K32">
        <v>39.1</v>
      </c>
      <c r="L32">
        <v>35.200000000000003</v>
      </c>
      <c r="M32">
        <v>32.299999999999997</v>
      </c>
      <c r="N32">
        <v>30.2</v>
      </c>
      <c r="O32">
        <v>29.6</v>
      </c>
      <c r="P32">
        <v>28</v>
      </c>
      <c r="Q32">
        <v>25.5</v>
      </c>
      <c r="R32">
        <v>22</v>
      </c>
      <c r="S32">
        <v>17.5</v>
      </c>
      <c r="T32">
        <v>15.4</v>
      </c>
      <c r="U32">
        <v>15.7</v>
      </c>
      <c r="V32">
        <v>18.399999999999999</v>
      </c>
      <c r="W32">
        <v>23.7</v>
      </c>
      <c r="X32">
        <v>26.7</v>
      </c>
      <c r="Y32">
        <v>27.3</v>
      </c>
      <c r="Z32">
        <v>25.6</v>
      </c>
      <c r="AA32">
        <v>21.6</v>
      </c>
      <c r="AB32">
        <v>19.7</v>
      </c>
      <c r="AC32">
        <v>19.899999999999999</v>
      </c>
      <c r="AD32">
        <v>22.1</v>
      </c>
      <c r="AE32">
        <v>26.5</v>
      </c>
      <c r="AF32">
        <v>30</v>
      </c>
      <c r="AG32">
        <v>32.5</v>
      </c>
      <c r="AH32">
        <v>34.1</v>
      </c>
      <c r="AI32">
        <v>34.700000000000003</v>
      </c>
      <c r="AJ32">
        <v>35.4</v>
      </c>
      <c r="AK32">
        <v>36.1</v>
      </c>
      <c r="AL32">
        <v>36.9</v>
      </c>
      <c r="AM32">
        <v>37.799999999999997</v>
      </c>
      <c r="AN32">
        <v>38.6</v>
      </c>
      <c r="AO32">
        <v>39.4</v>
      </c>
      <c r="AP32">
        <v>40.200000000000003</v>
      </c>
      <c r="AQ32">
        <v>41</v>
      </c>
      <c r="AR32">
        <v>42.4</v>
      </c>
      <c r="AS32">
        <v>44.1</v>
      </c>
      <c r="AT32">
        <v>47.4</v>
      </c>
      <c r="AU32">
        <v>48.8</v>
      </c>
      <c r="AV32">
        <v>49.5</v>
      </c>
      <c r="AW32">
        <v>48.9</v>
      </c>
      <c r="AX32">
        <v>47</v>
      </c>
      <c r="AY32">
        <v>43.5</v>
      </c>
      <c r="AZ32">
        <v>41</v>
      </c>
      <c r="BA32">
        <v>39.1</v>
      </c>
      <c r="BB32">
        <v>38.1</v>
      </c>
      <c r="BC32">
        <v>37.799999999999997</v>
      </c>
      <c r="BD32">
        <v>37.9</v>
      </c>
      <c r="BE32">
        <v>38.5</v>
      </c>
      <c r="BF32">
        <v>39.5</v>
      </c>
      <c r="BG32">
        <v>40.9</v>
      </c>
      <c r="BH32">
        <v>42.4</v>
      </c>
      <c r="BI32">
        <v>43.8</v>
      </c>
      <c r="BJ32">
        <v>45.3</v>
      </c>
      <c r="BK32">
        <v>46.7</v>
      </c>
      <c r="BL32">
        <v>48.9</v>
      </c>
      <c r="BM32">
        <v>51.6</v>
      </c>
      <c r="BN32">
        <v>55.1</v>
      </c>
      <c r="BO32">
        <v>59.2</v>
      </c>
      <c r="BP32">
        <v>61.4</v>
      </c>
      <c r="BQ32">
        <v>61.8</v>
      </c>
      <c r="BR32">
        <v>60.3</v>
      </c>
      <c r="BS32">
        <v>56.9</v>
      </c>
      <c r="BT32">
        <v>55</v>
      </c>
      <c r="BU32">
        <v>54.8</v>
      </c>
      <c r="BV32">
        <v>56.1</v>
      </c>
      <c r="BW32">
        <v>58.2</v>
      </c>
      <c r="BX32">
        <v>60.4</v>
      </c>
      <c r="BY32">
        <v>61.6</v>
      </c>
      <c r="BZ32">
        <v>62.6</v>
      </c>
      <c r="CA32">
        <v>63</v>
      </c>
      <c r="CB32">
        <f t="shared" si="0"/>
        <v>61.235999999999997</v>
      </c>
      <c r="CG32" t="s">
        <v>208</v>
      </c>
      <c r="CH32" s="18">
        <v>202.077</v>
      </c>
      <c r="CI32" s="18">
        <v>206.631</v>
      </c>
    </row>
    <row r="33" spans="1:87" x14ac:dyDescent="0.2">
      <c r="A33" t="s">
        <v>78</v>
      </c>
      <c r="B33" t="s">
        <v>79</v>
      </c>
      <c r="C33">
        <v>696</v>
      </c>
      <c r="D33">
        <v>698.4</v>
      </c>
      <c r="E33">
        <v>711.6</v>
      </c>
      <c r="F33">
        <v>717.3</v>
      </c>
      <c r="G33">
        <v>732.3</v>
      </c>
      <c r="H33">
        <v>733.1</v>
      </c>
      <c r="I33">
        <v>732.4</v>
      </c>
      <c r="J33">
        <v>735</v>
      </c>
      <c r="K33">
        <v>743.1</v>
      </c>
      <c r="L33">
        <v>751.5</v>
      </c>
      <c r="M33">
        <v>754.3</v>
      </c>
      <c r="N33">
        <v>757</v>
      </c>
      <c r="O33">
        <v>763.3</v>
      </c>
      <c r="P33">
        <v>773.9</v>
      </c>
      <c r="Q33">
        <v>783.8</v>
      </c>
      <c r="R33">
        <v>796.1</v>
      </c>
      <c r="S33">
        <v>809.2</v>
      </c>
      <c r="T33">
        <v>823.6</v>
      </c>
      <c r="U33">
        <v>839.2</v>
      </c>
      <c r="V33">
        <v>844.9</v>
      </c>
      <c r="W33">
        <v>858.1</v>
      </c>
      <c r="X33">
        <v>866.3</v>
      </c>
      <c r="Y33">
        <v>879.5</v>
      </c>
      <c r="Z33">
        <v>889.5</v>
      </c>
      <c r="AA33">
        <v>913.2</v>
      </c>
      <c r="AB33">
        <v>918.1</v>
      </c>
      <c r="AC33">
        <v>922.6</v>
      </c>
      <c r="AD33">
        <v>936.2</v>
      </c>
      <c r="AE33">
        <v>955.7</v>
      </c>
      <c r="AF33">
        <v>957.3</v>
      </c>
      <c r="AG33">
        <v>960.6</v>
      </c>
      <c r="AH33">
        <v>972.1</v>
      </c>
      <c r="AI33">
        <v>984</v>
      </c>
      <c r="AJ33">
        <v>986.2</v>
      </c>
      <c r="AK33">
        <v>991.5</v>
      </c>
      <c r="AL33">
        <v>991.7</v>
      </c>
      <c r="AM33">
        <v>959.8</v>
      </c>
      <c r="AN33">
        <v>966.3</v>
      </c>
      <c r="AO33">
        <v>963.8</v>
      </c>
      <c r="AP33">
        <v>967.2</v>
      </c>
      <c r="AQ33">
        <v>973.6</v>
      </c>
      <c r="AR33">
        <v>984.5</v>
      </c>
      <c r="AS33">
        <v>987.4</v>
      </c>
      <c r="AT33">
        <v>989.5</v>
      </c>
      <c r="AU33">
        <v>911.8</v>
      </c>
      <c r="AV33">
        <v>914.5</v>
      </c>
      <c r="AW33">
        <v>922.9</v>
      </c>
      <c r="AX33">
        <v>917.4</v>
      </c>
      <c r="AY33">
        <v>940.3</v>
      </c>
      <c r="AZ33">
        <v>944.7</v>
      </c>
      <c r="BA33">
        <v>947.6</v>
      </c>
      <c r="BB33">
        <v>969.4</v>
      </c>
      <c r="BC33">
        <v>1090.5999999999999</v>
      </c>
      <c r="BD33">
        <v>1103.0999999999999</v>
      </c>
      <c r="BE33">
        <v>1106.3</v>
      </c>
      <c r="BF33">
        <v>1117.2</v>
      </c>
      <c r="BG33">
        <v>1142.0999999999999</v>
      </c>
      <c r="BH33">
        <v>1144.9000000000001</v>
      </c>
      <c r="BI33">
        <v>1155.5999999999999</v>
      </c>
      <c r="BJ33">
        <v>1172.5999999999999</v>
      </c>
      <c r="BK33">
        <v>1187.8</v>
      </c>
      <c r="BL33">
        <v>1201.4000000000001</v>
      </c>
      <c r="BM33">
        <v>1211.8</v>
      </c>
      <c r="BN33">
        <v>1220.2</v>
      </c>
      <c r="BO33">
        <v>1225.9000000000001</v>
      </c>
      <c r="BP33">
        <v>1232.4000000000001</v>
      </c>
      <c r="BQ33">
        <v>1243.5999999999999</v>
      </c>
      <c r="BR33">
        <v>1257.5999999999999</v>
      </c>
      <c r="BS33">
        <v>1280.5</v>
      </c>
      <c r="BT33">
        <v>1290.5999999999999</v>
      </c>
      <c r="BU33">
        <v>1306</v>
      </c>
      <c r="BV33">
        <v>1317.3</v>
      </c>
      <c r="BW33">
        <v>1343.6</v>
      </c>
      <c r="BX33">
        <v>1352.4</v>
      </c>
      <c r="BY33">
        <v>1367.4</v>
      </c>
      <c r="BZ33">
        <v>1373.9</v>
      </c>
      <c r="CA33">
        <v>1393.9</v>
      </c>
      <c r="CG33" t="s">
        <v>209</v>
      </c>
      <c r="CH33" s="18">
        <v>203.37</v>
      </c>
      <c r="CI33" s="18">
        <v>207.93899999999999</v>
      </c>
    </row>
    <row r="34" spans="1:87" x14ac:dyDescent="0.2">
      <c r="A34" t="s">
        <v>80</v>
      </c>
      <c r="B34" s="1" t="s">
        <v>81</v>
      </c>
      <c r="C34">
        <v>1208.8</v>
      </c>
      <c r="D34">
        <v>1230.2</v>
      </c>
      <c r="E34">
        <v>1247.7</v>
      </c>
      <c r="F34">
        <v>1258.7</v>
      </c>
      <c r="G34">
        <v>1301.9000000000001</v>
      </c>
      <c r="H34">
        <v>1308.9000000000001</v>
      </c>
      <c r="I34">
        <v>1113.5999999999999</v>
      </c>
      <c r="J34">
        <v>1231.8</v>
      </c>
      <c r="K34">
        <v>1075.0999999999999</v>
      </c>
      <c r="L34">
        <v>1051</v>
      </c>
      <c r="M34">
        <v>1044.0999999999999</v>
      </c>
      <c r="N34">
        <v>1038.4000000000001</v>
      </c>
      <c r="O34">
        <v>1021.3</v>
      </c>
      <c r="P34">
        <v>1020.8</v>
      </c>
      <c r="Q34">
        <v>950.6</v>
      </c>
      <c r="R34">
        <v>1021.3</v>
      </c>
      <c r="S34">
        <v>1012.2</v>
      </c>
      <c r="T34">
        <v>1026.7</v>
      </c>
      <c r="U34">
        <v>1064.3</v>
      </c>
      <c r="V34">
        <v>1091.5</v>
      </c>
      <c r="W34">
        <v>1172.2</v>
      </c>
      <c r="X34">
        <v>1196.3</v>
      </c>
      <c r="Y34">
        <v>1225.4000000000001</v>
      </c>
      <c r="Z34">
        <v>1255.7</v>
      </c>
      <c r="AA34">
        <v>1320.3</v>
      </c>
      <c r="AB34">
        <v>1351</v>
      </c>
      <c r="AC34">
        <v>1358.5</v>
      </c>
      <c r="AD34">
        <v>1397.3</v>
      </c>
      <c r="AE34">
        <v>1466.3</v>
      </c>
      <c r="AF34">
        <v>1495.6</v>
      </c>
      <c r="AG34">
        <v>1498.6</v>
      </c>
      <c r="AH34">
        <v>1508.3</v>
      </c>
      <c r="AI34">
        <v>1534.8</v>
      </c>
      <c r="AJ34">
        <v>1552.1</v>
      </c>
      <c r="AK34">
        <v>1497.2</v>
      </c>
      <c r="AL34">
        <v>1444.6</v>
      </c>
      <c r="AM34">
        <v>1202.0999999999999</v>
      </c>
      <c r="AN34">
        <v>1130.8</v>
      </c>
      <c r="AO34">
        <v>1135</v>
      </c>
      <c r="AP34">
        <v>1140.4000000000001</v>
      </c>
      <c r="AQ34">
        <v>1191.5</v>
      </c>
      <c r="AR34">
        <v>1212.9000000000001</v>
      </c>
      <c r="AS34">
        <v>1255.9000000000001</v>
      </c>
      <c r="AT34">
        <v>1288.8</v>
      </c>
      <c r="AU34">
        <v>1426.1</v>
      </c>
      <c r="AV34">
        <v>1445.4</v>
      </c>
      <c r="AW34">
        <v>1470.9</v>
      </c>
      <c r="AX34">
        <v>1470.4</v>
      </c>
      <c r="AY34">
        <v>1467.8</v>
      </c>
      <c r="AZ34">
        <v>1487.1</v>
      </c>
      <c r="BA34">
        <v>1509.5</v>
      </c>
      <c r="BB34">
        <v>1571.4</v>
      </c>
      <c r="BC34">
        <v>1649.3</v>
      </c>
      <c r="BD34">
        <v>1681.9</v>
      </c>
      <c r="BE34">
        <v>1674.5</v>
      </c>
      <c r="BF34">
        <v>1697.7</v>
      </c>
      <c r="BG34">
        <v>1748.3</v>
      </c>
      <c r="BH34">
        <v>1761</v>
      </c>
      <c r="BI34">
        <v>1798.1</v>
      </c>
      <c r="BJ34">
        <v>1834.4</v>
      </c>
      <c r="BK34">
        <v>1900.1</v>
      </c>
      <c r="BL34">
        <v>1940</v>
      </c>
      <c r="BM34">
        <v>1943.7</v>
      </c>
      <c r="BN34">
        <v>1957.1</v>
      </c>
      <c r="BO34">
        <v>1919.9</v>
      </c>
      <c r="BP34">
        <v>1944.2</v>
      </c>
      <c r="BQ34">
        <v>1968.7</v>
      </c>
      <c r="BR34">
        <v>1984.3</v>
      </c>
      <c r="BS34">
        <v>2004.9</v>
      </c>
      <c r="BT34">
        <v>2014.2</v>
      </c>
      <c r="BU34">
        <v>2048.5</v>
      </c>
      <c r="BV34">
        <v>2070.9</v>
      </c>
      <c r="BW34">
        <v>2030</v>
      </c>
      <c r="BX34">
        <v>2035.3</v>
      </c>
      <c r="BY34">
        <v>2064.9</v>
      </c>
      <c r="BZ34">
        <v>2060.9</v>
      </c>
      <c r="CA34">
        <v>2103.1999999999998</v>
      </c>
      <c r="CG34" t="s">
        <v>210</v>
      </c>
      <c r="CH34" s="18">
        <v>206.08566666666664</v>
      </c>
      <c r="CI34" s="18">
        <v>210.48966666666669</v>
      </c>
    </row>
    <row r="35" spans="1:87" x14ac:dyDescent="0.2">
      <c r="A35" t="s">
        <v>82</v>
      </c>
      <c r="B35" s="1" t="s">
        <v>83</v>
      </c>
      <c r="C35">
        <v>7248.5</v>
      </c>
      <c r="D35">
        <v>7361.6</v>
      </c>
      <c r="E35">
        <v>7493.3</v>
      </c>
      <c r="F35">
        <v>7561.7</v>
      </c>
      <c r="G35">
        <v>7682.1</v>
      </c>
      <c r="H35">
        <v>7704.7</v>
      </c>
      <c r="I35">
        <v>7887.2</v>
      </c>
      <c r="J35">
        <v>7792.3</v>
      </c>
      <c r="K35">
        <v>7982.7</v>
      </c>
      <c r="L35">
        <v>8097.9</v>
      </c>
      <c r="M35">
        <v>8130.3</v>
      </c>
      <c r="N35">
        <v>8216.4</v>
      </c>
      <c r="O35">
        <v>8293.7999999999993</v>
      </c>
      <c r="P35">
        <v>8397</v>
      </c>
      <c r="Q35">
        <v>8591.6</v>
      </c>
      <c r="R35">
        <v>8653.7000000000007</v>
      </c>
      <c r="S35">
        <v>8765.7000000000007</v>
      </c>
      <c r="T35">
        <v>8926.9</v>
      </c>
      <c r="U35">
        <v>9030.4</v>
      </c>
      <c r="V35">
        <v>9222.5</v>
      </c>
      <c r="W35">
        <v>9166.2999999999993</v>
      </c>
      <c r="X35">
        <v>9308.9</v>
      </c>
      <c r="Y35">
        <v>9436.2999999999993</v>
      </c>
      <c r="Z35">
        <v>9631.9</v>
      </c>
      <c r="AA35">
        <v>9869.2000000000007</v>
      </c>
      <c r="AB35">
        <v>9973</v>
      </c>
      <c r="AC35">
        <v>10070.9</v>
      </c>
      <c r="AD35">
        <v>10186.6</v>
      </c>
      <c r="AE35">
        <v>10370.4</v>
      </c>
      <c r="AF35">
        <v>10481.299999999999</v>
      </c>
      <c r="AG35">
        <v>10549.8</v>
      </c>
      <c r="AH35">
        <v>10660.8</v>
      </c>
      <c r="AI35">
        <v>10780.2</v>
      </c>
      <c r="AJ35">
        <v>11090.5</v>
      </c>
      <c r="AK35">
        <v>10970</v>
      </c>
      <c r="AL35">
        <v>10899.4</v>
      </c>
      <c r="AM35">
        <v>10787.5</v>
      </c>
      <c r="AN35">
        <v>10952.4</v>
      </c>
      <c r="AO35">
        <v>10903.4</v>
      </c>
      <c r="AP35">
        <v>10984.9</v>
      </c>
      <c r="AQ35">
        <v>11084.4</v>
      </c>
      <c r="AR35">
        <v>11279.7</v>
      </c>
      <c r="AS35">
        <v>11380.1</v>
      </c>
      <c r="AT35">
        <v>11513.1</v>
      </c>
      <c r="AU35">
        <v>11732.1</v>
      </c>
      <c r="AV35">
        <v>11821.9</v>
      </c>
      <c r="AW35">
        <v>11931.1</v>
      </c>
      <c r="AX35">
        <v>12009.2</v>
      </c>
      <c r="AY35">
        <v>12317.9</v>
      </c>
      <c r="AZ35">
        <v>12459.7</v>
      </c>
      <c r="BA35">
        <v>12406</v>
      </c>
      <c r="BB35">
        <v>12821.2</v>
      </c>
      <c r="BC35">
        <v>12351.9</v>
      </c>
      <c r="BD35">
        <v>12453.1</v>
      </c>
      <c r="BE35">
        <v>12557.5</v>
      </c>
      <c r="BF35">
        <v>12658.5</v>
      </c>
      <c r="BG35">
        <v>12911.9</v>
      </c>
      <c r="BH35">
        <v>13131.5</v>
      </c>
      <c r="BI35">
        <v>13316.3</v>
      </c>
      <c r="BJ35">
        <v>13465.8</v>
      </c>
      <c r="BK35">
        <v>13571.2</v>
      </c>
      <c r="BL35">
        <v>13741.7</v>
      </c>
      <c r="BM35">
        <v>13899.3</v>
      </c>
      <c r="BN35">
        <v>13925</v>
      </c>
      <c r="BO35">
        <v>14026.7</v>
      </c>
      <c r="BP35">
        <v>14087.4</v>
      </c>
      <c r="BQ35">
        <v>14202</v>
      </c>
      <c r="BR35">
        <v>14367.5</v>
      </c>
      <c r="BS35">
        <v>14599.6</v>
      </c>
      <c r="BT35">
        <v>14707</v>
      </c>
      <c r="BU35">
        <v>14846.6</v>
      </c>
      <c r="BV35">
        <v>15032.2</v>
      </c>
      <c r="BW35">
        <v>15289.2</v>
      </c>
      <c r="BX35">
        <v>15431.4</v>
      </c>
      <c r="BY35">
        <v>15592.4</v>
      </c>
      <c r="BZ35">
        <v>15774.1</v>
      </c>
      <c r="CA35">
        <v>15872.7</v>
      </c>
      <c r="CG35" t="s">
        <v>211</v>
      </c>
      <c r="CH35" s="18">
        <v>208.51599999999999</v>
      </c>
      <c r="CI35" s="18">
        <v>212.76966666666667</v>
      </c>
    </row>
    <row r="36" spans="1:87" x14ac:dyDescent="0.2">
      <c r="A36" t="s">
        <v>84</v>
      </c>
      <c r="B36" s="1" t="s">
        <v>85</v>
      </c>
      <c r="C36">
        <v>6892.1</v>
      </c>
      <c r="D36">
        <v>6995.9</v>
      </c>
      <c r="E36">
        <v>7119.9</v>
      </c>
      <c r="F36">
        <v>7224</v>
      </c>
      <c r="G36">
        <v>7298</v>
      </c>
      <c r="H36">
        <v>7347</v>
      </c>
      <c r="I36">
        <v>7376.2</v>
      </c>
      <c r="J36">
        <v>7478.6</v>
      </c>
      <c r="K36">
        <v>7507.2</v>
      </c>
      <c r="L36">
        <v>7593</v>
      </c>
      <c r="M36">
        <v>7678.3</v>
      </c>
      <c r="N36">
        <v>7753.9</v>
      </c>
      <c r="O36">
        <v>7841.5</v>
      </c>
      <c r="P36">
        <v>7929.4</v>
      </c>
      <c r="Q36">
        <v>8090.9</v>
      </c>
      <c r="R36">
        <v>8188.3</v>
      </c>
      <c r="S36">
        <v>8328.7000000000007</v>
      </c>
      <c r="T36">
        <v>8439.2999999999993</v>
      </c>
      <c r="U36">
        <v>8576.7000000000007</v>
      </c>
      <c r="V36">
        <v>8745.7000000000007</v>
      </c>
      <c r="W36">
        <v>8839.9</v>
      </c>
      <c r="X36">
        <v>9015.1</v>
      </c>
      <c r="Y36">
        <v>9199.7999999999993</v>
      </c>
      <c r="Z36">
        <v>9301.6</v>
      </c>
      <c r="AA36">
        <v>9451.7000000000007</v>
      </c>
      <c r="AB36">
        <v>9582.5</v>
      </c>
      <c r="AC36">
        <v>9718.5</v>
      </c>
      <c r="AD36">
        <v>9804.5</v>
      </c>
      <c r="AE36">
        <v>9951.9</v>
      </c>
      <c r="AF36">
        <v>10065.1</v>
      </c>
      <c r="AG36">
        <v>10177.4</v>
      </c>
      <c r="AH36">
        <v>10301.299999999999</v>
      </c>
      <c r="AI36">
        <v>10357.700000000001</v>
      </c>
      <c r="AJ36">
        <v>10469.9</v>
      </c>
      <c r="AK36">
        <v>10497.9</v>
      </c>
      <c r="AL36">
        <v>10234.799999999999</v>
      </c>
      <c r="AM36">
        <v>10155.4</v>
      </c>
      <c r="AN36">
        <v>10158.6</v>
      </c>
      <c r="AO36">
        <v>10293.5</v>
      </c>
      <c r="AP36">
        <v>10354.6</v>
      </c>
      <c r="AQ36">
        <v>10434.4</v>
      </c>
      <c r="AR36">
        <v>10518.3</v>
      </c>
      <c r="AS36">
        <v>10605.8</v>
      </c>
      <c r="AT36">
        <v>10735.3</v>
      </c>
      <c r="AU36">
        <v>10866.5</v>
      </c>
      <c r="AV36">
        <v>10994.3</v>
      </c>
      <c r="AW36">
        <v>11087.8</v>
      </c>
      <c r="AX36">
        <v>11146.4</v>
      </c>
      <c r="AY36">
        <v>11309.1</v>
      </c>
      <c r="AZ36">
        <v>11353.5</v>
      </c>
      <c r="BA36">
        <v>11398</v>
      </c>
      <c r="BB36">
        <v>11513.9</v>
      </c>
      <c r="BC36">
        <v>11608.6</v>
      </c>
      <c r="BD36">
        <v>11625.5</v>
      </c>
      <c r="BE36">
        <v>11716.7</v>
      </c>
      <c r="BF36">
        <v>11864.9</v>
      </c>
      <c r="BG36">
        <v>11974.9</v>
      </c>
      <c r="BH36">
        <v>12162</v>
      </c>
      <c r="BI36">
        <v>12335.1</v>
      </c>
      <c r="BJ36">
        <v>12472.3</v>
      </c>
      <c r="BK36">
        <v>12529.3</v>
      </c>
      <c r="BL36">
        <v>12700.1</v>
      </c>
      <c r="BM36">
        <v>12830.8</v>
      </c>
      <c r="BN36">
        <v>12900.3</v>
      </c>
      <c r="BO36">
        <v>12979.1</v>
      </c>
      <c r="BP36">
        <v>13155.8</v>
      </c>
      <c r="BQ36">
        <v>13302.2</v>
      </c>
      <c r="BR36">
        <v>13453.6</v>
      </c>
      <c r="BS36">
        <v>13584.7</v>
      </c>
      <c r="BT36">
        <v>13716.7</v>
      </c>
      <c r="BU36">
        <v>13853.3</v>
      </c>
      <c r="BV36">
        <v>14083.3</v>
      </c>
      <c r="BW36">
        <v>14194.8</v>
      </c>
      <c r="BX36">
        <v>14403.8</v>
      </c>
      <c r="BY36">
        <v>14596.3</v>
      </c>
      <c r="BZ36">
        <v>14744.1</v>
      </c>
      <c r="CA36">
        <v>14807.5</v>
      </c>
      <c r="CG36" t="s">
        <v>212</v>
      </c>
      <c r="CH36" s="18">
        <v>211.50266666666667</v>
      </c>
      <c r="CI36" s="18">
        <v>215.53766666666664</v>
      </c>
    </row>
    <row r="37" spans="1:87" x14ac:dyDescent="0.2">
      <c r="A37" t="s">
        <v>86</v>
      </c>
      <c r="B37" t="s">
        <v>87</v>
      </c>
      <c r="C37">
        <v>6613.6</v>
      </c>
      <c r="D37">
        <v>6707.5</v>
      </c>
      <c r="E37">
        <v>6815.4</v>
      </c>
      <c r="F37">
        <v>6912.1</v>
      </c>
      <c r="G37">
        <v>6986.9</v>
      </c>
      <c r="H37">
        <v>7036.3</v>
      </c>
      <c r="I37">
        <v>7064.7</v>
      </c>
      <c r="J37">
        <v>7174.7</v>
      </c>
      <c r="K37">
        <v>7209.9</v>
      </c>
      <c r="L37">
        <v>7302.1</v>
      </c>
      <c r="M37">
        <v>7390.9</v>
      </c>
      <c r="N37">
        <v>7467.7</v>
      </c>
      <c r="O37">
        <v>7555.8</v>
      </c>
      <c r="P37">
        <v>7642.6</v>
      </c>
      <c r="Q37">
        <v>7802.6</v>
      </c>
      <c r="R37">
        <v>7891.5</v>
      </c>
      <c r="S37">
        <v>8027.7</v>
      </c>
      <c r="T37">
        <v>8133</v>
      </c>
      <c r="U37">
        <v>8264.2999999999993</v>
      </c>
      <c r="V37">
        <v>8425.6</v>
      </c>
      <c r="W37">
        <v>8523</v>
      </c>
      <c r="X37">
        <v>8671.4</v>
      </c>
      <c r="Y37">
        <v>8849.2000000000007</v>
      </c>
      <c r="Z37">
        <v>8944.9</v>
      </c>
      <c r="AA37">
        <v>9090.7000000000007</v>
      </c>
      <c r="AB37">
        <v>9210.2000000000007</v>
      </c>
      <c r="AC37">
        <v>9333</v>
      </c>
      <c r="AD37">
        <v>9407.5</v>
      </c>
      <c r="AE37">
        <v>9549.4</v>
      </c>
      <c r="AF37">
        <v>9644.7000000000007</v>
      </c>
      <c r="AG37">
        <v>9753.7999999999993</v>
      </c>
      <c r="AH37">
        <v>9877.7999999999993</v>
      </c>
      <c r="AI37">
        <v>9934.2999999999993</v>
      </c>
      <c r="AJ37">
        <v>10052.799999999999</v>
      </c>
      <c r="AK37">
        <v>10081</v>
      </c>
      <c r="AL37">
        <v>9837.2999999999993</v>
      </c>
      <c r="AM37">
        <v>9756.1</v>
      </c>
      <c r="AN37">
        <v>9760.2000000000007</v>
      </c>
      <c r="AO37">
        <v>9895.4</v>
      </c>
      <c r="AP37">
        <v>9957.1</v>
      </c>
      <c r="AQ37">
        <v>10040.5</v>
      </c>
      <c r="AR37">
        <v>10131.799999999999</v>
      </c>
      <c r="AS37">
        <v>10220.6</v>
      </c>
      <c r="AT37">
        <v>10350.5</v>
      </c>
      <c r="AU37">
        <v>10485.4</v>
      </c>
      <c r="AV37">
        <v>10612.1</v>
      </c>
      <c r="AW37">
        <v>10705.4</v>
      </c>
      <c r="AX37">
        <v>10761.6</v>
      </c>
      <c r="AY37">
        <v>10922.4</v>
      </c>
      <c r="AZ37">
        <v>10964.9</v>
      </c>
      <c r="BA37">
        <v>11014.2</v>
      </c>
      <c r="BB37">
        <v>11125.7</v>
      </c>
      <c r="BC37">
        <v>11223.2</v>
      </c>
      <c r="BD37">
        <v>11239.6</v>
      </c>
      <c r="BE37">
        <v>11330.9</v>
      </c>
      <c r="BF37">
        <v>11475.1</v>
      </c>
      <c r="BG37">
        <v>11573.9</v>
      </c>
      <c r="BH37">
        <v>11756</v>
      </c>
      <c r="BI37">
        <v>11920.7</v>
      </c>
      <c r="BJ37">
        <v>12045.5</v>
      </c>
      <c r="BK37">
        <v>12095.6</v>
      </c>
      <c r="BL37">
        <v>12256.7</v>
      </c>
      <c r="BM37">
        <v>12380.7</v>
      </c>
      <c r="BN37">
        <v>12445.1</v>
      </c>
      <c r="BO37">
        <v>12526.5</v>
      </c>
      <c r="BP37">
        <v>12706.5</v>
      </c>
      <c r="BQ37">
        <v>12845.2</v>
      </c>
      <c r="BR37">
        <v>12989.4</v>
      </c>
      <c r="BS37">
        <v>13114.1</v>
      </c>
      <c r="BT37">
        <v>13233.2</v>
      </c>
      <c r="BU37">
        <v>13359.1</v>
      </c>
      <c r="BV37">
        <v>13579.2</v>
      </c>
      <c r="BW37">
        <v>13679.6</v>
      </c>
      <c r="BX37">
        <v>13875.6</v>
      </c>
      <c r="BY37">
        <v>14050.5</v>
      </c>
      <c r="BZ37">
        <v>14188.4</v>
      </c>
      <c r="CA37">
        <v>14238.6</v>
      </c>
      <c r="CG37" t="s">
        <v>213</v>
      </c>
      <c r="CH37" s="18">
        <v>215.13</v>
      </c>
      <c r="CI37" s="18">
        <v>218.86100000000002</v>
      </c>
    </row>
    <row r="38" spans="1:87" x14ac:dyDescent="0.2">
      <c r="A38" t="s">
        <v>88</v>
      </c>
      <c r="B38" t="s">
        <v>89</v>
      </c>
      <c r="C38">
        <v>201.1</v>
      </c>
      <c r="D38">
        <v>208.3</v>
      </c>
      <c r="E38">
        <v>222.3</v>
      </c>
      <c r="F38">
        <v>227.7</v>
      </c>
      <c r="G38">
        <v>224</v>
      </c>
      <c r="H38">
        <v>222.7</v>
      </c>
      <c r="I38">
        <v>220.5</v>
      </c>
      <c r="J38">
        <v>213</v>
      </c>
      <c r="K38">
        <v>204</v>
      </c>
      <c r="L38">
        <v>197.1</v>
      </c>
      <c r="M38">
        <v>192.1</v>
      </c>
      <c r="N38">
        <v>189.4</v>
      </c>
      <c r="O38">
        <v>189</v>
      </c>
      <c r="P38">
        <v>190.2</v>
      </c>
      <c r="Q38">
        <v>191.3</v>
      </c>
      <c r="R38">
        <v>193.1</v>
      </c>
      <c r="S38">
        <v>195.4</v>
      </c>
      <c r="T38">
        <v>198.5</v>
      </c>
      <c r="U38">
        <v>203.5</v>
      </c>
      <c r="V38">
        <v>211.6</v>
      </c>
      <c r="W38">
        <v>220.5</v>
      </c>
      <c r="X38">
        <v>228.4</v>
      </c>
      <c r="Y38">
        <v>234.6</v>
      </c>
      <c r="Z38">
        <v>238.7</v>
      </c>
      <c r="AA38">
        <v>249.2</v>
      </c>
      <c r="AB38">
        <v>250.5</v>
      </c>
      <c r="AC38">
        <v>262.2</v>
      </c>
      <c r="AD38">
        <v>271.8</v>
      </c>
      <c r="AE38">
        <v>271.8</v>
      </c>
      <c r="AF38">
        <v>288.3</v>
      </c>
      <c r="AG38">
        <v>289.7</v>
      </c>
      <c r="AH38">
        <v>288.5</v>
      </c>
      <c r="AI38">
        <v>279</v>
      </c>
      <c r="AJ38">
        <v>270.60000000000002</v>
      </c>
      <c r="AK38">
        <v>269.8</v>
      </c>
      <c r="AL38">
        <v>255.8</v>
      </c>
      <c r="AM38">
        <v>254.6</v>
      </c>
      <c r="AN38">
        <v>254.1</v>
      </c>
      <c r="AO38">
        <v>254.1</v>
      </c>
      <c r="AP38">
        <v>253.4</v>
      </c>
      <c r="AQ38">
        <v>248.8</v>
      </c>
      <c r="AR38">
        <v>244.4</v>
      </c>
      <c r="AS38">
        <v>240.5</v>
      </c>
      <c r="AT38">
        <v>237.5</v>
      </c>
      <c r="AU38">
        <v>233.4</v>
      </c>
      <c r="AV38">
        <v>232.2</v>
      </c>
      <c r="AW38">
        <v>231.3</v>
      </c>
      <c r="AX38">
        <v>231.4</v>
      </c>
      <c r="AY38">
        <v>231.9</v>
      </c>
      <c r="AZ38">
        <v>232.7</v>
      </c>
      <c r="BA38">
        <v>233</v>
      </c>
      <c r="BB38">
        <v>232.1</v>
      </c>
      <c r="BC38">
        <v>230.5</v>
      </c>
      <c r="BD38">
        <v>228.9</v>
      </c>
      <c r="BE38">
        <v>228.5</v>
      </c>
      <c r="BF38">
        <v>230.2</v>
      </c>
      <c r="BG38">
        <v>235.5</v>
      </c>
      <c r="BH38">
        <v>237.4</v>
      </c>
      <c r="BI38">
        <v>242</v>
      </c>
      <c r="BJ38">
        <v>251.7</v>
      </c>
      <c r="BK38">
        <v>252.7</v>
      </c>
      <c r="BL38">
        <v>259.10000000000002</v>
      </c>
      <c r="BM38">
        <v>263.8</v>
      </c>
      <c r="BN38">
        <v>268</v>
      </c>
      <c r="BO38">
        <v>263.39999999999998</v>
      </c>
      <c r="BP38">
        <v>267.10000000000002</v>
      </c>
      <c r="BQ38">
        <v>270.7</v>
      </c>
      <c r="BR38">
        <v>275.7</v>
      </c>
      <c r="BS38">
        <v>280.60000000000002</v>
      </c>
      <c r="BT38">
        <v>288.7</v>
      </c>
      <c r="BU38">
        <v>300</v>
      </c>
      <c r="BV38">
        <v>306.10000000000002</v>
      </c>
      <c r="BW38">
        <v>314.89999999999998</v>
      </c>
      <c r="BX38">
        <v>326.39999999999998</v>
      </c>
      <c r="BY38">
        <v>340.2</v>
      </c>
      <c r="BZ38">
        <v>355.4</v>
      </c>
      <c r="CA38">
        <v>362.7</v>
      </c>
      <c r="CG38" t="s">
        <v>214</v>
      </c>
      <c r="CH38" s="18">
        <v>208.83866666666665</v>
      </c>
      <c r="CI38" s="18">
        <v>213.84866666666667</v>
      </c>
    </row>
    <row r="39" spans="1:87" x14ac:dyDescent="0.2">
      <c r="A39" t="s">
        <v>90</v>
      </c>
      <c r="B39" t="s">
        <v>91</v>
      </c>
      <c r="C39">
        <v>77.5</v>
      </c>
      <c r="D39">
        <v>80.099999999999994</v>
      </c>
      <c r="E39">
        <v>82.2</v>
      </c>
      <c r="F39">
        <v>84.2</v>
      </c>
      <c r="G39">
        <v>87.1</v>
      </c>
      <c r="H39">
        <v>88.1</v>
      </c>
      <c r="I39">
        <v>91</v>
      </c>
      <c r="J39">
        <v>90.9</v>
      </c>
      <c r="K39">
        <v>93.2</v>
      </c>
      <c r="L39">
        <v>93.8</v>
      </c>
      <c r="M39">
        <v>95.2</v>
      </c>
      <c r="N39">
        <v>96.8</v>
      </c>
      <c r="O39">
        <v>96.8</v>
      </c>
      <c r="P39">
        <v>96.6</v>
      </c>
      <c r="Q39">
        <v>97</v>
      </c>
      <c r="R39">
        <v>103.7</v>
      </c>
      <c r="S39">
        <v>105.6</v>
      </c>
      <c r="T39">
        <v>107.8</v>
      </c>
      <c r="U39">
        <v>108.9</v>
      </c>
      <c r="V39">
        <v>108.6</v>
      </c>
      <c r="W39">
        <v>96.5</v>
      </c>
      <c r="X39">
        <v>115.3</v>
      </c>
      <c r="Y39">
        <v>116</v>
      </c>
      <c r="Z39">
        <v>118.1</v>
      </c>
      <c r="AA39">
        <v>111.8</v>
      </c>
      <c r="AB39">
        <v>121.8</v>
      </c>
      <c r="AC39">
        <v>123.3</v>
      </c>
      <c r="AD39">
        <v>125.2</v>
      </c>
      <c r="AE39">
        <v>130.6</v>
      </c>
      <c r="AF39">
        <v>132.1</v>
      </c>
      <c r="AG39">
        <v>133.9</v>
      </c>
      <c r="AH39">
        <v>135.1</v>
      </c>
      <c r="AI39">
        <v>144.5</v>
      </c>
      <c r="AJ39">
        <v>146.5</v>
      </c>
      <c r="AK39">
        <v>147.19999999999999</v>
      </c>
      <c r="AL39">
        <v>141.69999999999999</v>
      </c>
      <c r="AM39">
        <v>144.80000000000001</v>
      </c>
      <c r="AN39">
        <v>144.4</v>
      </c>
      <c r="AO39">
        <v>144</v>
      </c>
      <c r="AP39">
        <v>144.19999999999999</v>
      </c>
      <c r="AQ39">
        <v>145.1</v>
      </c>
      <c r="AR39">
        <v>142.1</v>
      </c>
      <c r="AS39">
        <v>144.80000000000001</v>
      </c>
      <c r="AT39">
        <v>147.30000000000001</v>
      </c>
      <c r="AU39">
        <v>147.69999999999999</v>
      </c>
      <c r="AV39">
        <v>150</v>
      </c>
      <c r="AW39">
        <v>151.1</v>
      </c>
      <c r="AX39">
        <v>153.5</v>
      </c>
      <c r="AY39">
        <v>154.80000000000001</v>
      </c>
      <c r="AZ39">
        <v>156</v>
      </c>
      <c r="BA39">
        <v>150.69999999999999</v>
      </c>
      <c r="BB39">
        <v>156</v>
      </c>
      <c r="BC39">
        <v>154.9</v>
      </c>
      <c r="BD39">
        <v>157</v>
      </c>
      <c r="BE39">
        <v>157.19999999999999</v>
      </c>
      <c r="BF39">
        <v>159.5</v>
      </c>
      <c r="BG39">
        <v>165.5</v>
      </c>
      <c r="BH39">
        <v>168.6</v>
      </c>
      <c r="BI39">
        <v>172.4</v>
      </c>
      <c r="BJ39">
        <v>175.1</v>
      </c>
      <c r="BK39">
        <v>181.1</v>
      </c>
      <c r="BL39">
        <v>184.3</v>
      </c>
      <c r="BM39">
        <v>186.2</v>
      </c>
      <c r="BN39">
        <v>187.2</v>
      </c>
      <c r="BO39">
        <v>189.1</v>
      </c>
      <c r="BP39">
        <v>182.1</v>
      </c>
      <c r="BQ39">
        <v>186.4</v>
      </c>
      <c r="BR39">
        <v>188.5</v>
      </c>
      <c r="BS39">
        <v>190</v>
      </c>
      <c r="BT39">
        <v>194.9</v>
      </c>
      <c r="BU39">
        <v>194.1</v>
      </c>
      <c r="BV39">
        <v>197.9</v>
      </c>
      <c r="BW39">
        <v>200.3</v>
      </c>
      <c r="BX39">
        <v>201.7</v>
      </c>
      <c r="BY39">
        <v>205.6</v>
      </c>
      <c r="BZ39">
        <v>200.3</v>
      </c>
      <c r="CA39">
        <v>206.1</v>
      </c>
      <c r="CG39" t="s">
        <v>215</v>
      </c>
      <c r="CH39" s="18">
        <v>206.94333333333336</v>
      </c>
      <c r="CI39" s="18">
        <v>212.37766666666667</v>
      </c>
    </row>
    <row r="40" spans="1:87" x14ac:dyDescent="0.2">
      <c r="A40" t="s">
        <v>92</v>
      </c>
      <c r="B40" t="s">
        <v>93</v>
      </c>
      <c r="C40">
        <v>46.9</v>
      </c>
      <c r="D40">
        <v>48.1</v>
      </c>
      <c r="E40">
        <v>49.3</v>
      </c>
      <c r="F40">
        <v>50.6</v>
      </c>
      <c r="G40">
        <v>51.5</v>
      </c>
      <c r="H40">
        <v>52.5</v>
      </c>
      <c r="I40">
        <v>53.4</v>
      </c>
      <c r="J40">
        <v>54.3</v>
      </c>
      <c r="K40">
        <v>55.2</v>
      </c>
      <c r="L40">
        <v>56</v>
      </c>
      <c r="M40">
        <v>56.8</v>
      </c>
      <c r="N40">
        <v>57.6</v>
      </c>
      <c r="O40">
        <v>58.5</v>
      </c>
      <c r="P40">
        <v>59.7</v>
      </c>
      <c r="Q40">
        <v>61.1</v>
      </c>
      <c r="R40">
        <v>62.7</v>
      </c>
      <c r="S40">
        <v>64.8</v>
      </c>
      <c r="T40">
        <v>66.400000000000006</v>
      </c>
      <c r="U40">
        <v>67.7</v>
      </c>
      <c r="V40">
        <v>68.7</v>
      </c>
      <c r="W40">
        <v>70.3</v>
      </c>
      <c r="X40">
        <v>71.2</v>
      </c>
      <c r="Y40">
        <v>72.099999999999994</v>
      </c>
      <c r="Z40">
        <v>73</v>
      </c>
      <c r="AA40">
        <v>74.400000000000006</v>
      </c>
      <c r="AB40">
        <v>74.900000000000006</v>
      </c>
      <c r="AC40">
        <v>75.5</v>
      </c>
      <c r="AD40">
        <v>76.3</v>
      </c>
      <c r="AE40">
        <v>78</v>
      </c>
      <c r="AF40">
        <v>78.8</v>
      </c>
      <c r="AG40">
        <v>79.599999999999994</v>
      </c>
      <c r="AH40">
        <v>80.3</v>
      </c>
      <c r="AI40">
        <v>80.5</v>
      </c>
      <c r="AJ40">
        <v>81</v>
      </c>
      <c r="AK40">
        <v>81.2</v>
      </c>
      <c r="AL40">
        <v>81.2</v>
      </c>
      <c r="AM40">
        <v>80.599999999999994</v>
      </c>
      <c r="AN40">
        <v>80.3</v>
      </c>
      <c r="AO40">
        <v>79.900000000000006</v>
      </c>
      <c r="AP40">
        <v>79.5</v>
      </c>
      <c r="AQ40">
        <v>79.5</v>
      </c>
      <c r="AR40">
        <v>79.3</v>
      </c>
      <c r="AS40">
        <v>79.3</v>
      </c>
      <c r="AT40">
        <v>79.5</v>
      </c>
      <c r="AU40">
        <v>80.400000000000006</v>
      </c>
      <c r="AV40">
        <v>81.5</v>
      </c>
      <c r="AW40">
        <v>82.7</v>
      </c>
      <c r="AX40">
        <v>84.1</v>
      </c>
      <c r="AY40">
        <v>85.2</v>
      </c>
      <c r="AZ40">
        <v>86.3</v>
      </c>
      <c r="BA40">
        <v>86.9</v>
      </c>
      <c r="BB40">
        <v>86.8</v>
      </c>
      <c r="BC40">
        <v>86.6</v>
      </c>
      <c r="BD40">
        <v>86.8</v>
      </c>
      <c r="BE40">
        <v>87.5</v>
      </c>
      <c r="BF40">
        <v>88.9</v>
      </c>
      <c r="BG40">
        <v>90.9</v>
      </c>
      <c r="BH40">
        <v>92.7</v>
      </c>
      <c r="BI40">
        <v>94.2</v>
      </c>
      <c r="BJ40">
        <v>95.6</v>
      </c>
      <c r="BK40">
        <v>100.7</v>
      </c>
      <c r="BL40">
        <v>101.7</v>
      </c>
      <c r="BM40">
        <v>102.3</v>
      </c>
      <c r="BN40">
        <v>102.8</v>
      </c>
      <c r="BO40">
        <v>103.6</v>
      </c>
      <c r="BP40">
        <v>104</v>
      </c>
      <c r="BQ40">
        <v>104.5</v>
      </c>
      <c r="BR40">
        <v>105.1</v>
      </c>
      <c r="BS40">
        <v>105.8</v>
      </c>
      <c r="BT40">
        <v>106.7</v>
      </c>
      <c r="BU40">
        <v>107.8</v>
      </c>
      <c r="BV40">
        <v>109</v>
      </c>
      <c r="BW40">
        <v>110</v>
      </c>
      <c r="BX40">
        <v>111.3</v>
      </c>
      <c r="BY40">
        <v>112.6</v>
      </c>
      <c r="BZ40">
        <v>113.7</v>
      </c>
      <c r="CA40">
        <v>114.5</v>
      </c>
      <c r="CG40" t="s">
        <v>216</v>
      </c>
      <c r="CH40" s="18">
        <v>208.39033333333336</v>
      </c>
      <c r="CI40" s="18">
        <v>213.50699999999998</v>
      </c>
    </row>
    <row r="41" spans="1:87" x14ac:dyDescent="0.2">
      <c r="A41" t="s">
        <v>94</v>
      </c>
      <c r="B41" t="s">
        <v>95</v>
      </c>
      <c r="C41">
        <v>30.6</v>
      </c>
      <c r="D41">
        <v>32</v>
      </c>
      <c r="E41">
        <v>32.9</v>
      </c>
      <c r="F41">
        <v>33.6</v>
      </c>
      <c r="G41">
        <v>35.6</v>
      </c>
      <c r="H41">
        <v>35.6</v>
      </c>
      <c r="I41">
        <v>37.6</v>
      </c>
      <c r="J41">
        <v>36.6</v>
      </c>
      <c r="K41">
        <v>38</v>
      </c>
      <c r="L41">
        <v>37.799999999999997</v>
      </c>
      <c r="M41">
        <v>38.4</v>
      </c>
      <c r="N41">
        <v>39.200000000000003</v>
      </c>
      <c r="O41">
        <v>38.299999999999997</v>
      </c>
      <c r="P41">
        <v>36.9</v>
      </c>
      <c r="Q41">
        <v>35.9</v>
      </c>
      <c r="R41">
        <v>41</v>
      </c>
      <c r="S41">
        <v>40.700000000000003</v>
      </c>
      <c r="T41">
        <v>41.4</v>
      </c>
      <c r="U41">
        <v>41.2</v>
      </c>
      <c r="V41">
        <v>39.799999999999997</v>
      </c>
      <c r="W41">
        <v>26.2</v>
      </c>
      <c r="X41">
        <v>44.2</v>
      </c>
      <c r="Y41">
        <v>44</v>
      </c>
      <c r="Z41">
        <v>45.1</v>
      </c>
      <c r="AA41">
        <v>37.4</v>
      </c>
      <c r="AB41">
        <v>46.9</v>
      </c>
      <c r="AC41">
        <v>47.7</v>
      </c>
      <c r="AD41">
        <v>48.9</v>
      </c>
      <c r="AE41">
        <v>52.6</v>
      </c>
      <c r="AF41">
        <v>53.3</v>
      </c>
      <c r="AG41">
        <v>54.3</v>
      </c>
      <c r="AH41">
        <v>54.8</v>
      </c>
      <c r="AI41">
        <v>63.9</v>
      </c>
      <c r="AJ41">
        <v>65.5</v>
      </c>
      <c r="AK41">
        <v>66</v>
      </c>
      <c r="AL41">
        <v>60.5</v>
      </c>
      <c r="AM41">
        <v>64.2</v>
      </c>
      <c r="AN41">
        <v>64.099999999999994</v>
      </c>
      <c r="AO41">
        <v>64.099999999999994</v>
      </c>
      <c r="AP41">
        <v>64.7</v>
      </c>
      <c r="AQ41">
        <v>65.599999999999994</v>
      </c>
      <c r="AR41">
        <v>62.8</v>
      </c>
      <c r="AS41">
        <v>65.5</v>
      </c>
      <c r="AT41">
        <v>67.8</v>
      </c>
      <c r="AU41">
        <v>67.3</v>
      </c>
      <c r="AV41">
        <v>68.5</v>
      </c>
      <c r="AW41">
        <v>68.5</v>
      </c>
      <c r="AX41">
        <v>69.3</v>
      </c>
      <c r="AY41">
        <v>69.599999999999994</v>
      </c>
      <c r="AZ41">
        <v>69.7</v>
      </c>
      <c r="BA41">
        <v>63.8</v>
      </c>
      <c r="BB41">
        <v>69.2</v>
      </c>
      <c r="BC41">
        <v>68.3</v>
      </c>
      <c r="BD41">
        <v>70.2</v>
      </c>
      <c r="BE41">
        <v>69.599999999999994</v>
      </c>
      <c r="BF41">
        <v>70.599999999999994</v>
      </c>
      <c r="BG41">
        <v>74.599999999999994</v>
      </c>
      <c r="BH41">
        <v>75.900000000000006</v>
      </c>
      <c r="BI41">
        <v>78.099999999999994</v>
      </c>
      <c r="BJ41">
        <v>79.5</v>
      </c>
      <c r="BK41">
        <v>80.3</v>
      </c>
      <c r="BL41">
        <v>82.7</v>
      </c>
      <c r="BM41">
        <v>83.9</v>
      </c>
      <c r="BN41">
        <v>84.4</v>
      </c>
      <c r="BO41">
        <v>85.5</v>
      </c>
      <c r="BP41">
        <v>78.2</v>
      </c>
      <c r="BQ41">
        <v>82</v>
      </c>
      <c r="BR41">
        <v>83.4</v>
      </c>
      <c r="BS41">
        <v>84.2</v>
      </c>
      <c r="BT41">
        <v>88.2</v>
      </c>
      <c r="BU41">
        <v>86.3</v>
      </c>
      <c r="BV41">
        <v>89</v>
      </c>
      <c r="BW41">
        <v>90.3</v>
      </c>
      <c r="BX41">
        <v>90.4</v>
      </c>
      <c r="BY41">
        <v>93.1</v>
      </c>
      <c r="BZ41">
        <v>86.6</v>
      </c>
      <c r="CA41">
        <v>91.7</v>
      </c>
      <c r="CG41" t="s">
        <v>217</v>
      </c>
      <c r="CH41" s="18">
        <v>210.69500000000002</v>
      </c>
      <c r="CI41" s="18">
        <v>215.34399999999997</v>
      </c>
    </row>
    <row r="42" spans="1:87" x14ac:dyDescent="0.2">
      <c r="A42" t="s">
        <v>96</v>
      </c>
      <c r="B42" s="1" t="s">
        <v>97</v>
      </c>
      <c r="C42">
        <v>356.3</v>
      </c>
      <c r="D42">
        <v>365.7</v>
      </c>
      <c r="E42">
        <v>373.3</v>
      </c>
      <c r="F42">
        <v>337.7</v>
      </c>
      <c r="G42">
        <v>384.1</v>
      </c>
      <c r="H42">
        <v>357.7</v>
      </c>
      <c r="I42">
        <v>511</v>
      </c>
      <c r="J42">
        <v>313.7</v>
      </c>
      <c r="K42">
        <v>475.5</v>
      </c>
      <c r="L42">
        <v>504.8</v>
      </c>
      <c r="M42">
        <v>452</v>
      </c>
      <c r="N42">
        <v>462.5</v>
      </c>
      <c r="O42">
        <v>452.2</v>
      </c>
      <c r="P42">
        <v>467.6</v>
      </c>
      <c r="Q42">
        <v>500.8</v>
      </c>
      <c r="R42">
        <v>465.4</v>
      </c>
      <c r="S42">
        <v>437</v>
      </c>
      <c r="T42">
        <v>487.6</v>
      </c>
      <c r="U42">
        <v>453.7</v>
      </c>
      <c r="V42">
        <v>476.8</v>
      </c>
      <c r="W42">
        <v>326.3</v>
      </c>
      <c r="X42">
        <v>293.8</v>
      </c>
      <c r="Y42">
        <v>236.4</v>
      </c>
      <c r="Z42">
        <v>330.2</v>
      </c>
      <c r="AA42">
        <v>417.5</v>
      </c>
      <c r="AB42">
        <v>390.4</v>
      </c>
      <c r="AC42">
        <v>352.4</v>
      </c>
      <c r="AD42">
        <v>382.1</v>
      </c>
      <c r="AE42">
        <v>418.6</v>
      </c>
      <c r="AF42">
        <v>416.2</v>
      </c>
      <c r="AG42">
        <v>372.4</v>
      </c>
      <c r="AH42">
        <v>359.4</v>
      </c>
      <c r="AI42">
        <v>422.4</v>
      </c>
      <c r="AJ42">
        <v>620.6</v>
      </c>
      <c r="AK42">
        <v>472</v>
      </c>
      <c r="AL42">
        <v>664.7</v>
      </c>
      <c r="AM42">
        <v>632.1</v>
      </c>
      <c r="AN42">
        <v>793.8</v>
      </c>
      <c r="AO42">
        <v>609.79999999999995</v>
      </c>
      <c r="AP42">
        <v>630.29999999999995</v>
      </c>
      <c r="AQ42">
        <v>650</v>
      </c>
      <c r="AR42">
        <v>761.4</v>
      </c>
      <c r="AS42">
        <v>774.2</v>
      </c>
      <c r="AT42">
        <v>777.8</v>
      </c>
      <c r="AU42">
        <v>865.7</v>
      </c>
      <c r="AV42">
        <v>827.7</v>
      </c>
      <c r="AW42">
        <v>843.3</v>
      </c>
      <c r="AX42">
        <v>862.7</v>
      </c>
      <c r="AY42">
        <v>1008.9</v>
      </c>
      <c r="AZ42">
        <v>1106.0999999999999</v>
      </c>
      <c r="BA42">
        <v>1008</v>
      </c>
      <c r="BB42">
        <v>1307.3</v>
      </c>
      <c r="BC42">
        <v>743.2</v>
      </c>
      <c r="BD42">
        <v>827.7</v>
      </c>
      <c r="BE42">
        <v>840.9</v>
      </c>
      <c r="BF42">
        <v>793.6</v>
      </c>
      <c r="BG42">
        <v>937</v>
      </c>
      <c r="BH42">
        <v>969.5</v>
      </c>
      <c r="BI42">
        <v>981.2</v>
      </c>
      <c r="BJ42">
        <v>993.5</v>
      </c>
      <c r="BK42">
        <v>1041.9000000000001</v>
      </c>
      <c r="BL42">
        <v>1041.5999999999999</v>
      </c>
      <c r="BM42">
        <v>1068.5</v>
      </c>
      <c r="BN42">
        <v>1024.7</v>
      </c>
      <c r="BO42">
        <v>1047.5999999999999</v>
      </c>
      <c r="BP42">
        <v>931.6</v>
      </c>
      <c r="BQ42">
        <v>899.7</v>
      </c>
      <c r="BR42">
        <v>913.9</v>
      </c>
      <c r="BS42">
        <v>1014.9</v>
      </c>
      <c r="BT42">
        <v>990.2</v>
      </c>
      <c r="BU42">
        <v>993.4</v>
      </c>
      <c r="BV42">
        <v>948.9</v>
      </c>
      <c r="BW42">
        <v>1094.3</v>
      </c>
      <c r="BX42">
        <v>1027.7</v>
      </c>
      <c r="BY42">
        <v>996</v>
      </c>
      <c r="BZ42">
        <v>1030.0999999999999</v>
      </c>
      <c r="CA42">
        <v>1065.2</v>
      </c>
      <c r="CG42" t="s">
        <v>218</v>
      </c>
      <c r="CH42" s="18">
        <v>212.63266666666664</v>
      </c>
      <c r="CI42" s="18">
        <v>217.03</v>
      </c>
    </row>
    <row r="43" spans="1:87" x14ac:dyDescent="0.2">
      <c r="A43" t="s">
        <v>98</v>
      </c>
      <c r="B43" s="1" t="s">
        <v>99</v>
      </c>
      <c r="C43">
        <v>4.9000000000000004</v>
      </c>
      <c r="D43">
        <v>5</v>
      </c>
      <c r="E43">
        <v>5</v>
      </c>
      <c r="F43">
        <v>4.5</v>
      </c>
      <c r="G43">
        <v>5</v>
      </c>
      <c r="H43">
        <v>4.5999999999999996</v>
      </c>
      <c r="I43">
        <v>6.5</v>
      </c>
      <c r="J43">
        <v>4</v>
      </c>
      <c r="K43">
        <v>6</v>
      </c>
      <c r="L43">
        <v>6.2</v>
      </c>
      <c r="M43">
        <v>5.6</v>
      </c>
      <c r="N43">
        <v>5.6</v>
      </c>
      <c r="O43">
        <v>5.5</v>
      </c>
      <c r="P43">
        <v>5.6</v>
      </c>
      <c r="Q43">
        <v>5.8</v>
      </c>
      <c r="R43">
        <v>5.4</v>
      </c>
      <c r="S43">
        <v>5</v>
      </c>
      <c r="T43">
        <v>5.5</v>
      </c>
      <c r="U43">
        <v>5</v>
      </c>
      <c r="V43">
        <v>5.2</v>
      </c>
      <c r="W43">
        <v>3.6</v>
      </c>
      <c r="X43">
        <v>3.2</v>
      </c>
      <c r="Y43">
        <v>2.5</v>
      </c>
      <c r="Z43">
        <v>3.4</v>
      </c>
      <c r="AA43">
        <v>4.2</v>
      </c>
      <c r="AB43">
        <v>3.9</v>
      </c>
      <c r="AC43">
        <v>3.5</v>
      </c>
      <c r="AD43">
        <v>3.8</v>
      </c>
      <c r="AE43">
        <v>4</v>
      </c>
      <c r="AF43">
        <v>4</v>
      </c>
      <c r="AG43">
        <v>3.5</v>
      </c>
      <c r="AH43">
        <v>3.4</v>
      </c>
      <c r="AI43">
        <v>3.9</v>
      </c>
      <c r="AJ43">
        <v>5.6</v>
      </c>
      <c r="AK43">
        <v>4.3</v>
      </c>
      <c r="AL43">
        <v>6.1</v>
      </c>
      <c r="AM43">
        <v>5.9</v>
      </c>
      <c r="AN43">
        <v>7.2</v>
      </c>
      <c r="AO43">
        <v>5.6</v>
      </c>
      <c r="AP43">
        <v>5.7</v>
      </c>
      <c r="AQ43">
        <v>5.9</v>
      </c>
      <c r="AR43">
        <v>6.8</v>
      </c>
      <c r="AS43">
        <v>6.8</v>
      </c>
      <c r="AT43">
        <v>6.8</v>
      </c>
      <c r="AU43">
        <v>7.4</v>
      </c>
      <c r="AV43">
        <v>7</v>
      </c>
      <c r="AW43">
        <v>7.1</v>
      </c>
      <c r="AX43">
        <v>7.2</v>
      </c>
      <c r="AY43">
        <v>8.1999999999999993</v>
      </c>
      <c r="AZ43">
        <v>8.9</v>
      </c>
      <c r="BA43">
        <v>8.1</v>
      </c>
      <c r="BB43">
        <v>10.199999999999999</v>
      </c>
      <c r="BC43">
        <v>6</v>
      </c>
      <c r="BD43">
        <v>6.6</v>
      </c>
      <c r="BE43">
        <v>6.7</v>
      </c>
      <c r="BF43">
        <v>6.3</v>
      </c>
      <c r="BG43">
        <v>7.3</v>
      </c>
      <c r="BH43">
        <v>7.4</v>
      </c>
      <c r="BI43">
        <v>7.4</v>
      </c>
      <c r="BJ43">
        <v>7.4</v>
      </c>
      <c r="BK43">
        <v>7.7</v>
      </c>
      <c r="BL43">
        <v>7.6</v>
      </c>
      <c r="BM43">
        <v>7.7</v>
      </c>
      <c r="BN43">
        <v>7.4</v>
      </c>
      <c r="BO43">
        <v>7.5</v>
      </c>
      <c r="BP43">
        <v>6.6</v>
      </c>
      <c r="BQ43">
        <v>6.3</v>
      </c>
      <c r="BR43">
        <v>6.4</v>
      </c>
      <c r="BS43">
        <v>7</v>
      </c>
      <c r="BT43">
        <v>6.7</v>
      </c>
      <c r="BU43">
        <v>6.7</v>
      </c>
      <c r="BV43">
        <v>6.3</v>
      </c>
      <c r="BW43">
        <v>7.2</v>
      </c>
      <c r="BX43">
        <v>6.7</v>
      </c>
      <c r="BY43">
        <v>6.4</v>
      </c>
      <c r="BZ43">
        <v>6.5</v>
      </c>
      <c r="CA43">
        <v>6.7</v>
      </c>
      <c r="CG43" t="s">
        <v>219</v>
      </c>
      <c r="CH43" s="18">
        <v>213.23699999999999</v>
      </c>
      <c r="CI43" s="18">
        <v>217.37400000000002</v>
      </c>
    </row>
    <row r="44" spans="1:87" x14ac:dyDescent="0.2">
      <c r="A44" t="s">
        <v>5</v>
      </c>
      <c r="B44" s="1" t="s">
        <v>100</v>
      </c>
      <c r="C44" t="s">
        <v>5</v>
      </c>
      <c r="D44" t="s">
        <v>5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 t="s">
        <v>5</v>
      </c>
      <c r="S44" t="s">
        <v>5</v>
      </c>
      <c r="T44" t="s">
        <v>5</v>
      </c>
      <c r="U44" t="s">
        <v>5</v>
      </c>
      <c r="V44" t="s">
        <v>5</v>
      </c>
      <c r="W44" t="s">
        <v>5</v>
      </c>
      <c r="X44" t="s">
        <v>5</v>
      </c>
      <c r="Y44" t="s">
        <v>5</v>
      </c>
      <c r="Z44" t="s">
        <v>5</v>
      </c>
      <c r="AA44" t="s">
        <v>5</v>
      </c>
      <c r="AB44" t="s">
        <v>5</v>
      </c>
      <c r="AC44" t="s">
        <v>5</v>
      </c>
      <c r="AD44" t="s">
        <v>5</v>
      </c>
      <c r="AE44" t="s">
        <v>5</v>
      </c>
      <c r="AF44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5</v>
      </c>
      <c r="AL44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5</v>
      </c>
      <c r="AR44" t="s">
        <v>5</v>
      </c>
      <c r="AS44" t="s">
        <v>5</v>
      </c>
      <c r="AT44" t="s">
        <v>5</v>
      </c>
      <c r="AU44" t="s">
        <v>5</v>
      </c>
      <c r="AV44" t="s">
        <v>5</v>
      </c>
      <c r="AW44" t="s">
        <v>5</v>
      </c>
      <c r="AX44" t="s">
        <v>5</v>
      </c>
      <c r="AY44" t="s">
        <v>5</v>
      </c>
      <c r="AZ44" t="s">
        <v>5</v>
      </c>
      <c r="BA44" t="s">
        <v>5</v>
      </c>
      <c r="BB44" t="s">
        <v>5</v>
      </c>
      <c r="BC44" t="s">
        <v>5</v>
      </c>
      <c r="BD44" t="s">
        <v>5</v>
      </c>
      <c r="BE44" t="s">
        <v>5</v>
      </c>
      <c r="BF44" t="s">
        <v>5</v>
      </c>
      <c r="BG44" t="s">
        <v>5</v>
      </c>
      <c r="BH44" t="s">
        <v>5</v>
      </c>
      <c r="BI44" t="s">
        <v>5</v>
      </c>
      <c r="BJ44" t="s">
        <v>5</v>
      </c>
      <c r="BK44" t="s">
        <v>5</v>
      </c>
      <c r="BL44" t="s">
        <v>5</v>
      </c>
      <c r="BM44" t="s">
        <v>5</v>
      </c>
      <c r="BN44" t="s">
        <v>5</v>
      </c>
      <c r="BO44" t="s">
        <v>5</v>
      </c>
      <c r="BP44" t="s">
        <v>5</v>
      </c>
      <c r="BQ44" t="s">
        <v>5</v>
      </c>
      <c r="BR44" t="s">
        <v>5</v>
      </c>
      <c r="BS44" t="s">
        <v>5</v>
      </c>
      <c r="BT44" t="s">
        <v>5</v>
      </c>
      <c r="BU44" t="s">
        <v>5</v>
      </c>
      <c r="BV44" t="s">
        <v>5</v>
      </c>
      <c r="BW44" t="s">
        <v>5</v>
      </c>
      <c r="BX44" t="s">
        <v>5</v>
      </c>
      <c r="BY44" t="s">
        <v>5</v>
      </c>
      <c r="BZ44" t="s">
        <v>5</v>
      </c>
      <c r="CA44" t="s">
        <v>5</v>
      </c>
      <c r="CG44" t="s">
        <v>220</v>
      </c>
      <c r="CH44" s="18">
        <v>213.15066666666667</v>
      </c>
      <c r="CI44" s="18">
        <v>217.29733333333334</v>
      </c>
    </row>
    <row r="45" spans="1:87" x14ac:dyDescent="0.2">
      <c r="A45" t="s">
        <v>101</v>
      </c>
      <c r="B45" s="1" t="s">
        <v>102</v>
      </c>
      <c r="C45">
        <v>9534.5</v>
      </c>
      <c r="D45">
        <v>9629.7999999999993</v>
      </c>
      <c r="E45">
        <v>9742.4</v>
      </c>
      <c r="F45">
        <v>9773.2000000000007</v>
      </c>
      <c r="G45">
        <v>9856.7000000000007</v>
      </c>
      <c r="H45">
        <v>9807.9</v>
      </c>
      <c r="I45">
        <v>9780.1</v>
      </c>
      <c r="J45">
        <v>9749.4</v>
      </c>
      <c r="K45">
        <v>9742.5</v>
      </c>
      <c r="L45">
        <v>9754.2999999999993</v>
      </c>
      <c r="M45">
        <v>9726.2000000000007</v>
      </c>
      <c r="N45">
        <v>9762.7000000000007</v>
      </c>
      <c r="O45">
        <v>9746.1</v>
      </c>
      <c r="P45">
        <v>9848.9</v>
      </c>
      <c r="Q45">
        <v>9914.6</v>
      </c>
      <c r="R45">
        <v>10026.9</v>
      </c>
      <c r="S45">
        <v>10026.9</v>
      </c>
      <c r="T45">
        <v>10145</v>
      </c>
      <c r="U45">
        <v>10249.799999999999</v>
      </c>
      <c r="V45">
        <v>10395.799999999999</v>
      </c>
      <c r="W45">
        <v>10316.700000000001</v>
      </c>
      <c r="X45">
        <v>10419.799999999999</v>
      </c>
      <c r="Y45">
        <v>10471.1</v>
      </c>
      <c r="Z45">
        <v>10635.9</v>
      </c>
      <c r="AA45">
        <v>10866.8</v>
      </c>
      <c r="AB45">
        <v>10914.7</v>
      </c>
      <c r="AC45">
        <v>10925.5</v>
      </c>
      <c r="AD45">
        <v>11108.1</v>
      </c>
      <c r="AE45">
        <v>11205.5</v>
      </c>
      <c r="AF45">
        <v>11265.2</v>
      </c>
      <c r="AG45">
        <v>11255.6</v>
      </c>
      <c r="AH45">
        <v>11244</v>
      </c>
      <c r="AI45">
        <v>11263.6</v>
      </c>
      <c r="AJ45">
        <v>11129.8</v>
      </c>
      <c r="AK45">
        <v>11048.8</v>
      </c>
      <c r="AL45">
        <v>11100.4</v>
      </c>
      <c r="AM45">
        <v>10667.5</v>
      </c>
      <c r="AN45">
        <v>10571.4</v>
      </c>
      <c r="AO45">
        <v>10453.799999999999</v>
      </c>
      <c r="AP45">
        <v>10448.299999999999</v>
      </c>
      <c r="AQ45">
        <v>10454.299999999999</v>
      </c>
      <c r="AR45">
        <v>10661.3</v>
      </c>
      <c r="AS45">
        <v>10766.2</v>
      </c>
      <c r="AT45">
        <v>10859.2</v>
      </c>
      <c r="AU45">
        <v>11120.1</v>
      </c>
      <c r="AV45">
        <v>11123.1</v>
      </c>
      <c r="AW45">
        <v>11215.8</v>
      </c>
      <c r="AX45">
        <v>11248.7</v>
      </c>
      <c r="AY45">
        <v>11498.6</v>
      </c>
      <c r="AZ45">
        <v>11610.1</v>
      </c>
      <c r="BA45">
        <v>11543.7</v>
      </c>
      <c r="BB45">
        <v>11934.1</v>
      </c>
      <c r="BC45">
        <v>11485.1</v>
      </c>
      <c r="BD45">
        <v>11596.4</v>
      </c>
      <c r="BE45">
        <v>11627.3</v>
      </c>
      <c r="BF45">
        <v>11693.5</v>
      </c>
      <c r="BG45">
        <v>11905.4</v>
      </c>
      <c r="BH45">
        <v>12021.7</v>
      </c>
      <c r="BI45">
        <v>12161.2</v>
      </c>
      <c r="BJ45">
        <v>12328.9</v>
      </c>
      <c r="BK45">
        <v>12502.4</v>
      </c>
      <c r="BL45">
        <v>12609.5</v>
      </c>
      <c r="BM45">
        <v>12712.4</v>
      </c>
      <c r="BN45">
        <v>12741.1</v>
      </c>
      <c r="BO45">
        <v>12762.9</v>
      </c>
      <c r="BP45">
        <v>12747.9</v>
      </c>
      <c r="BQ45">
        <v>12808.2</v>
      </c>
      <c r="BR45">
        <v>12901.4</v>
      </c>
      <c r="BS45">
        <v>13049.4</v>
      </c>
      <c r="BT45">
        <v>13127.2</v>
      </c>
      <c r="BU45">
        <v>13207.3</v>
      </c>
      <c r="BV45">
        <v>13301.7</v>
      </c>
      <c r="BW45">
        <v>13379.1</v>
      </c>
      <c r="BX45">
        <v>13420.7</v>
      </c>
      <c r="BY45">
        <v>13515.3</v>
      </c>
      <c r="BZ45">
        <v>13602.6</v>
      </c>
      <c r="CA45">
        <v>13611.8</v>
      </c>
      <c r="CG45" t="s">
        <v>221</v>
      </c>
      <c r="CH45" s="18">
        <v>213.82000000000002</v>
      </c>
      <c r="CI45" s="18">
        <v>217.93433333333334</v>
      </c>
    </row>
    <row r="46" spans="1:87" x14ac:dyDescent="0.2">
      <c r="A46" t="s">
        <v>5</v>
      </c>
      <c r="B46" s="1" t="s">
        <v>103</v>
      </c>
      <c r="C46" t="s">
        <v>5</v>
      </c>
      <c r="D46" t="s">
        <v>5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5</v>
      </c>
      <c r="W46" t="s">
        <v>5</v>
      </c>
      <c r="X46" t="s">
        <v>5</v>
      </c>
      <c r="Y46" t="s">
        <v>5</v>
      </c>
      <c r="Z46" t="s">
        <v>5</v>
      </c>
      <c r="AA46" t="s">
        <v>5</v>
      </c>
      <c r="AB46" t="s">
        <v>5</v>
      </c>
      <c r="AC46" t="s">
        <v>5</v>
      </c>
      <c r="AD46" t="s">
        <v>5</v>
      </c>
      <c r="AE46" t="s">
        <v>5</v>
      </c>
      <c r="AF46" t="s">
        <v>5</v>
      </c>
      <c r="AG46" t="s">
        <v>5</v>
      </c>
      <c r="AH46" t="s">
        <v>5</v>
      </c>
      <c r="AI46" t="s">
        <v>5</v>
      </c>
      <c r="AJ46" t="s">
        <v>5</v>
      </c>
      <c r="AK46" t="s">
        <v>5</v>
      </c>
      <c r="AL46" t="s">
        <v>5</v>
      </c>
      <c r="AM46" t="s">
        <v>5</v>
      </c>
      <c r="AN46" t="s">
        <v>5</v>
      </c>
      <c r="AO46" t="s">
        <v>5</v>
      </c>
      <c r="AP46" t="s">
        <v>5</v>
      </c>
      <c r="AQ46" t="s">
        <v>5</v>
      </c>
      <c r="AR46" t="s">
        <v>5</v>
      </c>
      <c r="AS46" t="s">
        <v>5</v>
      </c>
      <c r="AT46" t="s">
        <v>5</v>
      </c>
      <c r="AU46" t="s">
        <v>5</v>
      </c>
      <c r="AV46" t="s">
        <v>5</v>
      </c>
      <c r="AW46" t="s">
        <v>5</v>
      </c>
      <c r="AX46" t="s">
        <v>5</v>
      </c>
      <c r="AY46" t="s">
        <v>5</v>
      </c>
      <c r="AZ46" t="s">
        <v>5</v>
      </c>
      <c r="BA46" t="s">
        <v>5</v>
      </c>
      <c r="BB46" t="s">
        <v>5</v>
      </c>
      <c r="BC46" t="s">
        <v>5</v>
      </c>
      <c r="BD46" t="s">
        <v>5</v>
      </c>
      <c r="BE46" t="s">
        <v>5</v>
      </c>
      <c r="BF46" t="s">
        <v>5</v>
      </c>
      <c r="BG46" t="s">
        <v>5</v>
      </c>
      <c r="BH46" t="s">
        <v>5</v>
      </c>
      <c r="BI46" t="s">
        <v>5</v>
      </c>
      <c r="BJ46" t="s">
        <v>5</v>
      </c>
      <c r="BK46" t="s">
        <v>5</v>
      </c>
      <c r="BL46" t="s">
        <v>5</v>
      </c>
      <c r="BM46" t="s">
        <v>5</v>
      </c>
      <c r="BN46" t="s">
        <v>5</v>
      </c>
      <c r="BO46" t="s">
        <v>5</v>
      </c>
      <c r="BP46" t="s">
        <v>5</v>
      </c>
      <c r="BQ46" t="s">
        <v>5</v>
      </c>
      <c r="BR46" t="s">
        <v>5</v>
      </c>
      <c r="BS46" t="s">
        <v>5</v>
      </c>
      <c r="BT46" t="s">
        <v>5</v>
      </c>
      <c r="BU46" t="s">
        <v>5</v>
      </c>
      <c r="BV46" t="s">
        <v>5</v>
      </c>
      <c r="BW46" t="s">
        <v>5</v>
      </c>
      <c r="BX46" t="s">
        <v>5</v>
      </c>
      <c r="BY46" t="s">
        <v>5</v>
      </c>
      <c r="BZ46" t="s">
        <v>5</v>
      </c>
      <c r="CA46" t="s">
        <v>5</v>
      </c>
      <c r="CG46" t="s">
        <v>222</v>
      </c>
      <c r="CH46" s="18">
        <v>215.76400000000001</v>
      </c>
      <c r="CI46" s="18">
        <v>219.69899999999998</v>
      </c>
    </row>
    <row r="47" spans="1:87" x14ac:dyDescent="0.2">
      <c r="A47" t="s">
        <v>104</v>
      </c>
      <c r="B47" t="s">
        <v>105</v>
      </c>
      <c r="C47">
        <v>9338.7000000000007</v>
      </c>
      <c r="D47">
        <v>9442</v>
      </c>
      <c r="E47">
        <v>9551.6</v>
      </c>
      <c r="F47">
        <v>9585.7000000000007</v>
      </c>
      <c r="G47">
        <v>9672.6</v>
      </c>
      <c r="H47">
        <v>9655.7000000000007</v>
      </c>
      <c r="I47">
        <v>9878.5</v>
      </c>
      <c r="J47">
        <v>9753.7000000000007</v>
      </c>
      <c r="K47">
        <v>9973.5</v>
      </c>
      <c r="L47">
        <v>10041.1</v>
      </c>
      <c r="M47">
        <v>10032.299999999999</v>
      </c>
      <c r="N47">
        <v>10091.9</v>
      </c>
      <c r="O47">
        <v>10115.6</v>
      </c>
      <c r="P47">
        <v>10238.9</v>
      </c>
      <c r="Q47">
        <v>10411.9</v>
      </c>
      <c r="R47">
        <v>10439.299999999999</v>
      </c>
      <c r="S47">
        <v>10487.4</v>
      </c>
      <c r="T47">
        <v>10607.6</v>
      </c>
      <c r="U47">
        <v>10676.9</v>
      </c>
      <c r="V47">
        <v>10811.7</v>
      </c>
      <c r="W47">
        <v>10684.9</v>
      </c>
      <c r="X47">
        <v>10786.5</v>
      </c>
      <c r="Y47">
        <v>10818.3</v>
      </c>
      <c r="Z47">
        <v>10956.9</v>
      </c>
      <c r="AA47">
        <v>11170.1</v>
      </c>
      <c r="AB47">
        <v>11197.4</v>
      </c>
      <c r="AC47">
        <v>11226.4</v>
      </c>
      <c r="AD47">
        <v>11374.5</v>
      </c>
      <c r="AE47">
        <v>11471.4</v>
      </c>
      <c r="AF47">
        <v>11500.8</v>
      </c>
      <c r="AG47">
        <v>11511</v>
      </c>
      <c r="AH47">
        <v>11518.8</v>
      </c>
      <c r="AI47">
        <v>11550.8</v>
      </c>
      <c r="AJ47">
        <v>11762.2</v>
      </c>
      <c r="AK47">
        <v>11515</v>
      </c>
      <c r="AL47">
        <v>11615.3</v>
      </c>
      <c r="AM47">
        <v>11565.5</v>
      </c>
      <c r="AN47">
        <v>11689.8</v>
      </c>
      <c r="AO47">
        <v>11557.6</v>
      </c>
      <c r="AP47">
        <v>11554.8</v>
      </c>
      <c r="AQ47">
        <v>11619.8</v>
      </c>
      <c r="AR47">
        <v>11811.2</v>
      </c>
      <c r="AS47">
        <v>11895.3</v>
      </c>
      <c r="AT47">
        <v>11962</v>
      </c>
      <c r="AU47">
        <v>12083.9</v>
      </c>
      <c r="AV47">
        <v>12057.6</v>
      </c>
      <c r="AW47">
        <v>12110.2</v>
      </c>
      <c r="AX47">
        <v>12147.9</v>
      </c>
      <c r="AY47">
        <v>12375.3</v>
      </c>
      <c r="AZ47">
        <v>12487.8</v>
      </c>
      <c r="BA47">
        <v>12398.4</v>
      </c>
      <c r="BB47">
        <v>12741.9</v>
      </c>
      <c r="BC47">
        <v>12231.9</v>
      </c>
      <c r="BD47">
        <v>12323</v>
      </c>
      <c r="BE47">
        <v>12376.3</v>
      </c>
      <c r="BF47">
        <v>12425.2</v>
      </c>
      <c r="BG47">
        <v>12614.4</v>
      </c>
      <c r="BH47">
        <v>12765.9</v>
      </c>
      <c r="BI47">
        <v>12906.9</v>
      </c>
      <c r="BJ47">
        <v>13065.2</v>
      </c>
      <c r="BK47">
        <v>13226.6</v>
      </c>
      <c r="BL47">
        <v>13327.8</v>
      </c>
      <c r="BM47">
        <v>13440.4</v>
      </c>
      <c r="BN47">
        <v>13471.4</v>
      </c>
      <c r="BO47">
        <v>13562.3</v>
      </c>
      <c r="BP47">
        <v>13541.5</v>
      </c>
      <c r="BQ47">
        <v>13592.9</v>
      </c>
      <c r="BR47">
        <v>13685.4</v>
      </c>
      <c r="BS47">
        <v>13835.3</v>
      </c>
      <c r="BT47">
        <v>13909.8</v>
      </c>
      <c r="BU47">
        <v>13986.2</v>
      </c>
      <c r="BV47">
        <v>14065.9</v>
      </c>
      <c r="BW47">
        <v>14219.8</v>
      </c>
      <c r="BX47">
        <v>14282</v>
      </c>
      <c r="BY47">
        <v>14374.8</v>
      </c>
      <c r="BZ47">
        <v>14488.8</v>
      </c>
      <c r="CA47">
        <v>14560.6</v>
      </c>
      <c r="CG47" t="s">
        <v>223</v>
      </c>
      <c r="CH47" s="18">
        <v>218.41566666666665</v>
      </c>
      <c r="CI47" s="18">
        <v>222.0436666666667</v>
      </c>
    </row>
    <row r="48" spans="1:87" x14ac:dyDescent="0.2">
      <c r="A48" t="s">
        <v>5</v>
      </c>
      <c r="B48" t="s">
        <v>106</v>
      </c>
      <c r="C48" t="s">
        <v>5</v>
      </c>
      <c r="D48" t="s">
        <v>5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5</v>
      </c>
      <c r="K48" t="s">
        <v>5</v>
      </c>
      <c r="L48" t="s">
        <v>5</v>
      </c>
      <c r="M48" t="s">
        <v>5</v>
      </c>
      <c r="N48" t="s">
        <v>5</v>
      </c>
      <c r="O48" t="s">
        <v>5</v>
      </c>
      <c r="P48" t="s">
        <v>5</v>
      </c>
      <c r="Q48" t="s">
        <v>5</v>
      </c>
      <c r="R48" t="s">
        <v>5</v>
      </c>
      <c r="S48" t="s">
        <v>5</v>
      </c>
      <c r="T48" t="s">
        <v>5</v>
      </c>
      <c r="U48" t="s">
        <v>5</v>
      </c>
      <c r="V48" t="s">
        <v>5</v>
      </c>
      <c r="W48" t="s">
        <v>5</v>
      </c>
      <c r="X48" t="s">
        <v>5</v>
      </c>
      <c r="Y48" t="s">
        <v>5</v>
      </c>
      <c r="Z48" t="s">
        <v>5</v>
      </c>
      <c r="AA48" t="s">
        <v>5</v>
      </c>
      <c r="AB48" t="s">
        <v>5</v>
      </c>
      <c r="AC48" t="s">
        <v>5</v>
      </c>
      <c r="AD48" t="s">
        <v>5</v>
      </c>
      <c r="AE48" t="s">
        <v>5</v>
      </c>
      <c r="AF48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t="s">
        <v>5</v>
      </c>
      <c r="AS48" t="s">
        <v>5</v>
      </c>
      <c r="AT48" t="s">
        <v>5</v>
      </c>
      <c r="AU48" t="s">
        <v>5</v>
      </c>
      <c r="AV48" t="s">
        <v>5</v>
      </c>
      <c r="AW48" t="s">
        <v>5</v>
      </c>
      <c r="AX48" t="s">
        <v>5</v>
      </c>
      <c r="AY48" t="s">
        <v>5</v>
      </c>
      <c r="AZ48" t="s">
        <v>5</v>
      </c>
      <c r="BA48" t="s">
        <v>5</v>
      </c>
      <c r="BB48" t="s">
        <v>5</v>
      </c>
      <c r="BC48" t="s">
        <v>5</v>
      </c>
      <c r="BD48" t="s">
        <v>5</v>
      </c>
      <c r="BE48" t="s">
        <v>5</v>
      </c>
      <c r="BF48" t="s">
        <v>5</v>
      </c>
      <c r="BG48" t="s">
        <v>5</v>
      </c>
      <c r="BH48" t="s">
        <v>5</v>
      </c>
      <c r="BI48" t="s">
        <v>5</v>
      </c>
      <c r="BJ48" t="s">
        <v>5</v>
      </c>
      <c r="BK48" t="s">
        <v>5</v>
      </c>
      <c r="BL48" t="s">
        <v>5</v>
      </c>
      <c r="BM48" t="s">
        <v>5</v>
      </c>
      <c r="BN48" t="s">
        <v>5</v>
      </c>
      <c r="BO48" t="s">
        <v>5</v>
      </c>
      <c r="BP48" t="s">
        <v>5</v>
      </c>
      <c r="BQ48" t="s">
        <v>5</v>
      </c>
      <c r="BR48" t="s">
        <v>5</v>
      </c>
      <c r="BS48" t="s">
        <v>5</v>
      </c>
      <c r="BT48" t="s">
        <v>5</v>
      </c>
      <c r="BU48" t="s">
        <v>5</v>
      </c>
      <c r="BV48" t="s">
        <v>5</v>
      </c>
      <c r="BW48" t="s">
        <v>5</v>
      </c>
      <c r="BX48" t="s">
        <v>5</v>
      </c>
      <c r="BY48" t="s">
        <v>5</v>
      </c>
      <c r="BZ48" t="s">
        <v>5</v>
      </c>
      <c r="CA48" t="s">
        <v>5</v>
      </c>
      <c r="CG48" t="s">
        <v>224</v>
      </c>
      <c r="CH48" s="18">
        <v>221.28766666666669</v>
      </c>
      <c r="CI48" s="18">
        <v>224.56833333333336</v>
      </c>
    </row>
    <row r="49" spans="1:87" x14ac:dyDescent="0.2">
      <c r="A49" t="s">
        <v>107</v>
      </c>
      <c r="B49" t="s">
        <v>108</v>
      </c>
      <c r="C49">
        <v>25767</v>
      </c>
      <c r="D49">
        <v>26105</v>
      </c>
      <c r="E49">
        <v>26500</v>
      </c>
      <c r="F49">
        <v>26671</v>
      </c>
      <c r="G49">
        <v>27034</v>
      </c>
      <c r="H49">
        <v>27050</v>
      </c>
      <c r="I49">
        <v>27618</v>
      </c>
      <c r="J49">
        <v>27216</v>
      </c>
      <c r="K49">
        <v>27820</v>
      </c>
      <c r="L49">
        <v>28159</v>
      </c>
      <c r="M49">
        <v>28201</v>
      </c>
      <c r="N49">
        <v>28430</v>
      </c>
      <c r="O49">
        <v>28638</v>
      </c>
      <c r="P49">
        <v>28930</v>
      </c>
      <c r="Q49">
        <v>29527</v>
      </c>
      <c r="R49">
        <v>29670</v>
      </c>
      <c r="S49">
        <v>29995</v>
      </c>
      <c r="T49">
        <v>30480</v>
      </c>
      <c r="U49">
        <v>30757</v>
      </c>
      <c r="V49">
        <v>31333</v>
      </c>
      <c r="W49">
        <v>31077</v>
      </c>
      <c r="X49">
        <v>31493</v>
      </c>
      <c r="Y49">
        <v>31843</v>
      </c>
      <c r="Z49">
        <v>32421</v>
      </c>
      <c r="AA49">
        <v>33147</v>
      </c>
      <c r="AB49">
        <v>33421</v>
      </c>
      <c r="AC49">
        <v>33662</v>
      </c>
      <c r="AD49">
        <v>33961</v>
      </c>
      <c r="AE49">
        <v>34498</v>
      </c>
      <c r="AF49">
        <v>34789</v>
      </c>
      <c r="AG49">
        <v>34926</v>
      </c>
      <c r="AH49">
        <v>35204</v>
      </c>
      <c r="AI49">
        <v>35520</v>
      </c>
      <c r="AJ49">
        <v>36463</v>
      </c>
      <c r="AK49">
        <v>35979</v>
      </c>
      <c r="AL49">
        <v>35664</v>
      </c>
      <c r="AM49">
        <v>35226</v>
      </c>
      <c r="AN49">
        <v>35691</v>
      </c>
      <c r="AO49">
        <v>35450</v>
      </c>
      <c r="AP49">
        <v>35632</v>
      </c>
      <c r="AQ49">
        <v>35883</v>
      </c>
      <c r="AR49">
        <v>36449</v>
      </c>
      <c r="AS49">
        <v>36702</v>
      </c>
      <c r="AT49">
        <v>37057</v>
      </c>
      <c r="AU49">
        <v>37701</v>
      </c>
      <c r="AV49">
        <v>37927</v>
      </c>
      <c r="AW49">
        <v>38202</v>
      </c>
      <c r="AX49">
        <v>38378</v>
      </c>
      <c r="AY49">
        <v>39301</v>
      </c>
      <c r="AZ49">
        <v>39689</v>
      </c>
      <c r="BA49">
        <v>39442</v>
      </c>
      <c r="BB49">
        <v>40685</v>
      </c>
      <c r="BC49">
        <v>39138</v>
      </c>
      <c r="BD49">
        <v>39399</v>
      </c>
      <c r="BE49">
        <v>39652</v>
      </c>
      <c r="BF49">
        <v>39892</v>
      </c>
      <c r="BG49">
        <v>40624</v>
      </c>
      <c r="BH49">
        <v>41246</v>
      </c>
      <c r="BI49">
        <v>41743</v>
      </c>
      <c r="BJ49">
        <v>42127</v>
      </c>
      <c r="BK49">
        <v>42389</v>
      </c>
      <c r="BL49">
        <v>42852</v>
      </c>
      <c r="BM49">
        <v>43257</v>
      </c>
      <c r="BN49">
        <v>43253</v>
      </c>
      <c r="BO49">
        <v>43497</v>
      </c>
      <c r="BP49">
        <v>43614</v>
      </c>
      <c r="BQ49">
        <v>43887</v>
      </c>
      <c r="BR49">
        <v>44318</v>
      </c>
      <c r="BS49">
        <v>44970</v>
      </c>
      <c r="BT49">
        <v>45237</v>
      </c>
      <c r="BU49">
        <v>45588</v>
      </c>
      <c r="BV49">
        <v>46080</v>
      </c>
      <c r="BW49">
        <v>46803</v>
      </c>
      <c r="BX49">
        <v>47171</v>
      </c>
      <c r="BY49">
        <v>47582</v>
      </c>
      <c r="BZ49">
        <v>48057</v>
      </c>
      <c r="CA49">
        <v>48293</v>
      </c>
      <c r="CG49" t="s">
        <v>225</v>
      </c>
      <c r="CH49" s="18">
        <v>222.73799999999997</v>
      </c>
      <c r="CI49" s="18">
        <v>226.03266666666664</v>
      </c>
    </row>
    <row r="50" spans="1:87" x14ac:dyDescent="0.2">
      <c r="A50" t="s">
        <v>109</v>
      </c>
      <c r="B50" t="s">
        <v>110</v>
      </c>
      <c r="C50">
        <v>33198</v>
      </c>
      <c r="D50">
        <v>33482</v>
      </c>
      <c r="E50">
        <v>33779</v>
      </c>
      <c r="F50">
        <v>33810</v>
      </c>
      <c r="G50">
        <v>34038</v>
      </c>
      <c r="H50">
        <v>33899</v>
      </c>
      <c r="I50">
        <v>34591</v>
      </c>
      <c r="J50">
        <v>34067</v>
      </c>
      <c r="K50">
        <v>34759</v>
      </c>
      <c r="L50">
        <v>34916</v>
      </c>
      <c r="M50">
        <v>34798</v>
      </c>
      <c r="N50">
        <v>34919</v>
      </c>
      <c r="O50">
        <v>34929</v>
      </c>
      <c r="P50">
        <v>35276</v>
      </c>
      <c r="Q50">
        <v>35783</v>
      </c>
      <c r="R50">
        <v>35792</v>
      </c>
      <c r="S50">
        <v>35887</v>
      </c>
      <c r="T50">
        <v>36219</v>
      </c>
      <c r="U50">
        <v>36365</v>
      </c>
      <c r="V50">
        <v>36733</v>
      </c>
      <c r="W50">
        <v>36225</v>
      </c>
      <c r="X50">
        <v>36491</v>
      </c>
      <c r="Y50">
        <v>36506</v>
      </c>
      <c r="Z50">
        <v>36881</v>
      </c>
      <c r="AA50">
        <v>37517</v>
      </c>
      <c r="AB50">
        <v>37524</v>
      </c>
      <c r="AC50">
        <v>37524</v>
      </c>
      <c r="AD50">
        <v>37922</v>
      </c>
      <c r="AE50">
        <v>38161</v>
      </c>
      <c r="AF50">
        <v>38173</v>
      </c>
      <c r="AG50">
        <v>38108</v>
      </c>
      <c r="AH50">
        <v>38037</v>
      </c>
      <c r="AI50">
        <v>38060</v>
      </c>
      <c r="AJ50">
        <v>38671</v>
      </c>
      <c r="AK50">
        <v>37766</v>
      </c>
      <c r="AL50">
        <v>38006</v>
      </c>
      <c r="AM50">
        <v>37767</v>
      </c>
      <c r="AN50">
        <v>38094</v>
      </c>
      <c r="AO50">
        <v>37577</v>
      </c>
      <c r="AP50">
        <v>37481</v>
      </c>
      <c r="AQ50">
        <v>37616</v>
      </c>
      <c r="AR50">
        <v>38167</v>
      </c>
      <c r="AS50">
        <v>38363</v>
      </c>
      <c r="AT50">
        <v>38502</v>
      </c>
      <c r="AU50">
        <v>38831</v>
      </c>
      <c r="AV50">
        <v>38683</v>
      </c>
      <c r="AW50">
        <v>38775</v>
      </c>
      <c r="AX50">
        <v>38821</v>
      </c>
      <c r="AY50">
        <v>39484</v>
      </c>
      <c r="AZ50">
        <v>39779</v>
      </c>
      <c r="BA50">
        <v>39418</v>
      </c>
      <c r="BB50">
        <v>40433</v>
      </c>
      <c r="BC50">
        <v>38758</v>
      </c>
      <c r="BD50">
        <v>38987</v>
      </c>
      <c r="BE50">
        <v>39080</v>
      </c>
      <c r="BF50">
        <v>39157</v>
      </c>
      <c r="BG50">
        <v>39688</v>
      </c>
      <c r="BH50">
        <v>40098</v>
      </c>
      <c r="BI50">
        <v>40459</v>
      </c>
      <c r="BJ50">
        <v>40873</v>
      </c>
      <c r="BK50">
        <v>41313</v>
      </c>
      <c r="BL50">
        <v>41561</v>
      </c>
      <c r="BM50">
        <v>41829</v>
      </c>
      <c r="BN50">
        <v>41843</v>
      </c>
      <c r="BO50">
        <v>42057</v>
      </c>
      <c r="BP50">
        <v>41924</v>
      </c>
      <c r="BQ50">
        <v>42005</v>
      </c>
      <c r="BR50">
        <v>42214</v>
      </c>
      <c r="BS50">
        <v>42616</v>
      </c>
      <c r="BT50">
        <v>42785</v>
      </c>
      <c r="BU50">
        <v>42946</v>
      </c>
      <c r="BV50">
        <v>43118</v>
      </c>
      <c r="BW50">
        <v>43530</v>
      </c>
      <c r="BX50">
        <v>43657</v>
      </c>
      <c r="BY50">
        <v>43866</v>
      </c>
      <c r="BZ50">
        <v>44141</v>
      </c>
      <c r="CA50">
        <v>44301</v>
      </c>
      <c r="CG50" t="s">
        <v>226</v>
      </c>
      <c r="CH50" s="18">
        <v>223.77466666666666</v>
      </c>
      <c r="CI50" s="18">
        <v>227.04733333333334</v>
      </c>
    </row>
    <row r="51" spans="1:87" x14ac:dyDescent="0.2">
      <c r="A51" t="s">
        <v>111</v>
      </c>
      <c r="B51" t="s">
        <v>112</v>
      </c>
      <c r="C51">
        <v>281304</v>
      </c>
      <c r="D51">
        <v>282002</v>
      </c>
      <c r="E51">
        <v>282769</v>
      </c>
      <c r="F51">
        <v>283518</v>
      </c>
      <c r="G51">
        <v>284169</v>
      </c>
      <c r="H51">
        <v>284838</v>
      </c>
      <c r="I51">
        <v>285584</v>
      </c>
      <c r="J51">
        <v>286311</v>
      </c>
      <c r="K51">
        <v>286935</v>
      </c>
      <c r="L51">
        <v>287574</v>
      </c>
      <c r="M51">
        <v>288303</v>
      </c>
      <c r="N51">
        <v>289007</v>
      </c>
      <c r="O51">
        <v>289609</v>
      </c>
      <c r="P51">
        <v>290253</v>
      </c>
      <c r="Q51">
        <v>290974</v>
      </c>
      <c r="R51">
        <v>291669</v>
      </c>
      <c r="S51">
        <v>292237</v>
      </c>
      <c r="T51">
        <v>292875</v>
      </c>
      <c r="U51">
        <v>293603</v>
      </c>
      <c r="V51">
        <v>294334</v>
      </c>
      <c r="W51">
        <v>294957</v>
      </c>
      <c r="X51">
        <v>295588</v>
      </c>
      <c r="Y51">
        <v>296340</v>
      </c>
      <c r="Z51">
        <v>297086</v>
      </c>
      <c r="AA51">
        <v>297736</v>
      </c>
      <c r="AB51">
        <v>298408</v>
      </c>
      <c r="AC51">
        <v>299180</v>
      </c>
      <c r="AD51">
        <v>299946</v>
      </c>
      <c r="AE51">
        <v>300609</v>
      </c>
      <c r="AF51">
        <v>301284</v>
      </c>
      <c r="AG51">
        <v>302062</v>
      </c>
      <c r="AH51">
        <v>302829</v>
      </c>
      <c r="AI51">
        <v>303494</v>
      </c>
      <c r="AJ51">
        <v>304160</v>
      </c>
      <c r="AK51">
        <v>304902</v>
      </c>
      <c r="AL51">
        <v>305616</v>
      </c>
      <c r="AM51">
        <v>306237</v>
      </c>
      <c r="AN51">
        <v>306866</v>
      </c>
      <c r="AO51">
        <v>307573</v>
      </c>
      <c r="AP51">
        <v>308285</v>
      </c>
      <c r="AQ51">
        <v>308901</v>
      </c>
      <c r="AR51">
        <v>309462</v>
      </c>
      <c r="AS51">
        <v>310069</v>
      </c>
      <c r="AT51">
        <v>310686</v>
      </c>
      <c r="AU51">
        <v>311192</v>
      </c>
      <c r="AV51">
        <v>311705</v>
      </c>
      <c r="AW51">
        <v>312318</v>
      </c>
      <c r="AX51">
        <v>312918</v>
      </c>
      <c r="AY51">
        <v>313421</v>
      </c>
      <c r="AZ51">
        <v>313929</v>
      </c>
      <c r="BA51">
        <v>314534</v>
      </c>
      <c r="BB51">
        <v>315136</v>
      </c>
      <c r="BC51">
        <v>315595</v>
      </c>
      <c r="BD51">
        <v>316081</v>
      </c>
      <c r="BE51">
        <v>316692</v>
      </c>
      <c r="BF51">
        <v>317316</v>
      </c>
      <c r="BG51">
        <v>317838</v>
      </c>
      <c r="BH51">
        <v>318370</v>
      </c>
      <c r="BI51">
        <v>319009</v>
      </c>
      <c r="BJ51">
        <v>319651</v>
      </c>
      <c r="BK51">
        <v>320157</v>
      </c>
      <c r="BL51">
        <v>320683</v>
      </c>
      <c r="BM51">
        <v>321315</v>
      </c>
      <c r="BN51">
        <v>321947</v>
      </c>
      <c r="BO51">
        <v>322476</v>
      </c>
      <c r="BP51">
        <v>322998</v>
      </c>
      <c r="BQ51">
        <v>323606</v>
      </c>
      <c r="BR51">
        <v>324187</v>
      </c>
      <c r="BS51">
        <v>324648</v>
      </c>
      <c r="BT51">
        <v>325107</v>
      </c>
      <c r="BU51">
        <v>325667</v>
      </c>
      <c r="BV51">
        <v>326218</v>
      </c>
      <c r="BW51">
        <v>326670</v>
      </c>
      <c r="BX51">
        <v>327138</v>
      </c>
      <c r="BY51">
        <v>327697</v>
      </c>
      <c r="BZ51">
        <v>328237</v>
      </c>
      <c r="CA51">
        <v>328678</v>
      </c>
      <c r="CG51" t="s">
        <v>227</v>
      </c>
      <c r="CH51" s="18">
        <v>225.08733333333331</v>
      </c>
      <c r="CI51" s="18">
        <v>228.32600000000002</v>
      </c>
    </row>
    <row r="52" spans="1:87" x14ac:dyDescent="0.2">
      <c r="A52" t="s">
        <v>5</v>
      </c>
      <c r="B52" t="s">
        <v>113</v>
      </c>
      <c r="C52" t="s">
        <v>5</v>
      </c>
      <c r="D52" t="s">
        <v>5</v>
      </c>
      <c r="E52" t="s">
        <v>5</v>
      </c>
      <c r="F52" t="s">
        <v>5</v>
      </c>
      <c r="G52" t="s">
        <v>5</v>
      </c>
      <c r="H52" t="s">
        <v>5</v>
      </c>
      <c r="I52" t="s">
        <v>5</v>
      </c>
      <c r="J52" t="s">
        <v>5</v>
      </c>
      <c r="K52" t="s">
        <v>5</v>
      </c>
      <c r="L52" t="s">
        <v>5</v>
      </c>
      <c r="M52" t="s">
        <v>5</v>
      </c>
      <c r="N52" t="s">
        <v>5</v>
      </c>
      <c r="O52" t="s">
        <v>5</v>
      </c>
      <c r="P52" t="s">
        <v>5</v>
      </c>
      <c r="Q52" t="s">
        <v>5</v>
      </c>
      <c r="R52" t="s">
        <v>5</v>
      </c>
      <c r="S52" t="s">
        <v>5</v>
      </c>
      <c r="T52" t="s">
        <v>5</v>
      </c>
      <c r="U52" t="s">
        <v>5</v>
      </c>
      <c r="V52" t="s">
        <v>5</v>
      </c>
      <c r="W52" t="s">
        <v>5</v>
      </c>
      <c r="X52" t="s">
        <v>5</v>
      </c>
      <c r="Y52" t="s">
        <v>5</v>
      </c>
      <c r="Z52" t="s">
        <v>5</v>
      </c>
      <c r="AA52" t="s">
        <v>5</v>
      </c>
      <c r="AB52" t="s">
        <v>5</v>
      </c>
      <c r="AC52" t="s">
        <v>5</v>
      </c>
      <c r="AD52" t="s">
        <v>5</v>
      </c>
      <c r="AE52" t="s">
        <v>5</v>
      </c>
      <c r="AF52" t="s">
        <v>5</v>
      </c>
      <c r="AG52" t="s">
        <v>5</v>
      </c>
      <c r="AH52" t="s">
        <v>5</v>
      </c>
      <c r="AI52" t="s">
        <v>5</v>
      </c>
      <c r="AJ52" t="s">
        <v>5</v>
      </c>
      <c r="AK52" t="s">
        <v>5</v>
      </c>
      <c r="AL52" t="s">
        <v>5</v>
      </c>
      <c r="AM52" t="s">
        <v>5</v>
      </c>
      <c r="AN52" t="s">
        <v>5</v>
      </c>
      <c r="AO52" t="s">
        <v>5</v>
      </c>
      <c r="AP52" t="s">
        <v>5</v>
      </c>
      <c r="AQ52" t="s">
        <v>5</v>
      </c>
      <c r="AR52" t="s">
        <v>5</v>
      </c>
      <c r="AS52" t="s">
        <v>5</v>
      </c>
      <c r="AT52" t="s">
        <v>5</v>
      </c>
      <c r="AU52" t="s">
        <v>5</v>
      </c>
      <c r="AV52" t="s">
        <v>5</v>
      </c>
      <c r="AW52" t="s">
        <v>5</v>
      </c>
      <c r="AX52" t="s">
        <v>5</v>
      </c>
      <c r="AY52" t="s">
        <v>5</v>
      </c>
      <c r="AZ52" t="s">
        <v>5</v>
      </c>
      <c r="BA52" t="s">
        <v>5</v>
      </c>
      <c r="BB52" t="s">
        <v>5</v>
      </c>
      <c r="BC52" t="s">
        <v>5</v>
      </c>
      <c r="BD52" t="s">
        <v>5</v>
      </c>
      <c r="BE52" t="s">
        <v>5</v>
      </c>
      <c r="BF52" t="s">
        <v>5</v>
      </c>
      <c r="BG52" t="s">
        <v>5</v>
      </c>
      <c r="BH52" t="s">
        <v>5</v>
      </c>
      <c r="BI52" t="s">
        <v>5</v>
      </c>
      <c r="BJ52" t="s">
        <v>5</v>
      </c>
      <c r="BK52" t="s">
        <v>5</v>
      </c>
      <c r="BL52" t="s">
        <v>5</v>
      </c>
      <c r="BM52" t="s">
        <v>5</v>
      </c>
      <c r="BN52" t="s">
        <v>5</v>
      </c>
      <c r="BO52" t="s">
        <v>5</v>
      </c>
      <c r="BP52" t="s">
        <v>5</v>
      </c>
      <c r="BQ52" t="s">
        <v>5</v>
      </c>
      <c r="BR52" t="s">
        <v>5</v>
      </c>
      <c r="BS52" t="s">
        <v>5</v>
      </c>
      <c r="BT52" t="s">
        <v>5</v>
      </c>
      <c r="BU52" t="s">
        <v>5</v>
      </c>
      <c r="BV52" t="s">
        <v>5</v>
      </c>
      <c r="BW52" t="s">
        <v>5</v>
      </c>
      <c r="BX52" t="s">
        <v>5</v>
      </c>
      <c r="BY52" t="s">
        <v>5</v>
      </c>
      <c r="BZ52" t="s">
        <v>5</v>
      </c>
      <c r="CA52" t="s">
        <v>5</v>
      </c>
      <c r="CG52" t="s">
        <v>228</v>
      </c>
      <c r="CH52" s="18">
        <v>225.45933333333332</v>
      </c>
      <c r="CI52" s="18">
        <v>228.80799999999999</v>
      </c>
    </row>
    <row r="53" spans="1:87" x14ac:dyDescent="0.2">
      <c r="A53" t="s">
        <v>114</v>
      </c>
      <c r="B53" s="1" t="s">
        <v>115</v>
      </c>
      <c r="C53">
        <v>11.5</v>
      </c>
      <c r="D53">
        <v>6.4</v>
      </c>
      <c r="E53">
        <v>7.3</v>
      </c>
      <c r="F53">
        <v>3.7</v>
      </c>
      <c r="G53">
        <v>6.5</v>
      </c>
      <c r="H53">
        <v>1.2</v>
      </c>
      <c r="I53">
        <v>9.8000000000000007</v>
      </c>
      <c r="J53">
        <v>-4.7</v>
      </c>
      <c r="K53">
        <v>10.1</v>
      </c>
      <c r="L53">
        <v>5.9</v>
      </c>
      <c r="M53">
        <v>1.6</v>
      </c>
      <c r="N53">
        <v>4.3</v>
      </c>
      <c r="O53">
        <v>3.8</v>
      </c>
      <c r="P53">
        <v>5.0999999999999996</v>
      </c>
      <c r="Q53">
        <v>9.6</v>
      </c>
      <c r="R53">
        <v>2.9</v>
      </c>
      <c r="S53">
        <v>5.3</v>
      </c>
      <c r="T53">
        <v>7.6</v>
      </c>
      <c r="U53">
        <v>4.7</v>
      </c>
      <c r="V53">
        <v>8.8000000000000007</v>
      </c>
      <c r="W53">
        <v>-2.4</v>
      </c>
      <c r="X53">
        <v>6.4</v>
      </c>
      <c r="Y53">
        <v>5.6</v>
      </c>
      <c r="Z53">
        <v>8.6</v>
      </c>
      <c r="AA53">
        <v>10.199999999999999</v>
      </c>
      <c r="AB53">
        <v>4.3</v>
      </c>
      <c r="AC53">
        <v>4</v>
      </c>
      <c r="AD53">
        <v>4.7</v>
      </c>
      <c r="AE53">
        <v>7.4</v>
      </c>
      <c r="AF53">
        <v>4.3</v>
      </c>
      <c r="AG53">
        <v>2.6</v>
      </c>
      <c r="AH53">
        <v>4.3</v>
      </c>
      <c r="AI53">
        <v>4.5999999999999996</v>
      </c>
      <c r="AJ53">
        <v>12</v>
      </c>
      <c r="AK53">
        <v>-4.3</v>
      </c>
      <c r="AL53">
        <v>-2.5</v>
      </c>
      <c r="AM53">
        <v>-4</v>
      </c>
      <c r="AN53">
        <v>6.3</v>
      </c>
      <c r="AO53">
        <v>-1.8</v>
      </c>
      <c r="AP53">
        <v>3</v>
      </c>
      <c r="AQ53">
        <v>3.7</v>
      </c>
      <c r="AR53">
        <v>7.2</v>
      </c>
      <c r="AS53">
        <v>3.6</v>
      </c>
      <c r="AT53">
        <v>4.8</v>
      </c>
      <c r="AU53">
        <v>7.8</v>
      </c>
      <c r="AV53">
        <v>3.1</v>
      </c>
      <c r="AW53">
        <v>3.7</v>
      </c>
      <c r="AX53">
        <v>2.6</v>
      </c>
      <c r="AY53">
        <v>10.7</v>
      </c>
      <c r="AZ53">
        <v>4.7</v>
      </c>
      <c r="BA53">
        <v>-1.7</v>
      </c>
      <c r="BB53">
        <v>14.1</v>
      </c>
      <c r="BC53">
        <v>-13.9</v>
      </c>
      <c r="BD53">
        <v>3.3</v>
      </c>
      <c r="BE53">
        <v>3.4</v>
      </c>
      <c r="BF53">
        <v>3.3</v>
      </c>
      <c r="BG53">
        <v>8.3000000000000007</v>
      </c>
      <c r="BH53">
        <v>7</v>
      </c>
      <c r="BI53">
        <v>5.7</v>
      </c>
      <c r="BJ53">
        <v>4.5999999999999996</v>
      </c>
      <c r="BK53">
        <v>3.2</v>
      </c>
      <c r="BL53">
        <v>5.0999999999999996</v>
      </c>
      <c r="BM53">
        <v>4.7</v>
      </c>
      <c r="BN53">
        <v>0.7</v>
      </c>
      <c r="BO53">
        <v>3</v>
      </c>
      <c r="BP53">
        <v>1.7</v>
      </c>
      <c r="BQ53">
        <v>3.3</v>
      </c>
      <c r="BR53">
        <v>4.7</v>
      </c>
      <c r="BS53">
        <v>6.6</v>
      </c>
      <c r="BT53">
        <v>3</v>
      </c>
      <c r="BU53">
        <v>3.9</v>
      </c>
      <c r="BV53">
        <v>5.0999999999999996</v>
      </c>
      <c r="BW53">
        <v>7</v>
      </c>
      <c r="BX53">
        <v>3.8</v>
      </c>
      <c r="BY53">
        <v>4.2</v>
      </c>
      <c r="BZ53">
        <v>4.7</v>
      </c>
      <c r="CA53">
        <v>2.5</v>
      </c>
      <c r="CG53" t="s">
        <v>229</v>
      </c>
      <c r="CH53" s="18">
        <v>226.357</v>
      </c>
      <c r="CI53" s="18">
        <v>229.84100000000001</v>
      </c>
    </row>
    <row r="54" spans="1:87" x14ac:dyDescent="0.2">
      <c r="A54" t="s">
        <v>116</v>
      </c>
      <c r="B54" s="1" t="s">
        <v>117</v>
      </c>
      <c r="C54">
        <v>7.9</v>
      </c>
      <c r="D54">
        <v>4.5</v>
      </c>
      <c r="E54">
        <v>4.7</v>
      </c>
      <c r="F54">
        <v>1.4</v>
      </c>
      <c r="G54">
        <v>3.7</v>
      </c>
      <c r="H54">
        <v>-0.7</v>
      </c>
      <c r="I54">
        <v>9.6</v>
      </c>
      <c r="J54">
        <v>-5</v>
      </c>
      <c r="K54">
        <v>9.3000000000000007</v>
      </c>
      <c r="L54">
        <v>2.7</v>
      </c>
      <c r="M54">
        <v>-0.3</v>
      </c>
      <c r="N54">
        <v>2.4</v>
      </c>
      <c r="O54">
        <v>0.9</v>
      </c>
      <c r="P54">
        <v>5</v>
      </c>
      <c r="Q54">
        <v>6.9</v>
      </c>
      <c r="R54">
        <v>1.1000000000000001</v>
      </c>
      <c r="S54">
        <v>1.9</v>
      </c>
      <c r="T54">
        <v>4.7</v>
      </c>
      <c r="U54">
        <v>2.6</v>
      </c>
      <c r="V54">
        <v>5.0999999999999996</v>
      </c>
      <c r="W54">
        <v>-4.5999999999999996</v>
      </c>
      <c r="X54">
        <v>3.9</v>
      </c>
      <c r="Y54">
        <v>1.2</v>
      </c>
      <c r="Z54">
        <v>5.2</v>
      </c>
      <c r="AA54">
        <v>8</v>
      </c>
      <c r="AB54">
        <v>1</v>
      </c>
      <c r="AC54">
        <v>1</v>
      </c>
      <c r="AD54">
        <v>5.4</v>
      </c>
      <c r="AE54">
        <v>3.5</v>
      </c>
      <c r="AF54">
        <v>1</v>
      </c>
      <c r="AG54">
        <v>0.4</v>
      </c>
      <c r="AH54">
        <v>0.3</v>
      </c>
      <c r="AI54">
        <v>1.1000000000000001</v>
      </c>
      <c r="AJ54">
        <v>7.5</v>
      </c>
      <c r="AK54">
        <v>-8.1</v>
      </c>
      <c r="AL54">
        <v>3.5</v>
      </c>
      <c r="AM54">
        <v>-1.7</v>
      </c>
      <c r="AN54">
        <v>4.4000000000000004</v>
      </c>
      <c r="AO54">
        <v>-4.4000000000000004</v>
      </c>
      <c r="AP54">
        <v>-0.1</v>
      </c>
      <c r="AQ54">
        <v>2.2999999999999998</v>
      </c>
      <c r="AR54">
        <v>6.8</v>
      </c>
      <c r="AS54">
        <v>2.9</v>
      </c>
      <c r="AT54">
        <v>2.2999999999999998</v>
      </c>
      <c r="AU54">
        <v>4.0999999999999996</v>
      </c>
      <c r="AV54">
        <v>-0.9</v>
      </c>
      <c r="AW54">
        <v>1.8</v>
      </c>
      <c r="AX54">
        <v>1.2</v>
      </c>
      <c r="AY54">
        <v>7.7</v>
      </c>
      <c r="AZ54">
        <v>3.7</v>
      </c>
      <c r="BA54">
        <v>-2.8</v>
      </c>
      <c r="BB54">
        <v>11.6</v>
      </c>
      <c r="BC54">
        <v>-15.1</v>
      </c>
      <c r="BD54">
        <v>3</v>
      </c>
      <c r="BE54">
        <v>1.7</v>
      </c>
      <c r="BF54">
        <v>1.6</v>
      </c>
      <c r="BG54">
        <v>6.2</v>
      </c>
      <c r="BH54">
        <v>4.9000000000000004</v>
      </c>
      <c r="BI54">
        <v>4.5</v>
      </c>
      <c r="BJ54">
        <v>5</v>
      </c>
      <c r="BK54">
        <v>5</v>
      </c>
      <c r="BL54">
        <v>3.1</v>
      </c>
      <c r="BM54">
        <v>3.4</v>
      </c>
      <c r="BN54">
        <v>0.9</v>
      </c>
      <c r="BO54">
        <v>2.7</v>
      </c>
      <c r="BP54">
        <v>-0.6</v>
      </c>
      <c r="BQ54">
        <v>1.5</v>
      </c>
      <c r="BR54">
        <v>2.7</v>
      </c>
      <c r="BS54">
        <v>4.5</v>
      </c>
      <c r="BT54">
        <v>2.2000000000000002</v>
      </c>
      <c r="BU54">
        <v>2.2000000000000002</v>
      </c>
      <c r="BV54">
        <v>2.2999999999999998</v>
      </c>
      <c r="BW54">
        <v>4.4000000000000004</v>
      </c>
      <c r="BX54">
        <v>1.8</v>
      </c>
      <c r="BY54">
        <v>2.6</v>
      </c>
      <c r="BZ54">
        <v>3.2</v>
      </c>
      <c r="CA54">
        <v>2</v>
      </c>
      <c r="CG54" t="s">
        <v>230</v>
      </c>
      <c r="CH54" s="18">
        <v>227.97166666666666</v>
      </c>
      <c r="CI54" s="18">
        <v>231.36933333333332</v>
      </c>
    </row>
    <row r="55" spans="1:87" ht="14.25" x14ac:dyDescent="0.3">
      <c r="A55" s="6" t="s">
        <v>118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G55" t="s">
        <v>231</v>
      </c>
      <c r="CH55" s="18">
        <v>228.83666666666667</v>
      </c>
      <c r="CI55" s="18">
        <v>232.29933333333335</v>
      </c>
    </row>
    <row r="56" spans="1:87" x14ac:dyDescent="0.2">
      <c r="A56" s="7" t="s">
        <v>119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G56" t="s">
        <v>232</v>
      </c>
      <c r="CH56" s="18">
        <v>228.40966666666668</v>
      </c>
      <c r="CI56" s="18">
        <v>232.04499999999999</v>
      </c>
    </row>
    <row r="57" spans="1:87" x14ac:dyDescent="0.2">
      <c r="A57" s="7" t="s">
        <v>120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G57" t="s">
        <v>233</v>
      </c>
      <c r="CH57" s="18">
        <v>229.58900000000003</v>
      </c>
      <c r="CI57" s="18">
        <v>233.29999999999998</v>
      </c>
    </row>
    <row r="58" spans="1:87" x14ac:dyDescent="0.2">
      <c r="A58" s="7" t="s">
        <v>121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G58" t="s">
        <v>234</v>
      </c>
      <c r="CH58" s="18">
        <v>230.43366666666665</v>
      </c>
      <c r="CI58" s="18">
        <v>234.16266666666669</v>
      </c>
    </row>
    <row r="59" spans="1:87" x14ac:dyDescent="0.2">
      <c r="A59" s="7" t="s">
        <v>122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G59" t="s">
        <v>235</v>
      </c>
      <c r="CH59" s="18">
        <v>231.95000000000002</v>
      </c>
      <c r="CI59" s="18">
        <v>235.62100000000001</v>
      </c>
    </row>
    <row r="60" spans="1:87" x14ac:dyDescent="0.2">
      <c r="A60" s="7" t="s">
        <v>123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G60" t="s">
        <v>236</v>
      </c>
      <c r="CH60" s="18">
        <v>233.10133333333337</v>
      </c>
      <c r="CI60" s="18">
        <v>236.87233333333333</v>
      </c>
    </row>
    <row r="61" spans="1:87" x14ac:dyDescent="0.2">
      <c r="CG61" t="s">
        <v>237</v>
      </c>
      <c r="CH61" s="18">
        <v>233.49433333333332</v>
      </c>
      <c r="CI61" s="18">
        <v>237.47833333333332</v>
      </c>
    </row>
    <row r="62" spans="1:87" x14ac:dyDescent="0.2">
      <c r="CG62" t="s">
        <v>238</v>
      </c>
      <c r="CH62" s="18">
        <v>232.43100000000001</v>
      </c>
      <c r="CI62" s="18">
        <v>236.88833333333332</v>
      </c>
    </row>
    <row r="63" spans="1:87" x14ac:dyDescent="0.2">
      <c r="CG63" t="s">
        <v>239</v>
      </c>
      <c r="CH63" s="18">
        <v>230.18433333333334</v>
      </c>
      <c r="CI63" s="18">
        <v>235.31966666666665</v>
      </c>
    </row>
    <row r="64" spans="1:87" x14ac:dyDescent="0.2">
      <c r="CG64" t="s">
        <v>240</v>
      </c>
      <c r="CH64" s="18">
        <v>231.91133333333332</v>
      </c>
      <c r="CI64" s="18">
        <v>236.93799999999999</v>
      </c>
    </row>
    <row r="65" spans="85:87" x14ac:dyDescent="0.2">
      <c r="CG65" t="s">
        <v>241</v>
      </c>
      <c r="CH65" s="18">
        <v>232.70000000000002</v>
      </c>
      <c r="CI65" s="18">
        <v>237.86233333333334</v>
      </c>
    </row>
    <row r="66" spans="85:87" x14ac:dyDescent="0.2">
      <c r="CG66" t="s">
        <v>242</v>
      </c>
      <c r="CH66" s="18">
        <v>232.345</v>
      </c>
      <c r="CI66" s="18">
        <v>237.87133333333335</v>
      </c>
    </row>
    <row r="67" spans="85:87" x14ac:dyDescent="0.2">
      <c r="CG67" t="s">
        <v>243</v>
      </c>
      <c r="CH67" s="18">
        <v>231.90466666666666</v>
      </c>
      <c r="CI67" s="18">
        <v>237.78</v>
      </c>
    </row>
    <row r="68" spans="85:87" x14ac:dyDescent="0.2">
      <c r="CG68" t="s">
        <v>244</v>
      </c>
      <c r="CH68" s="18">
        <v>233.65066666666667</v>
      </c>
      <c r="CI68" s="18">
        <v>239.48599999999999</v>
      </c>
    </row>
    <row r="69" spans="85:87" x14ac:dyDescent="0.2">
      <c r="CG69" t="s">
        <v>245</v>
      </c>
      <c r="CH69" s="18">
        <v>234.58733333333336</v>
      </c>
      <c r="CI69" s="18">
        <v>240.601</v>
      </c>
    </row>
    <row r="70" spans="85:87" x14ac:dyDescent="0.2">
      <c r="CG70" t="s">
        <v>246</v>
      </c>
      <c r="CH70" s="18">
        <v>236.15633333333335</v>
      </c>
      <c r="CI70" s="18">
        <v>242.16399999999999</v>
      </c>
    </row>
    <row r="71" spans="85:87" x14ac:dyDescent="0.2">
      <c r="CG71" t="s">
        <v>247</v>
      </c>
      <c r="CH71" s="18">
        <v>237.8596666666667</v>
      </c>
      <c r="CI71" s="18">
        <v>243.83</v>
      </c>
    </row>
    <row r="72" spans="85:87" x14ac:dyDescent="0.2">
      <c r="CG72" t="s">
        <v>248</v>
      </c>
      <c r="CH72" s="18">
        <v>237.88733333333334</v>
      </c>
      <c r="CI72" s="18">
        <v>244.06499999999997</v>
      </c>
    </row>
    <row r="73" spans="85:87" x14ac:dyDescent="0.2">
      <c r="CG73" t="s">
        <v>249</v>
      </c>
      <c r="CH73" s="18">
        <v>239.23666666666668</v>
      </c>
      <c r="CI73" s="18">
        <v>245.36833333333334</v>
      </c>
    </row>
    <row r="74" spans="85:87" x14ac:dyDescent="0.2">
      <c r="CG74" t="s">
        <v>250</v>
      </c>
      <c r="CH74" s="18">
        <v>241.2893333333333</v>
      </c>
      <c r="CI74" s="18">
        <v>247.27333333333331</v>
      </c>
    </row>
    <row r="75" spans="85:87" x14ac:dyDescent="0.2">
      <c r="CG75" t="s">
        <v>251</v>
      </c>
      <c r="CH75" s="18">
        <v>243.36633333333336</v>
      </c>
      <c r="CI75" s="18">
        <v>249.25033333333332</v>
      </c>
    </row>
    <row r="76" spans="85:87" x14ac:dyDescent="0.2">
      <c r="CG76" t="s">
        <v>252</v>
      </c>
      <c r="CH76" s="18">
        <v>244.64666666666668</v>
      </c>
      <c r="CI76" s="18">
        <v>250.57866666666666</v>
      </c>
    </row>
    <row r="77" spans="85:87" x14ac:dyDescent="0.2">
      <c r="CG77" t="s">
        <v>253</v>
      </c>
      <c r="CH77" s="18">
        <v>245.90466666666666</v>
      </c>
      <c r="CI77" s="18">
        <v>251.82866666666666</v>
      </c>
    </row>
    <row r="78" spans="85:87" x14ac:dyDescent="0.2">
      <c r="CG78" t="s">
        <v>254</v>
      </c>
      <c r="CH78" s="18">
        <v>246.64700000000002</v>
      </c>
      <c r="CI78" s="18">
        <v>252.75900000000001</v>
      </c>
    </row>
    <row r="79" spans="85:87" x14ac:dyDescent="0.2">
      <c r="CG79" t="s">
        <v>255</v>
      </c>
      <c r="CH79" s="18">
        <v>246.90733333333333</v>
      </c>
      <c r="CI79" s="18">
        <v>253.31133333333332</v>
      </c>
    </row>
  </sheetData>
  <mergeCells count="109">
    <mergeCell ref="A56:CA56"/>
    <mergeCell ref="A57:CA57"/>
    <mergeCell ref="A58:CA58"/>
    <mergeCell ref="A59:CA59"/>
    <mergeCell ref="A60:CA60"/>
    <mergeCell ref="BW7"/>
    <mergeCell ref="BX7"/>
    <mergeCell ref="BY7"/>
    <mergeCell ref="BZ7"/>
    <mergeCell ref="CA7"/>
    <mergeCell ref="A55:CA55"/>
    <mergeCell ref="BQ7"/>
    <mergeCell ref="BR7"/>
    <mergeCell ref="BS7"/>
    <mergeCell ref="BT7"/>
    <mergeCell ref="BU7"/>
    <mergeCell ref="BV7"/>
    <mergeCell ref="BK7"/>
    <mergeCell ref="BL7"/>
    <mergeCell ref="BM7"/>
    <mergeCell ref="BN7"/>
    <mergeCell ref="BO7"/>
    <mergeCell ref="BP7"/>
    <mergeCell ref="BE7"/>
    <mergeCell ref="BF7"/>
    <mergeCell ref="BG7"/>
    <mergeCell ref="BH7"/>
    <mergeCell ref="BI7"/>
    <mergeCell ref="BJ7"/>
    <mergeCell ref="AY7"/>
    <mergeCell ref="AZ7"/>
    <mergeCell ref="BA7"/>
    <mergeCell ref="BB7"/>
    <mergeCell ref="BC7"/>
    <mergeCell ref="BD7"/>
    <mergeCell ref="AS7"/>
    <mergeCell ref="AT7"/>
    <mergeCell ref="AU7"/>
    <mergeCell ref="AV7"/>
    <mergeCell ref="AW7"/>
    <mergeCell ref="AX7"/>
    <mergeCell ref="AM7"/>
    <mergeCell ref="AN7"/>
    <mergeCell ref="AO7"/>
    <mergeCell ref="AP7"/>
    <mergeCell ref="AQ7"/>
    <mergeCell ref="AR7"/>
    <mergeCell ref="AG7"/>
    <mergeCell ref="AH7"/>
    <mergeCell ref="AI7"/>
    <mergeCell ref="AJ7"/>
    <mergeCell ref="AK7"/>
    <mergeCell ref="AL7"/>
    <mergeCell ref="AA7"/>
    <mergeCell ref="AB7"/>
    <mergeCell ref="AC7"/>
    <mergeCell ref="AD7"/>
    <mergeCell ref="AE7"/>
    <mergeCell ref="AF7"/>
    <mergeCell ref="U7"/>
    <mergeCell ref="V7"/>
    <mergeCell ref="W7"/>
    <mergeCell ref="X7"/>
    <mergeCell ref="Y7"/>
    <mergeCell ref="Z7"/>
    <mergeCell ref="O7"/>
    <mergeCell ref="P7"/>
    <mergeCell ref="Q7"/>
    <mergeCell ref="R7"/>
    <mergeCell ref="S7"/>
    <mergeCell ref="T7"/>
    <mergeCell ref="I7"/>
    <mergeCell ref="J7"/>
    <mergeCell ref="K7"/>
    <mergeCell ref="L7"/>
    <mergeCell ref="M7"/>
    <mergeCell ref="N7"/>
    <mergeCell ref="BO6:BR6"/>
    <mergeCell ref="BS6:BV6"/>
    <mergeCell ref="BW6:BZ6"/>
    <mergeCell ref="CA6"/>
    <mergeCell ref="C7"/>
    <mergeCell ref="D7"/>
    <mergeCell ref="E7"/>
    <mergeCell ref="F7"/>
    <mergeCell ref="G7"/>
    <mergeCell ref="H7"/>
    <mergeCell ref="AQ6:AT6"/>
    <mergeCell ref="AU6:AX6"/>
    <mergeCell ref="AY6:BB6"/>
    <mergeCell ref="BC6:BF6"/>
    <mergeCell ref="BG6:BJ6"/>
    <mergeCell ref="BK6:BN6"/>
    <mergeCell ref="S6:V6"/>
    <mergeCell ref="W6:Z6"/>
    <mergeCell ref="AA6:AD6"/>
    <mergeCell ref="AE6:AH6"/>
    <mergeCell ref="AI6:AL6"/>
    <mergeCell ref="AM6:AP6"/>
    <mergeCell ref="A1:CA1"/>
    <mergeCell ref="A2:CA2"/>
    <mergeCell ref="A3:CA3"/>
    <mergeCell ref="A4:CA4"/>
    <mergeCell ref="A6:A7"/>
    <mergeCell ref="B6:B7"/>
    <mergeCell ref="C6:F6"/>
    <mergeCell ref="G6:J6"/>
    <mergeCell ref="K6:N6"/>
    <mergeCell ref="O6:R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activeCell="H3" sqref="H3"/>
    </sheetView>
  </sheetViews>
  <sheetFormatPr defaultRowHeight="12.75" x14ac:dyDescent="0.2"/>
  <cols>
    <col min="2" max="2" width="9.5703125" bestFit="1" customWidth="1"/>
  </cols>
  <sheetData>
    <row r="1" spans="1:28" x14ac:dyDescent="0.2">
      <c r="A1" s="12"/>
      <c r="B1" s="12" t="s">
        <v>279</v>
      </c>
      <c r="C1" s="12" t="s">
        <v>278</v>
      </c>
      <c r="G1" s="12" t="s">
        <v>277</v>
      </c>
    </row>
    <row r="2" spans="1:28" x14ac:dyDescent="0.2">
      <c r="A2">
        <v>2015</v>
      </c>
      <c r="B2" s="31">
        <v>1946.7250000000001</v>
      </c>
      <c r="C2" s="31">
        <v>1942</v>
      </c>
      <c r="F2" t="s">
        <v>238</v>
      </c>
      <c r="G2" s="30">
        <v>1904.6</v>
      </c>
      <c r="H2" s="30">
        <f>AVERAGE(G2:G5)</f>
        <v>1946.7250000000001</v>
      </c>
      <c r="L2" s="30">
        <v>1943.9</v>
      </c>
      <c r="M2" s="30">
        <v>1964.1</v>
      </c>
      <c r="N2" s="30">
        <v>1974.3</v>
      </c>
      <c r="O2" s="30">
        <v>1985.1</v>
      </c>
      <c r="P2" s="30">
        <v>2007.4</v>
      </c>
      <c r="Q2" s="30">
        <v>2019.8</v>
      </c>
      <c r="R2" s="30">
        <v>2029.2</v>
      </c>
      <c r="S2" s="30">
        <v>2039.9</v>
      </c>
      <c r="T2" s="30">
        <v>2071.1999999999998</v>
      </c>
      <c r="U2" s="30">
        <v>2083.6999999999998</v>
      </c>
      <c r="V2" s="30">
        <v>2099.1</v>
      </c>
      <c r="W2" s="30">
        <v>2112.8000000000002</v>
      </c>
      <c r="X2" s="30">
        <v>2149.3000000000002</v>
      </c>
      <c r="Y2" s="30">
        <v>2165.9</v>
      </c>
      <c r="Z2" s="30">
        <v>2189.1</v>
      </c>
      <c r="AA2" s="30">
        <v>2219.4</v>
      </c>
      <c r="AB2" s="30">
        <v>2317.9</v>
      </c>
    </row>
    <row r="3" spans="1:28" x14ac:dyDescent="0.2">
      <c r="A3">
        <v>2016</v>
      </c>
      <c r="B3" s="31">
        <v>2010.375</v>
      </c>
      <c r="C3" s="31">
        <v>2007</v>
      </c>
      <c r="F3" t="s">
        <v>239</v>
      </c>
      <c r="G3" s="30">
        <v>1943.9</v>
      </c>
      <c r="H3" s="30">
        <f>H2</f>
        <v>1946.7250000000001</v>
      </c>
    </row>
    <row r="4" spans="1:28" x14ac:dyDescent="0.2">
      <c r="A4">
        <v>2017</v>
      </c>
      <c r="B4" s="31">
        <v>2073.4749999999999</v>
      </c>
      <c r="C4" s="31">
        <v>2060</v>
      </c>
      <c r="F4" t="s">
        <v>240</v>
      </c>
      <c r="G4" s="30">
        <v>1964.1</v>
      </c>
      <c r="H4" s="30">
        <f>H3</f>
        <v>1946.7250000000001</v>
      </c>
    </row>
    <row r="5" spans="1:28" x14ac:dyDescent="0.2">
      <c r="A5">
        <v>2018</v>
      </c>
      <c r="B5" s="31">
        <v>2154.2750000000001</v>
      </c>
      <c r="C5" s="31">
        <v>2142</v>
      </c>
      <c r="F5" t="s">
        <v>241</v>
      </c>
      <c r="G5" s="30">
        <v>1974.3</v>
      </c>
      <c r="H5" s="30">
        <f>H4</f>
        <v>1946.7250000000001</v>
      </c>
    </row>
    <row r="6" spans="1:28" x14ac:dyDescent="0.2">
      <c r="F6" t="s">
        <v>242</v>
      </c>
      <c r="G6" s="30">
        <v>1985.1</v>
      </c>
      <c r="H6" s="30">
        <f>AVERAGE(G6:G9)</f>
        <v>2010.375</v>
      </c>
    </row>
    <row r="7" spans="1:28" x14ac:dyDescent="0.2">
      <c r="F7" t="s">
        <v>243</v>
      </c>
      <c r="G7" s="30">
        <v>2007.4</v>
      </c>
      <c r="H7" s="30">
        <f>H6</f>
        <v>2010.375</v>
      </c>
    </row>
    <row r="8" spans="1:28" x14ac:dyDescent="0.2">
      <c r="F8" t="s">
        <v>244</v>
      </c>
      <c r="G8" s="30">
        <v>2019.8</v>
      </c>
      <c r="H8" s="30">
        <f>H7</f>
        <v>2010.375</v>
      </c>
    </row>
    <row r="9" spans="1:28" x14ac:dyDescent="0.2">
      <c r="F9" t="s">
        <v>245</v>
      </c>
      <c r="G9" s="30">
        <v>2029.2</v>
      </c>
      <c r="H9" s="30">
        <f>H8</f>
        <v>2010.375</v>
      </c>
    </row>
    <row r="10" spans="1:28" x14ac:dyDescent="0.2">
      <c r="F10" t="s">
        <v>246</v>
      </c>
      <c r="G10" s="30">
        <v>2039.9</v>
      </c>
      <c r="H10" s="30">
        <f>AVERAGE(G10:G13)</f>
        <v>2073.4749999999999</v>
      </c>
    </row>
    <row r="11" spans="1:28" x14ac:dyDescent="0.2">
      <c r="F11" t="s">
        <v>247</v>
      </c>
      <c r="G11" s="30">
        <v>2071.1999999999998</v>
      </c>
      <c r="H11" s="30">
        <f>H10</f>
        <v>2073.4749999999999</v>
      </c>
    </row>
    <row r="12" spans="1:28" x14ac:dyDescent="0.2">
      <c r="F12" t="s">
        <v>248</v>
      </c>
      <c r="G12" s="30">
        <v>2083.6999999999998</v>
      </c>
      <c r="H12" s="30">
        <f>H11</f>
        <v>2073.4749999999999</v>
      </c>
    </row>
    <row r="13" spans="1:28" x14ac:dyDescent="0.2">
      <c r="F13" t="s">
        <v>249</v>
      </c>
      <c r="G13" s="30">
        <v>2099.1</v>
      </c>
      <c r="H13" s="30">
        <f>H12</f>
        <v>2073.4749999999999</v>
      </c>
    </row>
    <row r="14" spans="1:28" x14ac:dyDescent="0.2">
      <c r="F14" t="s">
        <v>250</v>
      </c>
      <c r="G14" s="30">
        <v>2112.8000000000002</v>
      </c>
      <c r="H14" s="30">
        <f>AVERAGE(G14:G17)</f>
        <v>2154.2750000000001</v>
      </c>
    </row>
    <row r="15" spans="1:28" x14ac:dyDescent="0.2">
      <c r="F15" t="s">
        <v>251</v>
      </c>
      <c r="G15" s="30">
        <v>2149.3000000000002</v>
      </c>
      <c r="H15" s="30">
        <f>H14</f>
        <v>2154.2750000000001</v>
      </c>
    </row>
    <row r="16" spans="1:28" x14ac:dyDescent="0.2">
      <c r="F16" t="s">
        <v>252</v>
      </c>
      <c r="G16" s="30">
        <v>2165.9</v>
      </c>
      <c r="H16" s="30">
        <f>H15</f>
        <v>2154.2750000000001</v>
      </c>
    </row>
    <row r="17" spans="6:8" x14ac:dyDescent="0.2">
      <c r="F17" t="s">
        <v>253</v>
      </c>
      <c r="G17" s="30">
        <v>2189.1</v>
      </c>
      <c r="H17" s="30">
        <f>H16</f>
        <v>2154.2750000000001</v>
      </c>
    </row>
    <row r="18" spans="6:8" x14ac:dyDescent="0.2">
      <c r="F18" t="s">
        <v>254</v>
      </c>
      <c r="G18" s="30">
        <v>2219.4</v>
      </c>
      <c r="H18" s="30">
        <f>AVERAGE(G18:G21)</f>
        <v>2268.65</v>
      </c>
    </row>
    <row r="19" spans="6:8" x14ac:dyDescent="0.2">
      <c r="F19" t="s">
        <v>255</v>
      </c>
      <c r="G19" s="30">
        <v>2317.9</v>
      </c>
      <c r="H19" s="30">
        <f>H18</f>
        <v>2268.65</v>
      </c>
    </row>
    <row r="20" spans="6:8" x14ac:dyDescent="0.2">
      <c r="H20" s="30"/>
    </row>
    <row r="21" spans="6:8" x14ac:dyDescent="0.2">
      <c r="H21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82DBBE-A8C5-4ECC-9128-1CF5435CB063}"/>
</file>

<file path=customXml/itemProps2.xml><?xml version="1.0" encoding="utf-8"?>
<ds:datastoreItem xmlns:ds="http://schemas.openxmlformats.org/officeDocument/2006/customXml" ds:itemID="{D4825767-4DF4-4B14-9A83-A555644F48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03A3B2-6771-4320-B5AF-0363F4F96B7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ac5d118-ba7b-4807-b700-df6f95cfff5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6951ee6-cd93-49c7-9437-e871b2a117d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CBO example</vt:lpstr>
      <vt:lpstr>nipas example</vt:lpstr>
      <vt:lpstr>Sheet0</vt:lpstr>
      <vt:lpstr>Sheet3</vt:lpstr>
      <vt:lpstr>_DLX1.USE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Belz</dc:creator>
  <cp:lastModifiedBy>Sage Belz</cp:lastModifiedBy>
  <dcterms:created xsi:type="dcterms:W3CDTF">2019-06-27T17:59:09Z</dcterms:created>
  <dcterms:modified xsi:type="dcterms:W3CDTF">2019-06-29T13:58:44Z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