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worksheets/sheet1.xml" ContentType="application/vnd.openxmlformats-officedocument.spreadsheetml.worksheet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395" windowHeight="7995" firstSheet="3" activeTab="8"/>
  </bookViews>
  <sheets>
    <sheet name="realGDP" sheetId="7" r:id="rId1"/>
    <sheet name="C&amp;I" sheetId="1" r:id="rId2"/>
    <sheet name="M&amp;M" sheetId="2" r:id="rId3"/>
    <sheet name="Transfers" sheetId="3" r:id="rId4"/>
    <sheet name="Taxes" sheetId="4" r:id="rId5"/>
    <sheet name="Taxes_OLD" sheetId="9" r:id="rId6"/>
    <sheet name="FI_Q" sheetId="5" r:id="rId7"/>
    <sheet name="FI_Q_N" sheetId="8" r:id="rId8"/>
    <sheet name="FI_A" sheetId="6" r:id="rId9"/>
    <sheet name="Federal Reserve FI Data" sheetId="13" r:id="rId10"/>
    <sheet name="CHARTS" sheetId="10" r:id="rId11"/>
  </sheets>
  <definedNames>
    <definedName name="_DLX1.USE">'C&amp;I'!$B$3:$I$6</definedName>
    <definedName name="_DLX10.USE">realGDP!$2:$4</definedName>
    <definedName name="_DLX2.USE">'M&amp;M'!$C$4:$L$7</definedName>
    <definedName name="_DLX4.USE">'M&amp;M'!$O$4:$S$7</definedName>
    <definedName name="_DLX5.USE">Transfers!$C$3:$Q$6</definedName>
    <definedName name="_DLX6.USE">Transfers!$S$3:$U$6</definedName>
    <definedName name="_DLX7.USE" localSheetId="5">Taxes_OLD!$C$3:$Z$6</definedName>
    <definedName name="_DLX7.USE">Taxes!$B$3:$P$6</definedName>
    <definedName name="_DLX8.USE" localSheetId="5">Taxes_OLD!$AH$3:$AJ$6</definedName>
    <definedName name="_DLX8.USE">Taxes!#REF!</definedName>
    <definedName name="_DLX9.USE" localSheetId="5">Taxes_OLD!$AC$3:$AE$6</definedName>
    <definedName name="_DLX9.USE">Taxes!#REF!</definedName>
    <definedName name="DLX1.USE">realGDP!$B$2:$E$4</definedName>
  </definedNames>
  <calcPr calcId="145621"/>
</workbook>
</file>

<file path=xl/calcChain.xml><?xml version="1.0" encoding="utf-8"?>
<calcChain xmlns="http://schemas.openxmlformats.org/spreadsheetml/2006/main">
  <c r="I27" i="6" l="1"/>
  <c r="I26" i="6"/>
  <c r="I25" i="6"/>
  <c r="I24" i="6"/>
  <c r="I23" i="6"/>
  <c r="I22" i="6"/>
  <c r="I21" i="6"/>
  <c r="I20" i="6"/>
  <c r="I19" i="6"/>
  <c r="I18" i="6"/>
  <c r="I17" i="6"/>
  <c r="I16" i="6"/>
  <c r="I15" i="6"/>
  <c r="G15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S8" i="2" l="1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H36" i="2" l="1"/>
  <c r="G36" i="2"/>
  <c r="H68" i="2"/>
  <c r="G68" i="2"/>
  <c r="H84" i="2"/>
  <c r="G84" i="2"/>
  <c r="H100" i="2"/>
  <c r="G100" i="2"/>
  <c r="H116" i="2"/>
  <c r="G116" i="2"/>
  <c r="H132" i="2"/>
  <c r="G132" i="2"/>
  <c r="H148" i="2"/>
  <c r="G148" i="2"/>
  <c r="H164" i="2"/>
  <c r="G164" i="2"/>
  <c r="H13" i="2"/>
  <c r="G13" i="2"/>
  <c r="H29" i="2"/>
  <c r="G29" i="2"/>
  <c r="G37" i="2"/>
  <c r="H37" i="2"/>
  <c r="H45" i="2"/>
  <c r="G45" i="2"/>
  <c r="H61" i="2"/>
  <c r="G61" i="2"/>
  <c r="G69" i="2"/>
  <c r="H69" i="2"/>
  <c r="H77" i="2"/>
  <c r="G77" i="2"/>
  <c r="G85" i="2"/>
  <c r="H85" i="2"/>
  <c r="H93" i="2"/>
  <c r="G93" i="2"/>
  <c r="G101" i="2"/>
  <c r="H101" i="2"/>
  <c r="H109" i="2"/>
  <c r="G109" i="2"/>
  <c r="H125" i="2"/>
  <c r="G125" i="2"/>
  <c r="G133" i="2"/>
  <c r="H133" i="2"/>
  <c r="H141" i="2"/>
  <c r="G141" i="2"/>
  <c r="G149" i="2"/>
  <c r="H149" i="2"/>
  <c r="H157" i="2"/>
  <c r="G157" i="2"/>
  <c r="G165" i="2"/>
  <c r="H165" i="2"/>
  <c r="H173" i="2"/>
  <c r="G173" i="2"/>
  <c r="H14" i="2"/>
  <c r="G14" i="2"/>
  <c r="H46" i="2"/>
  <c r="G46" i="2"/>
  <c r="G102" i="2"/>
  <c r="H102" i="2"/>
  <c r="G15" i="2"/>
  <c r="H15" i="2"/>
  <c r="H23" i="2"/>
  <c r="G23" i="2"/>
  <c r="G31" i="2"/>
  <c r="H31" i="2"/>
  <c r="H39" i="2"/>
  <c r="G39" i="2"/>
  <c r="G47" i="2"/>
  <c r="H47" i="2"/>
  <c r="H55" i="2"/>
  <c r="G55" i="2"/>
  <c r="G63" i="2"/>
  <c r="H63" i="2"/>
  <c r="H71" i="2"/>
  <c r="G71" i="2"/>
  <c r="G79" i="2"/>
  <c r="H79" i="2"/>
  <c r="H87" i="2"/>
  <c r="G87" i="2"/>
  <c r="G95" i="2"/>
  <c r="H95" i="2"/>
  <c r="H103" i="2"/>
  <c r="G103" i="2"/>
  <c r="G111" i="2"/>
  <c r="H111" i="2"/>
  <c r="H119" i="2"/>
  <c r="G119" i="2"/>
  <c r="G127" i="2"/>
  <c r="H127" i="2"/>
  <c r="H135" i="2"/>
  <c r="G135" i="2"/>
  <c r="G143" i="2"/>
  <c r="H143" i="2"/>
  <c r="H151" i="2"/>
  <c r="G151" i="2"/>
  <c r="G159" i="2"/>
  <c r="H159" i="2"/>
  <c r="H167" i="2"/>
  <c r="G167" i="2"/>
  <c r="H175" i="2"/>
  <c r="G175" i="2"/>
  <c r="H12" i="2"/>
  <c r="G12" i="2"/>
  <c r="H28" i="2"/>
  <c r="G28" i="2"/>
  <c r="H60" i="2"/>
  <c r="G60" i="2"/>
  <c r="H76" i="2"/>
  <c r="G76" i="2"/>
  <c r="H92" i="2"/>
  <c r="G92" i="2"/>
  <c r="H108" i="2"/>
  <c r="G108" i="2"/>
  <c r="H124" i="2"/>
  <c r="G124" i="2"/>
  <c r="H140" i="2"/>
  <c r="G140" i="2"/>
  <c r="H156" i="2"/>
  <c r="G156" i="2"/>
  <c r="H172" i="2"/>
  <c r="G172" i="2"/>
  <c r="H30" i="2"/>
  <c r="G30" i="2"/>
  <c r="G54" i="2"/>
  <c r="H54" i="2"/>
  <c r="H78" i="2"/>
  <c r="G78" i="2"/>
  <c r="H94" i="2"/>
  <c r="G94" i="2"/>
  <c r="G118" i="2"/>
  <c r="H118" i="2"/>
  <c r="G150" i="2"/>
  <c r="H150" i="2"/>
  <c r="G8" i="2"/>
  <c r="H8" i="2"/>
  <c r="H32" i="2"/>
  <c r="G32" i="2"/>
  <c r="H48" i="2"/>
  <c r="G48" i="2"/>
  <c r="H64" i="2"/>
  <c r="G64" i="2"/>
  <c r="H80" i="2"/>
  <c r="G80" i="2"/>
  <c r="H96" i="2"/>
  <c r="G96" i="2"/>
  <c r="G104" i="2"/>
  <c r="H104" i="2"/>
  <c r="G120" i="2"/>
  <c r="H120" i="2"/>
  <c r="H128" i="2"/>
  <c r="G128" i="2"/>
  <c r="G136" i="2"/>
  <c r="H136" i="2"/>
  <c r="H144" i="2"/>
  <c r="G144" i="2"/>
  <c r="G152" i="2"/>
  <c r="H152" i="2"/>
  <c r="H160" i="2"/>
  <c r="G160" i="2"/>
  <c r="G168" i="2"/>
  <c r="H168" i="2"/>
  <c r="H52" i="2"/>
  <c r="G52" i="2"/>
  <c r="G21" i="2"/>
  <c r="H21" i="2"/>
  <c r="G53" i="2"/>
  <c r="H53" i="2"/>
  <c r="G117" i="2"/>
  <c r="H117" i="2"/>
  <c r="G22" i="2"/>
  <c r="H22" i="2"/>
  <c r="G38" i="2"/>
  <c r="H38" i="2"/>
  <c r="H62" i="2"/>
  <c r="G62" i="2"/>
  <c r="G70" i="2"/>
  <c r="H70" i="2"/>
  <c r="G86" i="2"/>
  <c r="H86" i="2"/>
  <c r="H110" i="2"/>
  <c r="G110" i="2"/>
  <c r="H126" i="2"/>
  <c r="G126" i="2"/>
  <c r="G134" i="2"/>
  <c r="H134" i="2"/>
  <c r="H142" i="2"/>
  <c r="G142" i="2"/>
  <c r="H158" i="2"/>
  <c r="G158" i="2"/>
  <c r="G166" i="2"/>
  <c r="H166" i="2"/>
  <c r="H174" i="2"/>
  <c r="G174" i="2"/>
  <c r="H16" i="2"/>
  <c r="G16" i="2"/>
  <c r="H24" i="2"/>
  <c r="G24" i="2"/>
  <c r="G40" i="2"/>
  <c r="H40" i="2"/>
  <c r="G56" i="2"/>
  <c r="H56" i="2"/>
  <c r="G72" i="2"/>
  <c r="H72" i="2"/>
  <c r="G88" i="2"/>
  <c r="H88" i="2"/>
  <c r="H112" i="2"/>
  <c r="G112" i="2"/>
  <c r="G9" i="2"/>
  <c r="H9" i="2"/>
  <c r="H17" i="2"/>
  <c r="G17" i="2"/>
  <c r="G25" i="2"/>
  <c r="H25" i="2"/>
  <c r="G33" i="2"/>
  <c r="H33" i="2"/>
  <c r="H41" i="2"/>
  <c r="G41" i="2"/>
  <c r="H49" i="2"/>
  <c r="G49" i="2"/>
  <c r="G57" i="2"/>
  <c r="H57" i="2"/>
  <c r="H65" i="2"/>
  <c r="G65" i="2"/>
  <c r="G73" i="2"/>
  <c r="H73" i="2"/>
  <c r="H81" i="2"/>
  <c r="G81" i="2"/>
  <c r="G89" i="2"/>
  <c r="H89" i="2"/>
  <c r="H97" i="2"/>
  <c r="G97" i="2"/>
  <c r="H105" i="2"/>
  <c r="G105" i="2"/>
  <c r="G113" i="2"/>
  <c r="H113" i="2"/>
  <c r="G121" i="2"/>
  <c r="H121" i="2"/>
  <c r="G129" i="2"/>
  <c r="H129" i="2"/>
  <c r="H137" i="2"/>
  <c r="G137" i="2"/>
  <c r="G145" i="2"/>
  <c r="H145" i="2"/>
  <c r="H153" i="2"/>
  <c r="G153" i="2"/>
  <c r="H161" i="2"/>
  <c r="G161" i="2"/>
  <c r="G169" i="2"/>
  <c r="H169" i="2"/>
  <c r="H20" i="2"/>
  <c r="G20" i="2"/>
  <c r="H44" i="2"/>
  <c r="G44" i="2"/>
  <c r="H10" i="2"/>
  <c r="G10" i="2"/>
  <c r="H18" i="2"/>
  <c r="G18" i="2"/>
  <c r="H26" i="2"/>
  <c r="G26" i="2"/>
  <c r="H34" i="2"/>
  <c r="G34" i="2"/>
  <c r="H42" i="2"/>
  <c r="G42" i="2"/>
  <c r="H50" i="2"/>
  <c r="G50" i="2"/>
  <c r="H58" i="2"/>
  <c r="G58" i="2"/>
  <c r="H66" i="2"/>
  <c r="G66" i="2"/>
  <c r="H74" i="2"/>
  <c r="G74" i="2"/>
  <c r="H82" i="2"/>
  <c r="G82" i="2"/>
  <c r="H90" i="2"/>
  <c r="G90" i="2"/>
  <c r="H98" i="2"/>
  <c r="G98" i="2"/>
  <c r="H106" i="2"/>
  <c r="G106" i="2"/>
  <c r="H114" i="2"/>
  <c r="G114" i="2"/>
  <c r="H122" i="2"/>
  <c r="G122" i="2"/>
  <c r="H130" i="2"/>
  <c r="G130" i="2"/>
  <c r="H138" i="2"/>
  <c r="G138" i="2"/>
  <c r="H146" i="2"/>
  <c r="G146" i="2"/>
  <c r="H154" i="2"/>
  <c r="G154" i="2"/>
  <c r="H162" i="2"/>
  <c r="G162" i="2"/>
  <c r="H170" i="2"/>
  <c r="G170" i="2"/>
  <c r="H11" i="2"/>
  <c r="G11" i="2"/>
  <c r="H19" i="2"/>
  <c r="G19" i="2"/>
  <c r="H27" i="2"/>
  <c r="G27" i="2"/>
  <c r="H35" i="2"/>
  <c r="G35" i="2"/>
  <c r="H43" i="2"/>
  <c r="G43" i="2"/>
  <c r="H51" i="2"/>
  <c r="G51" i="2"/>
  <c r="H59" i="2"/>
  <c r="G59" i="2"/>
  <c r="H67" i="2"/>
  <c r="G67" i="2"/>
  <c r="H75" i="2"/>
  <c r="G75" i="2"/>
  <c r="H83" i="2"/>
  <c r="G83" i="2"/>
  <c r="H91" i="2"/>
  <c r="G91" i="2"/>
  <c r="H99" i="2"/>
  <c r="G99" i="2"/>
  <c r="H107" i="2"/>
  <c r="G107" i="2"/>
  <c r="H115" i="2"/>
  <c r="G115" i="2"/>
  <c r="H123" i="2"/>
  <c r="G123" i="2"/>
  <c r="H131" i="2"/>
  <c r="G131" i="2"/>
  <c r="H139" i="2"/>
  <c r="G139" i="2"/>
  <c r="H147" i="2"/>
  <c r="G147" i="2"/>
  <c r="H155" i="2"/>
  <c r="G155" i="2"/>
  <c r="H163" i="2"/>
  <c r="G163" i="2"/>
  <c r="H171" i="2"/>
  <c r="G171" i="2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N181" i="4"/>
  <c r="N176" i="4"/>
  <c r="N174" i="4"/>
  <c r="N173" i="4"/>
  <c r="N168" i="4"/>
  <c r="N166" i="4"/>
  <c r="N165" i="4"/>
  <c r="N160" i="4"/>
  <c r="N158" i="4"/>
  <c r="N157" i="4"/>
  <c r="N152" i="4"/>
  <c r="N150" i="4"/>
  <c r="N149" i="4"/>
  <c r="N144" i="4"/>
  <c r="N142" i="4"/>
  <c r="N141" i="4"/>
  <c r="N136" i="4"/>
  <c r="N134" i="4"/>
  <c r="N133" i="4"/>
  <c r="N128" i="4"/>
  <c r="N126" i="4"/>
  <c r="N125" i="4"/>
  <c r="N120" i="4"/>
  <c r="N118" i="4"/>
  <c r="N117" i="4"/>
  <c r="N112" i="4"/>
  <c r="N110" i="4"/>
  <c r="N109" i="4"/>
  <c r="N104" i="4"/>
  <c r="N102" i="4"/>
  <c r="N101" i="4"/>
  <c r="N96" i="4"/>
  <c r="N94" i="4"/>
  <c r="N93" i="4"/>
  <c r="N88" i="4"/>
  <c r="N86" i="4"/>
  <c r="N85" i="4"/>
  <c r="N80" i="4"/>
  <c r="N78" i="4"/>
  <c r="N77" i="4"/>
  <c r="N72" i="4"/>
  <c r="N70" i="4"/>
  <c r="N69" i="4"/>
  <c r="M181" i="4"/>
  <c r="L181" i="4"/>
  <c r="K181" i="4"/>
  <c r="M180" i="4"/>
  <c r="L180" i="4"/>
  <c r="K180" i="4"/>
  <c r="M179" i="4"/>
  <c r="L179" i="4"/>
  <c r="K179" i="4"/>
  <c r="M178" i="4"/>
  <c r="L178" i="4"/>
  <c r="K178" i="4"/>
  <c r="M177" i="4"/>
  <c r="L177" i="4"/>
  <c r="K177" i="4"/>
  <c r="M176" i="4"/>
  <c r="L176" i="4"/>
  <c r="K176" i="4"/>
  <c r="M175" i="4"/>
  <c r="L175" i="4"/>
  <c r="K175" i="4"/>
  <c r="M174" i="4"/>
  <c r="L174" i="4"/>
  <c r="K174" i="4"/>
  <c r="M173" i="4"/>
  <c r="L173" i="4"/>
  <c r="K173" i="4"/>
  <c r="M172" i="4"/>
  <c r="L172" i="4"/>
  <c r="K172" i="4"/>
  <c r="M171" i="4"/>
  <c r="L171" i="4"/>
  <c r="K171" i="4"/>
  <c r="M170" i="4"/>
  <c r="L170" i="4"/>
  <c r="K170" i="4"/>
  <c r="M169" i="4"/>
  <c r="L169" i="4"/>
  <c r="K169" i="4"/>
  <c r="M168" i="4"/>
  <c r="L168" i="4"/>
  <c r="K168" i="4"/>
  <c r="M167" i="4"/>
  <c r="L167" i="4"/>
  <c r="K167" i="4"/>
  <c r="M166" i="4"/>
  <c r="L166" i="4"/>
  <c r="K166" i="4"/>
  <c r="M165" i="4"/>
  <c r="L165" i="4"/>
  <c r="K165" i="4"/>
  <c r="M164" i="4"/>
  <c r="L164" i="4"/>
  <c r="K164" i="4"/>
  <c r="M163" i="4"/>
  <c r="L163" i="4"/>
  <c r="K163" i="4"/>
  <c r="M162" i="4"/>
  <c r="L162" i="4"/>
  <c r="K162" i="4"/>
  <c r="M161" i="4"/>
  <c r="L161" i="4"/>
  <c r="K161" i="4"/>
  <c r="M160" i="4"/>
  <c r="L160" i="4"/>
  <c r="K160" i="4"/>
  <c r="M159" i="4"/>
  <c r="L159" i="4"/>
  <c r="K159" i="4"/>
  <c r="M158" i="4"/>
  <c r="L158" i="4"/>
  <c r="K158" i="4"/>
  <c r="M157" i="4"/>
  <c r="L157" i="4"/>
  <c r="K157" i="4"/>
  <c r="M156" i="4"/>
  <c r="L156" i="4"/>
  <c r="K156" i="4"/>
  <c r="M155" i="4"/>
  <c r="L155" i="4"/>
  <c r="K155" i="4"/>
  <c r="M154" i="4"/>
  <c r="L154" i="4"/>
  <c r="K154" i="4"/>
  <c r="M153" i="4"/>
  <c r="L153" i="4"/>
  <c r="K153" i="4"/>
  <c r="M152" i="4"/>
  <c r="L152" i="4"/>
  <c r="K152" i="4"/>
  <c r="M151" i="4"/>
  <c r="L151" i="4"/>
  <c r="K151" i="4"/>
  <c r="M150" i="4"/>
  <c r="L150" i="4"/>
  <c r="K150" i="4"/>
  <c r="M149" i="4"/>
  <c r="L149" i="4"/>
  <c r="K149" i="4"/>
  <c r="M148" i="4"/>
  <c r="L148" i="4"/>
  <c r="K148" i="4"/>
  <c r="M147" i="4"/>
  <c r="L147" i="4"/>
  <c r="K147" i="4"/>
  <c r="M146" i="4"/>
  <c r="L146" i="4"/>
  <c r="K146" i="4"/>
  <c r="M145" i="4"/>
  <c r="L145" i="4"/>
  <c r="K145" i="4"/>
  <c r="M144" i="4"/>
  <c r="L144" i="4"/>
  <c r="K144" i="4"/>
  <c r="M143" i="4"/>
  <c r="L143" i="4"/>
  <c r="K143" i="4"/>
  <c r="M142" i="4"/>
  <c r="L142" i="4"/>
  <c r="K142" i="4"/>
  <c r="M141" i="4"/>
  <c r="L141" i="4"/>
  <c r="K141" i="4"/>
  <c r="M140" i="4"/>
  <c r="L140" i="4"/>
  <c r="K140" i="4"/>
  <c r="M139" i="4"/>
  <c r="L139" i="4"/>
  <c r="K139" i="4"/>
  <c r="M138" i="4"/>
  <c r="L138" i="4"/>
  <c r="K138" i="4"/>
  <c r="M137" i="4"/>
  <c r="L137" i="4"/>
  <c r="K137" i="4"/>
  <c r="M136" i="4"/>
  <c r="L136" i="4"/>
  <c r="K136" i="4"/>
  <c r="M135" i="4"/>
  <c r="L135" i="4"/>
  <c r="K135" i="4"/>
  <c r="M134" i="4"/>
  <c r="L134" i="4"/>
  <c r="K134" i="4"/>
  <c r="M133" i="4"/>
  <c r="L133" i="4"/>
  <c r="K133" i="4"/>
  <c r="M132" i="4"/>
  <c r="L132" i="4"/>
  <c r="K132" i="4"/>
  <c r="M131" i="4"/>
  <c r="L131" i="4"/>
  <c r="K131" i="4"/>
  <c r="M130" i="4"/>
  <c r="L130" i="4"/>
  <c r="K130" i="4"/>
  <c r="M129" i="4"/>
  <c r="L129" i="4"/>
  <c r="K129" i="4"/>
  <c r="M128" i="4"/>
  <c r="L128" i="4"/>
  <c r="K128" i="4"/>
  <c r="M127" i="4"/>
  <c r="L127" i="4"/>
  <c r="K127" i="4"/>
  <c r="M126" i="4"/>
  <c r="L126" i="4"/>
  <c r="K126" i="4"/>
  <c r="M125" i="4"/>
  <c r="L125" i="4"/>
  <c r="K125" i="4"/>
  <c r="M124" i="4"/>
  <c r="L124" i="4"/>
  <c r="K124" i="4"/>
  <c r="M123" i="4"/>
  <c r="L123" i="4"/>
  <c r="K123" i="4"/>
  <c r="M122" i="4"/>
  <c r="L122" i="4"/>
  <c r="K122" i="4"/>
  <c r="M121" i="4"/>
  <c r="L121" i="4"/>
  <c r="K121" i="4"/>
  <c r="M120" i="4"/>
  <c r="L120" i="4"/>
  <c r="K120" i="4"/>
  <c r="M119" i="4"/>
  <c r="L119" i="4"/>
  <c r="K119" i="4"/>
  <c r="M118" i="4"/>
  <c r="L118" i="4"/>
  <c r="K118" i="4"/>
  <c r="M117" i="4"/>
  <c r="L117" i="4"/>
  <c r="K117" i="4"/>
  <c r="M116" i="4"/>
  <c r="L116" i="4"/>
  <c r="K116" i="4"/>
  <c r="M115" i="4"/>
  <c r="L115" i="4"/>
  <c r="K115" i="4"/>
  <c r="M114" i="4"/>
  <c r="L114" i="4"/>
  <c r="K114" i="4"/>
  <c r="M113" i="4"/>
  <c r="L113" i="4"/>
  <c r="K113" i="4"/>
  <c r="M112" i="4"/>
  <c r="L112" i="4"/>
  <c r="K112" i="4"/>
  <c r="M111" i="4"/>
  <c r="L111" i="4"/>
  <c r="K111" i="4"/>
  <c r="M110" i="4"/>
  <c r="L110" i="4"/>
  <c r="K110" i="4"/>
  <c r="M109" i="4"/>
  <c r="L109" i="4"/>
  <c r="K109" i="4"/>
  <c r="M108" i="4"/>
  <c r="L108" i="4"/>
  <c r="K108" i="4"/>
  <c r="M107" i="4"/>
  <c r="L107" i="4"/>
  <c r="K107" i="4"/>
  <c r="M106" i="4"/>
  <c r="L106" i="4"/>
  <c r="K106" i="4"/>
  <c r="M105" i="4"/>
  <c r="L105" i="4"/>
  <c r="K105" i="4"/>
  <c r="M104" i="4"/>
  <c r="L104" i="4"/>
  <c r="K104" i="4"/>
  <c r="M103" i="4"/>
  <c r="L103" i="4"/>
  <c r="K103" i="4"/>
  <c r="M102" i="4"/>
  <c r="L102" i="4"/>
  <c r="K102" i="4"/>
  <c r="M101" i="4"/>
  <c r="L101" i="4"/>
  <c r="K101" i="4"/>
  <c r="M100" i="4"/>
  <c r="L100" i="4"/>
  <c r="K100" i="4"/>
  <c r="M99" i="4"/>
  <c r="L99" i="4"/>
  <c r="K99" i="4"/>
  <c r="M98" i="4"/>
  <c r="L98" i="4"/>
  <c r="K98" i="4"/>
  <c r="M97" i="4"/>
  <c r="L97" i="4"/>
  <c r="K97" i="4"/>
  <c r="M96" i="4"/>
  <c r="L96" i="4"/>
  <c r="K96" i="4"/>
  <c r="M95" i="4"/>
  <c r="L95" i="4"/>
  <c r="K95" i="4"/>
  <c r="M94" i="4"/>
  <c r="L94" i="4"/>
  <c r="K94" i="4"/>
  <c r="M93" i="4"/>
  <c r="L93" i="4"/>
  <c r="K93" i="4"/>
  <c r="M92" i="4"/>
  <c r="L92" i="4"/>
  <c r="K92" i="4"/>
  <c r="M91" i="4"/>
  <c r="L91" i="4"/>
  <c r="K91" i="4"/>
  <c r="M90" i="4"/>
  <c r="L90" i="4"/>
  <c r="K90" i="4"/>
  <c r="M89" i="4"/>
  <c r="L89" i="4"/>
  <c r="K89" i="4"/>
  <c r="M88" i="4"/>
  <c r="L88" i="4"/>
  <c r="K88" i="4"/>
  <c r="M87" i="4"/>
  <c r="L87" i="4"/>
  <c r="K87" i="4"/>
  <c r="M86" i="4"/>
  <c r="L86" i="4"/>
  <c r="K86" i="4"/>
  <c r="M85" i="4"/>
  <c r="L85" i="4"/>
  <c r="K85" i="4"/>
  <c r="M84" i="4"/>
  <c r="L84" i="4"/>
  <c r="K84" i="4"/>
  <c r="M83" i="4"/>
  <c r="L83" i="4"/>
  <c r="K83" i="4"/>
  <c r="M82" i="4"/>
  <c r="L82" i="4"/>
  <c r="K82" i="4"/>
  <c r="M81" i="4"/>
  <c r="L81" i="4"/>
  <c r="K81" i="4"/>
  <c r="M80" i="4"/>
  <c r="L80" i="4"/>
  <c r="K80" i="4"/>
  <c r="M79" i="4"/>
  <c r="L79" i="4"/>
  <c r="K79" i="4"/>
  <c r="M78" i="4"/>
  <c r="L78" i="4"/>
  <c r="K78" i="4"/>
  <c r="M77" i="4"/>
  <c r="L77" i="4"/>
  <c r="K77" i="4"/>
  <c r="M76" i="4"/>
  <c r="L76" i="4"/>
  <c r="K76" i="4"/>
  <c r="M75" i="4"/>
  <c r="L75" i="4"/>
  <c r="K75" i="4"/>
  <c r="M74" i="4"/>
  <c r="L74" i="4"/>
  <c r="K74" i="4"/>
  <c r="M73" i="4"/>
  <c r="L73" i="4"/>
  <c r="K73" i="4"/>
  <c r="M72" i="4"/>
  <c r="L72" i="4"/>
  <c r="K72" i="4"/>
  <c r="M71" i="4"/>
  <c r="L71" i="4"/>
  <c r="K71" i="4"/>
  <c r="M70" i="4"/>
  <c r="L70" i="4"/>
  <c r="K70" i="4"/>
  <c r="M69" i="4"/>
  <c r="L69" i="4"/>
  <c r="K69" i="4"/>
  <c r="M68" i="4"/>
  <c r="L68" i="4"/>
  <c r="K68" i="4"/>
  <c r="M67" i="4"/>
  <c r="L67" i="4"/>
  <c r="K67" i="4"/>
  <c r="M66" i="4"/>
  <c r="L66" i="4"/>
  <c r="K66" i="4"/>
  <c r="M65" i="4"/>
  <c r="L65" i="4"/>
  <c r="K65" i="4"/>
  <c r="M64" i="4"/>
  <c r="L64" i="4"/>
  <c r="K64" i="4"/>
  <c r="N64" i="4" s="1"/>
  <c r="M63" i="4"/>
  <c r="L63" i="4"/>
  <c r="K63" i="4"/>
  <c r="M62" i="4"/>
  <c r="L62" i="4"/>
  <c r="N62" i="4" s="1"/>
  <c r="K62" i="4"/>
  <c r="M61" i="4"/>
  <c r="L61" i="4"/>
  <c r="N61" i="4" s="1"/>
  <c r="K61" i="4"/>
  <c r="M60" i="4"/>
  <c r="L60" i="4"/>
  <c r="K60" i="4"/>
  <c r="M59" i="4"/>
  <c r="L59" i="4"/>
  <c r="K59" i="4"/>
  <c r="M58" i="4"/>
  <c r="L58" i="4"/>
  <c r="K58" i="4"/>
  <c r="M57" i="4"/>
  <c r="L57" i="4"/>
  <c r="K57" i="4"/>
  <c r="M56" i="4"/>
  <c r="L56" i="4"/>
  <c r="K56" i="4"/>
  <c r="N56" i="4" s="1"/>
  <c r="M55" i="4"/>
  <c r="L55" i="4"/>
  <c r="K55" i="4"/>
  <c r="M54" i="4"/>
  <c r="L54" i="4"/>
  <c r="N54" i="4" s="1"/>
  <c r="K54" i="4"/>
  <c r="M53" i="4"/>
  <c r="L53" i="4"/>
  <c r="N53" i="4" s="1"/>
  <c r="K53" i="4"/>
  <c r="M52" i="4"/>
  <c r="L52" i="4"/>
  <c r="K52" i="4"/>
  <c r="M51" i="4"/>
  <c r="L51" i="4"/>
  <c r="K51" i="4"/>
  <c r="M50" i="4"/>
  <c r="L50" i="4"/>
  <c r="K50" i="4"/>
  <c r="M49" i="4"/>
  <c r="L49" i="4"/>
  <c r="K49" i="4"/>
  <c r="M48" i="4"/>
  <c r="L48" i="4"/>
  <c r="K48" i="4"/>
  <c r="N48" i="4" s="1"/>
  <c r="M47" i="4"/>
  <c r="L47" i="4"/>
  <c r="K47" i="4"/>
  <c r="M46" i="4"/>
  <c r="L46" i="4"/>
  <c r="N46" i="4" s="1"/>
  <c r="K46" i="4"/>
  <c r="M45" i="4"/>
  <c r="L45" i="4"/>
  <c r="N45" i="4" s="1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N40" i="4" s="1"/>
  <c r="M39" i="4"/>
  <c r="L39" i="4"/>
  <c r="K39" i="4"/>
  <c r="M38" i="4"/>
  <c r="L38" i="4"/>
  <c r="N38" i="4" s="1"/>
  <c r="K38" i="4"/>
  <c r="M37" i="4"/>
  <c r="L37" i="4"/>
  <c r="N37" i="4" s="1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N32" i="4" s="1"/>
  <c r="M31" i="4"/>
  <c r="L31" i="4"/>
  <c r="K31" i="4"/>
  <c r="M30" i="4"/>
  <c r="L30" i="4"/>
  <c r="N30" i="4" s="1"/>
  <c r="K30" i="4"/>
  <c r="M29" i="4"/>
  <c r="L29" i="4"/>
  <c r="N29" i="4" s="1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N24" i="4" s="1"/>
  <c r="M23" i="4"/>
  <c r="L23" i="4"/>
  <c r="K23" i="4"/>
  <c r="M22" i="4"/>
  <c r="L22" i="4"/>
  <c r="N22" i="4" s="1"/>
  <c r="K22" i="4"/>
  <c r="M21" i="4"/>
  <c r="L21" i="4"/>
  <c r="N21" i="4" s="1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N16" i="4" s="1"/>
  <c r="M15" i="4"/>
  <c r="L15" i="4"/>
  <c r="K15" i="4"/>
  <c r="M14" i="4"/>
  <c r="L14" i="4"/>
  <c r="N14" i="4" s="1"/>
  <c r="K14" i="4"/>
  <c r="M13" i="4"/>
  <c r="L13" i="4"/>
  <c r="N13" i="4" s="1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N8" i="4" s="1"/>
  <c r="M7" i="4"/>
  <c r="L7" i="4"/>
  <c r="K7" i="4"/>
  <c r="J181" i="4"/>
  <c r="J180" i="4"/>
  <c r="N180" i="4" s="1"/>
  <c r="J179" i="4"/>
  <c r="N179" i="4" s="1"/>
  <c r="J178" i="4"/>
  <c r="N178" i="4" s="1"/>
  <c r="J177" i="4"/>
  <c r="N177" i="4" s="1"/>
  <c r="J176" i="4"/>
  <c r="J175" i="4"/>
  <c r="N175" i="4" s="1"/>
  <c r="J174" i="4"/>
  <c r="J173" i="4"/>
  <c r="J172" i="4"/>
  <c r="N172" i="4" s="1"/>
  <c r="J171" i="4"/>
  <c r="N171" i="4" s="1"/>
  <c r="J170" i="4"/>
  <c r="N170" i="4" s="1"/>
  <c r="J169" i="4"/>
  <c r="N169" i="4" s="1"/>
  <c r="J168" i="4"/>
  <c r="J167" i="4"/>
  <c r="N167" i="4" s="1"/>
  <c r="J166" i="4"/>
  <c r="J165" i="4"/>
  <c r="J164" i="4"/>
  <c r="N164" i="4" s="1"/>
  <c r="J163" i="4"/>
  <c r="N163" i="4" s="1"/>
  <c r="J162" i="4"/>
  <c r="N162" i="4" s="1"/>
  <c r="J161" i="4"/>
  <c r="N161" i="4" s="1"/>
  <c r="J160" i="4"/>
  <c r="J159" i="4"/>
  <c r="N159" i="4" s="1"/>
  <c r="J158" i="4"/>
  <c r="J157" i="4"/>
  <c r="J156" i="4"/>
  <c r="N156" i="4" s="1"/>
  <c r="J155" i="4"/>
  <c r="N155" i="4" s="1"/>
  <c r="J154" i="4"/>
  <c r="N154" i="4" s="1"/>
  <c r="J153" i="4"/>
  <c r="N153" i="4" s="1"/>
  <c r="J152" i="4"/>
  <c r="J151" i="4"/>
  <c r="N151" i="4" s="1"/>
  <c r="J150" i="4"/>
  <c r="J149" i="4"/>
  <c r="J148" i="4"/>
  <c r="N148" i="4" s="1"/>
  <c r="J147" i="4"/>
  <c r="N147" i="4" s="1"/>
  <c r="J146" i="4"/>
  <c r="N146" i="4" s="1"/>
  <c r="J145" i="4"/>
  <c r="N145" i="4" s="1"/>
  <c r="J144" i="4"/>
  <c r="J143" i="4"/>
  <c r="N143" i="4" s="1"/>
  <c r="J142" i="4"/>
  <c r="J141" i="4"/>
  <c r="J140" i="4"/>
  <c r="N140" i="4" s="1"/>
  <c r="J139" i="4"/>
  <c r="N139" i="4" s="1"/>
  <c r="J138" i="4"/>
  <c r="N138" i="4" s="1"/>
  <c r="J137" i="4"/>
  <c r="N137" i="4" s="1"/>
  <c r="J136" i="4"/>
  <c r="J135" i="4"/>
  <c r="N135" i="4" s="1"/>
  <c r="J134" i="4"/>
  <c r="J133" i="4"/>
  <c r="J132" i="4"/>
  <c r="N132" i="4" s="1"/>
  <c r="J131" i="4"/>
  <c r="N131" i="4" s="1"/>
  <c r="J130" i="4"/>
  <c r="N130" i="4" s="1"/>
  <c r="J129" i="4"/>
  <c r="N129" i="4" s="1"/>
  <c r="J128" i="4"/>
  <c r="J127" i="4"/>
  <c r="N127" i="4" s="1"/>
  <c r="J126" i="4"/>
  <c r="J125" i="4"/>
  <c r="J124" i="4"/>
  <c r="N124" i="4" s="1"/>
  <c r="J123" i="4"/>
  <c r="N123" i="4" s="1"/>
  <c r="J122" i="4"/>
  <c r="N122" i="4" s="1"/>
  <c r="J121" i="4"/>
  <c r="N121" i="4" s="1"/>
  <c r="J120" i="4"/>
  <c r="J119" i="4"/>
  <c r="N119" i="4" s="1"/>
  <c r="J118" i="4"/>
  <c r="J117" i="4"/>
  <c r="J116" i="4"/>
  <c r="N116" i="4" s="1"/>
  <c r="J115" i="4"/>
  <c r="N115" i="4" s="1"/>
  <c r="J114" i="4"/>
  <c r="N114" i="4" s="1"/>
  <c r="J113" i="4"/>
  <c r="N113" i="4" s="1"/>
  <c r="J112" i="4"/>
  <c r="J111" i="4"/>
  <c r="N111" i="4" s="1"/>
  <c r="J110" i="4"/>
  <c r="J109" i="4"/>
  <c r="J108" i="4"/>
  <c r="N108" i="4" s="1"/>
  <c r="J107" i="4"/>
  <c r="N107" i="4" s="1"/>
  <c r="J106" i="4"/>
  <c r="N106" i="4" s="1"/>
  <c r="J105" i="4"/>
  <c r="N105" i="4" s="1"/>
  <c r="J104" i="4"/>
  <c r="J103" i="4"/>
  <c r="N103" i="4" s="1"/>
  <c r="J102" i="4"/>
  <c r="J101" i="4"/>
  <c r="J100" i="4"/>
  <c r="N100" i="4" s="1"/>
  <c r="J99" i="4"/>
  <c r="N99" i="4" s="1"/>
  <c r="J98" i="4"/>
  <c r="N98" i="4" s="1"/>
  <c r="J97" i="4"/>
  <c r="N97" i="4" s="1"/>
  <c r="J96" i="4"/>
  <c r="J95" i="4"/>
  <c r="N95" i="4" s="1"/>
  <c r="J94" i="4"/>
  <c r="J93" i="4"/>
  <c r="J92" i="4"/>
  <c r="N92" i="4" s="1"/>
  <c r="J91" i="4"/>
  <c r="N91" i="4" s="1"/>
  <c r="J90" i="4"/>
  <c r="N90" i="4" s="1"/>
  <c r="J89" i="4"/>
  <c r="N89" i="4" s="1"/>
  <c r="J88" i="4"/>
  <c r="J87" i="4"/>
  <c r="N87" i="4" s="1"/>
  <c r="J86" i="4"/>
  <c r="J85" i="4"/>
  <c r="J84" i="4"/>
  <c r="N84" i="4" s="1"/>
  <c r="J83" i="4"/>
  <c r="N83" i="4" s="1"/>
  <c r="J82" i="4"/>
  <c r="N82" i="4" s="1"/>
  <c r="J81" i="4"/>
  <c r="N81" i="4" s="1"/>
  <c r="J80" i="4"/>
  <c r="J79" i="4"/>
  <c r="N79" i="4" s="1"/>
  <c r="J78" i="4"/>
  <c r="J77" i="4"/>
  <c r="J76" i="4"/>
  <c r="N76" i="4" s="1"/>
  <c r="J75" i="4"/>
  <c r="N75" i="4" s="1"/>
  <c r="J74" i="4"/>
  <c r="N74" i="4" s="1"/>
  <c r="J73" i="4"/>
  <c r="N73" i="4" s="1"/>
  <c r="J72" i="4"/>
  <c r="J71" i="4"/>
  <c r="N71" i="4" s="1"/>
  <c r="J70" i="4"/>
  <c r="J69" i="4"/>
  <c r="J68" i="4"/>
  <c r="N68" i="4" s="1"/>
  <c r="J67" i="4"/>
  <c r="N67" i="4" s="1"/>
  <c r="J66" i="4"/>
  <c r="N66" i="4" s="1"/>
  <c r="J65" i="4"/>
  <c r="N65" i="4" s="1"/>
  <c r="J64" i="4"/>
  <c r="J63" i="4"/>
  <c r="N63" i="4" s="1"/>
  <c r="J62" i="4"/>
  <c r="J61" i="4"/>
  <c r="J60" i="4"/>
  <c r="N60" i="4" s="1"/>
  <c r="J59" i="4"/>
  <c r="N59" i="4" s="1"/>
  <c r="J58" i="4"/>
  <c r="N58" i="4" s="1"/>
  <c r="J57" i="4"/>
  <c r="N57" i="4" s="1"/>
  <c r="J56" i="4"/>
  <c r="J55" i="4"/>
  <c r="N55" i="4" s="1"/>
  <c r="J54" i="4"/>
  <c r="J53" i="4"/>
  <c r="J52" i="4"/>
  <c r="N52" i="4" s="1"/>
  <c r="J51" i="4"/>
  <c r="N51" i="4" s="1"/>
  <c r="J50" i="4"/>
  <c r="N50" i="4" s="1"/>
  <c r="J49" i="4"/>
  <c r="N49" i="4" s="1"/>
  <c r="J48" i="4"/>
  <c r="J47" i="4"/>
  <c r="N47" i="4" s="1"/>
  <c r="J46" i="4"/>
  <c r="J45" i="4"/>
  <c r="J44" i="4"/>
  <c r="N44" i="4" s="1"/>
  <c r="J43" i="4"/>
  <c r="N43" i="4" s="1"/>
  <c r="J42" i="4"/>
  <c r="N42" i="4" s="1"/>
  <c r="J41" i="4"/>
  <c r="N41" i="4" s="1"/>
  <c r="J40" i="4"/>
  <c r="J39" i="4"/>
  <c r="N39" i="4" s="1"/>
  <c r="J38" i="4"/>
  <c r="J37" i="4"/>
  <c r="J36" i="4"/>
  <c r="N36" i="4" s="1"/>
  <c r="J35" i="4"/>
  <c r="N35" i="4" s="1"/>
  <c r="J34" i="4"/>
  <c r="N34" i="4" s="1"/>
  <c r="J33" i="4"/>
  <c r="N33" i="4" s="1"/>
  <c r="J32" i="4"/>
  <c r="J31" i="4"/>
  <c r="N31" i="4" s="1"/>
  <c r="J30" i="4"/>
  <c r="J29" i="4"/>
  <c r="J28" i="4"/>
  <c r="N28" i="4" s="1"/>
  <c r="J27" i="4"/>
  <c r="N27" i="4" s="1"/>
  <c r="J26" i="4"/>
  <c r="N26" i="4" s="1"/>
  <c r="J25" i="4"/>
  <c r="N25" i="4" s="1"/>
  <c r="J24" i="4"/>
  <c r="J23" i="4"/>
  <c r="N23" i="4" s="1"/>
  <c r="J22" i="4"/>
  <c r="J21" i="4"/>
  <c r="J20" i="4"/>
  <c r="N20" i="4" s="1"/>
  <c r="J19" i="4"/>
  <c r="N19" i="4" s="1"/>
  <c r="J18" i="4"/>
  <c r="N18" i="4" s="1"/>
  <c r="J17" i="4"/>
  <c r="N17" i="4" s="1"/>
  <c r="J16" i="4"/>
  <c r="J15" i="4"/>
  <c r="N15" i="4" s="1"/>
  <c r="J14" i="4"/>
  <c r="J13" i="4"/>
  <c r="J12" i="4"/>
  <c r="N12" i="4" s="1"/>
  <c r="J11" i="4"/>
  <c r="N11" i="4" s="1"/>
  <c r="J10" i="4"/>
  <c r="N10" i="4" s="1"/>
  <c r="J9" i="4"/>
  <c r="N9" i="4" s="1"/>
  <c r="J8" i="4"/>
  <c r="J7" i="4"/>
  <c r="N7" i="4" s="1"/>
  <c r="Y181" i="9"/>
  <c r="W181" i="9"/>
  <c r="U181" i="9"/>
  <c r="T181" i="9"/>
  <c r="V181" i="9" s="1"/>
  <c r="S181" i="9"/>
  <c r="R181" i="9"/>
  <c r="Q181" i="9"/>
  <c r="P181" i="9"/>
  <c r="O181" i="9"/>
  <c r="N181" i="9"/>
  <c r="M181" i="9"/>
  <c r="X181" i="9" s="1"/>
  <c r="B181" i="9"/>
  <c r="A181" i="9"/>
  <c r="Y180" i="9"/>
  <c r="W180" i="9"/>
  <c r="U180" i="9"/>
  <c r="T180" i="9"/>
  <c r="S180" i="9"/>
  <c r="R180" i="9"/>
  <c r="Q180" i="9"/>
  <c r="P180" i="9"/>
  <c r="O180" i="9"/>
  <c r="N180" i="9"/>
  <c r="M180" i="9"/>
  <c r="X180" i="9" s="1"/>
  <c r="B180" i="9"/>
  <c r="A180" i="9"/>
  <c r="Y179" i="9"/>
  <c r="W179" i="9"/>
  <c r="U179" i="9"/>
  <c r="T179" i="9"/>
  <c r="V179" i="9" s="1"/>
  <c r="S179" i="9"/>
  <c r="R179" i="9"/>
  <c r="Q179" i="9"/>
  <c r="P179" i="9"/>
  <c r="O179" i="9"/>
  <c r="N179" i="9"/>
  <c r="M179" i="9"/>
  <c r="B179" i="9"/>
  <c r="A179" i="9"/>
  <c r="Y178" i="9"/>
  <c r="W178" i="9"/>
  <c r="U178" i="9"/>
  <c r="T178" i="9"/>
  <c r="S178" i="9"/>
  <c r="R178" i="9"/>
  <c r="Q178" i="9"/>
  <c r="P178" i="9"/>
  <c r="O178" i="9"/>
  <c r="N178" i="9"/>
  <c r="M178" i="9"/>
  <c r="B178" i="9"/>
  <c r="A178" i="9"/>
  <c r="Y177" i="9"/>
  <c r="X177" i="9"/>
  <c r="W177" i="9"/>
  <c r="U177" i="9"/>
  <c r="T177" i="9"/>
  <c r="S177" i="9"/>
  <c r="R177" i="9"/>
  <c r="Q177" i="9"/>
  <c r="P177" i="9"/>
  <c r="O177" i="9"/>
  <c r="N177" i="9"/>
  <c r="M177" i="9"/>
  <c r="B177" i="9"/>
  <c r="A177" i="9"/>
  <c r="Y176" i="9"/>
  <c r="W176" i="9"/>
  <c r="U176" i="9"/>
  <c r="T176" i="9"/>
  <c r="V176" i="9" s="1"/>
  <c r="S176" i="9"/>
  <c r="R176" i="9"/>
  <c r="Q176" i="9"/>
  <c r="P176" i="9"/>
  <c r="O176" i="9"/>
  <c r="N176" i="9"/>
  <c r="M176" i="9"/>
  <c r="B176" i="9"/>
  <c r="A176" i="9"/>
  <c r="Y175" i="9"/>
  <c r="W175" i="9"/>
  <c r="U175" i="9"/>
  <c r="T175" i="9"/>
  <c r="S175" i="9"/>
  <c r="R175" i="9"/>
  <c r="Q175" i="9"/>
  <c r="P175" i="9"/>
  <c r="O175" i="9"/>
  <c r="N175" i="9"/>
  <c r="M175" i="9"/>
  <c r="B175" i="9"/>
  <c r="A175" i="9"/>
  <c r="Y174" i="9"/>
  <c r="W174" i="9"/>
  <c r="U174" i="9"/>
  <c r="T174" i="9"/>
  <c r="S174" i="9"/>
  <c r="R174" i="9"/>
  <c r="Q174" i="9"/>
  <c r="P174" i="9"/>
  <c r="O174" i="9"/>
  <c r="N174" i="9"/>
  <c r="M174" i="9"/>
  <c r="B174" i="9"/>
  <c r="A174" i="9"/>
  <c r="Y173" i="9"/>
  <c r="W173" i="9"/>
  <c r="U173" i="9"/>
  <c r="T173" i="9"/>
  <c r="S173" i="9"/>
  <c r="R173" i="9"/>
  <c r="Q173" i="9"/>
  <c r="P173" i="9"/>
  <c r="O173" i="9"/>
  <c r="X173" i="9" s="1"/>
  <c r="N173" i="9"/>
  <c r="M173" i="9"/>
  <c r="B173" i="9"/>
  <c r="A173" i="9"/>
  <c r="Y172" i="9"/>
  <c r="W172" i="9"/>
  <c r="U172" i="9"/>
  <c r="T172" i="9"/>
  <c r="S172" i="9"/>
  <c r="R172" i="9"/>
  <c r="Q172" i="9"/>
  <c r="P172" i="9"/>
  <c r="O172" i="9"/>
  <c r="N172" i="9"/>
  <c r="X172" i="9" s="1"/>
  <c r="M172" i="9"/>
  <c r="B172" i="9"/>
  <c r="A172" i="9"/>
  <c r="Y171" i="9"/>
  <c r="W171" i="9"/>
  <c r="U171" i="9"/>
  <c r="T171" i="9"/>
  <c r="S171" i="9"/>
  <c r="R171" i="9"/>
  <c r="Q171" i="9"/>
  <c r="P171" i="9"/>
  <c r="O171" i="9"/>
  <c r="N171" i="9"/>
  <c r="M171" i="9"/>
  <c r="B171" i="9"/>
  <c r="A171" i="9"/>
  <c r="Y170" i="9"/>
  <c r="W170" i="9"/>
  <c r="U170" i="9"/>
  <c r="T170" i="9"/>
  <c r="S170" i="9"/>
  <c r="R170" i="9"/>
  <c r="Q170" i="9"/>
  <c r="P170" i="9"/>
  <c r="O170" i="9"/>
  <c r="N170" i="9"/>
  <c r="M170" i="9"/>
  <c r="B170" i="9"/>
  <c r="A170" i="9"/>
  <c r="Y169" i="9"/>
  <c r="X169" i="9"/>
  <c r="W169" i="9"/>
  <c r="U169" i="9"/>
  <c r="T169" i="9"/>
  <c r="S169" i="9"/>
  <c r="R169" i="9"/>
  <c r="Q169" i="9"/>
  <c r="P169" i="9"/>
  <c r="O169" i="9"/>
  <c r="N169" i="9"/>
  <c r="M169" i="9"/>
  <c r="B169" i="9"/>
  <c r="A169" i="9"/>
  <c r="Y168" i="9"/>
  <c r="W168" i="9"/>
  <c r="U168" i="9"/>
  <c r="T168" i="9"/>
  <c r="S168" i="9"/>
  <c r="R168" i="9"/>
  <c r="Q168" i="9"/>
  <c r="P168" i="9"/>
  <c r="O168" i="9"/>
  <c r="N168" i="9"/>
  <c r="M168" i="9"/>
  <c r="B168" i="9"/>
  <c r="A168" i="9"/>
  <c r="Y167" i="9"/>
  <c r="W167" i="9"/>
  <c r="U167" i="9"/>
  <c r="T167" i="9"/>
  <c r="S167" i="9"/>
  <c r="R167" i="9"/>
  <c r="Q167" i="9"/>
  <c r="P167" i="9"/>
  <c r="O167" i="9"/>
  <c r="N167" i="9"/>
  <c r="M167" i="9"/>
  <c r="B167" i="9"/>
  <c r="A167" i="9"/>
  <c r="Y166" i="9"/>
  <c r="X166" i="9"/>
  <c r="W166" i="9"/>
  <c r="U166" i="9"/>
  <c r="T166" i="9"/>
  <c r="S166" i="9"/>
  <c r="R166" i="9"/>
  <c r="Q166" i="9"/>
  <c r="P166" i="9"/>
  <c r="O166" i="9"/>
  <c r="N166" i="9"/>
  <c r="M166" i="9"/>
  <c r="B166" i="9"/>
  <c r="A166" i="9"/>
  <c r="Y165" i="9"/>
  <c r="W165" i="9"/>
  <c r="U165" i="9"/>
  <c r="T165" i="9"/>
  <c r="V165" i="9" s="1"/>
  <c r="S165" i="9"/>
  <c r="R165" i="9"/>
  <c r="Q165" i="9"/>
  <c r="P165" i="9"/>
  <c r="O165" i="9"/>
  <c r="X165" i="9" s="1"/>
  <c r="N165" i="9"/>
  <c r="M165" i="9"/>
  <c r="B165" i="9"/>
  <c r="A165" i="9"/>
  <c r="Y164" i="9"/>
  <c r="W164" i="9"/>
  <c r="U164" i="9"/>
  <c r="T164" i="9"/>
  <c r="S164" i="9"/>
  <c r="R164" i="9"/>
  <c r="Q164" i="9"/>
  <c r="P164" i="9"/>
  <c r="O164" i="9"/>
  <c r="N164" i="9"/>
  <c r="M164" i="9"/>
  <c r="B164" i="9"/>
  <c r="A164" i="9"/>
  <c r="Y163" i="9"/>
  <c r="W163" i="9"/>
  <c r="U163" i="9"/>
  <c r="T163" i="9"/>
  <c r="S163" i="9"/>
  <c r="R163" i="9"/>
  <c r="Q163" i="9"/>
  <c r="P163" i="9"/>
  <c r="O163" i="9"/>
  <c r="N163" i="9"/>
  <c r="V163" i="9" s="1"/>
  <c r="M163" i="9"/>
  <c r="B163" i="9"/>
  <c r="A163" i="9"/>
  <c r="Y162" i="9"/>
  <c r="W162" i="9"/>
  <c r="U162" i="9"/>
  <c r="T162" i="9"/>
  <c r="S162" i="9"/>
  <c r="R162" i="9"/>
  <c r="Q162" i="9"/>
  <c r="P162" i="9"/>
  <c r="O162" i="9"/>
  <c r="N162" i="9"/>
  <c r="M162" i="9"/>
  <c r="X162" i="9" s="1"/>
  <c r="B162" i="9"/>
  <c r="A162" i="9"/>
  <c r="Y161" i="9"/>
  <c r="W161" i="9"/>
  <c r="U161" i="9"/>
  <c r="T161" i="9"/>
  <c r="S161" i="9"/>
  <c r="R161" i="9"/>
  <c r="Q161" i="9"/>
  <c r="P161" i="9"/>
  <c r="O161" i="9"/>
  <c r="N161" i="9"/>
  <c r="M161" i="9"/>
  <c r="B161" i="9"/>
  <c r="A161" i="9"/>
  <c r="Y160" i="9"/>
  <c r="W160" i="9"/>
  <c r="U160" i="9"/>
  <c r="T160" i="9"/>
  <c r="S160" i="9"/>
  <c r="R160" i="9"/>
  <c r="Q160" i="9"/>
  <c r="P160" i="9"/>
  <c r="O160" i="9"/>
  <c r="N160" i="9"/>
  <c r="M160" i="9"/>
  <c r="B160" i="9"/>
  <c r="A160" i="9"/>
  <c r="Y159" i="9"/>
  <c r="W159" i="9"/>
  <c r="U159" i="9"/>
  <c r="T159" i="9"/>
  <c r="S159" i="9"/>
  <c r="R159" i="9"/>
  <c r="Q159" i="9"/>
  <c r="P159" i="9"/>
  <c r="O159" i="9"/>
  <c r="N159" i="9"/>
  <c r="X159" i="9" s="1"/>
  <c r="M159" i="9"/>
  <c r="B159" i="9"/>
  <c r="A159" i="9"/>
  <c r="Y158" i="9"/>
  <c r="W158" i="9"/>
  <c r="U158" i="9"/>
  <c r="T158" i="9"/>
  <c r="S158" i="9"/>
  <c r="R158" i="9"/>
  <c r="Q158" i="9"/>
  <c r="P158" i="9"/>
  <c r="O158" i="9"/>
  <c r="N158" i="9"/>
  <c r="M158" i="9"/>
  <c r="V158" i="9" s="1"/>
  <c r="B158" i="9"/>
  <c r="A158" i="9"/>
  <c r="Y157" i="9"/>
  <c r="W157" i="9"/>
  <c r="U157" i="9"/>
  <c r="T157" i="9"/>
  <c r="V157" i="9" s="1"/>
  <c r="S157" i="9"/>
  <c r="R157" i="9"/>
  <c r="Q157" i="9"/>
  <c r="P157" i="9"/>
  <c r="O157" i="9"/>
  <c r="X157" i="9" s="1"/>
  <c r="N157" i="9"/>
  <c r="M157" i="9"/>
  <c r="B157" i="9"/>
  <c r="A157" i="9"/>
  <c r="Y156" i="9"/>
  <c r="W156" i="9"/>
  <c r="U156" i="9"/>
  <c r="T156" i="9"/>
  <c r="S156" i="9"/>
  <c r="R156" i="9"/>
  <c r="Q156" i="9"/>
  <c r="P156" i="9"/>
  <c r="O156" i="9"/>
  <c r="N156" i="9"/>
  <c r="X156" i="9" s="1"/>
  <c r="M156" i="9"/>
  <c r="B156" i="9"/>
  <c r="A156" i="9"/>
  <c r="Y155" i="9"/>
  <c r="W155" i="9"/>
  <c r="U155" i="9"/>
  <c r="T155" i="9"/>
  <c r="S155" i="9"/>
  <c r="R155" i="9"/>
  <c r="Q155" i="9"/>
  <c r="P155" i="9"/>
  <c r="O155" i="9"/>
  <c r="N155" i="9"/>
  <c r="V155" i="9" s="1"/>
  <c r="M155" i="9"/>
  <c r="B155" i="9"/>
  <c r="A155" i="9"/>
  <c r="Y154" i="9"/>
  <c r="W154" i="9"/>
  <c r="U154" i="9"/>
  <c r="T154" i="9"/>
  <c r="V154" i="9" s="1"/>
  <c r="S154" i="9"/>
  <c r="R154" i="9"/>
  <c r="Q154" i="9"/>
  <c r="P154" i="9"/>
  <c r="O154" i="9"/>
  <c r="N154" i="9"/>
  <c r="M154" i="9"/>
  <c r="X154" i="9" s="1"/>
  <c r="B154" i="9"/>
  <c r="A154" i="9"/>
  <c r="Y153" i="9"/>
  <c r="W153" i="9"/>
  <c r="U153" i="9"/>
  <c r="T153" i="9"/>
  <c r="S153" i="9"/>
  <c r="X153" i="9" s="1"/>
  <c r="R153" i="9"/>
  <c r="Q153" i="9"/>
  <c r="P153" i="9"/>
  <c r="O153" i="9"/>
  <c r="N153" i="9"/>
  <c r="M153" i="9"/>
  <c r="B153" i="9"/>
  <c r="A153" i="9"/>
  <c r="Y152" i="9"/>
  <c r="W152" i="9"/>
  <c r="U152" i="9"/>
  <c r="T152" i="9"/>
  <c r="S152" i="9"/>
  <c r="R152" i="9"/>
  <c r="Q152" i="9"/>
  <c r="P152" i="9"/>
  <c r="O152" i="9"/>
  <c r="X152" i="9" s="1"/>
  <c r="N152" i="9"/>
  <c r="M152" i="9"/>
  <c r="B152" i="9"/>
  <c r="A152" i="9"/>
  <c r="Y151" i="9"/>
  <c r="W151" i="9"/>
  <c r="U151" i="9"/>
  <c r="T151" i="9"/>
  <c r="S151" i="9"/>
  <c r="R151" i="9"/>
  <c r="Q151" i="9"/>
  <c r="P151" i="9"/>
  <c r="O151" i="9"/>
  <c r="N151" i="9"/>
  <c r="X151" i="9" s="1"/>
  <c r="M151" i="9"/>
  <c r="B151" i="9"/>
  <c r="A151" i="9"/>
  <c r="Y150" i="9"/>
  <c r="W150" i="9"/>
  <c r="U150" i="9"/>
  <c r="T150" i="9"/>
  <c r="S150" i="9"/>
  <c r="R150" i="9"/>
  <c r="Q150" i="9"/>
  <c r="P150" i="9"/>
  <c r="O150" i="9"/>
  <c r="N150" i="9"/>
  <c r="M150" i="9"/>
  <c r="B150" i="9"/>
  <c r="A150" i="9"/>
  <c r="Y149" i="9"/>
  <c r="W149" i="9"/>
  <c r="U149" i="9"/>
  <c r="T149" i="9"/>
  <c r="S149" i="9"/>
  <c r="R149" i="9"/>
  <c r="Q149" i="9"/>
  <c r="P149" i="9"/>
  <c r="O149" i="9"/>
  <c r="X149" i="9" s="1"/>
  <c r="N149" i="9"/>
  <c r="M149" i="9"/>
  <c r="B149" i="9"/>
  <c r="A149" i="9"/>
  <c r="Y148" i="9"/>
  <c r="W148" i="9"/>
  <c r="U148" i="9"/>
  <c r="T148" i="9"/>
  <c r="S148" i="9"/>
  <c r="R148" i="9"/>
  <c r="Q148" i="9"/>
  <c r="P148" i="9"/>
  <c r="O148" i="9"/>
  <c r="X148" i="9" s="1"/>
  <c r="N148" i="9"/>
  <c r="V148" i="9" s="1"/>
  <c r="M148" i="9"/>
  <c r="B148" i="9"/>
  <c r="A148" i="9"/>
  <c r="Y147" i="9"/>
  <c r="W147" i="9"/>
  <c r="U147" i="9"/>
  <c r="T147" i="9"/>
  <c r="S147" i="9"/>
  <c r="R147" i="9"/>
  <c r="Q147" i="9"/>
  <c r="P147" i="9"/>
  <c r="O147" i="9"/>
  <c r="N147" i="9"/>
  <c r="M147" i="9"/>
  <c r="B147" i="9"/>
  <c r="A147" i="9"/>
  <c r="Y146" i="9"/>
  <c r="W146" i="9"/>
  <c r="U146" i="9"/>
  <c r="T146" i="9"/>
  <c r="V146" i="9" s="1"/>
  <c r="S146" i="9"/>
  <c r="R146" i="9"/>
  <c r="Q146" i="9"/>
  <c r="P146" i="9"/>
  <c r="O146" i="9"/>
  <c r="N146" i="9"/>
  <c r="M146" i="9"/>
  <c r="X146" i="9" s="1"/>
  <c r="B146" i="9"/>
  <c r="A146" i="9"/>
  <c r="Y145" i="9"/>
  <c r="W145" i="9"/>
  <c r="U145" i="9"/>
  <c r="T145" i="9"/>
  <c r="S145" i="9"/>
  <c r="X145" i="9" s="1"/>
  <c r="R145" i="9"/>
  <c r="Q145" i="9"/>
  <c r="P145" i="9"/>
  <c r="O145" i="9"/>
  <c r="N145" i="9"/>
  <c r="M145" i="9"/>
  <c r="B145" i="9"/>
  <c r="A145" i="9"/>
  <c r="Y144" i="9"/>
  <c r="W144" i="9"/>
  <c r="U144" i="9"/>
  <c r="T144" i="9"/>
  <c r="S144" i="9"/>
  <c r="R144" i="9"/>
  <c r="Q144" i="9"/>
  <c r="P144" i="9"/>
  <c r="O144" i="9"/>
  <c r="X144" i="9" s="1"/>
  <c r="N144" i="9"/>
  <c r="M144" i="9"/>
  <c r="B144" i="9"/>
  <c r="A144" i="9"/>
  <c r="Y143" i="9"/>
  <c r="W143" i="9"/>
  <c r="U143" i="9"/>
  <c r="T143" i="9"/>
  <c r="S143" i="9"/>
  <c r="R143" i="9"/>
  <c r="Q143" i="9"/>
  <c r="P143" i="9"/>
  <c r="O143" i="9"/>
  <c r="N143" i="9"/>
  <c r="X143" i="9" s="1"/>
  <c r="M143" i="9"/>
  <c r="B143" i="9"/>
  <c r="A143" i="9"/>
  <c r="Y142" i="9"/>
  <c r="W142" i="9"/>
  <c r="U142" i="9"/>
  <c r="T142" i="9"/>
  <c r="S142" i="9"/>
  <c r="R142" i="9"/>
  <c r="Q142" i="9"/>
  <c r="P142" i="9"/>
  <c r="O142" i="9"/>
  <c r="N142" i="9"/>
  <c r="M142" i="9"/>
  <c r="B142" i="9"/>
  <c r="A142" i="9"/>
  <c r="Y141" i="9"/>
  <c r="W141" i="9"/>
  <c r="U141" i="9"/>
  <c r="T141" i="9"/>
  <c r="S141" i="9"/>
  <c r="R141" i="9"/>
  <c r="Q141" i="9"/>
  <c r="P141" i="9"/>
  <c r="O141" i="9"/>
  <c r="X141" i="9" s="1"/>
  <c r="N141" i="9"/>
  <c r="M141" i="9"/>
  <c r="B141" i="9"/>
  <c r="A141" i="9"/>
  <c r="Y140" i="9"/>
  <c r="W140" i="9"/>
  <c r="U140" i="9"/>
  <c r="T140" i="9"/>
  <c r="S140" i="9"/>
  <c r="R140" i="9"/>
  <c r="Q140" i="9"/>
  <c r="P140" i="9"/>
  <c r="O140" i="9"/>
  <c r="X140" i="9" s="1"/>
  <c r="N140" i="9"/>
  <c r="V140" i="9" s="1"/>
  <c r="M140" i="9"/>
  <c r="B140" i="9"/>
  <c r="A140" i="9"/>
  <c r="Y139" i="9"/>
  <c r="W139" i="9"/>
  <c r="U139" i="9"/>
  <c r="T139" i="9"/>
  <c r="S139" i="9"/>
  <c r="R139" i="9"/>
  <c r="Q139" i="9"/>
  <c r="P139" i="9"/>
  <c r="O139" i="9"/>
  <c r="N139" i="9"/>
  <c r="M139" i="9"/>
  <c r="B139" i="9"/>
  <c r="A139" i="9"/>
  <c r="Y138" i="9"/>
  <c r="W138" i="9"/>
  <c r="U138" i="9"/>
  <c r="T138" i="9"/>
  <c r="V138" i="9" s="1"/>
  <c r="S138" i="9"/>
  <c r="R138" i="9"/>
  <c r="Q138" i="9"/>
  <c r="P138" i="9"/>
  <c r="O138" i="9"/>
  <c r="N138" i="9"/>
  <c r="M138" i="9"/>
  <c r="X138" i="9" s="1"/>
  <c r="B138" i="9"/>
  <c r="A138" i="9"/>
  <c r="Y137" i="9"/>
  <c r="W137" i="9"/>
  <c r="U137" i="9"/>
  <c r="T137" i="9"/>
  <c r="S137" i="9"/>
  <c r="X137" i="9" s="1"/>
  <c r="R137" i="9"/>
  <c r="Q137" i="9"/>
  <c r="P137" i="9"/>
  <c r="O137" i="9"/>
  <c r="N137" i="9"/>
  <c r="M137" i="9"/>
  <c r="B137" i="9"/>
  <c r="A137" i="9"/>
  <c r="Y136" i="9"/>
  <c r="W136" i="9"/>
  <c r="U136" i="9"/>
  <c r="T136" i="9"/>
  <c r="S136" i="9"/>
  <c r="R136" i="9"/>
  <c r="Q136" i="9"/>
  <c r="P136" i="9"/>
  <c r="O136" i="9"/>
  <c r="X136" i="9" s="1"/>
  <c r="N136" i="9"/>
  <c r="M136" i="9"/>
  <c r="B136" i="9"/>
  <c r="A136" i="9"/>
  <c r="Y135" i="9"/>
  <c r="W135" i="9"/>
  <c r="U135" i="9"/>
  <c r="T135" i="9"/>
  <c r="S135" i="9"/>
  <c r="R135" i="9"/>
  <c r="Q135" i="9"/>
  <c r="P135" i="9"/>
  <c r="O135" i="9"/>
  <c r="N135" i="9"/>
  <c r="X135" i="9" s="1"/>
  <c r="M135" i="9"/>
  <c r="B135" i="9"/>
  <c r="A135" i="9"/>
  <c r="Y134" i="9"/>
  <c r="W134" i="9"/>
  <c r="U134" i="9"/>
  <c r="T134" i="9"/>
  <c r="S134" i="9"/>
  <c r="R134" i="9"/>
  <c r="Q134" i="9"/>
  <c r="P134" i="9"/>
  <c r="O134" i="9"/>
  <c r="N134" i="9"/>
  <c r="M134" i="9"/>
  <c r="B134" i="9"/>
  <c r="A134" i="9"/>
  <c r="Y133" i="9"/>
  <c r="W133" i="9"/>
  <c r="U133" i="9"/>
  <c r="T133" i="9"/>
  <c r="S133" i="9"/>
  <c r="R133" i="9"/>
  <c r="Q133" i="9"/>
  <c r="P133" i="9"/>
  <c r="O133" i="9"/>
  <c r="X133" i="9" s="1"/>
  <c r="N133" i="9"/>
  <c r="M133" i="9"/>
  <c r="B133" i="9"/>
  <c r="A133" i="9"/>
  <c r="Y132" i="9"/>
  <c r="W132" i="9"/>
  <c r="U132" i="9"/>
  <c r="T132" i="9"/>
  <c r="S132" i="9"/>
  <c r="R132" i="9"/>
  <c r="Q132" i="9"/>
  <c r="P132" i="9"/>
  <c r="O132" i="9"/>
  <c r="X132" i="9" s="1"/>
  <c r="N132" i="9"/>
  <c r="V132" i="9" s="1"/>
  <c r="M132" i="9"/>
  <c r="B132" i="9"/>
  <c r="A132" i="9"/>
  <c r="Y131" i="9"/>
  <c r="W131" i="9"/>
  <c r="U131" i="9"/>
  <c r="T131" i="9"/>
  <c r="S131" i="9"/>
  <c r="R131" i="9"/>
  <c r="Q131" i="9"/>
  <c r="P131" i="9"/>
  <c r="O131" i="9"/>
  <c r="N131" i="9"/>
  <c r="M131" i="9"/>
  <c r="B131" i="9"/>
  <c r="A131" i="9"/>
  <c r="Y130" i="9"/>
  <c r="W130" i="9"/>
  <c r="U130" i="9"/>
  <c r="T130" i="9"/>
  <c r="V130" i="9" s="1"/>
  <c r="S130" i="9"/>
  <c r="R130" i="9"/>
  <c r="Q130" i="9"/>
  <c r="P130" i="9"/>
  <c r="O130" i="9"/>
  <c r="N130" i="9"/>
  <c r="M130" i="9"/>
  <c r="X130" i="9" s="1"/>
  <c r="B130" i="9"/>
  <c r="A130" i="9"/>
  <c r="Y129" i="9"/>
  <c r="W129" i="9"/>
  <c r="U129" i="9"/>
  <c r="T129" i="9"/>
  <c r="S129" i="9"/>
  <c r="X129" i="9" s="1"/>
  <c r="R129" i="9"/>
  <c r="Q129" i="9"/>
  <c r="P129" i="9"/>
  <c r="O129" i="9"/>
  <c r="N129" i="9"/>
  <c r="M129" i="9"/>
  <c r="B129" i="9"/>
  <c r="A129" i="9"/>
  <c r="Y128" i="9"/>
  <c r="W128" i="9"/>
  <c r="U128" i="9"/>
  <c r="T128" i="9"/>
  <c r="S128" i="9"/>
  <c r="R128" i="9"/>
  <c r="Q128" i="9"/>
  <c r="P128" i="9"/>
  <c r="O128" i="9"/>
  <c r="X128" i="9" s="1"/>
  <c r="N128" i="9"/>
  <c r="M128" i="9"/>
  <c r="B128" i="9"/>
  <c r="A128" i="9"/>
  <c r="Y127" i="9"/>
  <c r="W127" i="9"/>
  <c r="U127" i="9"/>
  <c r="T127" i="9"/>
  <c r="S127" i="9"/>
  <c r="R127" i="9"/>
  <c r="Q127" i="9"/>
  <c r="P127" i="9"/>
  <c r="O127" i="9"/>
  <c r="N127" i="9"/>
  <c r="X127" i="9" s="1"/>
  <c r="M127" i="9"/>
  <c r="B127" i="9"/>
  <c r="A127" i="9"/>
  <c r="Y126" i="9"/>
  <c r="W126" i="9"/>
  <c r="U126" i="9"/>
  <c r="S126" i="9"/>
  <c r="R126" i="9"/>
  <c r="Q126" i="9"/>
  <c r="P126" i="9"/>
  <c r="O126" i="9"/>
  <c r="N126" i="9"/>
  <c r="M126" i="9"/>
  <c r="B126" i="9"/>
  <c r="A126" i="9"/>
  <c r="Y125" i="9"/>
  <c r="X125" i="9"/>
  <c r="W125" i="9"/>
  <c r="S125" i="9"/>
  <c r="R125" i="9"/>
  <c r="Q125" i="9"/>
  <c r="P125" i="9"/>
  <c r="O125" i="9"/>
  <c r="N125" i="9"/>
  <c r="M125" i="9"/>
  <c r="B125" i="9"/>
  <c r="A125" i="9"/>
  <c r="Y124" i="9"/>
  <c r="W124" i="9"/>
  <c r="S124" i="9"/>
  <c r="R124" i="9"/>
  <c r="Q124" i="9"/>
  <c r="P124" i="9"/>
  <c r="O124" i="9"/>
  <c r="N124" i="9"/>
  <c r="M124" i="9"/>
  <c r="B124" i="9"/>
  <c r="A124" i="9"/>
  <c r="Y123" i="9"/>
  <c r="W123" i="9"/>
  <c r="U123" i="9"/>
  <c r="S123" i="9"/>
  <c r="R123" i="9"/>
  <c r="Q123" i="9"/>
  <c r="P123" i="9"/>
  <c r="O123" i="9"/>
  <c r="N123" i="9"/>
  <c r="M123" i="9"/>
  <c r="B123" i="9"/>
  <c r="A123" i="9"/>
  <c r="Y122" i="9"/>
  <c r="W122" i="9"/>
  <c r="U122" i="9"/>
  <c r="S122" i="9"/>
  <c r="R122" i="9"/>
  <c r="Q122" i="9"/>
  <c r="P122" i="9"/>
  <c r="O122" i="9"/>
  <c r="N122" i="9"/>
  <c r="M122" i="9"/>
  <c r="B122" i="9"/>
  <c r="A122" i="9"/>
  <c r="Y121" i="9"/>
  <c r="W121" i="9"/>
  <c r="U121" i="9"/>
  <c r="S121" i="9"/>
  <c r="R121" i="9"/>
  <c r="Q121" i="9"/>
  <c r="P121" i="9"/>
  <c r="O121" i="9"/>
  <c r="N121" i="9"/>
  <c r="M121" i="9"/>
  <c r="X121" i="9" s="1"/>
  <c r="B121" i="9"/>
  <c r="A121" i="9"/>
  <c r="Y120" i="9"/>
  <c r="W120" i="9"/>
  <c r="S120" i="9"/>
  <c r="R120" i="9"/>
  <c r="Q120" i="9"/>
  <c r="P120" i="9"/>
  <c r="O120" i="9"/>
  <c r="N120" i="9"/>
  <c r="M120" i="9"/>
  <c r="B120" i="9"/>
  <c r="A120" i="9"/>
  <c r="Y119" i="9"/>
  <c r="W119" i="9"/>
  <c r="S119" i="9"/>
  <c r="R119" i="9"/>
  <c r="Q119" i="9"/>
  <c r="P119" i="9"/>
  <c r="O119" i="9"/>
  <c r="N119" i="9"/>
  <c r="X119" i="9" s="1"/>
  <c r="M119" i="9"/>
  <c r="B119" i="9"/>
  <c r="A119" i="9"/>
  <c r="Y118" i="9"/>
  <c r="W118" i="9"/>
  <c r="U118" i="9"/>
  <c r="S118" i="9"/>
  <c r="R118" i="9"/>
  <c r="Q118" i="9"/>
  <c r="P118" i="9"/>
  <c r="O118" i="9"/>
  <c r="N118" i="9"/>
  <c r="M118" i="9"/>
  <c r="B118" i="9"/>
  <c r="A118" i="9"/>
  <c r="Y117" i="9"/>
  <c r="W117" i="9"/>
  <c r="S117" i="9"/>
  <c r="R117" i="9"/>
  <c r="Q117" i="9"/>
  <c r="P117" i="9"/>
  <c r="O117" i="9"/>
  <c r="X117" i="9" s="1"/>
  <c r="N117" i="9"/>
  <c r="M117" i="9"/>
  <c r="B117" i="9"/>
  <c r="A117" i="9"/>
  <c r="Y116" i="9"/>
  <c r="W116" i="9"/>
  <c r="S116" i="9"/>
  <c r="R116" i="9"/>
  <c r="Q116" i="9"/>
  <c r="P116" i="9"/>
  <c r="O116" i="9"/>
  <c r="N116" i="9"/>
  <c r="M116" i="9"/>
  <c r="B116" i="9"/>
  <c r="A116" i="9"/>
  <c r="Y115" i="9"/>
  <c r="W115" i="9"/>
  <c r="U115" i="9"/>
  <c r="S115" i="9"/>
  <c r="R115" i="9"/>
  <c r="Q115" i="9"/>
  <c r="P115" i="9"/>
  <c r="O115" i="9"/>
  <c r="N115" i="9"/>
  <c r="M115" i="9"/>
  <c r="B115" i="9"/>
  <c r="A115" i="9"/>
  <c r="Y114" i="9"/>
  <c r="W114" i="9"/>
  <c r="S114" i="9"/>
  <c r="R114" i="9"/>
  <c r="Q114" i="9"/>
  <c r="P114" i="9"/>
  <c r="O114" i="9"/>
  <c r="N114" i="9"/>
  <c r="M114" i="9"/>
  <c r="B114" i="9"/>
  <c r="A114" i="9"/>
  <c r="Y113" i="9"/>
  <c r="W113" i="9"/>
  <c r="U113" i="9"/>
  <c r="S113" i="9"/>
  <c r="R113" i="9"/>
  <c r="Q113" i="9"/>
  <c r="P113" i="9"/>
  <c r="O113" i="9"/>
  <c r="N113" i="9"/>
  <c r="M113" i="9"/>
  <c r="X113" i="9" s="1"/>
  <c r="B113" i="9"/>
  <c r="A113" i="9"/>
  <c r="Y112" i="9"/>
  <c r="W112" i="9"/>
  <c r="S112" i="9"/>
  <c r="R112" i="9"/>
  <c r="Q112" i="9"/>
  <c r="P112" i="9"/>
  <c r="O112" i="9"/>
  <c r="N112" i="9"/>
  <c r="M112" i="9"/>
  <c r="B112" i="9"/>
  <c r="A112" i="9"/>
  <c r="Y111" i="9"/>
  <c r="W111" i="9"/>
  <c r="S111" i="9"/>
  <c r="R111" i="9"/>
  <c r="Q111" i="9"/>
  <c r="P111" i="9"/>
  <c r="O111" i="9"/>
  <c r="N111" i="9"/>
  <c r="M111" i="9"/>
  <c r="B111" i="9"/>
  <c r="A111" i="9"/>
  <c r="Y110" i="9"/>
  <c r="W110" i="9"/>
  <c r="S110" i="9"/>
  <c r="R110" i="9"/>
  <c r="Q110" i="9"/>
  <c r="P110" i="9"/>
  <c r="O110" i="9"/>
  <c r="N110" i="9"/>
  <c r="M110" i="9"/>
  <c r="B110" i="9"/>
  <c r="A110" i="9"/>
  <c r="Y109" i="9"/>
  <c r="X109" i="9"/>
  <c r="W109" i="9"/>
  <c r="S109" i="9"/>
  <c r="R109" i="9"/>
  <c r="Q109" i="9"/>
  <c r="P109" i="9"/>
  <c r="O109" i="9"/>
  <c r="N109" i="9"/>
  <c r="M109" i="9"/>
  <c r="B109" i="9"/>
  <c r="A109" i="9"/>
  <c r="Y108" i="9"/>
  <c r="W108" i="9"/>
  <c r="S108" i="9"/>
  <c r="R108" i="9"/>
  <c r="Q108" i="9"/>
  <c r="P108" i="9"/>
  <c r="O108" i="9"/>
  <c r="N108" i="9"/>
  <c r="M108" i="9"/>
  <c r="B108" i="9"/>
  <c r="A108" i="9"/>
  <c r="Y107" i="9"/>
  <c r="W107" i="9"/>
  <c r="S107" i="9"/>
  <c r="R107" i="9"/>
  <c r="Q107" i="9"/>
  <c r="P107" i="9"/>
  <c r="O107" i="9"/>
  <c r="N107" i="9"/>
  <c r="M107" i="9"/>
  <c r="B107" i="9"/>
  <c r="A107" i="9"/>
  <c r="Y106" i="9"/>
  <c r="W106" i="9"/>
  <c r="S106" i="9"/>
  <c r="R106" i="9"/>
  <c r="Q106" i="9"/>
  <c r="P106" i="9"/>
  <c r="O106" i="9"/>
  <c r="N106" i="9"/>
  <c r="M106" i="9"/>
  <c r="B106" i="9"/>
  <c r="A106" i="9"/>
  <c r="Y105" i="9"/>
  <c r="W105" i="9"/>
  <c r="U105" i="9"/>
  <c r="S105" i="9"/>
  <c r="R105" i="9"/>
  <c r="Q105" i="9"/>
  <c r="P105" i="9"/>
  <c r="O105" i="9"/>
  <c r="N105" i="9"/>
  <c r="M105" i="9"/>
  <c r="X105" i="9" s="1"/>
  <c r="B105" i="9"/>
  <c r="A105" i="9"/>
  <c r="Y104" i="9"/>
  <c r="W104" i="9"/>
  <c r="S104" i="9"/>
  <c r="R104" i="9"/>
  <c r="Q104" i="9"/>
  <c r="P104" i="9"/>
  <c r="O104" i="9"/>
  <c r="N104" i="9"/>
  <c r="M104" i="9"/>
  <c r="B104" i="9"/>
  <c r="A104" i="9"/>
  <c r="Y103" i="9"/>
  <c r="W103" i="9"/>
  <c r="S103" i="9"/>
  <c r="R103" i="9"/>
  <c r="Q103" i="9"/>
  <c r="P103" i="9"/>
  <c r="O103" i="9"/>
  <c r="N103" i="9"/>
  <c r="M103" i="9"/>
  <c r="B103" i="9"/>
  <c r="A103" i="9"/>
  <c r="Y102" i="9"/>
  <c r="W102" i="9"/>
  <c r="S102" i="9"/>
  <c r="R102" i="9"/>
  <c r="Q102" i="9"/>
  <c r="P102" i="9"/>
  <c r="O102" i="9"/>
  <c r="N102" i="9"/>
  <c r="M102" i="9"/>
  <c r="X102" i="9" s="1"/>
  <c r="B102" i="9"/>
  <c r="A102" i="9"/>
  <c r="Y101" i="9"/>
  <c r="X101" i="9"/>
  <c r="W101" i="9"/>
  <c r="T101" i="9"/>
  <c r="S101" i="9"/>
  <c r="R101" i="9"/>
  <c r="Q101" i="9"/>
  <c r="P101" i="9"/>
  <c r="O101" i="9"/>
  <c r="N101" i="9"/>
  <c r="M101" i="9"/>
  <c r="B101" i="9"/>
  <c r="A101" i="9"/>
  <c r="Y100" i="9"/>
  <c r="W100" i="9"/>
  <c r="S100" i="9"/>
  <c r="R100" i="9"/>
  <c r="Q100" i="9"/>
  <c r="P100" i="9"/>
  <c r="O100" i="9"/>
  <c r="N100" i="9"/>
  <c r="X100" i="9" s="1"/>
  <c r="M100" i="9"/>
  <c r="B100" i="9"/>
  <c r="A100" i="9"/>
  <c r="Y99" i="9"/>
  <c r="W99" i="9"/>
  <c r="S99" i="9"/>
  <c r="R99" i="9"/>
  <c r="Q99" i="9"/>
  <c r="P99" i="9"/>
  <c r="O99" i="9"/>
  <c r="N99" i="9"/>
  <c r="M99" i="9"/>
  <c r="B99" i="9"/>
  <c r="A99" i="9"/>
  <c r="Y98" i="9"/>
  <c r="W98" i="9"/>
  <c r="T98" i="9"/>
  <c r="S98" i="9"/>
  <c r="R98" i="9"/>
  <c r="Q98" i="9"/>
  <c r="P98" i="9"/>
  <c r="O98" i="9"/>
  <c r="N98" i="9"/>
  <c r="V98" i="9" s="1"/>
  <c r="M98" i="9"/>
  <c r="B98" i="9"/>
  <c r="A98" i="9"/>
  <c r="Y97" i="9"/>
  <c r="W97" i="9"/>
  <c r="T97" i="9"/>
  <c r="S97" i="9"/>
  <c r="R97" i="9"/>
  <c r="Q97" i="9"/>
  <c r="P97" i="9"/>
  <c r="O97" i="9"/>
  <c r="N97" i="9"/>
  <c r="M97" i="9"/>
  <c r="X97" i="9" s="1"/>
  <c r="B97" i="9"/>
  <c r="A97" i="9"/>
  <c r="Y96" i="9"/>
  <c r="W96" i="9"/>
  <c r="S96" i="9"/>
  <c r="R96" i="9"/>
  <c r="Q96" i="9"/>
  <c r="P96" i="9"/>
  <c r="O96" i="9"/>
  <c r="N96" i="9"/>
  <c r="M96" i="9"/>
  <c r="B96" i="9"/>
  <c r="A96" i="9"/>
  <c r="Y95" i="9"/>
  <c r="W95" i="9"/>
  <c r="S95" i="9"/>
  <c r="R95" i="9"/>
  <c r="Q95" i="9"/>
  <c r="P95" i="9"/>
  <c r="O95" i="9"/>
  <c r="N95" i="9"/>
  <c r="M95" i="9"/>
  <c r="B95" i="9"/>
  <c r="A95" i="9"/>
  <c r="Y94" i="9"/>
  <c r="W94" i="9"/>
  <c r="S94" i="9"/>
  <c r="R94" i="9"/>
  <c r="Q94" i="9"/>
  <c r="P94" i="9"/>
  <c r="O94" i="9"/>
  <c r="N94" i="9"/>
  <c r="M94" i="9"/>
  <c r="X94" i="9" s="1"/>
  <c r="B94" i="9"/>
  <c r="A94" i="9"/>
  <c r="Y93" i="9"/>
  <c r="X93" i="9"/>
  <c r="W93" i="9"/>
  <c r="T93" i="9"/>
  <c r="S93" i="9"/>
  <c r="R93" i="9"/>
  <c r="Q93" i="9"/>
  <c r="P93" i="9"/>
  <c r="O93" i="9"/>
  <c r="N93" i="9"/>
  <c r="M93" i="9"/>
  <c r="B93" i="9"/>
  <c r="A93" i="9"/>
  <c r="Y92" i="9"/>
  <c r="W92" i="9"/>
  <c r="S92" i="9"/>
  <c r="R92" i="9"/>
  <c r="Q92" i="9"/>
  <c r="P92" i="9"/>
  <c r="O92" i="9"/>
  <c r="N92" i="9"/>
  <c r="X92" i="9" s="1"/>
  <c r="M92" i="9"/>
  <c r="B92" i="9"/>
  <c r="A92" i="9"/>
  <c r="Y91" i="9"/>
  <c r="W91" i="9"/>
  <c r="S91" i="9"/>
  <c r="R91" i="9"/>
  <c r="Q91" i="9"/>
  <c r="P91" i="9"/>
  <c r="O91" i="9"/>
  <c r="N91" i="9"/>
  <c r="M91" i="9"/>
  <c r="B91" i="9"/>
  <c r="A91" i="9"/>
  <c r="Y90" i="9"/>
  <c r="W90" i="9"/>
  <c r="S90" i="9"/>
  <c r="R90" i="9"/>
  <c r="Q90" i="9"/>
  <c r="P90" i="9"/>
  <c r="O90" i="9"/>
  <c r="N90" i="9"/>
  <c r="M90" i="9"/>
  <c r="B90" i="9"/>
  <c r="A90" i="9"/>
  <c r="Y89" i="9"/>
  <c r="W89" i="9"/>
  <c r="U89" i="9"/>
  <c r="T89" i="9"/>
  <c r="V89" i="9" s="1"/>
  <c r="S89" i="9"/>
  <c r="R89" i="9"/>
  <c r="Q89" i="9"/>
  <c r="P89" i="9"/>
  <c r="O89" i="9"/>
  <c r="N89" i="9"/>
  <c r="M89" i="9"/>
  <c r="X89" i="9" s="1"/>
  <c r="B89" i="9"/>
  <c r="A89" i="9"/>
  <c r="Y88" i="9"/>
  <c r="W88" i="9"/>
  <c r="S88" i="9"/>
  <c r="R88" i="9"/>
  <c r="Q88" i="9"/>
  <c r="P88" i="9"/>
  <c r="O88" i="9"/>
  <c r="N88" i="9"/>
  <c r="M88" i="9"/>
  <c r="B88" i="9"/>
  <c r="A88" i="9"/>
  <c r="Y87" i="9"/>
  <c r="W87" i="9"/>
  <c r="S87" i="9"/>
  <c r="R87" i="9"/>
  <c r="Q87" i="9"/>
  <c r="P87" i="9"/>
  <c r="O87" i="9"/>
  <c r="N87" i="9"/>
  <c r="M87" i="9"/>
  <c r="B87" i="9"/>
  <c r="A87" i="9"/>
  <c r="Y86" i="9"/>
  <c r="W86" i="9"/>
  <c r="S86" i="9"/>
  <c r="R86" i="9"/>
  <c r="Q86" i="9"/>
  <c r="P86" i="9"/>
  <c r="O86" i="9"/>
  <c r="N86" i="9"/>
  <c r="M86" i="9"/>
  <c r="B86" i="9"/>
  <c r="A86" i="9"/>
  <c r="Y85" i="9"/>
  <c r="W85" i="9"/>
  <c r="S85" i="9"/>
  <c r="R85" i="9"/>
  <c r="Q85" i="9"/>
  <c r="P85" i="9"/>
  <c r="O85" i="9"/>
  <c r="X85" i="9" s="1"/>
  <c r="N85" i="9"/>
  <c r="M85" i="9"/>
  <c r="B85" i="9"/>
  <c r="A85" i="9"/>
  <c r="Y84" i="9"/>
  <c r="W84" i="9"/>
  <c r="S84" i="9"/>
  <c r="R84" i="9"/>
  <c r="Q84" i="9"/>
  <c r="P84" i="9"/>
  <c r="O84" i="9"/>
  <c r="N84" i="9"/>
  <c r="X84" i="9" s="1"/>
  <c r="M84" i="9"/>
  <c r="B84" i="9"/>
  <c r="A84" i="9"/>
  <c r="Y83" i="9"/>
  <c r="W83" i="9"/>
  <c r="S83" i="9"/>
  <c r="R83" i="9"/>
  <c r="Q83" i="9"/>
  <c r="P83" i="9"/>
  <c r="O83" i="9"/>
  <c r="N83" i="9"/>
  <c r="M83" i="9"/>
  <c r="B83" i="9"/>
  <c r="A83" i="9"/>
  <c r="Y82" i="9"/>
  <c r="W82" i="9"/>
  <c r="S82" i="9"/>
  <c r="R82" i="9"/>
  <c r="Q82" i="9"/>
  <c r="P82" i="9"/>
  <c r="O82" i="9"/>
  <c r="N82" i="9"/>
  <c r="M82" i="9"/>
  <c r="B82" i="9"/>
  <c r="A82" i="9"/>
  <c r="Y81" i="9"/>
  <c r="W81" i="9"/>
  <c r="U81" i="9"/>
  <c r="T81" i="9"/>
  <c r="V81" i="9" s="1"/>
  <c r="S81" i="9"/>
  <c r="R81" i="9"/>
  <c r="Q81" i="9"/>
  <c r="P81" i="9"/>
  <c r="O81" i="9"/>
  <c r="N81" i="9"/>
  <c r="M81" i="9"/>
  <c r="X81" i="9" s="1"/>
  <c r="B81" i="9"/>
  <c r="A81" i="9"/>
  <c r="Y80" i="9"/>
  <c r="W80" i="9"/>
  <c r="S80" i="9"/>
  <c r="R80" i="9"/>
  <c r="Q80" i="9"/>
  <c r="P80" i="9"/>
  <c r="O80" i="9"/>
  <c r="N80" i="9"/>
  <c r="M80" i="9"/>
  <c r="B80" i="9"/>
  <c r="A80" i="9"/>
  <c r="Y79" i="9"/>
  <c r="W79" i="9"/>
  <c r="S79" i="9"/>
  <c r="R79" i="9"/>
  <c r="Q79" i="9"/>
  <c r="P79" i="9"/>
  <c r="O79" i="9"/>
  <c r="N79" i="9"/>
  <c r="M79" i="9"/>
  <c r="B79" i="9"/>
  <c r="A79" i="9"/>
  <c r="Y78" i="9"/>
  <c r="W78" i="9"/>
  <c r="S78" i="9"/>
  <c r="R78" i="9"/>
  <c r="Q78" i="9"/>
  <c r="P78" i="9"/>
  <c r="O78" i="9"/>
  <c r="N78" i="9"/>
  <c r="M78" i="9"/>
  <c r="X78" i="9" s="1"/>
  <c r="B78" i="9"/>
  <c r="A78" i="9"/>
  <c r="Y77" i="9"/>
  <c r="W77" i="9"/>
  <c r="T77" i="9"/>
  <c r="V77" i="9" s="1"/>
  <c r="S77" i="9"/>
  <c r="R77" i="9"/>
  <c r="Q77" i="9"/>
  <c r="P77" i="9"/>
  <c r="O77" i="9"/>
  <c r="X77" i="9" s="1"/>
  <c r="N77" i="9"/>
  <c r="M77" i="9"/>
  <c r="B77" i="9"/>
  <c r="A77" i="9"/>
  <c r="Y76" i="9"/>
  <c r="W76" i="9"/>
  <c r="S76" i="9"/>
  <c r="R76" i="9"/>
  <c r="Q76" i="9"/>
  <c r="P76" i="9"/>
  <c r="O76" i="9"/>
  <c r="N76" i="9"/>
  <c r="X76" i="9" s="1"/>
  <c r="M76" i="9"/>
  <c r="B76" i="9"/>
  <c r="A76" i="9"/>
  <c r="Y75" i="9"/>
  <c r="W75" i="9"/>
  <c r="U75" i="9"/>
  <c r="S75" i="9"/>
  <c r="R75" i="9"/>
  <c r="Q75" i="9"/>
  <c r="P75" i="9"/>
  <c r="O75" i="9"/>
  <c r="N75" i="9"/>
  <c r="M75" i="9"/>
  <c r="B75" i="9"/>
  <c r="A75" i="9"/>
  <c r="Y74" i="9"/>
  <c r="W74" i="9"/>
  <c r="S74" i="9"/>
  <c r="R74" i="9"/>
  <c r="Q74" i="9"/>
  <c r="P74" i="9"/>
  <c r="O74" i="9"/>
  <c r="N74" i="9"/>
  <c r="M74" i="9"/>
  <c r="B74" i="9"/>
  <c r="A74" i="9"/>
  <c r="Y73" i="9"/>
  <c r="W73" i="9"/>
  <c r="U73" i="9"/>
  <c r="T73" i="9"/>
  <c r="V73" i="9" s="1"/>
  <c r="S73" i="9"/>
  <c r="R73" i="9"/>
  <c r="Q73" i="9"/>
  <c r="P73" i="9"/>
  <c r="O73" i="9"/>
  <c r="N73" i="9"/>
  <c r="M73" i="9"/>
  <c r="X73" i="9" s="1"/>
  <c r="B73" i="9"/>
  <c r="A73" i="9"/>
  <c r="Y72" i="9"/>
  <c r="W72" i="9"/>
  <c r="S72" i="9"/>
  <c r="R72" i="9"/>
  <c r="Q72" i="9"/>
  <c r="P72" i="9"/>
  <c r="O72" i="9"/>
  <c r="N72" i="9"/>
  <c r="M72" i="9"/>
  <c r="B72" i="9"/>
  <c r="A72" i="9"/>
  <c r="Y71" i="9"/>
  <c r="W71" i="9"/>
  <c r="S71" i="9"/>
  <c r="R71" i="9"/>
  <c r="Q71" i="9"/>
  <c r="P71" i="9"/>
  <c r="O71" i="9"/>
  <c r="N71" i="9"/>
  <c r="M71" i="9"/>
  <c r="B71" i="9"/>
  <c r="A71" i="9"/>
  <c r="Y70" i="9"/>
  <c r="W70" i="9"/>
  <c r="S70" i="9"/>
  <c r="R70" i="9"/>
  <c r="Q70" i="9"/>
  <c r="P70" i="9"/>
  <c r="O70" i="9"/>
  <c r="N70" i="9"/>
  <c r="M70" i="9"/>
  <c r="B70" i="9"/>
  <c r="A70" i="9"/>
  <c r="Y69" i="9"/>
  <c r="W69" i="9"/>
  <c r="T69" i="9"/>
  <c r="V69" i="9" s="1"/>
  <c r="S69" i="9"/>
  <c r="R69" i="9"/>
  <c r="Q69" i="9"/>
  <c r="P69" i="9"/>
  <c r="O69" i="9"/>
  <c r="X69" i="9" s="1"/>
  <c r="N69" i="9"/>
  <c r="M69" i="9"/>
  <c r="B69" i="9"/>
  <c r="A69" i="9"/>
  <c r="Y68" i="9"/>
  <c r="W68" i="9"/>
  <c r="S68" i="9"/>
  <c r="R68" i="9"/>
  <c r="Q68" i="9"/>
  <c r="P68" i="9"/>
  <c r="O68" i="9"/>
  <c r="N68" i="9"/>
  <c r="M68" i="9"/>
  <c r="B68" i="9"/>
  <c r="A68" i="9"/>
  <c r="Y67" i="9"/>
  <c r="W67" i="9"/>
  <c r="U67" i="9"/>
  <c r="S67" i="9"/>
  <c r="R67" i="9"/>
  <c r="Q67" i="9"/>
  <c r="P67" i="9"/>
  <c r="O67" i="9"/>
  <c r="N67" i="9"/>
  <c r="M67" i="9"/>
  <c r="B67" i="9"/>
  <c r="A67" i="9"/>
  <c r="Y66" i="9"/>
  <c r="W66" i="9"/>
  <c r="U66" i="9"/>
  <c r="T66" i="9"/>
  <c r="S66" i="9"/>
  <c r="R66" i="9"/>
  <c r="Q66" i="9"/>
  <c r="P66" i="9"/>
  <c r="O66" i="9"/>
  <c r="N66" i="9"/>
  <c r="V66" i="9" s="1"/>
  <c r="M66" i="9"/>
  <c r="B66" i="9"/>
  <c r="A66" i="9"/>
  <c r="Y65" i="9"/>
  <c r="W65" i="9"/>
  <c r="U65" i="9"/>
  <c r="T65" i="9"/>
  <c r="V65" i="9" s="1"/>
  <c r="S65" i="9"/>
  <c r="R65" i="9"/>
  <c r="Q65" i="9"/>
  <c r="P65" i="9"/>
  <c r="O65" i="9"/>
  <c r="N65" i="9"/>
  <c r="M65" i="9"/>
  <c r="X65" i="9" s="1"/>
  <c r="B65" i="9"/>
  <c r="A65" i="9"/>
  <c r="AF64" i="9"/>
  <c r="Y64" i="9"/>
  <c r="W64" i="9"/>
  <c r="U64" i="9"/>
  <c r="T64" i="9"/>
  <c r="V64" i="9" s="1"/>
  <c r="S64" i="9"/>
  <c r="R64" i="9"/>
  <c r="Q64" i="9"/>
  <c r="P64" i="9"/>
  <c r="O64" i="9"/>
  <c r="N64" i="9"/>
  <c r="M64" i="9"/>
  <c r="X64" i="9" s="1"/>
  <c r="B64" i="9"/>
  <c r="A64" i="9"/>
  <c r="AF63" i="9"/>
  <c r="Y63" i="9"/>
  <c r="W63" i="9"/>
  <c r="U63" i="9"/>
  <c r="T63" i="9"/>
  <c r="S63" i="9"/>
  <c r="R63" i="9"/>
  <c r="Q63" i="9"/>
  <c r="P63" i="9"/>
  <c r="O63" i="9"/>
  <c r="N63" i="9"/>
  <c r="M63" i="9"/>
  <c r="B63" i="9"/>
  <c r="A63" i="9"/>
  <c r="AF62" i="9"/>
  <c r="Y62" i="9"/>
  <c r="X62" i="9"/>
  <c r="W62" i="9"/>
  <c r="U62" i="9"/>
  <c r="S62" i="9"/>
  <c r="R62" i="9"/>
  <c r="Q62" i="9"/>
  <c r="P62" i="9"/>
  <c r="O62" i="9"/>
  <c r="N62" i="9"/>
  <c r="M62" i="9"/>
  <c r="B62" i="9"/>
  <c r="A62" i="9"/>
  <c r="AF61" i="9"/>
  <c r="Y61" i="9"/>
  <c r="W61" i="9"/>
  <c r="U61" i="9"/>
  <c r="T61" i="9"/>
  <c r="S61" i="9"/>
  <c r="R61" i="9"/>
  <c r="Q61" i="9"/>
  <c r="P61" i="9"/>
  <c r="X61" i="9" s="1"/>
  <c r="O61" i="9"/>
  <c r="N61" i="9"/>
  <c r="M61" i="9"/>
  <c r="B61" i="9"/>
  <c r="A61" i="9"/>
  <c r="AF60" i="9"/>
  <c r="Y60" i="9"/>
  <c r="W60" i="9"/>
  <c r="U60" i="9"/>
  <c r="S60" i="9"/>
  <c r="R60" i="9"/>
  <c r="Q60" i="9"/>
  <c r="P60" i="9"/>
  <c r="O60" i="9"/>
  <c r="N60" i="9"/>
  <c r="M60" i="9"/>
  <c r="X60" i="9" s="1"/>
  <c r="B60" i="9"/>
  <c r="A60" i="9"/>
  <c r="AF59" i="9"/>
  <c r="Y59" i="9"/>
  <c r="X59" i="9"/>
  <c r="W59" i="9"/>
  <c r="U59" i="9"/>
  <c r="T59" i="9"/>
  <c r="V59" i="9" s="1"/>
  <c r="S59" i="9"/>
  <c r="R59" i="9"/>
  <c r="Q59" i="9"/>
  <c r="P59" i="9"/>
  <c r="O59" i="9"/>
  <c r="N59" i="9"/>
  <c r="M59" i="9"/>
  <c r="B59" i="9"/>
  <c r="A59" i="9"/>
  <c r="AF58" i="9"/>
  <c r="Y58" i="9"/>
  <c r="W58" i="9"/>
  <c r="U58" i="9"/>
  <c r="S58" i="9"/>
  <c r="R58" i="9"/>
  <c r="Q58" i="9"/>
  <c r="P58" i="9"/>
  <c r="O58" i="9"/>
  <c r="N58" i="9"/>
  <c r="M58" i="9"/>
  <c r="X58" i="9" s="1"/>
  <c r="B58" i="9"/>
  <c r="A58" i="9"/>
  <c r="AF57" i="9"/>
  <c r="Y57" i="9"/>
  <c r="W57" i="9"/>
  <c r="U57" i="9"/>
  <c r="T57" i="9"/>
  <c r="V57" i="9" s="1"/>
  <c r="S57" i="9"/>
  <c r="R57" i="9"/>
  <c r="Q57" i="9"/>
  <c r="P57" i="9"/>
  <c r="O57" i="9"/>
  <c r="N57" i="9"/>
  <c r="M57" i="9"/>
  <c r="X57" i="9" s="1"/>
  <c r="B57" i="9"/>
  <c r="A57" i="9"/>
  <c r="AF56" i="9"/>
  <c r="Y56" i="9"/>
  <c r="W56" i="9"/>
  <c r="U56" i="9"/>
  <c r="T56" i="9"/>
  <c r="V56" i="9" s="1"/>
  <c r="S56" i="9"/>
  <c r="R56" i="9"/>
  <c r="Q56" i="9"/>
  <c r="P56" i="9"/>
  <c r="O56" i="9"/>
  <c r="N56" i="9"/>
  <c r="M56" i="9"/>
  <c r="X56" i="9" s="1"/>
  <c r="B56" i="9"/>
  <c r="A56" i="9"/>
  <c r="AF55" i="9"/>
  <c r="Y55" i="9"/>
  <c r="W55" i="9"/>
  <c r="U55" i="9"/>
  <c r="T55" i="9"/>
  <c r="S55" i="9"/>
  <c r="R55" i="9"/>
  <c r="Q55" i="9"/>
  <c r="P55" i="9"/>
  <c r="O55" i="9"/>
  <c r="N55" i="9"/>
  <c r="M55" i="9"/>
  <c r="B55" i="9"/>
  <c r="A55" i="9"/>
  <c r="AF54" i="9"/>
  <c r="Y54" i="9"/>
  <c r="X54" i="9"/>
  <c r="W54" i="9"/>
  <c r="S54" i="9"/>
  <c r="R54" i="9"/>
  <c r="Q54" i="9"/>
  <c r="P54" i="9"/>
  <c r="O54" i="9"/>
  <c r="N54" i="9"/>
  <c r="M54" i="9"/>
  <c r="B54" i="9"/>
  <c r="A54" i="9"/>
  <c r="AF53" i="9"/>
  <c r="Y53" i="9"/>
  <c r="W53" i="9"/>
  <c r="S53" i="9"/>
  <c r="R53" i="9"/>
  <c r="Q53" i="9"/>
  <c r="P53" i="9"/>
  <c r="X53" i="9" s="1"/>
  <c r="O53" i="9"/>
  <c r="N53" i="9"/>
  <c r="M53" i="9"/>
  <c r="B53" i="9"/>
  <c r="A53" i="9"/>
  <c r="AF52" i="9"/>
  <c r="Y52" i="9"/>
  <c r="X52" i="9"/>
  <c r="W52" i="9"/>
  <c r="S52" i="9"/>
  <c r="R52" i="9"/>
  <c r="Q52" i="9"/>
  <c r="P52" i="9"/>
  <c r="O52" i="9"/>
  <c r="N52" i="9"/>
  <c r="M52" i="9"/>
  <c r="B52" i="9"/>
  <c r="A52" i="9"/>
  <c r="AF51" i="9"/>
  <c r="Y51" i="9"/>
  <c r="X51" i="9"/>
  <c r="W51" i="9"/>
  <c r="S51" i="9"/>
  <c r="R51" i="9"/>
  <c r="Q51" i="9"/>
  <c r="P51" i="9"/>
  <c r="O51" i="9"/>
  <c r="N51" i="9"/>
  <c r="M51" i="9"/>
  <c r="B51" i="9"/>
  <c r="A51" i="9"/>
  <c r="AF50" i="9"/>
  <c r="Y50" i="9"/>
  <c r="W50" i="9"/>
  <c r="U50" i="9"/>
  <c r="S50" i="9"/>
  <c r="R50" i="9"/>
  <c r="Q50" i="9"/>
  <c r="P50" i="9"/>
  <c r="O50" i="9"/>
  <c r="N50" i="9"/>
  <c r="M50" i="9"/>
  <c r="X50" i="9" s="1"/>
  <c r="B50" i="9"/>
  <c r="A50" i="9"/>
  <c r="AF49" i="9"/>
  <c r="Y49" i="9"/>
  <c r="W49" i="9"/>
  <c r="T49" i="9"/>
  <c r="V49" i="9" s="1"/>
  <c r="S49" i="9"/>
  <c r="R49" i="9"/>
  <c r="Q49" i="9"/>
  <c r="P49" i="9"/>
  <c r="O49" i="9"/>
  <c r="N49" i="9"/>
  <c r="M49" i="9"/>
  <c r="X49" i="9" s="1"/>
  <c r="B49" i="9"/>
  <c r="A49" i="9"/>
  <c r="AF48" i="9"/>
  <c r="Y48" i="9"/>
  <c r="W48" i="9"/>
  <c r="S48" i="9"/>
  <c r="R48" i="9"/>
  <c r="Q48" i="9"/>
  <c r="P48" i="9"/>
  <c r="O48" i="9"/>
  <c r="N48" i="9"/>
  <c r="M48" i="9"/>
  <c r="X48" i="9" s="1"/>
  <c r="B48" i="9"/>
  <c r="A48" i="9"/>
  <c r="AF47" i="9"/>
  <c r="Y47" i="9"/>
  <c r="W47" i="9"/>
  <c r="S47" i="9"/>
  <c r="R47" i="9"/>
  <c r="Q47" i="9"/>
  <c r="P47" i="9"/>
  <c r="O47" i="9"/>
  <c r="N47" i="9"/>
  <c r="M47" i="9"/>
  <c r="B47" i="9"/>
  <c r="A47" i="9"/>
  <c r="AF46" i="9"/>
  <c r="Y46" i="9"/>
  <c r="X46" i="9"/>
  <c r="W46" i="9"/>
  <c r="S46" i="9"/>
  <c r="R46" i="9"/>
  <c r="Q46" i="9"/>
  <c r="P46" i="9"/>
  <c r="O46" i="9"/>
  <c r="N46" i="9"/>
  <c r="M46" i="9"/>
  <c r="B46" i="9"/>
  <c r="A46" i="9"/>
  <c r="AF45" i="9"/>
  <c r="Y45" i="9"/>
  <c r="W45" i="9"/>
  <c r="S45" i="9"/>
  <c r="R45" i="9"/>
  <c r="Q45" i="9"/>
  <c r="P45" i="9"/>
  <c r="X45" i="9" s="1"/>
  <c r="O45" i="9"/>
  <c r="N45" i="9"/>
  <c r="M45" i="9"/>
  <c r="B45" i="9"/>
  <c r="A45" i="9"/>
  <c r="AF44" i="9"/>
  <c r="Y44" i="9"/>
  <c r="W44" i="9"/>
  <c r="S44" i="9"/>
  <c r="R44" i="9"/>
  <c r="Q44" i="9"/>
  <c r="P44" i="9"/>
  <c r="O44" i="9"/>
  <c r="N44" i="9"/>
  <c r="M44" i="9"/>
  <c r="X44" i="9" s="1"/>
  <c r="B44" i="9"/>
  <c r="A44" i="9"/>
  <c r="AF43" i="9"/>
  <c r="Y43" i="9"/>
  <c r="X43" i="9"/>
  <c r="W43" i="9"/>
  <c r="S43" i="9"/>
  <c r="R43" i="9"/>
  <c r="Q43" i="9"/>
  <c r="P43" i="9"/>
  <c r="O43" i="9"/>
  <c r="N43" i="9"/>
  <c r="M43" i="9"/>
  <c r="B43" i="9"/>
  <c r="A43" i="9"/>
  <c r="AF42" i="9"/>
  <c r="Y42" i="9"/>
  <c r="W42" i="9"/>
  <c r="U42" i="9"/>
  <c r="S42" i="9"/>
  <c r="R42" i="9"/>
  <c r="Q42" i="9"/>
  <c r="P42" i="9"/>
  <c r="O42" i="9"/>
  <c r="N42" i="9"/>
  <c r="M42" i="9"/>
  <c r="X42" i="9" s="1"/>
  <c r="B42" i="9"/>
  <c r="A42" i="9"/>
  <c r="AF41" i="9"/>
  <c r="Y41" i="9"/>
  <c r="W41" i="9"/>
  <c r="U41" i="9"/>
  <c r="T41" i="9"/>
  <c r="V41" i="9" s="1"/>
  <c r="S41" i="9"/>
  <c r="R41" i="9"/>
  <c r="Q41" i="9"/>
  <c r="P41" i="9"/>
  <c r="O41" i="9"/>
  <c r="N41" i="9"/>
  <c r="M41" i="9"/>
  <c r="X41" i="9" s="1"/>
  <c r="B41" i="9"/>
  <c r="A41" i="9"/>
  <c r="AF40" i="9"/>
  <c r="Y40" i="9"/>
  <c r="W40" i="9"/>
  <c r="U40" i="9"/>
  <c r="T40" i="9"/>
  <c r="S40" i="9"/>
  <c r="R40" i="9"/>
  <c r="Q40" i="9"/>
  <c r="P40" i="9"/>
  <c r="O40" i="9"/>
  <c r="N40" i="9"/>
  <c r="M40" i="9"/>
  <c r="B40" i="9"/>
  <c r="A40" i="9"/>
  <c r="AF39" i="9"/>
  <c r="Y39" i="9"/>
  <c r="W39" i="9"/>
  <c r="U39" i="9"/>
  <c r="T39" i="9"/>
  <c r="S39" i="9"/>
  <c r="R39" i="9"/>
  <c r="Q39" i="9"/>
  <c r="P39" i="9"/>
  <c r="O39" i="9"/>
  <c r="N39" i="9"/>
  <c r="M39" i="9"/>
  <c r="B39" i="9"/>
  <c r="A39" i="9"/>
  <c r="AF38" i="9"/>
  <c r="Y38" i="9"/>
  <c r="X38" i="9"/>
  <c r="W38" i="9"/>
  <c r="U38" i="9"/>
  <c r="S38" i="9"/>
  <c r="R38" i="9"/>
  <c r="Q38" i="9"/>
  <c r="P38" i="9"/>
  <c r="O38" i="9"/>
  <c r="N38" i="9"/>
  <c r="M38" i="9"/>
  <c r="B38" i="9"/>
  <c r="A38" i="9"/>
  <c r="AF37" i="9"/>
  <c r="Y37" i="9"/>
  <c r="W37" i="9"/>
  <c r="S37" i="9"/>
  <c r="R37" i="9"/>
  <c r="Q37" i="9"/>
  <c r="P37" i="9"/>
  <c r="X37" i="9" s="1"/>
  <c r="O37" i="9"/>
  <c r="N37" i="9"/>
  <c r="M37" i="9"/>
  <c r="B37" i="9"/>
  <c r="A37" i="9"/>
  <c r="AF36" i="9"/>
  <c r="Y36" i="9"/>
  <c r="W36" i="9"/>
  <c r="U36" i="9"/>
  <c r="S36" i="9"/>
  <c r="R36" i="9"/>
  <c r="Q36" i="9"/>
  <c r="P36" i="9"/>
  <c r="O36" i="9"/>
  <c r="N36" i="9"/>
  <c r="M36" i="9"/>
  <c r="X36" i="9" s="1"/>
  <c r="B36" i="9"/>
  <c r="A36" i="9"/>
  <c r="AF35" i="9"/>
  <c r="Y35" i="9"/>
  <c r="X35" i="9"/>
  <c r="W35" i="9"/>
  <c r="T35" i="9"/>
  <c r="V35" i="9" s="1"/>
  <c r="S35" i="9"/>
  <c r="R35" i="9"/>
  <c r="Q35" i="9"/>
  <c r="P35" i="9"/>
  <c r="O35" i="9"/>
  <c r="N35" i="9"/>
  <c r="M35" i="9"/>
  <c r="B35" i="9"/>
  <c r="A35" i="9"/>
  <c r="AF34" i="9"/>
  <c r="Y34" i="9"/>
  <c r="W34" i="9"/>
  <c r="U34" i="9"/>
  <c r="S34" i="9"/>
  <c r="R34" i="9"/>
  <c r="Q34" i="9"/>
  <c r="P34" i="9"/>
  <c r="O34" i="9"/>
  <c r="N34" i="9"/>
  <c r="M34" i="9"/>
  <c r="B34" i="9"/>
  <c r="A34" i="9"/>
  <c r="AF33" i="9"/>
  <c r="Y33" i="9"/>
  <c r="W33" i="9"/>
  <c r="U33" i="9"/>
  <c r="T33" i="9"/>
  <c r="S33" i="9"/>
  <c r="R33" i="9"/>
  <c r="Q33" i="9"/>
  <c r="P33" i="9"/>
  <c r="O33" i="9"/>
  <c r="N33" i="9"/>
  <c r="M33" i="9"/>
  <c r="X33" i="9" s="1"/>
  <c r="B33" i="9"/>
  <c r="A33" i="9"/>
  <c r="AF32" i="9"/>
  <c r="Y32" i="9"/>
  <c r="W32" i="9"/>
  <c r="U32" i="9"/>
  <c r="T32" i="9"/>
  <c r="V32" i="9" s="1"/>
  <c r="S32" i="9"/>
  <c r="R32" i="9"/>
  <c r="Q32" i="9"/>
  <c r="P32" i="9"/>
  <c r="O32" i="9"/>
  <c r="N32" i="9"/>
  <c r="M32" i="9"/>
  <c r="B32" i="9"/>
  <c r="A32" i="9"/>
  <c r="AF31" i="9"/>
  <c r="Y31" i="9"/>
  <c r="W31" i="9"/>
  <c r="U31" i="9"/>
  <c r="T31" i="9"/>
  <c r="S31" i="9"/>
  <c r="R31" i="9"/>
  <c r="Q31" i="9"/>
  <c r="P31" i="9"/>
  <c r="O31" i="9"/>
  <c r="N31" i="9"/>
  <c r="M31" i="9"/>
  <c r="X31" i="9" s="1"/>
  <c r="B31" i="9"/>
  <c r="A31" i="9"/>
  <c r="AF30" i="9"/>
  <c r="Y30" i="9"/>
  <c r="X30" i="9"/>
  <c r="W30" i="9"/>
  <c r="U30" i="9"/>
  <c r="S30" i="9"/>
  <c r="R30" i="9"/>
  <c r="Q30" i="9"/>
  <c r="P30" i="9"/>
  <c r="O30" i="9"/>
  <c r="N30" i="9"/>
  <c r="M30" i="9"/>
  <c r="B30" i="9"/>
  <c r="A30" i="9"/>
  <c r="AF29" i="9"/>
  <c r="Y29" i="9"/>
  <c r="W29" i="9"/>
  <c r="U29" i="9"/>
  <c r="S29" i="9"/>
  <c r="R29" i="9"/>
  <c r="Q29" i="9"/>
  <c r="P29" i="9"/>
  <c r="X29" i="9" s="1"/>
  <c r="O29" i="9"/>
  <c r="N29" i="9"/>
  <c r="M29" i="9"/>
  <c r="B29" i="9"/>
  <c r="A29" i="9"/>
  <c r="AF28" i="9"/>
  <c r="Y28" i="9"/>
  <c r="W28" i="9"/>
  <c r="U28" i="9"/>
  <c r="S28" i="9"/>
  <c r="R28" i="9"/>
  <c r="Q28" i="9"/>
  <c r="P28" i="9"/>
  <c r="O28" i="9"/>
  <c r="N28" i="9"/>
  <c r="M28" i="9"/>
  <c r="X28" i="9" s="1"/>
  <c r="B28" i="9"/>
  <c r="A28" i="9"/>
  <c r="AF27" i="9"/>
  <c r="Y27" i="9"/>
  <c r="X27" i="9"/>
  <c r="W27" i="9"/>
  <c r="U27" i="9"/>
  <c r="T27" i="9"/>
  <c r="V27" i="9" s="1"/>
  <c r="S27" i="9"/>
  <c r="R27" i="9"/>
  <c r="Q27" i="9"/>
  <c r="P27" i="9"/>
  <c r="O27" i="9"/>
  <c r="N27" i="9"/>
  <c r="M27" i="9"/>
  <c r="B27" i="9"/>
  <c r="A27" i="9"/>
  <c r="AF26" i="9"/>
  <c r="Y26" i="9"/>
  <c r="W26" i="9"/>
  <c r="U26" i="9"/>
  <c r="S26" i="9"/>
  <c r="R26" i="9"/>
  <c r="Q26" i="9"/>
  <c r="P26" i="9"/>
  <c r="O26" i="9"/>
  <c r="N26" i="9"/>
  <c r="M26" i="9"/>
  <c r="B26" i="9"/>
  <c r="A26" i="9"/>
  <c r="AF25" i="9"/>
  <c r="Y25" i="9"/>
  <c r="W25" i="9"/>
  <c r="U25" i="9"/>
  <c r="S25" i="9"/>
  <c r="R25" i="9"/>
  <c r="Q25" i="9"/>
  <c r="P25" i="9"/>
  <c r="O25" i="9"/>
  <c r="N25" i="9"/>
  <c r="M25" i="9"/>
  <c r="X25" i="9" s="1"/>
  <c r="B25" i="9"/>
  <c r="A25" i="9"/>
  <c r="AF24" i="9"/>
  <c r="Y24" i="9"/>
  <c r="W24" i="9"/>
  <c r="U24" i="9"/>
  <c r="S24" i="9"/>
  <c r="R24" i="9"/>
  <c r="Q24" i="9"/>
  <c r="P24" i="9"/>
  <c r="O24" i="9"/>
  <c r="N24" i="9"/>
  <c r="M24" i="9"/>
  <c r="X24" i="9" s="1"/>
  <c r="B24" i="9"/>
  <c r="A24" i="9"/>
  <c r="AF23" i="9"/>
  <c r="Y23" i="9"/>
  <c r="W23" i="9"/>
  <c r="U23" i="9"/>
  <c r="S23" i="9"/>
  <c r="R23" i="9"/>
  <c r="Q23" i="9"/>
  <c r="P23" i="9"/>
  <c r="O23" i="9"/>
  <c r="N23" i="9"/>
  <c r="M23" i="9"/>
  <c r="B23" i="9"/>
  <c r="A23" i="9"/>
  <c r="AF22" i="9"/>
  <c r="Y22" i="9"/>
  <c r="X22" i="9"/>
  <c r="W22" i="9"/>
  <c r="U22" i="9"/>
  <c r="S22" i="9"/>
  <c r="R22" i="9"/>
  <c r="Q22" i="9"/>
  <c r="P22" i="9"/>
  <c r="O22" i="9"/>
  <c r="N22" i="9"/>
  <c r="M22" i="9"/>
  <c r="B22" i="9"/>
  <c r="A22" i="9"/>
  <c r="AF21" i="9"/>
  <c r="Y21" i="9"/>
  <c r="W21" i="9"/>
  <c r="U21" i="9"/>
  <c r="S21" i="9"/>
  <c r="R21" i="9"/>
  <c r="Q21" i="9"/>
  <c r="P21" i="9"/>
  <c r="X21" i="9" s="1"/>
  <c r="O21" i="9"/>
  <c r="N21" i="9"/>
  <c r="M21" i="9"/>
  <c r="B21" i="9"/>
  <c r="A21" i="9"/>
  <c r="AK20" i="9"/>
  <c r="AF20" i="9"/>
  <c r="Y20" i="9"/>
  <c r="W20" i="9"/>
  <c r="U20" i="9"/>
  <c r="S20" i="9"/>
  <c r="R20" i="9"/>
  <c r="Q20" i="9"/>
  <c r="P20" i="9"/>
  <c r="O20" i="9"/>
  <c r="N20" i="9"/>
  <c r="M20" i="9"/>
  <c r="B20" i="9"/>
  <c r="A20" i="9"/>
  <c r="AK19" i="9"/>
  <c r="AF19" i="9"/>
  <c r="Y19" i="9"/>
  <c r="W19" i="9"/>
  <c r="U19" i="9"/>
  <c r="S19" i="9"/>
  <c r="R19" i="9"/>
  <c r="Q19" i="9"/>
  <c r="P19" i="9"/>
  <c r="O19" i="9"/>
  <c r="N19" i="9"/>
  <c r="M19" i="9"/>
  <c r="B19" i="9"/>
  <c r="A19" i="9"/>
  <c r="AK18" i="9"/>
  <c r="AF18" i="9"/>
  <c r="Y18" i="9"/>
  <c r="W18" i="9"/>
  <c r="S18" i="9"/>
  <c r="R18" i="9"/>
  <c r="Q18" i="9"/>
  <c r="P18" i="9"/>
  <c r="O18" i="9"/>
  <c r="N18" i="9"/>
  <c r="M18" i="9"/>
  <c r="B18" i="9"/>
  <c r="A18" i="9"/>
  <c r="AK17" i="9"/>
  <c r="AF17" i="9"/>
  <c r="Y17" i="9"/>
  <c r="W17" i="9"/>
  <c r="S17" i="9"/>
  <c r="R17" i="9"/>
  <c r="Q17" i="9"/>
  <c r="P17" i="9"/>
  <c r="O17" i="9"/>
  <c r="N17" i="9"/>
  <c r="X17" i="9" s="1"/>
  <c r="M17" i="9"/>
  <c r="B17" i="9"/>
  <c r="A17" i="9"/>
  <c r="AM16" i="9"/>
  <c r="U124" i="9" s="1"/>
  <c r="AL16" i="9"/>
  <c r="AK16" i="9"/>
  <c r="AF16" i="9"/>
  <c r="Y16" i="9"/>
  <c r="W16" i="9"/>
  <c r="S16" i="9"/>
  <c r="R16" i="9"/>
  <c r="Q16" i="9"/>
  <c r="P16" i="9"/>
  <c r="O16" i="9"/>
  <c r="N16" i="9"/>
  <c r="M16" i="9"/>
  <c r="B16" i="9"/>
  <c r="A16" i="9"/>
  <c r="AM15" i="9"/>
  <c r="U110" i="9" s="1"/>
  <c r="AL15" i="9"/>
  <c r="T105" i="9" s="1"/>
  <c r="V105" i="9" s="1"/>
  <c r="AK15" i="9"/>
  <c r="AF15" i="9"/>
  <c r="Y15" i="9"/>
  <c r="S15" i="9"/>
  <c r="R15" i="9"/>
  <c r="Q15" i="9"/>
  <c r="P15" i="9"/>
  <c r="O15" i="9"/>
  <c r="N15" i="9"/>
  <c r="M15" i="9"/>
  <c r="B15" i="9"/>
  <c r="A15" i="9"/>
  <c r="AM14" i="9"/>
  <c r="U97" i="9" s="1"/>
  <c r="AK14" i="9"/>
  <c r="AL14" i="9" s="1"/>
  <c r="AF14" i="9"/>
  <c r="Y14" i="9"/>
  <c r="S14" i="9"/>
  <c r="R14" i="9"/>
  <c r="Q14" i="9"/>
  <c r="P14" i="9"/>
  <c r="O14" i="9"/>
  <c r="N14" i="9"/>
  <c r="M14" i="9"/>
  <c r="B14" i="9"/>
  <c r="A14" i="9"/>
  <c r="AM13" i="9"/>
  <c r="AK13" i="9"/>
  <c r="AL13" i="9" s="1"/>
  <c r="T82" i="9" s="1"/>
  <c r="V82" i="9" s="1"/>
  <c r="AF13" i="9"/>
  <c r="Y13" i="9"/>
  <c r="S13" i="9"/>
  <c r="R13" i="9"/>
  <c r="Q13" i="9"/>
  <c r="P13" i="9"/>
  <c r="O13" i="9"/>
  <c r="N13" i="9"/>
  <c r="M13" i="9"/>
  <c r="X13" i="9" s="1"/>
  <c r="B13" i="9"/>
  <c r="A13" i="9"/>
  <c r="AM12" i="9"/>
  <c r="AK12" i="9"/>
  <c r="AL12" i="9" s="1"/>
  <c r="AF12" i="9"/>
  <c r="Y12" i="9"/>
  <c r="W12" i="9"/>
  <c r="S12" i="9"/>
  <c r="R12" i="9"/>
  <c r="Q12" i="9"/>
  <c r="P12" i="9"/>
  <c r="O12" i="9"/>
  <c r="N12" i="9"/>
  <c r="M12" i="9"/>
  <c r="X12" i="9" s="1"/>
  <c r="B12" i="9"/>
  <c r="A12" i="9"/>
  <c r="AM11" i="9"/>
  <c r="AK11" i="9"/>
  <c r="AL11" i="9" s="1"/>
  <c r="T60" i="9" s="1"/>
  <c r="AF11" i="9"/>
  <c r="Y11" i="9"/>
  <c r="W11" i="9"/>
  <c r="S11" i="9"/>
  <c r="R11" i="9"/>
  <c r="Q11" i="9"/>
  <c r="P11" i="9"/>
  <c r="O11" i="9"/>
  <c r="N11" i="9"/>
  <c r="M11" i="9"/>
  <c r="B11" i="9"/>
  <c r="A11" i="9"/>
  <c r="AM10" i="9"/>
  <c r="AK10" i="9"/>
  <c r="AL10" i="9" s="1"/>
  <c r="T43" i="9" s="1"/>
  <c r="V43" i="9" s="1"/>
  <c r="AF10" i="9"/>
  <c r="Y10" i="9"/>
  <c r="U10" i="9"/>
  <c r="S10" i="9"/>
  <c r="R10" i="9"/>
  <c r="Q10" i="9"/>
  <c r="P10" i="9"/>
  <c r="O10" i="9"/>
  <c r="N10" i="9"/>
  <c r="M10" i="9"/>
  <c r="B10" i="9"/>
  <c r="A10" i="9"/>
  <c r="AM9" i="9"/>
  <c r="U37" i="9" s="1"/>
  <c r="AL9" i="9"/>
  <c r="T36" i="9" s="1"/>
  <c r="V36" i="9" s="1"/>
  <c r="AK9" i="9"/>
  <c r="AF9" i="9"/>
  <c r="Y9" i="9"/>
  <c r="W9" i="9"/>
  <c r="S9" i="9"/>
  <c r="R9" i="9"/>
  <c r="Q9" i="9"/>
  <c r="P9" i="9"/>
  <c r="O9" i="9"/>
  <c r="N9" i="9"/>
  <c r="X9" i="9" s="1"/>
  <c r="M9" i="9"/>
  <c r="B9" i="9"/>
  <c r="A9" i="9"/>
  <c r="AM8" i="9"/>
  <c r="AL8" i="9"/>
  <c r="T24" i="9" s="1"/>
  <c r="V24" i="9" s="1"/>
  <c r="AK8" i="9"/>
  <c r="AF8" i="9"/>
  <c r="Y8" i="9"/>
  <c r="W8" i="9"/>
  <c r="S8" i="9"/>
  <c r="R8" i="9"/>
  <c r="Q8" i="9"/>
  <c r="P8" i="9"/>
  <c r="O8" i="9"/>
  <c r="N8" i="9"/>
  <c r="M8" i="9"/>
  <c r="B8" i="9"/>
  <c r="A8" i="9"/>
  <c r="AM7" i="9"/>
  <c r="AL7" i="9"/>
  <c r="AK7" i="9"/>
  <c r="AF7" i="9"/>
  <c r="Y7" i="9"/>
  <c r="S7" i="9"/>
  <c r="R7" i="9"/>
  <c r="Q7" i="9"/>
  <c r="P7" i="9"/>
  <c r="O7" i="9"/>
  <c r="N7" i="9"/>
  <c r="M7" i="9"/>
  <c r="B7" i="9"/>
  <c r="A7" i="9"/>
  <c r="T18" i="9" l="1"/>
  <c r="V18" i="9" s="1"/>
  <c r="T12" i="9"/>
  <c r="V12" i="9" s="1"/>
  <c r="T14" i="9"/>
  <c r="V14" i="9" s="1"/>
  <c r="T11" i="9"/>
  <c r="V11" i="9" s="1"/>
  <c r="T17" i="9"/>
  <c r="V17" i="9" s="1"/>
  <c r="T16" i="9"/>
  <c r="V16" i="9" s="1"/>
  <c r="T8" i="9"/>
  <c r="V8" i="9" s="1"/>
  <c r="T15" i="9"/>
  <c r="V15" i="9" s="1"/>
  <c r="T9" i="9"/>
  <c r="V9" i="9" s="1"/>
  <c r="T10" i="9"/>
  <c r="V10" i="9" s="1"/>
  <c r="W10" i="9"/>
  <c r="U53" i="9"/>
  <c r="U45" i="9"/>
  <c r="U54" i="9"/>
  <c r="U46" i="9"/>
  <c r="U48" i="9"/>
  <c r="U47" i="9"/>
  <c r="U51" i="9"/>
  <c r="U43" i="9"/>
  <c r="X14" i="9"/>
  <c r="X18" i="9"/>
  <c r="X39" i="9"/>
  <c r="U17" i="9"/>
  <c r="U11" i="9"/>
  <c r="U8" i="9"/>
  <c r="U16" i="9"/>
  <c r="U9" i="9"/>
  <c r="U18" i="9"/>
  <c r="U13" i="9"/>
  <c r="U7" i="9"/>
  <c r="W7" i="9"/>
  <c r="U15" i="9"/>
  <c r="U14" i="9"/>
  <c r="U12" i="9"/>
  <c r="T13" i="9"/>
  <c r="V13" i="9" s="1"/>
  <c r="X32" i="9"/>
  <c r="X68" i="9"/>
  <c r="X70" i="9"/>
  <c r="X86" i="9"/>
  <c r="V97" i="9"/>
  <c r="X161" i="9"/>
  <c r="X174" i="9"/>
  <c r="X11" i="9"/>
  <c r="U44" i="9"/>
  <c r="X47" i="9"/>
  <c r="V159" i="9"/>
  <c r="U84" i="9"/>
  <c r="U85" i="9"/>
  <c r="U87" i="9"/>
  <c r="U79" i="9"/>
  <c r="W13" i="9"/>
  <c r="U88" i="9"/>
  <c r="U80" i="9"/>
  <c r="U83" i="9"/>
  <c r="U86" i="9"/>
  <c r="U90" i="9"/>
  <c r="U82" i="9"/>
  <c r="X23" i="9"/>
  <c r="X34" i="9"/>
  <c r="V40" i="9"/>
  <c r="U49" i="9"/>
  <c r="U52" i="9"/>
  <c r="X55" i="9"/>
  <c r="X63" i="9"/>
  <c r="X118" i="9"/>
  <c r="X8" i="9"/>
  <c r="V60" i="9"/>
  <c r="T75" i="9"/>
  <c r="V75" i="9" s="1"/>
  <c r="T67" i="9"/>
  <c r="V67" i="9" s="1"/>
  <c r="T76" i="9"/>
  <c r="V76" i="9" s="1"/>
  <c r="T68" i="9"/>
  <c r="V68" i="9" s="1"/>
  <c r="T78" i="9"/>
  <c r="V78" i="9" s="1"/>
  <c r="T70" i="9"/>
  <c r="V70" i="9" s="1"/>
  <c r="T71" i="9"/>
  <c r="V71" i="9" s="1"/>
  <c r="T72" i="9"/>
  <c r="V72" i="9" s="1"/>
  <c r="T123" i="9"/>
  <c r="V123" i="9" s="1"/>
  <c r="T115" i="9"/>
  <c r="V115" i="9" s="1"/>
  <c r="T124" i="9"/>
  <c r="V124" i="9" s="1"/>
  <c r="T116" i="9"/>
  <c r="V116" i="9" s="1"/>
  <c r="T126" i="9"/>
  <c r="V126" i="9" s="1"/>
  <c r="T118" i="9"/>
  <c r="V118" i="9" s="1"/>
  <c r="T119" i="9"/>
  <c r="V119" i="9" s="1"/>
  <c r="T120" i="9"/>
  <c r="V120" i="9" s="1"/>
  <c r="T125" i="9"/>
  <c r="V125" i="9" s="1"/>
  <c r="T122" i="9"/>
  <c r="V122" i="9" s="1"/>
  <c r="T117" i="9"/>
  <c r="V117" i="9" s="1"/>
  <c r="X26" i="9"/>
  <c r="V33" i="9"/>
  <c r="X40" i="9"/>
  <c r="X110" i="9"/>
  <c r="X116" i="9"/>
  <c r="X126" i="9"/>
  <c r="X131" i="9"/>
  <c r="V131" i="9"/>
  <c r="X139" i="9"/>
  <c r="V139" i="9"/>
  <c r="X147" i="9"/>
  <c r="V147" i="9"/>
  <c r="U100" i="9"/>
  <c r="U92" i="9"/>
  <c r="U101" i="9"/>
  <c r="U93" i="9"/>
  <c r="U95" i="9"/>
  <c r="U96" i="9"/>
  <c r="U99" i="9"/>
  <c r="U91" i="9"/>
  <c r="U102" i="9"/>
  <c r="U94" i="9"/>
  <c r="W14" i="9"/>
  <c r="U98" i="9"/>
  <c r="T7" i="9"/>
  <c r="V7" i="9" s="1"/>
  <c r="X10" i="9"/>
  <c r="T83" i="9"/>
  <c r="V83" i="9" s="1"/>
  <c r="T84" i="9"/>
  <c r="V84" i="9" s="1"/>
  <c r="T86" i="9"/>
  <c r="V86" i="9" s="1"/>
  <c r="T87" i="9"/>
  <c r="V87" i="9" s="1"/>
  <c r="T79" i="9"/>
  <c r="V79" i="9" s="1"/>
  <c r="T88" i="9"/>
  <c r="V88" i="9" s="1"/>
  <c r="T80" i="9"/>
  <c r="V80" i="9" s="1"/>
  <c r="T90" i="9"/>
  <c r="V90" i="9" s="1"/>
  <c r="T85" i="9"/>
  <c r="V85" i="9" s="1"/>
  <c r="T28" i="9"/>
  <c r="V28" i="9" s="1"/>
  <c r="T29" i="9"/>
  <c r="V29" i="9" s="1"/>
  <c r="T21" i="9"/>
  <c r="V21" i="9" s="1"/>
  <c r="T20" i="9"/>
  <c r="V20" i="9" s="1"/>
  <c r="T19" i="9"/>
  <c r="V19" i="9" s="1"/>
  <c r="T30" i="9"/>
  <c r="V30" i="9" s="1"/>
  <c r="T22" i="9"/>
  <c r="V22" i="9" s="1"/>
  <c r="T23" i="9"/>
  <c r="V23" i="9" s="1"/>
  <c r="T26" i="9"/>
  <c r="V26" i="9" s="1"/>
  <c r="T52" i="9"/>
  <c r="V52" i="9" s="1"/>
  <c r="T44" i="9"/>
  <c r="V44" i="9" s="1"/>
  <c r="T45" i="9"/>
  <c r="V45" i="9" s="1"/>
  <c r="T53" i="9"/>
  <c r="V53" i="9" s="1"/>
  <c r="T54" i="9"/>
  <c r="V54" i="9" s="1"/>
  <c r="T46" i="9"/>
  <c r="V46" i="9" s="1"/>
  <c r="T47" i="9"/>
  <c r="V47" i="9" s="1"/>
  <c r="T50" i="9"/>
  <c r="V50" i="9" s="1"/>
  <c r="T107" i="9"/>
  <c r="V107" i="9" s="1"/>
  <c r="T108" i="9"/>
  <c r="V108" i="9" s="1"/>
  <c r="T110" i="9"/>
  <c r="V110" i="9" s="1"/>
  <c r="T111" i="9"/>
  <c r="V111" i="9" s="1"/>
  <c r="T103" i="9"/>
  <c r="V103" i="9" s="1"/>
  <c r="T112" i="9"/>
  <c r="V112" i="9" s="1"/>
  <c r="T104" i="9"/>
  <c r="V104" i="9" s="1"/>
  <c r="T114" i="9"/>
  <c r="V114" i="9" s="1"/>
  <c r="T109" i="9"/>
  <c r="V109" i="9" s="1"/>
  <c r="T106" i="9"/>
  <c r="V106" i="9" s="1"/>
  <c r="T25" i="9"/>
  <c r="V25" i="9" s="1"/>
  <c r="T48" i="9"/>
  <c r="V48" i="9" s="1"/>
  <c r="T51" i="9"/>
  <c r="V51" i="9" s="1"/>
  <c r="T74" i="9"/>
  <c r="V74" i="9" s="1"/>
  <c r="X108" i="9"/>
  <c r="T113" i="9"/>
  <c r="V113" i="9" s="1"/>
  <c r="T121" i="9"/>
  <c r="V121" i="9" s="1"/>
  <c r="X124" i="9"/>
  <c r="V93" i="9"/>
  <c r="V101" i="9"/>
  <c r="V128" i="9"/>
  <c r="V136" i="9"/>
  <c r="V144" i="9"/>
  <c r="V152" i="9"/>
  <c r="V156" i="9"/>
  <c r="X167" i="9"/>
  <c r="V167" i="9"/>
  <c r="X170" i="9"/>
  <c r="V173" i="9"/>
  <c r="U76" i="9"/>
  <c r="U68" i="9"/>
  <c r="U77" i="9"/>
  <c r="U69" i="9"/>
  <c r="U71" i="9"/>
  <c r="U72" i="9"/>
  <c r="T99" i="9"/>
  <c r="V99" i="9" s="1"/>
  <c r="T91" i="9"/>
  <c r="V91" i="9" s="1"/>
  <c r="T100" i="9"/>
  <c r="V100" i="9" s="1"/>
  <c r="T92" i="9"/>
  <c r="V92" i="9" s="1"/>
  <c r="T102" i="9"/>
  <c r="V102" i="9" s="1"/>
  <c r="T94" i="9"/>
  <c r="V94" i="9" s="1"/>
  <c r="T95" i="9"/>
  <c r="V95" i="9" s="1"/>
  <c r="X16" i="9"/>
  <c r="T34" i="9"/>
  <c r="V34" i="9" s="1"/>
  <c r="U35" i="9"/>
  <c r="T42" i="9"/>
  <c r="V42" i="9" s="1"/>
  <c r="T58" i="9"/>
  <c r="V58" i="9" s="1"/>
  <c r="X66" i="9"/>
  <c r="X72" i="9"/>
  <c r="X74" i="9"/>
  <c r="U74" i="9"/>
  <c r="X80" i="9"/>
  <c r="X82" i="9"/>
  <c r="X88" i="9"/>
  <c r="X90" i="9"/>
  <c r="X96" i="9"/>
  <c r="X98" i="9"/>
  <c r="X104" i="9"/>
  <c r="X106" i="9"/>
  <c r="U106" i="9"/>
  <c r="X112" i="9"/>
  <c r="X114" i="9"/>
  <c r="U114" i="9"/>
  <c r="X120" i="9"/>
  <c r="X122" i="9"/>
  <c r="X155" i="9"/>
  <c r="X160" i="9"/>
  <c r="V162" i="9"/>
  <c r="V166" i="9"/>
  <c r="V169" i="9"/>
  <c r="V177" i="9"/>
  <c r="V161" i="9"/>
  <c r="X7" i="9"/>
  <c r="V63" i="9"/>
  <c r="X95" i="9"/>
  <c r="X103" i="9"/>
  <c r="V143" i="9"/>
  <c r="V168" i="9"/>
  <c r="V172" i="9"/>
  <c r="X15" i="9"/>
  <c r="T38" i="9"/>
  <c r="V38" i="9" s="1"/>
  <c r="T62" i="9"/>
  <c r="V62" i="9" s="1"/>
  <c r="U70" i="9"/>
  <c r="U78" i="9"/>
  <c r="V129" i="9"/>
  <c r="V134" i="9"/>
  <c r="V137" i="9"/>
  <c r="V142" i="9"/>
  <c r="V145" i="9"/>
  <c r="V150" i="9"/>
  <c r="V153" i="9"/>
  <c r="X158" i="9"/>
  <c r="X171" i="9"/>
  <c r="X176" i="9"/>
  <c r="V178" i="9"/>
  <c r="U108" i="9"/>
  <c r="U109" i="9"/>
  <c r="U111" i="9"/>
  <c r="U103" i="9"/>
  <c r="U112" i="9"/>
  <c r="U104" i="9"/>
  <c r="V31" i="9"/>
  <c r="V55" i="9"/>
  <c r="X71" i="9"/>
  <c r="T37" i="9"/>
  <c r="V37" i="9" s="1"/>
  <c r="T96" i="9"/>
  <c r="V96" i="9" s="1"/>
  <c r="U107" i="9"/>
  <c r="V133" i="9"/>
  <c r="V141" i="9"/>
  <c r="V149" i="9"/>
  <c r="V160" i="9"/>
  <c r="X164" i="9"/>
  <c r="V164" i="9"/>
  <c r="V171" i="9"/>
  <c r="X175" i="9"/>
  <c r="V175" i="9"/>
  <c r="X178" i="9"/>
  <c r="X179" i="9"/>
  <c r="V39" i="9"/>
  <c r="X79" i="9"/>
  <c r="X87" i="9"/>
  <c r="X111" i="9"/>
  <c r="V127" i="9"/>
  <c r="V135" i="9"/>
  <c r="V151" i="9"/>
  <c r="V61" i="9"/>
  <c r="W15" i="9"/>
  <c r="X19" i="9"/>
  <c r="X20" i="9"/>
  <c r="X67" i="9"/>
  <c r="X75" i="9"/>
  <c r="X83" i="9"/>
  <c r="X91" i="9"/>
  <c r="X99" i="9"/>
  <c r="X107" i="9"/>
  <c r="X115" i="9"/>
  <c r="X123" i="9"/>
  <c r="X134" i="9"/>
  <c r="X142" i="9"/>
  <c r="X150" i="9"/>
  <c r="X163" i="9"/>
  <c r="X168" i="9"/>
  <c r="V170" i="9"/>
  <c r="V174" i="9"/>
  <c r="V180" i="9"/>
  <c r="U120" i="9"/>
  <c r="U119" i="9"/>
  <c r="U117" i="9"/>
  <c r="U125" i="9"/>
  <c r="U116" i="9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A62" i="7" l="1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H25" i="6" l="1"/>
  <c r="B23" i="6"/>
  <c r="B15" i="6"/>
  <c r="B20" i="6"/>
  <c r="B22" i="6"/>
  <c r="B14" i="6"/>
  <c r="B21" i="6"/>
  <c r="B27" i="6"/>
  <c r="B19" i="6"/>
  <c r="B26" i="6"/>
  <c r="B18" i="6"/>
  <c r="B25" i="6"/>
  <c r="B17" i="6"/>
  <c r="B24" i="6"/>
  <c r="B16" i="6"/>
  <c r="H26" i="6"/>
  <c r="H27" i="6"/>
  <c r="H24" i="6"/>
  <c r="H14" i="6"/>
  <c r="H22" i="6"/>
  <c r="H15" i="6"/>
  <c r="H23" i="6"/>
  <c r="H18" i="6"/>
  <c r="H19" i="6"/>
  <c r="H16" i="6"/>
  <c r="H17" i="6"/>
  <c r="H20" i="6"/>
  <c r="H21" i="6"/>
  <c r="B181" i="3" l="1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D69" i="8" l="1"/>
  <c r="D61" i="8"/>
  <c r="D53" i="8"/>
  <c r="D45" i="8"/>
  <c r="D37" i="8"/>
  <c r="D29" i="8"/>
  <c r="D21" i="8"/>
  <c r="D75" i="8"/>
  <c r="D59" i="8"/>
  <c r="D43" i="8"/>
  <c r="D27" i="8"/>
  <c r="D55" i="8"/>
  <c r="D38" i="8"/>
  <c r="D68" i="8"/>
  <c r="D60" i="8"/>
  <c r="D52" i="8"/>
  <c r="D44" i="8"/>
  <c r="D36" i="8"/>
  <c r="D28" i="8"/>
  <c r="D20" i="8"/>
  <c r="D67" i="8"/>
  <c r="D51" i="8"/>
  <c r="D35" i="8"/>
  <c r="D19" i="8"/>
  <c r="D47" i="8"/>
  <c r="D30" i="8"/>
  <c r="D74" i="8"/>
  <c r="D66" i="8"/>
  <c r="D58" i="8"/>
  <c r="D50" i="8"/>
  <c r="D42" i="8"/>
  <c r="D34" i="8"/>
  <c r="D26" i="8"/>
  <c r="D18" i="8"/>
  <c r="D64" i="8"/>
  <c r="D48" i="8"/>
  <c r="D32" i="8"/>
  <c r="D63" i="8"/>
  <c r="D39" i="8"/>
  <c r="D23" i="8"/>
  <c r="D62" i="8"/>
  <c r="D46" i="8"/>
  <c r="D73" i="8"/>
  <c r="D65" i="8"/>
  <c r="D57" i="8"/>
  <c r="D49" i="8"/>
  <c r="D41" i="8"/>
  <c r="D33" i="8"/>
  <c r="D25" i="8"/>
  <c r="D72" i="8"/>
  <c r="D56" i="8"/>
  <c r="D40" i="8"/>
  <c r="D24" i="8"/>
  <c r="D71" i="8"/>
  <c r="D31" i="8"/>
  <c r="D70" i="8"/>
  <c r="D54" i="8"/>
  <c r="D22" i="8"/>
  <c r="C71" i="8"/>
  <c r="C63" i="8"/>
  <c r="C55" i="8"/>
  <c r="C47" i="8"/>
  <c r="C39" i="8"/>
  <c r="C31" i="8"/>
  <c r="C23" i="8"/>
  <c r="C60" i="8"/>
  <c r="C52" i="8"/>
  <c r="C28" i="8"/>
  <c r="C57" i="8"/>
  <c r="C25" i="8"/>
  <c r="C72" i="8"/>
  <c r="C40" i="8"/>
  <c r="C70" i="8"/>
  <c r="C62" i="8"/>
  <c r="C54" i="8"/>
  <c r="C46" i="8"/>
  <c r="C38" i="8"/>
  <c r="C30" i="8"/>
  <c r="C22" i="8"/>
  <c r="C68" i="8"/>
  <c r="C44" i="8"/>
  <c r="C20" i="8"/>
  <c r="C65" i="8"/>
  <c r="C33" i="8"/>
  <c r="C64" i="8"/>
  <c r="C24" i="8"/>
  <c r="C69" i="8"/>
  <c r="C61" i="8"/>
  <c r="C53" i="8"/>
  <c r="C45" i="8"/>
  <c r="C37" i="8"/>
  <c r="C29" i="8"/>
  <c r="C21" i="8"/>
  <c r="C75" i="5"/>
  <c r="C36" i="8"/>
  <c r="C74" i="5"/>
  <c r="C48" i="8"/>
  <c r="C75" i="8"/>
  <c r="C67" i="8"/>
  <c r="C59" i="8"/>
  <c r="C51" i="8"/>
  <c r="C43" i="8"/>
  <c r="C35" i="8"/>
  <c r="C27" i="8"/>
  <c r="C19" i="8"/>
  <c r="C74" i="8"/>
  <c r="C66" i="8"/>
  <c r="C58" i="8"/>
  <c r="C50" i="8"/>
  <c r="C42" i="8"/>
  <c r="C34" i="8"/>
  <c r="C26" i="8"/>
  <c r="C18" i="8"/>
  <c r="C73" i="8"/>
  <c r="C49" i="8"/>
  <c r="C41" i="8"/>
  <c r="C56" i="8"/>
  <c r="C32" i="8"/>
  <c r="M60" i="3"/>
  <c r="M28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K14" i="3"/>
  <c r="K18" i="3"/>
  <c r="K9" i="3"/>
  <c r="K7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7" i="3"/>
  <c r="K16" i="3"/>
  <c r="K15" i="3"/>
  <c r="K13" i="3"/>
  <c r="K12" i="3"/>
  <c r="K11" i="3"/>
  <c r="K10" i="3"/>
  <c r="K8" i="3"/>
  <c r="J181" i="3"/>
  <c r="N181" i="3" s="1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N8" i="3" l="1"/>
  <c r="N32" i="3"/>
  <c r="N56" i="3"/>
  <c r="N80" i="3"/>
  <c r="N104" i="3"/>
  <c r="N128" i="3"/>
  <c r="N152" i="3"/>
  <c r="N176" i="3"/>
  <c r="N41" i="3"/>
  <c r="N89" i="3"/>
  <c r="N161" i="3"/>
  <c r="N14" i="3"/>
  <c r="N17" i="3"/>
  <c r="N65" i="3"/>
  <c r="N113" i="3"/>
  <c r="N137" i="3"/>
  <c r="N66" i="3"/>
  <c r="N98" i="3"/>
  <c r="N106" i="3"/>
  <c r="N114" i="3"/>
  <c r="N122" i="3"/>
  <c r="N146" i="3"/>
  <c r="N162" i="3"/>
  <c r="N170" i="3"/>
  <c r="N178" i="3"/>
  <c r="N22" i="3"/>
  <c r="N30" i="3"/>
  <c r="N38" i="3"/>
  <c r="N46" i="3"/>
  <c r="N54" i="3"/>
  <c r="N62" i="3"/>
  <c r="N70" i="3"/>
  <c r="N78" i="3"/>
  <c r="N86" i="3"/>
  <c r="N94" i="3"/>
  <c r="N102" i="3"/>
  <c r="N110" i="3"/>
  <c r="N118" i="3"/>
  <c r="N126" i="3"/>
  <c r="N134" i="3"/>
  <c r="N142" i="3"/>
  <c r="N150" i="3"/>
  <c r="N158" i="3"/>
  <c r="N166" i="3"/>
  <c r="N174" i="3"/>
  <c r="N7" i="3"/>
  <c r="N15" i="3"/>
  <c r="N23" i="3"/>
  <c r="N31" i="3"/>
  <c r="N39" i="3"/>
  <c r="N47" i="3"/>
  <c r="N55" i="3"/>
  <c r="N63" i="3"/>
  <c r="N71" i="3"/>
  <c r="N79" i="3"/>
  <c r="N87" i="3"/>
  <c r="N95" i="3"/>
  <c r="N103" i="3"/>
  <c r="N111" i="3"/>
  <c r="N119" i="3"/>
  <c r="N127" i="3"/>
  <c r="N135" i="3"/>
  <c r="N143" i="3"/>
  <c r="N151" i="3"/>
  <c r="D26" i="6" s="1"/>
  <c r="N159" i="3"/>
  <c r="N167" i="3"/>
  <c r="N175" i="3"/>
  <c r="N82" i="3"/>
  <c r="N130" i="3"/>
  <c r="N11" i="3"/>
  <c r="N35" i="3"/>
  <c r="N59" i="3"/>
  <c r="N83" i="3"/>
  <c r="N107" i="3"/>
  <c r="N131" i="3"/>
  <c r="N155" i="3"/>
  <c r="N179" i="3"/>
  <c r="N50" i="3"/>
  <c r="N90" i="3"/>
  <c r="N154" i="3"/>
  <c r="N20" i="3"/>
  <c r="N44" i="3"/>
  <c r="N68" i="3"/>
  <c r="N92" i="3"/>
  <c r="N116" i="3"/>
  <c r="N140" i="3"/>
  <c r="N164" i="3"/>
  <c r="N180" i="3"/>
  <c r="N26" i="3"/>
  <c r="N74" i="3"/>
  <c r="N138" i="3"/>
  <c r="N29" i="3"/>
  <c r="N53" i="3"/>
  <c r="N77" i="3"/>
  <c r="N101" i="3"/>
  <c r="N125" i="3"/>
  <c r="N149" i="3"/>
  <c r="N173" i="3"/>
  <c r="N16" i="3"/>
  <c r="N24" i="3"/>
  <c r="N40" i="3"/>
  <c r="N48" i="3"/>
  <c r="N64" i="3"/>
  <c r="N72" i="3"/>
  <c r="N88" i="3"/>
  <c r="N96" i="3"/>
  <c r="N112" i="3"/>
  <c r="N120" i="3"/>
  <c r="N136" i="3"/>
  <c r="N144" i="3"/>
  <c r="N160" i="3"/>
  <c r="D69" i="5" s="1"/>
  <c r="N168" i="3"/>
  <c r="N9" i="3"/>
  <c r="N25" i="3"/>
  <c r="D24" i="5" s="1"/>
  <c r="N33" i="3"/>
  <c r="N49" i="3"/>
  <c r="N57" i="3"/>
  <c r="N73" i="3"/>
  <c r="N81" i="3"/>
  <c r="N97" i="3"/>
  <c r="N105" i="3"/>
  <c r="N121" i="3"/>
  <c r="N129" i="3"/>
  <c r="N145" i="3"/>
  <c r="N153" i="3"/>
  <c r="N169" i="3"/>
  <c r="N177" i="3"/>
  <c r="N18" i="3"/>
  <c r="N42" i="3"/>
  <c r="N19" i="3"/>
  <c r="N27" i="3"/>
  <c r="N43" i="3"/>
  <c r="N51" i="3"/>
  <c r="N67" i="3"/>
  <c r="N75" i="3"/>
  <c r="N99" i="3"/>
  <c r="N115" i="3"/>
  <c r="N123" i="3"/>
  <c r="N139" i="3"/>
  <c r="N147" i="3"/>
  <c r="N163" i="3"/>
  <c r="N171" i="3"/>
  <c r="N12" i="3"/>
  <c r="N28" i="3"/>
  <c r="N36" i="3"/>
  <c r="N52" i="3"/>
  <c r="N60" i="3"/>
  <c r="N76" i="3"/>
  <c r="N84" i="3"/>
  <c r="N100" i="3"/>
  <c r="N108" i="3"/>
  <c r="N124" i="3"/>
  <c r="D57" i="5" s="1"/>
  <c r="N132" i="3"/>
  <c r="N148" i="3"/>
  <c r="N156" i="3"/>
  <c r="N172" i="3"/>
  <c r="D73" i="5" s="1"/>
  <c r="N10" i="3"/>
  <c r="N34" i="3"/>
  <c r="N58" i="3"/>
  <c r="N91" i="3"/>
  <c r="D21" i="6" s="1"/>
  <c r="N13" i="3"/>
  <c r="N21" i="3"/>
  <c r="N37" i="3"/>
  <c r="N45" i="3"/>
  <c r="N61" i="3"/>
  <c r="N69" i="3"/>
  <c r="N85" i="3"/>
  <c r="N93" i="3"/>
  <c r="N109" i="3"/>
  <c r="N117" i="3"/>
  <c r="N133" i="3"/>
  <c r="N141" i="3"/>
  <c r="N157" i="3"/>
  <c r="D68" i="5" s="1"/>
  <c r="N165" i="3"/>
  <c r="D19" i="6" l="1"/>
  <c r="D36" i="5"/>
  <c r="D19" i="5"/>
  <c r="D70" i="5"/>
  <c r="D27" i="6"/>
  <c r="D61" i="5"/>
  <c r="D29" i="5"/>
  <c r="D59" i="5"/>
  <c r="D58" i="5"/>
  <c r="D24" i="6"/>
  <c r="D31" i="5"/>
  <c r="D20" i="6"/>
  <c r="D14" i="6"/>
  <c r="D17" i="6"/>
  <c r="D18" i="6"/>
  <c r="D25" i="6"/>
  <c r="D41" i="5"/>
  <c r="D15" i="6"/>
  <c r="D22" i="6"/>
  <c r="D23" i="5"/>
  <c r="D35" i="5"/>
  <c r="D20" i="5"/>
  <c r="D23" i="6"/>
  <c r="D16" i="6"/>
  <c r="D63" i="5"/>
  <c r="D30" i="5"/>
  <c r="D64" i="5"/>
  <c r="D32" i="5"/>
  <c r="D34" i="5"/>
  <c r="D71" i="5"/>
  <c r="D60" i="5"/>
  <c r="D28" i="5"/>
  <c r="D21" i="5"/>
  <c r="D74" i="5"/>
  <c r="G74" i="5" s="1"/>
  <c r="D25" i="5"/>
  <c r="D33" i="5"/>
  <c r="D22" i="5"/>
  <c r="D45" i="5"/>
  <c r="D26" i="5"/>
  <c r="D44" i="5"/>
  <c r="D27" i="5"/>
  <c r="D18" i="5"/>
  <c r="D62" i="5"/>
  <c r="D53" i="5"/>
  <c r="D47" i="5"/>
  <c r="D51" i="5"/>
  <c r="D65" i="5"/>
  <c r="D56" i="5"/>
  <c r="D50" i="5"/>
  <c r="D54" i="5"/>
  <c r="D75" i="5"/>
  <c r="D46" i="5"/>
  <c r="D48" i="5"/>
  <c r="D67" i="5"/>
  <c r="D66" i="5"/>
  <c r="D39" i="5"/>
  <c r="D43" i="5"/>
  <c r="D42" i="5"/>
  <c r="D52" i="5"/>
  <c r="D49" i="5"/>
  <c r="D38" i="5"/>
  <c r="D72" i="5"/>
  <c r="D40" i="5"/>
  <c r="D55" i="5"/>
  <c r="D37" i="5"/>
  <c r="F50" i="8"/>
  <c r="F43" i="8"/>
  <c r="F74" i="8"/>
  <c r="H74" i="8" s="1"/>
  <c r="F63" i="8"/>
  <c r="F66" i="8"/>
  <c r="F51" i="8"/>
  <c r="F59" i="8"/>
  <c r="F55" i="8"/>
  <c r="F75" i="8"/>
  <c r="H75" i="8" s="1"/>
  <c r="I39" i="2"/>
  <c r="I146" i="2"/>
  <c r="I40" i="2"/>
  <c r="I54" i="2"/>
  <c r="I155" i="2"/>
  <c r="I74" i="2"/>
  <c r="I66" i="2"/>
  <c r="I122" i="2"/>
  <c r="I21" i="2"/>
  <c r="I170" i="2"/>
  <c r="I140" i="2"/>
  <c r="I162" i="2"/>
  <c r="I60" i="2"/>
  <c r="I47" i="2"/>
  <c r="I29" i="2"/>
  <c r="I138" i="2"/>
  <c r="I151" i="2"/>
  <c r="I24" i="2"/>
  <c r="I114" i="2"/>
  <c r="I112" i="2"/>
  <c r="I55" i="2"/>
  <c r="I80" i="2"/>
  <c r="I136" i="2"/>
  <c r="I11" i="2"/>
  <c r="I51" i="2"/>
  <c r="I70" i="2"/>
  <c r="I93" i="2"/>
  <c r="I133" i="2"/>
  <c r="I173" i="2"/>
  <c r="I129" i="2"/>
  <c r="I137" i="2"/>
  <c r="I98" i="2"/>
  <c r="I105" i="2"/>
  <c r="I159" i="2"/>
  <c r="I175" i="2"/>
  <c r="I49" i="2"/>
  <c r="I16" i="2"/>
  <c r="I25" i="2"/>
  <c r="I61" i="2"/>
  <c r="I128" i="2"/>
  <c r="I172" i="2"/>
  <c r="I92" i="2" l="1"/>
  <c r="I37" i="2"/>
  <c r="I72" i="2"/>
  <c r="I144" i="2"/>
  <c r="I153" i="2"/>
  <c r="I59" i="2"/>
  <c r="C35" i="5" s="1"/>
  <c r="G35" i="5" s="1"/>
  <c r="G75" i="5"/>
  <c r="H66" i="8"/>
  <c r="H50" i="8"/>
  <c r="H51" i="8"/>
  <c r="H63" i="8"/>
  <c r="H55" i="8"/>
  <c r="H59" i="8"/>
  <c r="H43" i="8"/>
  <c r="I75" i="5"/>
  <c r="I108" i="2"/>
  <c r="I169" i="2"/>
  <c r="I111" i="2"/>
  <c r="I50" i="2"/>
  <c r="C32" i="5" s="1"/>
  <c r="G32" i="5" s="1"/>
  <c r="I41" i="2"/>
  <c r="C29" i="5" s="1"/>
  <c r="G29" i="5" s="1"/>
  <c r="I69" i="2"/>
  <c r="I117" i="2"/>
  <c r="I68" i="2"/>
  <c r="I44" i="2"/>
  <c r="I148" i="2"/>
  <c r="I15" i="2"/>
  <c r="I143" i="2"/>
  <c r="I130" i="2"/>
  <c r="I36" i="2"/>
  <c r="I131" i="2"/>
  <c r="F67" i="8"/>
  <c r="F31" i="8"/>
  <c r="F39" i="8"/>
  <c r="F20" i="8"/>
  <c r="F22" i="8"/>
  <c r="F28" i="8"/>
  <c r="F40" i="8"/>
  <c r="F52" i="8"/>
  <c r="F21" i="8"/>
  <c r="F32" i="8"/>
  <c r="F41" i="8"/>
  <c r="F68" i="8"/>
  <c r="F49" i="8"/>
  <c r="F42" i="8"/>
  <c r="F47" i="8"/>
  <c r="F54" i="8"/>
  <c r="F61" i="8"/>
  <c r="F58" i="8"/>
  <c r="F33" i="8"/>
  <c r="F60" i="8"/>
  <c r="F70" i="8"/>
  <c r="F72" i="8"/>
  <c r="F71" i="8"/>
  <c r="F25" i="8"/>
  <c r="F53" i="8"/>
  <c r="F64" i="8"/>
  <c r="F73" i="8"/>
  <c r="H73" i="8" s="1"/>
  <c r="F26" i="8"/>
  <c r="F56" i="8"/>
  <c r="F45" i="8"/>
  <c r="F36" i="8"/>
  <c r="F44" i="8"/>
  <c r="F37" i="8"/>
  <c r="F48" i="8"/>
  <c r="F24" i="8"/>
  <c r="F65" i="8"/>
  <c r="F34" i="8"/>
  <c r="F23" i="8"/>
  <c r="F57" i="8"/>
  <c r="F62" i="8"/>
  <c r="F19" i="8"/>
  <c r="H19" i="8" s="1"/>
  <c r="F29" i="8"/>
  <c r="F35" i="8"/>
  <c r="F46" i="8"/>
  <c r="F69" i="8"/>
  <c r="F30" i="8"/>
  <c r="F27" i="8"/>
  <c r="F38" i="8"/>
  <c r="I10" i="2"/>
  <c r="I106" i="2"/>
  <c r="I158" i="2"/>
  <c r="I102" i="2"/>
  <c r="I161" i="2"/>
  <c r="I132" i="2"/>
  <c r="I77" i="2"/>
  <c r="I145" i="2"/>
  <c r="I34" i="2"/>
  <c r="I43" i="2"/>
  <c r="I31" i="2"/>
  <c r="I52" i="2"/>
  <c r="I139" i="2"/>
  <c r="C61" i="5" s="1"/>
  <c r="G61" i="5" s="1"/>
  <c r="I79" i="2"/>
  <c r="I101" i="2"/>
  <c r="I35" i="2"/>
  <c r="I167" i="2"/>
  <c r="I116" i="2"/>
  <c r="I123" i="2"/>
  <c r="I76" i="2"/>
  <c r="I154" i="2"/>
  <c r="I104" i="2"/>
  <c r="I141" i="2"/>
  <c r="I17" i="2"/>
  <c r="I126" i="2"/>
  <c r="I168" i="2"/>
  <c r="I57" i="2"/>
  <c r="I97" i="2"/>
  <c r="I46" i="2"/>
  <c r="I99" i="2"/>
  <c r="I18" i="2"/>
  <c r="I63" i="2"/>
  <c r="I73" i="2"/>
  <c r="I67" i="2"/>
  <c r="I28" i="2"/>
  <c r="I156" i="2"/>
  <c r="I100" i="2"/>
  <c r="I149" i="2"/>
  <c r="I147" i="2"/>
  <c r="I58" i="2"/>
  <c r="I135" i="2"/>
  <c r="I32" i="2"/>
  <c r="I91" i="2"/>
  <c r="I53" i="2"/>
  <c r="C33" i="5" s="1"/>
  <c r="G33" i="5" s="1"/>
  <c r="I125" i="2"/>
  <c r="I45" i="2"/>
  <c r="I96" i="2"/>
  <c r="I20" i="2"/>
  <c r="I165" i="2"/>
  <c r="I42" i="2"/>
  <c r="I38" i="2"/>
  <c r="C28" i="5" s="1"/>
  <c r="G28" i="5" s="1"/>
  <c r="I171" i="2"/>
  <c r="C72" i="5" s="1"/>
  <c r="G72" i="5" s="1"/>
  <c r="I157" i="2"/>
  <c r="I9" i="2"/>
  <c r="I87" i="2"/>
  <c r="I118" i="2"/>
  <c r="I75" i="2"/>
  <c r="I89" i="2"/>
  <c r="I30" i="2"/>
  <c r="C25" i="5" s="1"/>
  <c r="G25" i="5" s="1"/>
  <c r="I33" i="2"/>
  <c r="I163" i="2"/>
  <c r="I27" i="2"/>
  <c r="I121" i="2"/>
  <c r="I8" i="2"/>
  <c r="I62" i="2"/>
  <c r="I19" i="2"/>
  <c r="I86" i="2"/>
  <c r="I109" i="2"/>
  <c r="I150" i="2"/>
  <c r="I71" i="2"/>
  <c r="C39" i="5" s="1"/>
  <c r="G39" i="5" s="1"/>
  <c r="I107" i="2"/>
  <c r="I23" i="2"/>
  <c r="C23" i="5" s="1"/>
  <c r="G23" i="5" s="1"/>
  <c r="I124" i="2"/>
  <c r="I81" i="2"/>
  <c r="I26" i="2"/>
  <c r="I95" i="2"/>
  <c r="C47" i="5" s="1"/>
  <c r="G47" i="5" s="1"/>
  <c r="I134" i="2"/>
  <c r="C60" i="5" s="1"/>
  <c r="G60" i="5" s="1"/>
  <c r="I88" i="2"/>
  <c r="I115" i="2"/>
  <c r="I127" i="2"/>
  <c r="I56" i="2"/>
  <c r="I90" i="2"/>
  <c r="I103" i="2"/>
  <c r="I166" i="2"/>
  <c r="I110" i="2"/>
  <c r="C52" i="5" s="1"/>
  <c r="G52" i="5" s="1"/>
  <c r="I13" i="2"/>
  <c r="I164" i="2"/>
  <c r="I65" i="2"/>
  <c r="I48" i="2"/>
  <c r="C31" i="5" s="1"/>
  <c r="G31" i="5" s="1"/>
  <c r="I119" i="2"/>
  <c r="I120" i="2"/>
  <c r="I22" i="2"/>
  <c r="I152" i="2"/>
  <c r="I84" i="2"/>
  <c r="I64" i="2"/>
  <c r="I78" i="2"/>
  <c r="I113" i="2"/>
  <c r="C53" i="5" s="1"/>
  <c r="G53" i="5" s="1"/>
  <c r="I174" i="2"/>
  <c r="C73" i="5" s="1"/>
  <c r="G73" i="5" s="1"/>
  <c r="I94" i="2"/>
  <c r="I160" i="2"/>
  <c r="I12" i="2"/>
  <c r="I82" i="2"/>
  <c r="C20" i="6" s="1"/>
  <c r="I83" i="2"/>
  <c r="I14" i="2"/>
  <c r="I85" i="2"/>
  <c r="I142" i="2"/>
  <c r="C40" i="5" l="1"/>
  <c r="G40" i="5" s="1"/>
  <c r="I40" i="5" s="1"/>
  <c r="C46" i="5"/>
  <c r="G46" i="5" s="1"/>
  <c r="C56" i="5"/>
  <c r="G56" i="5" s="1"/>
  <c r="C63" i="5"/>
  <c r="G63" i="5" s="1"/>
  <c r="C20" i="5"/>
  <c r="G20" i="5" s="1"/>
  <c r="C64" i="5"/>
  <c r="G64" i="5" s="1"/>
  <c r="C65" i="5"/>
  <c r="G65" i="5" s="1"/>
  <c r="C48" i="5"/>
  <c r="G48" i="5" s="1"/>
  <c r="C24" i="6"/>
  <c r="G24" i="6" s="1"/>
  <c r="C67" i="5"/>
  <c r="G67" i="5" s="1"/>
  <c r="C36" i="5"/>
  <c r="G36" i="5" s="1"/>
  <c r="I36" i="5" s="1"/>
  <c r="C71" i="5"/>
  <c r="G71" i="5" s="1"/>
  <c r="I72" i="5" s="1"/>
  <c r="C37" i="5"/>
  <c r="G37" i="5" s="1"/>
  <c r="C19" i="5"/>
  <c r="G19" i="5" s="1"/>
  <c r="C51" i="5"/>
  <c r="G51" i="5" s="1"/>
  <c r="I52" i="5" s="1"/>
  <c r="C25" i="6"/>
  <c r="G25" i="6" s="1"/>
  <c r="I61" i="5"/>
  <c r="C21" i="6"/>
  <c r="G21" i="6" s="1"/>
  <c r="C58" i="5"/>
  <c r="G58" i="5" s="1"/>
  <c r="C68" i="5"/>
  <c r="G68" i="5" s="1"/>
  <c r="C57" i="5"/>
  <c r="G57" i="5" s="1"/>
  <c r="C69" i="5"/>
  <c r="G69" i="5" s="1"/>
  <c r="C24" i="5"/>
  <c r="G24" i="5" s="1"/>
  <c r="I25" i="5" s="1"/>
  <c r="C44" i="5"/>
  <c r="G44" i="5" s="1"/>
  <c r="C55" i="5"/>
  <c r="G55" i="5" s="1"/>
  <c r="C45" i="5"/>
  <c r="G45" i="5" s="1"/>
  <c r="I46" i="5" s="1"/>
  <c r="C21" i="5"/>
  <c r="G21" i="5" s="1"/>
  <c r="C27" i="5"/>
  <c r="G27" i="5" s="1"/>
  <c r="I28" i="5" s="1"/>
  <c r="C62" i="5"/>
  <c r="G62" i="5" s="1"/>
  <c r="I62" i="5" s="1"/>
  <c r="C42" i="5"/>
  <c r="G42" i="5" s="1"/>
  <c r="C43" i="5"/>
  <c r="G43" i="5" s="1"/>
  <c r="C49" i="5"/>
  <c r="G49" i="5" s="1"/>
  <c r="I49" i="5" s="1"/>
  <c r="C41" i="5"/>
  <c r="G41" i="5" s="1"/>
  <c r="I51" i="8"/>
  <c r="I32" i="5"/>
  <c r="I33" i="5"/>
  <c r="I47" i="5"/>
  <c r="C30" i="5"/>
  <c r="G30" i="5" s="1"/>
  <c r="I30" i="5" s="1"/>
  <c r="C17" i="6"/>
  <c r="G17" i="6" s="1"/>
  <c r="I53" i="5"/>
  <c r="C16" i="6"/>
  <c r="G16" i="6" s="1"/>
  <c r="C26" i="5"/>
  <c r="G26" i="5" s="1"/>
  <c r="I26" i="5" s="1"/>
  <c r="C23" i="6"/>
  <c r="G23" i="6" s="1"/>
  <c r="C54" i="5"/>
  <c r="G54" i="5" s="1"/>
  <c r="I54" i="5" s="1"/>
  <c r="C34" i="5"/>
  <c r="G34" i="5" s="1"/>
  <c r="I34" i="5" s="1"/>
  <c r="C18" i="6"/>
  <c r="G18" i="6" s="1"/>
  <c r="C38" i="5"/>
  <c r="G38" i="5" s="1"/>
  <c r="C19" i="6"/>
  <c r="G19" i="6" s="1"/>
  <c r="C18" i="5"/>
  <c r="C14" i="6"/>
  <c r="G14" i="6" s="1"/>
  <c r="C15" i="6"/>
  <c r="C22" i="5"/>
  <c r="G22" i="5" s="1"/>
  <c r="C59" i="5"/>
  <c r="G59" i="5" s="1"/>
  <c r="C50" i="5"/>
  <c r="G50" i="5" s="1"/>
  <c r="C22" i="6"/>
  <c r="G22" i="6" s="1"/>
  <c r="I48" i="5"/>
  <c r="C70" i="5"/>
  <c r="G70" i="5" s="1"/>
  <c r="C27" i="6"/>
  <c r="G27" i="6" s="1"/>
  <c r="C66" i="5"/>
  <c r="G66" i="5" s="1"/>
  <c r="C26" i="6"/>
  <c r="G26" i="6" s="1"/>
  <c r="I73" i="5"/>
  <c r="H21" i="8"/>
  <c r="H29" i="8"/>
  <c r="H49" i="8"/>
  <c r="H69" i="8"/>
  <c r="H34" i="8"/>
  <c r="H70" i="8"/>
  <c r="H52" i="8"/>
  <c r="I52" i="8" s="1"/>
  <c r="H54" i="8"/>
  <c r="H27" i="8"/>
  <c r="H46" i="8"/>
  <c r="H65" i="8"/>
  <c r="H44" i="8"/>
  <c r="I44" i="8" s="1"/>
  <c r="H25" i="8"/>
  <c r="H60" i="8"/>
  <c r="I60" i="8" s="1"/>
  <c r="H41" i="8"/>
  <c r="H39" i="8"/>
  <c r="H62" i="8"/>
  <c r="I63" i="8" s="1"/>
  <c r="H26" i="8"/>
  <c r="H47" i="8"/>
  <c r="H28" i="8"/>
  <c r="H35" i="8"/>
  <c r="I35" i="8" s="1"/>
  <c r="H24" i="8"/>
  <c r="H36" i="8"/>
  <c r="H71" i="8"/>
  <c r="H33" i="8"/>
  <c r="H42" i="8"/>
  <c r="H32" i="8"/>
  <c r="H31" i="8"/>
  <c r="H57" i="8"/>
  <c r="H58" i="8"/>
  <c r="H67" i="8"/>
  <c r="I67" i="8" s="1"/>
  <c r="H23" i="8"/>
  <c r="H56" i="8"/>
  <c r="I56" i="8" s="1"/>
  <c r="H64" i="8"/>
  <c r="I64" i="8" s="1"/>
  <c r="H61" i="8"/>
  <c r="H68" i="8"/>
  <c r="H20" i="8"/>
  <c r="I20" i="8" s="1"/>
  <c r="H48" i="8"/>
  <c r="H72" i="8"/>
  <c r="H37" i="8"/>
  <c r="H30" i="8"/>
  <c r="H45" i="8"/>
  <c r="H22" i="8"/>
  <c r="H38" i="8"/>
  <c r="H53" i="8"/>
  <c r="H40" i="8"/>
  <c r="I74" i="5"/>
  <c r="I29" i="5"/>
  <c r="G20" i="6"/>
  <c r="I41" i="5" l="1"/>
  <c r="I56" i="5"/>
  <c r="I57" i="5"/>
  <c r="I64" i="5"/>
  <c r="I65" i="5"/>
  <c r="I69" i="5"/>
  <c r="I47" i="8"/>
  <c r="I65" i="8"/>
  <c r="I66" i="5"/>
  <c r="I20" i="5"/>
  <c r="I21" i="5"/>
  <c r="I44" i="5"/>
  <c r="I22" i="5"/>
  <c r="I37" i="5"/>
  <c r="I50" i="5"/>
  <c r="I58" i="5"/>
  <c r="I71" i="5"/>
  <c r="I63" i="5"/>
  <c r="I42" i="5"/>
  <c r="I38" i="5"/>
  <c r="I43" i="5"/>
  <c r="I59" i="5"/>
  <c r="I68" i="5"/>
  <c r="I45" i="5"/>
  <c r="I24" i="5"/>
  <c r="I22" i="8"/>
  <c r="I42" i="8"/>
  <c r="I37" i="8"/>
  <c r="I61" i="8"/>
  <c r="I49" i="8"/>
  <c r="I26" i="8"/>
  <c r="I21" i="8"/>
  <c r="I71" i="8"/>
  <c r="I54" i="8"/>
  <c r="I36" i="8"/>
  <c r="I41" i="8"/>
  <c r="I58" i="8"/>
  <c r="I55" i="5"/>
  <c r="I59" i="8"/>
  <c r="I27" i="5"/>
  <c r="I39" i="5"/>
  <c r="I23" i="5"/>
  <c r="I38" i="8"/>
  <c r="I68" i="8"/>
  <c r="I31" i="8"/>
  <c r="I28" i="8"/>
  <c r="I51" i="5"/>
  <c r="I35" i="5"/>
  <c r="I70" i="5"/>
  <c r="I31" i="5"/>
  <c r="I67" i="5"/>
  <c r="I60" i="5"/>
  <c r="I69" i="8"/>
  <c r="I32" i="8"/>
  <c r="I45" i="8"/>
  <c r="I46" i="8"/>
  <c r="I29" i="8"/>
  <c r="I66" i="8"/>
  <c r="I30" i="8"/>
  <c r="I33" i="8"/>
  <c r="I62" i="8"/>
  <c r="I27" i="8"/>
  <c r="I50" i="8"/>
  <c r="I23" i="8"/>
  <c r="I39" i="8"/>
  <c r="I72" i="8"/>
  <c r="I40" i="8"/>
  <c r="I48" i="8"/>
  <c r="I24" i="8"/>
  <c r="I70" i="8"/>
  <c r="I55" i="8"/>
  <c r="I53" i="8"/>
  <c r="I57" i="8"/>
  <c r="I25" i="8"/>
  <c r="I34" i="8"/>
  <c r="I43" i="8"/>
</calcChain>
</file>

<file path=xl/sharedStrings.xml><?xml version="1.0" encoding="utf-8"?>
<sst xmlns="http://schemas.openxmlformats.org/spreadsheetml/2006/main" count="1478" uniqueCount="432">
  <si>
    <t>TOTAL</t>
  </si>
  <si>
    <t>FEDERAL</t>
  </si>
  <si>
    <t>STATE AND LOCAL</t>
  </si>
  <si>
    <t>GH@USNA</t>
  </si>
  <si>
    <t>GFH@USNA</t>
  </si>
  <si>
    <t>GSH@USNA</t>
  </si>
  <si>
    <t>RECESSQ@USECON</t>
  </si>
  <si>
    <t>Q1-2000 *Q</t>
  </si>
  <si>
    <t>.excel_last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</si>
  <si>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</si>
  <si>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</si>
  <si>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</si>
  <si>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</si>
  <si>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</si>
  <si>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</si>
  <si>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</si>
  <si>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</si>
  <si>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</si>
  <si>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</si>
  <si>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</si>
  <si>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</si>
  <si>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</si>
  <si>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</si>
  <si>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</si>
  <si>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</si>
  <si>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</si>
  <si>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</si>
  <si>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</si>
  <si>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</si>
  <si>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</si>
  <si>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</si>
  <si>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</si>
  <si>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</si>
  <si>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</si>
  <si>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</si>
  <si>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</si>
  <si>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</si>
  <si>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</si>
  <si>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</si>
  <si>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</si>
  <si>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</si>
  <si>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</si>
  <si>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</si>
  <si>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</si>
  <si>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</si>
  <si>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</si>
  <si>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</si>
  <si>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</si>
  <si>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</si>
  <si>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</si>
  <si>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</si>
  <si>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</si>
  <si>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</si>
  <si>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</si>
  <si>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</si>
  <si>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</si>
  <si>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</si>
  <si>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</si>
  <si>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</si>
  <si>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</si>
  <si>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</si>
  <si>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</si>
  <si>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</si>
  <si>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</si>
  <si>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</si>
  <si>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</si>
  <si>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</si>
  <si>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.DTLM</t>
  </si>
  <si>
    <t>.SOURCE</t>
  </si>
  <si>
    <t>.DESC</t>
  </si>
  <si>
    <t xml:space="preserve">Aug-01-2014 08:42 </t>
  </si>
  <si>
    <t xml:space="preserve">BEA </t>
  </si>
  <si>
    <t xml:space="preserve">Real Govt Consumption Expenditures &amp; Gross Investment(SAAR, Bil.Chn.2009$)  </t>
  </si>
  <si>
    <t xml:space="preserve">Aug-01-2014 08:43 </t>
  </si>
  <si>
    <t xml:space="preserve">Real Federal Government Consumption &amp; Gross Investment (SAAR, Bil.Chn.2009$)  </t>
  </si>
  <si>
    <t xml:space="preserve">Real State &amp; Local Govt Consumption &amp; Gross Investment (SAAR, Bil.Chn.2009$)  </t>
  </si>
  <si>
    <t xml:space="preserve">Jul-01-2014 08:37 </t>
  </si>
  <si>
    <t xml:space="preserve">NBER </t>
  </si>
  <si>
    <t xml:space="preserve">Quarterly NBER Recession/Expansion: Recession Shading (+1/-1)  </t>
  </si>
  <si>
    <t>Consumption and Investment of Federal, State, and Local Governments (MPC = 1)</t>
  </si>
  <si>
    <t xml:space="preserve">MEDICARE  </t>
  </si>
  <si>
    <t>MEDICAID</t>
  </si>
  <si>
    <t>PCE DEFLATOR</t>
  </si>
  <si>
    <t>YPTMRM@USECON</t>
  </si>
  <si>
    <t>YPTMDM@USECON</t>
  </si>
  <si>
    <t>SOCIAL SECURITY</t>
  </si>
  <si>
    <t>UNEMPLOYMENT INSURANCE</t>
  </si>
  <si>
    <t>VETERAN'S BENEFITS</t>
  </si>
  <si>
    <t>OTHER</t>
  </si>
  <si>
    <t>YPTSSM@USECON</t>
  </si>
  <si>
    <t>YPTUM@USECON</t>
  </si>
  <si>
    <t>YPTVM@USECON</t>
  </si>
  <si>
    <t>YPTOGM@USECON</t>
  </si>
  <si>
    <t>Benefits from social insurance funds:</t>
  </si>
  <si>
    <t xml:space="preserve">  Hospital and supplementary medical insurance</t>
  </si>
  <si>
    <t xml:space="preserve">  Railroad retirement</t>
  </si>
  <si>
    <t xml:space="preserve">  Pension benefit guaranty</t>
  </si>
  <si>
    <t xml:space="preserve">  Veterans life insurance</t>
  </si>
  <si>
    <t xml:space="preserve">  Workers' compensation</t>
  </si>
  <si>
    <t xml:space="preserve">  Military medical insurance</t>
  </si>
  <si>
    <t>Veterans benefits:</t>
  </si>
  <si>
    <t xml:space="preserve">  Pension and disability</t>
  </si>
  <si>
    <t xml:space="preserve">  Readjustment</t>
  </si>
  <si>
    <t xml:space="preserve">  Other</t>
  </si>
  <si>
    <t>Supplemental Nutrition Assistance Program (SNAP)</t>
  </si>
  <si>
    <t>Black lung benefits</t>
  </si>
  <si>
    <t>Supplemental security income</t>
  </si>
  <si>
    <t>Direct relief</t>
  </si>
  <si>
    <t>Earned income credit</t>
  </si>
  <si>
    <t>Note - Other consists of:</t>
  </si>
  <si>
    <t>Nominal PCE</t>
  </si>
  <si>
    <t>Real PCE</t>
  </si>
  <si>
    <t>PCE DEFLATOR (Annual)</t>
  </si>
  <si>
    <t>Medicare and Medicaid Transfers Divided by the PCE Health Deflator (Monthly)</t>
  </si>
  <si>
    <t>RECESSM@USECON</t>
  </si>
  <si>
    <t>Jan-2000 !M</t>
  </si>
  <si>
    <t>2000 !Y</t>
  </si>
  <si>
    <t>Jan-2000</t>
  </si>
  <si>
    <t xml:space="preserve">Personal Transfer Receipts: Medicare (SAAR, Bil.$)  </t>
  </si>
  <si>
    <t xml:space="preserve">Personal Transfer Receipts: Medicaid (SAAR, Bil.$)  </t>
  </si>
  <si>
    <t xml:space="preserve">Aug-01-2014 09:25 </t>
  </si>
  <si>
    <t xml:space="preserve">Monthly NBER Recession/Expansion: Recession Shading (+1/-1)  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</si>
  <si>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</si>
  <si>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</si>
  <si>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</si>
  <si>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</si>
  <si>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</si>
  <si>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</si>
  <si>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</si>
  <si>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</si>
  <si>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</si>
  <si>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</si>
  <si>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</si>
  <si>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</si>
  <si>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</si>
  <si>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</si>
  <si>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</si>
  <si>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</si>
  <si>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</si>
  <si>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</si>
  <si>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</si>
  <si>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</si>
  <si>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</si>
  <si>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</si>
  <si>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</si>
  <si>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</si>
  <si>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</si>
  <si>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</si>
  <si>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</si>
  <si>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</si>
  <si>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</si>
  <si>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</si>
  <si>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</si>
  <si>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</si>
  <si>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</si>
  <si>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</si>
  <si>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</si>
  <si>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</si>
  <si>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</si>
  <si>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</si>
  <si>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</si>
  <si>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</si>
  <si>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</si>
  <si>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</si>
  <si>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</si>
  <si>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</si>
  <si>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</si>
  <si>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</si>
  <si>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</si>
  <si>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</si>
  <si>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</si>
  <si>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</si>
  <si>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</si>
  <si>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</si>
  <si>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</si>
  <si>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</si>
  <si>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</si>
  <si>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</si>
  <si>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</si>
  <si>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</si>
  <si>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</si>
  <si>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</si>
  <si>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</si>
  <si>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</si>
  <si>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</si>
  <si>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</si>
  <si>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</si>
  <si>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</si>
  <si>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</si>
  <si>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</si>
  <si>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</si>
  <si>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</si>
  <si>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</si>
  <si>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</si>
  <si>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</si>
  <si>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</si>
  <si>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</si>
  <si>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</si>
  <si>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</si>
  <si>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</si>
  <si>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</si>
  <si>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</si>
  <si>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</si>
  <si>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</si>
  <si>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</si>
  <si>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</si>
  <si>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</si>
  <si>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</si>
  <si>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</si>
  <si>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</si>
  <si>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</si>
  <si>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</si>
  <si>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</si>
  <si>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</si>
  <si>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</si>
  <si>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</si>
  <si>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</si>
  <si>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</si>
  <si>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</si>
  <si>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</si>
  <si>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</si>
  <si>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</si>
  <si>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</si>
  <si>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</si>
  <si>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</si>
  <si>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</si>
  <si>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</si>
  <si>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</si>
  <si>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</si>
  <si>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</si>
  <si>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</si>
  <si>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</si>
  <si>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</si>
  <si>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</si>
  <si>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</si>
  <si>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</si>
  <si>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</si>
  <si>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</si>
  <si>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</si>
  <si>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</si>
  <si>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</si>
  <si>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</si>
  <si>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</si>
  <si>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</si>
  <si>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</si>
  <si>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</si>
  <si>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</si>
  <si>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</si>
  <si>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</si>
  <si>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</si>
  <si>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</si>
  <si>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</si>
  <si>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</si>
  <si>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</si>
  <si>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</si>
  <si>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</si>
  <si>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</si>
  <si>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</si>
  <si>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</si>
  <si>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</si>
  <si>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</si>
  <si>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</si>
  <si>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</si>
  <si>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</si>
  <si>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</si>
  <si>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</si>
  <si>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</si>
  <si>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</si>
  <si>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</si>
  <si>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</si>
  <si>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</si>
  <si>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</si>
  <si>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</si>
  <si>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</si>
  <si>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</si>
  <si>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</si>
  <si>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</si>
  <si>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</si>
  <si>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</si>
  <si>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</si>
  <si>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</si>
  <si>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</si>
  <si>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</si>
  <si>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</si>
  <si>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</si>
  <si>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</si>
  <si>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</si>
  <si>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</si>
  <si>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</si>
  <si>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</si>
  <si>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</si>
  <si>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</si>
  <si>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</si>
  <si>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</si>
  <si>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</si>
  <si>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</si>
  <si>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</si>
  <si>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</si>
  <si>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</si>
  <si>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</si>
  <si>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</si>
  <si>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</si>
  <si>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</si>
  <si>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</si>
  <si>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</si>
  <si>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</si>
  <si>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PCE Health Deflator</t>
  </si>
  <si>
    <t xml:space="preserve">Personal Transfer Receipts: Social Security (SAAR, Bil.$)  </t>
  </si>
  <si>
    <t xml:space="preserve">Aug-01-2014 08:58 </t>
  </si>
  <si>
    <t xml:space="preserve">Personal Transfer Receipts: Govt Unemployment Insurance Benefits (SAAR, Bil.$)  </t>
  </si>
  <si>
    <t xml:space="preserve">Personal Transfer Receipts: Veterans' Benefits (SAAR ,Bil.$)  </t>
  </si>
  <si>
    <t xml:space="preserve">Aug-01-2014 10:30 </t>
  </si>
  <si>
    <t xml:space="preserve">Other Government Social Benefits to Persons (SAAR, Bil.$)  </t>
  </si>
  <si>
    <t>PCE Deflator</t>
  </si>
  <si>
    <t xml:space="preserve">Personal Consumption Expenditures: Implicit Price Deflator (SA, 2009=100)  </t>
  </si>
  <si>
    <t>Q1-2000 !Q</t>
  </si>
  <si>
    <t>ALL PERSONAL TAXES</t>
  </si>
  <si>
    <t>Individual Income</t>
  </si>
  <si>
    <t>Corporations Income</t>
  </si>
  <si>
    <t>Social Insurance and Retirement</t>
  </si>
  <si>
    <t>Excise Taxes</t>
  </si>
  <si>
    <t>Estate and Gift</t>
  </si>
  <si>
    <t>Customs Duties</t>
  </si>
  <si>
    <t>Captial Gains (Annual)</t>
  </si>
  <si>
    <t xml:space="preserve">Jul-11-2014 14:03 </t>
  </si>
  <si>
    <t xml:space="preserve">TREASURY </t>
  </si>
  <si>
    <t xml:space="preserve">Federal Receipts: Individual Income Taxes (Mil.$)  </t>
  </si>
  <si>
    <t xml:space="preserve">Federal Receipts: Corporation Income Taxes (Mil.$)  </t>
  </si>
  <si>
    <t xml:space="preserve">Federal Receipts: Excise Taxes (Mil.$)  </t>
  </si>
  <si>
    <t xml:space="preserve">Federal Receipts: Estate and Gift Taxes (Mil.$)  </t>
  </si>
  <si>
    <t xml:space="preserve">Federal Receipts: Customs (Mil.$)  </t>
  </si>
  <si>
    <t xml:space="preserve">Federal Net Receipts: Social Insurance &amp; Retirement Receipts(Mil.$)  </t>
  </si>
  <si>
    <t xml:space="preserve">Aug-17-2012 12:20 </t>
  </si>
  <si>
    <t xml:space="preserve">Taxes Paid by Individuals on Capital Gains (Mil.$)  </t>
  </si>
  <si>
    <t xml:space="preserve">Federal Receipts: Miscellaneous (Mil.$)  </t>
  </si>
  <si>
    <t>DC@USNA/100</t>
  </si>
  <si>
    <t>MPCs</t>
  </si>
  <si>
    <t>Category</t>
  </si>
  <si>
    <t>Consumption and Investment</t>
  </si>
  <si>
    <t>Medicare and Medicaid</t>
  </si>
  <si>
    <t>Transfers</t>
  </si>
  <si>
    <t>Distributed Lags:</t>
  </si>
  <si>
    <t>Category 1</t>
  </si>
  <si>
    <t>Category 2</t>
  </si>
  <si>
    <t>Category 3</t>
  </si>
  <si>
    <t>Other Transfers</t>
  </si>
  <si>
    <t>Category 4</t>
  </si>
  <si>
    <t>Taxes</t>
  </si>
  <si>
    <t>Total Spending by Quarter Data</t>
  </si>
  <si>
    <t>Quarterly</t>
  </si>
  <si>
    <t>DEFLATED</t>
  </si>
  <si>
    <t>Misc</t>
  </si>
  <si>
    <t>Deflated</t>
  </si>
  <si>
    <t>Sum</t>
  </si>
  <si>
    <t>"Monthly"</t>
  </si>
  <si>
    <t>Capital Gains</t>
  </si>
  <si>
    <t>Year</t>
  </si>
  <si>
    <t>Fiscal Impetus</t>
  </si>
  <si>
    <t>N/A</t>
  </si>
  <si>
    <t>This Quarter</t>
  </si>
  <si>
    <t>Last Quarter</t>
  </si>
  <si>
    <t>FTRI@GOVFIN/1000</t>
  </si>
  <si>
    <t>FTRC@GOVFIN/1000</t>
  </si>
  <si>
    <t>FTRE@GOVFIN/1000</t>
  </si>
  <si>
    <t>FTRG@GOVFIN/1000</t>
  </si>
  <si>
    <t>FTRU@GOVFIN/1000</t>
  </si>
  <si>
    <t>FTRM@GOVFIN/1000</t>
  </si>
  <si>
    <t>FTRS@GOVFIN/1000</t>
  </si>
  <si>
    <t>TPCG@USECON/1000</t>
  </si>
  <si>
    <t>Real GDP</t>
  </si>
  <si>
    <t>GDPH@USECOn</t>
  </si>
  <si>
    <t xml:space="preserve">Real Gross Domestic Product (SAAR, Bil.Chn.2009$)  </t>
  </si>
  <si>
    <t>Taxes ex Capital Gains</t>
  </si>
  <si>
    <t>Real GDP (Sum)</t>
  </si>
  <si>
    <t>FI As a Share of Real GDP</t>
  </si>
  <si>
    <t>Sum ex Cap. Gains</t>
  </si>
  <si>
    <t>Ex Capital Gains</t>
  </si>
  <si>
    <t>G@USNA</t>
  </si>
  <si>
    <t xml:space="preserve">Government Consumption Expenditures &amp; Gross Investment (SAAR, Bil.$)  </t>
  </si>
  <si>
    <t>Nominal Consumption and Investment of Federal, State, and Local Governments (MPC = 1)</t>
  </si>
  <si>
    <t>SUMS (Real)</t>
  </si>
  <si>
    <t>SUMS (Nominal)</t>
  </si>
  <si>
    <t>SUMS (real)</t>
  </si>
  <si>
    <t>Sums(Nominal)</t>
  </si>
  <si>
    <t>(real)</t>
  </si>
  <si>
    <t>(nominal)</t>
  </si>
  <si>
    <t>Capital Gains (nominal)</t>
  </si>
  <si>
    <t>Monthly (Nominal)</t>
  </si>
  <si>
    <t>Total Spending by Quarter Data (Nominals)</t>
  </si>
  <si>
    <t>Q4 PCE Deflator</t>
  </si>
  <si>
    <t>(Deflated)</t>
  </si>
  <si>
    <t xml:space="preserve">Gross Domestic Product: Implicit Price Deflator (SA, 2009=100)  </t>
  </si>
  <si>
    <t>DGDP@USECON/100</t>
  </si>
  <si>
    <t>(Taking Real Sums)</t>
  </si>
  <si>
    <t>(Taking Nominal Sums and then Dividing by the GDP Deflator)</t>
  </si>
  <si>
    <t>Q, Annual Rate</t>
  </si>
  <si>
    <t>M, Annual Rate</t>
  </si>
  <si>
    <t>Total Spending by Quarter Data (Billions of Chained 2009$, Annual Rate)</t>
  </si>
  <si>
    <t>Original Frequency of data</t>
  </si>
  <si>
    <t>YPTX@USNA</t>
  </si>
  <si>
    <t>YCTLG@USNA</t>
  </si>
  <si>
    <t>GRCSI@USNA</t>
  </si>
  <si>
    <t>YPOG@USNA</t>
  </si>
  <si>
    <t xml:space="preserve">Contributions for Government Social Insurance (SAAR, Bil.$)  </t>
  </si>
  <si>
    <t xml:space="preserve">Personal Current Taxes (SAAR, Bil.$)  </t>
  </si>
  <si>
    <t xml:space="preserve">Personal Current Transfer Payments to Government (SAAR, Bil.$)  </t>
  </si>
  <si>
    <t xml:space="preserve">Government Tax Receipts on Corporate Income (SAAR, Bil.$)  </t>
  </si>
  <si>
    <t xml:space="preserve">Social Insurance  </t>
  </si>
  <si>
    <t>Income</t>
  </si>
  <si>
    <t>Transfer Payments</t>
  </si>
  <si>
    <t>Corporate Income</t>
  </si>
  <si>
    <t>PCE</t>
  </si>
  <si>
    <t>SUM_REAL</t>
  </si>
  <si>
    <t>SUM_NOMINAL</t>
  </si>
  <si>
    <t xml:space="preserve">Taxes </t>
  </si>
  <si>
    <t>.excel</t>
  </si>
  <si>
    <t>FI_Q As a Share of Real GDP</t>
  </si>
  <si>
    <t>FI_Q_N As a Share of Real GDP</t>
  </si>
  <si>
    <t>CSDM@USNA</t>
  </si>
  <si>
    <t>CSDHM@USNA</t>
  </si>
  <si>
    <t xml:space="preserve">Personal Consumption Expenditures: Health Care (SAAR, Mil.$)  </t>
  </si>
  <si>
    <t xml:space="preserve">Personal Consumption Expenditures: Health Care (SAAR, Mil.Chn.2009.$)  </t>
  </si>
  <si>
    <t xml:space="preserve">Aug-04-2014 14:17 </t>
  </si>
  <si>
    <t>YOY</t>
  </si>
  <si>
    <t xml:space="preserve">REAL MEDICARE  </t>
  </si>
  <si>
    <t>REAL MEDICARE</t>
  </si>
  <si>
    <t>Neutral policy</t>
  </si>
  <si>
    <t>Fiscal impetus</t>
  </si>
  <si>
    <t>http://www.federalreserve.gov/PUBS/feds/2009/200905/figure_data.html#fig3</t>
  </si>
  <si>
    <t>(percent of real GDP)</t>
  </si>
  <si>
    <t>Figure 3. Fiscal Impetus </t>
  </si>
  <si>
    <t>FED FI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</si>
</sst>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&quot;-&quot;yyyy"/>
    <numFmt numFmtId="165" formatCode="0.0"/>
    <numFmt numFmtId="166" formatCode="0.00000"/>
    <numFmt numFmtId="167" formatCode="0.000"/>
    <numFmt numFmtId="168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quotePrefix="1" applyFill="1"/>
    <xf numFmtId="0" fontId="2" fillId="0" borderId="0" xfId="1" applyFill="1"/>
    <xf numFmtId="0" fontId="1" fillId="2" borderId="0" xfId="0" applyFont="1" applyFill="1"/>
    <xf numFmtId="0" fontId="0" fillId="2" borderId="0" xfId="0" applyFill="1"/>
    <xf numFmtId="0" fontId="2" fillId="0" borderId="0" xfId="1" quotePrefix="1"/>
    <xf numFmtId="166" fontId="0" fillId="0" borderId="0" xfId="0" applyNumberFormat="1"/>
    <xf numFmtId="0" fontId="2" fillId="2" borderId="0" xfId="1" applyFill="1"/>
    <xf numFmtId="165" fontId="0" fillId="2" borderId="0" xfId="0" applyNumberFormat="1" applyFill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167" fontId="0" fillId="0" borderId="0" xfId="0" applyNumberFormat="1"/>
    <xf numFmtId="168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4" borderId="0" xfId="0" applyFill="1" applyAlignment="1">
      <alignment wrapText="1"/>
    </xf>
    <xf numFmtId="1" fontId="0" fillId="2" borderId="0" xfId="0" applyNumberFormat="1" applyFill="1"/>
    <xf numFmtId="0" fontId="1" fillId="4" borderId="0" xfId="0" applyFont="1" applyFill="1" applyAlignment="1">
      <alignment horizontal="center"/>
    </xf>
    <xf numFmtId="0" fontId="2" fillId="4" borderId="0" xfId="1" applyFill="1"/>
    <xf numFmtId="0" fontId="0" fillId="4" borderId="0" xfId="0" applyFill="1"/>
    <xf numFmtId="165" fontId="0" fillId="4" borderId="0" xfId="0" applyNumberFormat="1" applyFill="1"/>
    <xf numFmtId="0" fontId="1" fillId="4" borderId="0" xfId="0" applyFont="1" applyFill="1"/>
    <xf numFmtId="0" fontId="0" fillId="6" borderId="0" xfId="0" applyFill="1" applyBorder="1"/>
    <xf numFmtId="0" fontId="0" fillId="7" borderId="0" xfId="0" applyFill="1" applyAlignment="1">
      <alignment wrapText="1"/>
    </xf>
    <xf numFmtId="0" fontId="2" fillId="7" borderId="0" xfId="1" applyFill="1"/>
    <xf numFmtId="0" fontId="0" fillId="7" borderId="0" xfId="0" applyFill="1"/>
    <xf numFmtId="165" fontId="0" fillId="7" borderId="0" xfId="0" applyNumberFormat="1" applyFill="1"/>
    <xf numFmtId="1" fontId="0" fillId="7" borderId="0" xfId="0" applyNumberFormat="1" applyFill="1"/>
    <xf numFmtId="0" fontId="0" fillId="0" borderId="0" xfId="0" applyNumberFormat="1" applyAlignment="1">
      <alignment horizontal="right"/>
    </xf>
    <xf numFmtId="0" fontId="0" fillId="0" borderId="0" xfId="0" applyFill="1"/>
    <xf numFmtId="165" fontId="0" fillId="0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5" borderId="0" xfId="0" applyFill="1"/>
    <xf numFmtId="0" fontId="1" fillId="5" borderId="0" xfId="0" applyFont="1" applyFill="1"/>
    <xf numFmtId="0" fontId="2" fillId="5" borderId="0" xfId="1" applyFill="1"/>
    <xf numFmtId="165" fontId="0" fillId="5" borderId="0" xfId="0" applyNumberFormat="1" applyFill="1"/>
    <xf numFmtId="0" fontId="1" fillId="11" borderId="0" xfId="0" applyFont="1" applyFill="1" applyAlignment="1">
      <alignment horizontal="center"/>
    </xf>
    <xf numFmtId="0" fontId="0" fillId="11" borderId="0" xfId="0" applyFill="1" applyAlignment="1">
      <alignment wrapText="1"/>
    </xf>
    <xf numFmtId="0" fontId="2" fillId="11" borderId="0" xfId="1" applyFill="1"/>
    <xf numFmtId="0" fontId="0" fillId="11" borderId="0" xfId="0" applyFill="1"/>
    <xf numFmtId="165" fontId="0" fillId="11" borderId="0" xfId="0" applyNumberFormat="1" applyFill="1"/>
    <xf numFmtId="1" fontId="0" fillId="11" borderId="0" xfId="0" applyNumberFormat="1" applyFill="1"/>
    <xf numFmtId="167" fontId="5" fillId="0" borderId="0" xfId="0" applyNumberFormat="1" applyFont="1"/>
    <xf numFmtId="0" fontId="5" fillId="2" borderId="0" xfId="0" applyFont="1" applyFill="1"/>
    <xf numFmtId="0" fontId="1" fillId="0" borderId="0" xfId="0" applyFont="1" applyBorder="1"/>
    <xf numFmtId="0" fontId="2" fillId="0" borderId="0" xfId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/>
    <xf numFmtId="0" fontId="6" fillId="0" borderId="0" xfId="0" applyFont="1"/>
    <xf numFmtId="0" fontId="0" fillId="12" borderId="0" xfId="0" applyFill="1"/>
    <xf numFmtId="0" fontId="0" fillId="12" borderId="0" xfId="0" applyFill="1" applyAlignment="1">
      <alignment wrapText="1"/>
    </xf>
    <xf numFmtId="0" fontId="2" fillId="12" borderId="0" xfId="1" applyFill="1"/>
    <xf numFmtId="165" fontId="0" fillId="12" borderId="0" xfId="0" applyNumberFormat="1" applyFill="1"/>
    <xf numFmtId="166" fontId="0" fillId="12" borderId="0" xfId="0" applyNumberFormat="1" applyFill="1"/>
    <xf numFmtId="1" fontId="0" fillId="12" borderId="0" xfId="0" applyNumberFormat="1" applyFill="1"/>
    <xf numFmtId="10" fontId="0" fillId="10" borderId="0" xfId="2" applyNumberFormat="1" applyFont="1" applyFill="1"/>
    <xf numFmtId="0" fontId="0" fillId="0" borderId="0" xfId="0" applyFill="1" applyBorder="1"/>
    <xf numFmtId="165" fontId="0" fillId="0" borderId="0" xfId="0" applyNumberFormat="1" applyFont="1" applyFill="1"/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7" fillId="13" borderId="17" xfId="0" applyFont="1" applyFill="1" applyBorder="1" applyAlignment="1">
      <alignment vertical="top" wrapText="1"/>
    </xf>
    <xf numFmtId="0" fontId="8" fillId="13" borderId="17" xfId="0" applyFont="1" applyFill="1" applyBorder="1" applyAlignment="1">
      <alignment horizontal="center" vertical="center" wrapText="1"/>
    </xf>
    <xf numFmtId="0" fontId="8" fillId="1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'M&amp;M'!$E$3</c:f>
              <c:strCache>
                <c:ptCount val="1"/>
                <c:pt idx="0">
                  <c:v>MEDICARE  </c:v>
                </c:pt>
              </c:strCache>
            </c:strRef>
          </c:tx>
          <c:marker>
            <c:symbol val="none"/>
          </c:marker>
          <c:cat>
            <c:numRef>
              <c:f>'M&amp;M'!$D$8:$D$175</c:f>
              <c:numCache>
                <c:formatCode>mmm"-"yyyy</c:formatCode>
                <c:ptCount val="168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</c:numCache>
            </c:numRef>
          </c:cat>
          <c:val>
            <c:numRef>
              <c:f>'M&amp;M'!$G$8:$G$175</c:f>
              <c:numCache>
                <c:formatCode>0.0</c:formatCode>
                <c:ptCount val="168"/>
                <c:pt idx="0">
                  <c:v>285.22715092907544</c:v>
                </c:pt>
                <c:pt idx="1">
                  <c:v>285.62120456958957</c:v>
                </c:pt>
                <c:pt idx="2">
                  <c:v>286.58641118356257</c:v>
                </c:pt>
                <c:pt idx="3">
                  <c:v>287.39644697163214</c:v>
                </c:pt>
                <c:pt idx="4">
                  <c:v>288.51821201293848</c:v>
                </c:pt>
                <c:pt idx="5">
                  <c:v>289.94565363645899</c:v>
                </c:pt>
                <c:pt idx="6">
                  <c:v>289.89820837625075</c:v>
                </c:pt>
                <c:pt idx="7">
                  <c:v>291.31448572513881</c:v>
                </c:pt>
                <c:pt idx="8">
                  <c:v>293.07857945224731</c:v>
                </c:pt>
                <c:pt idx="9">
                  <c:v>294.96369251653056</c:v>
                </c:pt>
                <c:pt idx="10">
                  <c:v>297.24890289842625</c:v>
                </c:pt>
                <c:pt idx="11">
                  <c:v>299.60773423623681</c:v>
                </c:pt>
                <c:pt idx="12">
                  <c:v>301.47491316938766</c:v>
                </c:pt>
                <c:pt idx="13">
                  <c:v>303.54156696955272</c:v>
                </c:pt>
                <c:pt idx="14">
                  <c:v>305.86747787110238</c:v>
                </c:pt>
                <c:pt idx="15">
                  <c:v>307.49363139825061</c:v>
                </c:pt>
                <c:pt idx="16">
                  <c:v>309.82492287682646</c:v>
                </c:pt>
                <c:pt idx="17">
                  <c:v>311.26697298665005</c:v>
                </c:pt>
                <c:pt idx="18">
                  <c:v>313.40034704664902</c:v>
                </c:pt>
                <c:pt idx="19">
                  <c:v>314.65779624354275</c:v>
                </c:pt>
                <c:pt idx="20">
                  <c:v>315.715004781799</c:v>
                </c:pt>
                <c:pt idx="21">
                  <c:v>317.19853923131677</c:v>
                </c:pt>
                <c:pt idx="22">
                  <c:v>318.16511732597507</c:v>
                </c:pt>
                <c:pt idx="23">
                  <c:v>319.03055045129378</c:v>
                </c:pt>
                <c:pt idx="24">
                  <c:v>320.83079712815248</c:v>
                </c:pt>
                <c:pt idx="25">
                  <c:v>321.78708985460435</c:v>
                </c:pt>
                <c:pt idx="26">
                  <c:v>322.54085398245536</c:v>
                </c:pt>
                <c:pt idx="27">
                  <c:v>323.13440197310393</c:v>
                </c:pt>
                <c:pt idx="28">
                  <c:v>323.80543951812427</c:v>
                </c:pt>
                <c:pt idx="29">
                  <c:v>324.85887396137377</c:v>
                </c:pt>
                <c:pt idx="30">
                  <c:v>324.75895185028952</c:v>
                </c:pt>
                <c:pt idx="31">
                  <c:v>325.20453021835709</c:v>
                </c:pt>
                <c:pt idx="32">
                  <c:v>325.76218439491925</c:v>
                </c:pt>
                <c:pt idx="33">
                  <c:v>326.72615814093177</c:v>
                </c:pt>
                <c:pt idx="34">
                  <c:v>327.12403551792158</c:v>
                </c:pt>
                <c:pt idx="35">
                  <c:v>327.20953858849703</c:v>
                </c:pt>
                <c:pt idx="36">
                  <c:v>328.15351305394654</c:v>
                </c:pt>
                <c:pt idx="37">
                  <c:v>329.25745738415452</c:v>
                </c:pt>
                <c:pt idx="38">
                  <c:v>329.88025883857875</c:v>
                </c:pt>
                <c:pt idx="39">
                  <c:v>330.62806909385665</c:v>
                </c:pt>
                <c:pt idx="40">
                  <c:v>330.66266943842265</c:v>
                </c:pt>
                <c:pt idx="41">
                  <c:v>332.12742330941757</c:v>
                </c:pt>
                <c:pt idx="42">
                  <c:v>333.36233699920433</c:v>
                </c:pt>
                <c:pt idx="43">
                  <c:v>334.96808382544413</c:v>
                </c:pt>
                <c:pt idx="44">
                  <c:v>336.90378122422464</c:v>
                </c:pt>
                <c:pt idx="45">
                  <c:v>337.62025108414196</c:v>
                </c:pt>
                <c:pt idx="46">
                  <c:v>339.43413706613302</c:v>
                </c:pt>
                <c:pt idx="47">
                  <c:v>341.73088397998919</c:v>
                </c:pt>
                <c:pt idx="48">
                  <c:v>342.66618806877324</c:v>
                </c:pt>
                <c:pt idx="49">
                  <c:v>344.6039284875514</c:v>
                </c:pt>
                <c:pt idx="50">
                  <c:v>346.55773936585621</c:v>
                </c:pt>
                <c:pt idx="51">
                  <c:v>348.33342107572167</c:v>
                </c:pt>
                <c:pt idx="52">
                  <c:v>350.419291573902</c:v>
                </c:pt>
                <c:pt idx="53">
                  <c:v>352.70044673017429</c:v>
                </c:pt>
                <c:pt idx="54">
                  <c:v>355.24039657732067</c:v>
                </c:pt>
                <c:pt idx="55">
                  <c:v>357.55232265878959</c:v>
                </c:pt>
                <c:pt idx="56">
                  <c:v>360.25030699829352</c:v>
                </c:pt>
                <c:pt idx="57">
                  <c:v>361.59435131539965</c:v>
                </c:pt>
                <c:pt idx="58">
                  <c:v>363.06690002708018</c:v>
                </c:pt>
                <c:pt idx="59">
                  <c:v>365.02842964535438</c:v>
                </c:pt>
                <c:pt idx="60">
                  <c:v>367.10903426985078</c:v>
                </c:pt>
                <c:pt idx="61">
                  <c:v>368.25991933226851</c:v>
                </c:pt>
                <c:pt idx="62">
                  <c:v>370.01754267136283</c:v>
                </c:pt>
                <c:pt idx="63">
                  <c:v>371.18824320789838</c:v>
                </c:pt>
                <c:pt idx="64">
                  <c:v>372.5897403259433</c:v>
                </c:pt>
                <c:pt idx="65">
                  <c:v>374.12317207300549</c:v>
                </c:pt>
                <c:pt idx="66">
                  <c:v>375.56841583964666</c:v>
                </c:pt>
                <c:pt idx="67">
                  <c:v>377.07100815039132</c:v>
                </c:pt>
                <c:pt idx="68">
                  <c:v>377.89907588551966</c:v>
                </c:pt>
                <c:pt idx="69">
                  <c:v>378.41839311477196</c:v>
                </c:pt>
                <c:pt idx="70">
                  <c:v>379.42633386703318</c:v>
                </c:pt>
                <c:pt idx="71">
                  <c:v>381.20814751546033</c:v>
                </c:pt>
                <c:pt idx="72">
                  <c:v>430.42676028450438</c:v>
                </c:pt>
                <c:pt idx="73">
                  <c:v>431.79320348014176</c:v>
                </c:pt>
                <c:pt idx="74">
                  <c:v>432.44005322163792</c:v>
                </c:pt>
                <c:pt idx="75">
                  <c:v>433.48289076914028</c:v>
                </c:pt>
                <c:pt idx="76">
                  <c:v>434.45485714368363</c:v>
                </c:pt>
                <c:pt idx="77">
                  <c:v>435.47549068517645</c:v>
                </c:pt>
                <c:pt idx="78">
                  <c:v>436.4131400784309</c:v>
                </c:pt>
                <c:pt idx="79">
                  <c:v>437.66010247661308</c:v>
                </c:pt>
                <c:pt idx="80">
                  <c:v>439.10755653378129</c:v>
                </c:pt>
                <c:pt idx="81">
                  <c:v>441.12140074115973</c:v>
                </c:pt>
                <c:pt idx="82">
                  <c:v>443.11310635137153</c:v>
                </c:pt>
                <c:pt idx="83">
                  <c:v>444.62489010298043</c:v>
                </c:pt>
                <c:pt idx="84">
                  <c:v>442.95873477368673</c:v>
                </c:pt>
                <c:pt idx="85">
                  <c:v>444.30435015934347</c:v>
                </c:pt>
                <c:pt idx="86">
                  <c:v>446.40496274447332</c:v>
                </c:pt>
                <c:pt idx="87">
                  <c:v>448.37196195106742</c:v>
                </c:pt>
                <c:pt idx="88">
                  <c:v>450.57513232669407</c:v>
                </c:pt>
                <c:pt idx="89">
                  <c:v>452.13685820849463</c:v>
                </c:pt>
                <c:pt idx="90">
                  <c:v>454.13005238809012</c:v>
                </c:pt>
                <c:pt idx="91">
                  <c:v>455.93892362018482</c:v>
                </c:pt>
                <c:pt idx="92">
                  <c:v>457.15947641090827</c:v>
                </c:pt>
                <c:pt idx="93">
                  <c:v>457.64840685600001</c:v>
                </c:pt>
                <c:pt idx="94">
                  <c:v>460.30756983586065</c:v>
                </c:pt>
                <c:pt idx="95">
                  <c:v>461.17674165502467</c:v>
                </c:pt>
                <c:pt idx="96">
                  <c:v>464.23089459678022</c:v>
                </c:pt>
                <c:pt idx="97">
                  <c:v>466.16832953950114</c:v>
                </c:pt>
                <c:pt idx="98">
                  <c:v>468.21309964211105</c:v>
                </c:pt>
                <c:pt idx="99">
                  <c:v>470.4637425848897</c:v>
                </c:pt>
                <c:pt idx="100">
                  <c:v>472.38314643205774</c:v>
                </c:pt>
                <c:pt idx="101">
                  <c:v>474.58442777883323</c:v>
                </c:pt>
                <c:pt idx="102">
                  <c:v>476.07182838526063</c:v>
                </c:pt>
                <c:pt idx="103">
                  <c:v>478.41150142549509</c:v>
                </c:pt>
                <c:pt idx="104">
                  <c:v>480.6984031804954</c:v>
                </c:pt>
                <c:pt idx="105">
                  <c:v>482.84602248771102</c:v>
                </c:pt>
                <c:pt idx="106">
                  <c:v>484.83176998055387</c:v>
                </c:pt>
                <c:pt idx="107">
                  <c:v>486.93176283677764</c:v>
                </c:pt>
                <c:pt idx="108">
                  <c:v>488.10219488200107</c:v>
                </c:pt>
                <c:pt idx="109">
                  <c:v>490.16499238698611</c:v>
                </c:pt>
                <c:pt idx="110">
                  <c:v>491.81258733941974</c:v>
                </c:pt>
                <c:pt idx="111">
                  <c:v>493.4513929101949</c:v>
                </c:pt>
                <c:pt idx="112">
                  <c:v>494.26078448053715</c:v>
                </c:pt>
                <c:pt idx="113">
                  <c:v>495.37095293647644</c:v>
                </c:pt>
                <c:pt idx="114">
                  <c:v>496.59483652439417</c:v>
                </c:pt>
                <c:pt idx="115">
                  <c:v>496.57423871475356</c:v>
                </c:pt>
                <c:pt idx="116">
                  <c:v>497.8156937086456</c:v>
                </c:pt>
                <c:pt idx="117">
                  <c:v>496.82700598500992</c:v>
                </c:pt>
                <c:pt idx="118">
                  <c:v>496.93170928618622</c:v>
                </c:pt>
                <c:pt idx="119">
                  <c:v>497.18614784802389</c:v>
                </c:pt>
                <c:pt idx="120">
                  <c:v>495.64444744330939</c:v>
                </c:pt>
                <c:pt idx="121">
                  <c:v>496.46904428120604</c:v>
                </c:pt>
                <c:pt idx="122">
                  <c:v>497.1514183923241</c:v>
                </c:pt>
                <c:pt idx="123">
                  <c:v>497.91433228732075</c:v>
                </c:pt>
                <c:pt idx="124">
                  <c:v>499.4853570123737</c:v>
                </c:pt>
                <c:pt idx="125">
                  <c:v>500.07712102887615</c:v>
                </c:pt>
                <c:pt idx="126">
                  <c:v>501.59875293148446</c:v>
                </c:pt>
                <c:pt idx="127">
                  <c:v>502.70895949838314</c:v>
                </c:pt>
                <c:pt idx="128">
                  <c:v>503.62718601502081</c:v>
                </c:pt>
                <c:pt idx="129">
                  <c:v>505.01918555388653</c:v>
                </c:pt>
                <c:pt idx="130">
                  <c:v>506.46385296916139</c:v>
                </c:pt>
                <c:pt idx="131">
                  <c:v>508.25289903911624</c:v>
                </c:pt>
                <c:pt idx="132">
                  <c:v>510.03518544693429</c:v>
                </c:pt>
                <c:pt idx="133">
                  <c:v>510.42053206543795</c:v>
                </c:pt>
                <c:pt idx="134">
                  <c:v>511.09057691426472</c:v>
                </c:pt>
                <c:pt idx="135">
                  <c:v>511.52397702889749</c:v>
                </c:pt>
                <c:pt idx="136">
                  <c:v>512.08624552876915</c:v>
                </c:pt>
                <c:pt idx="137">
                  <c:v>512.88655425728825</c:v>
                </c:pt>
                <c:pt idx="138">
                  <c:v>513.8935867123472</c:v>
                </c:pt>
                <c:pt idx="139">
                  <c:v>514.44261922597047</c:v>
                </c:pt>
                <c:pt idx="140">
                  <c:v>514.81374470712683</c:v>
                </c:pt>
                <c:pt idx="141">
                  <c:v>516.28077662575697</c:v>
                </c:pt>
                <c:pt idx="142">
                  <c:v>516.89410261845524</c:v>
                </c:pt>
                <c:pt idx="143">
                  <c:v>516.68280446593792</c:v>
                </c:pt>
                <c:pt idx="144">
                  <c:v>517.83664683159134</c:v>
                </c:pt>
                <c:pt idx="145">
                  <c:v>518.50419800739166</c:v>
                </c:pt>
                <c:pt idx="146">
                  <c:v>519.45216433340693</c:v>
                </c:pt>
                <c:pt idx="147">
                  <c:v>519.54001371883999</c:v>
                </c:pt>
                <c:pt idx="148">
                  <c:v>520.10483317926924</c:v>
                </c:pt>
                <c:pt idx="149">
                  <c:v>521.32532274768494</c:v>
                </c:pt>
                <c:pt idx="150">
                  <c:v>521.8382811316925</c:v>
                </c:pt>
                <c:pt idx="151">
                  <c:v>522.80936186552765</c:v>
                </c:pt>
                <c:pt idx="152">
                  <c:v>524.27805091970663</c:v>
                </c:pt>
                <c:pt idx="153">
                  <c:v>526.2145727954869</c:v>
                </c:pt>
                <c:pt idx="154">
                  <c:v>528.12372227096932</c:v>
                </c:pt>
                <c:pt idx="155">
                  <c:v>528.80742767978359</c:v>
                </c:pt>
                <c:pt idx="156">
                  <c:v>530.14349617166067</c:v>
                </c:pt>
                <c:pt idx="157">
                  <c:v>531.58589480019907</c:v>
                </c:pt>
                <c:pt idx="158">
                  <c:v>532.88151225850538</c:v>
                </c:pt>
                <c:pt idx="159">
                  <c:v>527.27940575797243</c:v>
                </c:pt>
                <c:pt idx="160">
                  <c:v>528.18590381304443</c:v>
                </c:pt>
                <c:pt idx="161">
                  <c:v>528.94877718179066</c:v>
                </c:pt>
                <c:pt idx="162">
                  <c:v>530.02799969147611</c:v>
                </c:pt>
                <c:pt idx="163">
                  <c:v>531.54363365901065</c:v>
                </c:pt>
                <c:pt idx="164">
                  <c:v>531.892056227289</c:v>
                </c:pt>
                <c:pt idx="165">
                  <c:v>532.06648199687436</c:v>
                </c:pt>
                <c:pt idx="166">
                  <c:v>532.39440271525768</c:v>
                </c:pt>
                <c:pt idx="167">
                  <c:v>533.45005072156346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'M&amp;M'!$F$3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'M&amp;M'!$D$8:$D$175</c:f>
              <c:numCache>
                <c:formatCode>mmm"-"yyyy</c:formatCode>
                <c:ptCount val="168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</c:numCache>
            </c:numRef>
          </c:cat>
          <c:val>
            <c:numRef>
              <c:f>'M&amp;M'!$H$8:$H$175</c:f>
              <c:numCache>
                <c:formatCode>0.0</c:formatCode>
                <c:ptCount val="168"/>
                <c:pt idx="0">
                  <c:v>254.04303263711242</c:v>
                </c:pt>
                <c:pt idx="1">
                  <c:v>254.76499176968088</c:v>
                </c:pt>
                <c:pt idx="2">
                  <c:v>256.96265212296044</c:v>
                </c:pt>
                <c:pt idx="3">
                  <c:v>261.97497354304272</c:v>
                </c:pt>
                <c:pt idx="4">
                  <c:v>264.75317650238645</c:v>
                </c:pt>
                <c:pt idx="5">
                  <c:v>267.67291943347431</c:v>
                </c:pt>
                <c:pt idx="6">
                  <c:v>269.6450458732524</c:v>
                </c:pt>
                <c:pt idx="7">
                  <c:v>270.84587952051663</c:v>
                </c:pt>
                <c:pt idx="8">
                  <c:v>270.68605877499692</c:v>
                </c:pt>
                <c:pt idx="9">
                  <c:v>267.5038209192233</c:v>
                </c:pt>
                <c:pt idx="10">
                  <c:v>267.87803644529549</c:v>
                </c:pt>
                <c:pt idx="11">
                  <c:v>270.17029309948867</c:v>
                </c:pt>
                <c:pt idx="12">
                  <c:v>274.51797708901478</c:v>
                </c:pt>
                <c:pt idx="13">
                  <c:v>278.49517003705006</c:v>
                </c:pt>
                <c:pt idx="14">
                  <c:v>284.24179251781106</c:v>
                </c:pt>
                <c:pt idx="15">
                  <c:v>295.49325048342166</c:v>
                </c:pt>
                <c:pt idx="16">
                  <c:v>298.48357794622717</c:v>
                </c:pt>
                <c:pt idx="17">
                  <c:v>295.0805765374887</c:v>
                </c:pt>
                <c:pt idx="18">
                  <c:v>276.31078918568198</c:v>
                </c:pt>
                <c:pt idx="19">
                  <c:v>276.78113593931801</c:v>
                </c:pt>
                <c:pt idx="20">
                  <c:v>281.40092951460548</c:v>
                </c:pt>
                <c:pt idx="21">
                  <c:v>307.38958841974596</c:v>
                </c:pt>
                <c:pt idx="22">
                  <c:v>315.49573360090693</c:v>
                </c:pt>
                <c:pt idx="23">
                  <c:v>317.25463486230046</c:v>
                </c:pt>
                <c:pt idx="24">
                  <c:v>313.8479345076347</c:v>
                </c:pt>
                <c:pt idx="25">
                  <c:v>309.74226182616172</c:v>
                </c:pt>
                <c:pt idx="26">
                  <c:v>307.48894746327414</c:v>
                </c:pt>
                <c:pt idx="27">
                  <c:v>306.35311518574633</c:v>
                </c:pt>
                <c:pt idx="28">
                  <c:v>306.5643414948118</c:v>
                </c:pt>
                <c:pt idx="29">
                  <c:v>308.01899422797953</c:v>
                </c:pt>
                <c:pt idx="30">
                  <c:v>310.00286547434263</c:v>
                </c:pt>
                <c:pt idx="31">
                  <c:v>313.11375236048792</c:v>
                </c:pt>
                <c:pt idx="32">
                  <c:v>315.69859288615169</c:v>
                </c:pt>
                <c:pt idx="33">
                  <c:v>320.52406706004848</c:v>
                </c:pt>
                <c:pt idx="34">
                  <c:v>322.18071801859526</c:v>
                </c:pt>
                <c:pt idx="35">
                  <c:v>321.92006108499874</c:v>
                </c:pt>
                <c:pt idx="36">
                  <c:v>321.52166810450302</c:v>
                </c:pt>
                <c:pt idx="37">
                  <c:v>319.45083169884833</c:v>
                </c:pt>
                <c:pt idx="38">
                  <c:v>317.05633170860813</c:v>
                </c:pt>
                <c:pt idx="39">
                  <c:v>314.44347829905246</c:v>
                </c:pt>
                <c:pt idx="40">
                  <c:v>313.00475073395683</c:v>
                </c:pt>
                <c:pt idx="41">
                  <c:v>317.52443703745553</c:v>
                </c:pt>
                <c:pt idx="42">
                  <c:v>325.66288208475135</c:v>
                </c:pt>
                <c:pt idx="43">
                  <c:v>327.28698122249585</c:v>
                </c:pt>
                <c:pt idx="44">
                  <c:v>325.40208741287131</c:v>
                </c:pt>
                <c:pt idx="45">
                  <c:v>315.4616883806662</c:v>
                </c:pt>
                <c:pt idx="46">
                  <c:v>313.65282529037142</c:v>
                </c:pt>
                <c:pt idx="47">
                  <c:v>318.24504051312425</c:v>
                </c:pt>
                <c:pt idx="48">
                  <c:v>326.86533837805894</c:v>
                </c:pt>
                <c:pt idx="49">
                  <c:v>333.78729204236038</c:v>
                </c:pt>
                <c:pt idx="50">
                  <c:v>339.16919872962978</c:v>
                </c:pt>
                <c:pt idx="51">
                  <c:v>342.48890058787401</c:v>
                </c:pt>
                <c:pt idx="52">
                  <c:v>342.83698333412048</c:v>
                </c:pt>
                <c:pt idx="53">
                  <c:v>340.24534844630347</c:v>
                </c:pt>
                <c:pt idx="54">
                  <c:v>335.72424660184976</c:v>
                </c:pt>
                <c:pt idx="55">
                  <c:v>333.44506719265405</c:v>
                </c:pt>
                <c:pt idx="56">
                  <c:v>333.18816515636712</c:v>
                </c:pt>
                <c:pt idx="57">
                  <c:v>336.78018421268308</c:v>
                </c:pt>
                <c:pt idx="58">
                  <c:v>340.15211629558985</c:v>
                </c:pt>
                <c:pt idx="59">
                  <c:v>340.33330303309788</c:v>
                </c:pt>
                <c:pt idx="60">
                  <c:v>341.58992122677824</c:v>
                </c:pt>
                <c:pt idx="61">
                  <c:v>342.28922288693684</c:v>
                </c:pt>
                <c:pt idx="62">
                  <c:v>346.72098362725058</c:v>
                </c:pt>
                <c:pt idx="63">
                  <c:v>353.8313357473823</c:v>
                </c:pt>
                <c:pt idx="64">
                  <c:v>352.55681686370394</c:v>
                </c:pt>
                <c:pt idx="65">
                  <c:v>348.94071889694749</c:v>
                </c:pt>
                <c:pt idx="66">
                  <c:v>340.51386081979973</c:v>
                </c:pt>
                <c:pt idx="67">
                  <c:v>336.46163048264339</c:v>
                </c:pt>
                <c:pt idx="68">
                  <c:v>335.31258453424522</c:v>
                </c:pt>
                <c:pt idx="69">
                  <c:v>342.2616371816589</c:v>
                </c:pt>
                <c:pt idx="70">
                  <c:v>341.26116304111167</c:v>
                </c:pt>
                <c:pt idx="71">
                  <c:v>336.53010806904194</c:v>
                </c:pt>
                <c:pt idx="72">
                  <c:v>327.56864931071055</c:v>
                </c:pt>
                <c:pt idx="73">
                  <c:v>320.88096414639227</c:v>
                </c:pt>
                <c:pt idx="74">
                  <c:v>319.85537917134434</c:v>
                </c:pt>
                <c:pt idx="75">
                  <c:v>319.13594270856402</c:v>
                </c:pt>
                <c:pt idx="76">
                  <c:v>323.72653957078018</c:v>
                </c:pt>
                <c:pt idx="77">
                  <c:v>328.82396241578704</c:v>
                </c:pt>
                <c:pt idx="78">
                  <c:v>336.66780123579878</c:v>
                </c:pt>
                <c:pt idx="79">
                  <c:v>338.74587245392752</c:v>
                </c:pt>
                <c:pt idx="80">
                  <c:v>332.72303109420017</c:v>
                </c:pt>
                <c:pt idx="81">
                  <c:v>322.41215183195112</c:v>
                </c:pt>
                <c:pt idx="82">
                  <c:v>323.08075780626382</c:v>
                </c:pt>
                <c:pt idx="83">
                  <c:v>332.79401218438665</c:v>
                </c:pt>
                <c:pt idx="84">
                  <c:v>351.35264507748752</c:v>
                </c:pt>
                <c:pt idx="85">
                  <c:v>357.04169721437887</c:v>
                </c:pt>
                <c:pt idx="86">
                  <c:v>356.18775387714413</c:v>
                </c:pt>
                <c:pt idx="87">
                  <c:v>338.66844781192657</c:v>
                </c:pt>
                <c:pt idx="88">
                  <c:v>331.80738739708772</c:v>
                </c:pt>
                <c:pt idx="89">
                  <c:v>328.394139119854</c:v>
                </c:pt>
                <c:pt idx="90">
                  <c:v>333.57763029901554</c:v>
                </c:pt>
                <c:pt idx="91">
                  <c:v>336.32076721544348</c:v>
                </c:pt>
                <c:pt idx="92">
                  <c:v>339.95793058786847</c:v>
                </c:pt>
                <c:pt idx="93">
                  <c:v>342.53182925915439</c:v>
                </c:pt>
                <c:pt idx="94">
                  <c:v>344.73521828858361</c:v>
                </c:pt>
                <c:pt idx="95">
                  <c:v>343.83161261422805</c:v>
                </c:pt>
                <c:pt idx="96">
                  <c:v>343.13621381381694</c:v>
                </c:pt>
                <c:pt idx="97">
                  <c:v>343.2524471842658</c:v>
                </c:pt>
                <c:pt idx="98">
                  <c:v>345.75577470810191</c:v>
                </c:pt>
                <c:pt idx="99">
                  <c:v>346.85858457915811</c:v>
                </c:pt>
                <c:pt idx="100">
                  <c:v>349.77988705274504</c:v>
                </c:pt>
                <c:pt idx="101">
                  <c:v>350.0240155464607</c:v>
                </c:pt>
                <c:pt idx="102">
                  <c:v>350.46597230687507</c:v>
                </c:pt>
                <c:pt idx="103">
                  <c:v>349.00595085801683</c:v>
                </c:pt>
                <c:pt idx="104">
                  <c:v>347.69359192191939</c:v>
                </c:pt>
                <c:pt idx="105">
                  <c:v>346.31855459072085</c:v>
                </c:pt>
                <c:pt idx="106">
                  <c:v>346.74483864393738</c:v>
                </c:pt>
                <c:pt idx="107">
                  <c:v>351.14782730141235</c:v>
                </c:pt>
                <c:pt idx="108">
                  <c:v>357.49613153460814</c:v>
                </c:pt>
                <c:pt idx="109">
                  <c:v>360.59973048180757</c:v>
                </c:pt>
                <c:pt idx="110">
                  <c:v>366.23697797978531</c:v>
                </c:pt>
                <c:pt idx="111">
                  <c:v>367.89867163718668</c:v>
                </c:pt>
                <c:pt idx="112">
                  <c:v>369.59143144949996</c:v>
                </c:pt>
                <c:pt idx="113">
                  <c:v>372.57985137963857</c:v>
                </c:pt>
                <c:pt idx="114">
                  <c:v>377.99606968630889</c:v>
                </c:pt>
                <c:pt idx="115">
                  <c:v>378.01016486432081</c:v>
                </c:pt>
                <c:pt idx="116">
                  <c:v>375.27797746082661</c:v>
                </c:pt>
                <c:pt idx="117">
                  <c:v>369.12810055835433</c:v>
                </c:pt>
                <c:pt idx="118">
                  <c:v>367.4606394443199</c:v>
                </c:pt>
                <c:pt idx="119">
                  <c:v>368.45044885166055</c:v>
                </c:pt>
                <c:pt idx="120">
                  <c:v>373.82601281438554</c:v>
                </c:pt>
                <c:pt idx="121">
                  <c:v>375.86569497749588</c:v>
                </c:pt>
                <c:pt idx="122">
                  <c:v>375.73231088202681</c:v>
                </c:pt>
                <c:pt idx="123">
                  <c:v>374.61007547088519</c:v>
                </c:pt>
                <c:pt idx="124">
                  <c:v>375.27419519414099</c:v>
                </c:pt>
                <c:pt idx="125">
                  <c:v>379.88691168288011</c:v>
                </c:pt>
                <c:pt idx="126">
                  <c:v>389.79662125398488</c:v>
                </c:pt>
                <c:pt idx="127">
                  <c:v>395.37485529266951</c:v>
                </c:pt>
                <c:pt idx="128">
                  <c:v>398.35686792009551</c:v>
                </c:pt>
                <c:pt idx="129">
                  <c:v>399.59267226464613</c:v>
                </c:pt>
                <c:pt idx="130">
                  <c:v>400.77294562613253</c:v>
                </c:pt>
                <c:pt idx="131">
                  <c:v>403.31077664703969</c:v>
                </c:pt>
                <c:pt idx="132">
                  <c:v>404.79444008231445</c:v>
                </c:pt>
                <c:pt idx="133">
                  <c:v>404.70642527299327</c:v>
                </c:pt>
                <c:pt idx="134">
                  <c:v>403.9388571690418</c:v>
                </c:pt>
                <c:pt idx="135">
                  <c:v>396.76267891305685</c:v>
                </c:pt>
                <c:pt idx="136">
                  <c:v>392.65061876156841</c:v>
                </c:pt>
                <c:pt idx="137">
                  <c:v>387.22695403589478</c:v>
                </c:pt>
                <c:pt idx="138">
                  <c:v>382.52589083521957</c:v>
                </c:pt>
                <c:pt idx="139">
                  <c:v>377.28339137441202</c:v>
                </c:pt>
                <c:pt idx="140">
                  <c:v>375.45849664902283</c:v>
                </c:pt>
                <c:pt idx="141">
                  <c:v>378.25002246141128</c:v>
                </c:pt>
                <c:pt idx="142">
                  <c:v>380.29317494672722</c:v>
                </c:pt>
                <c:pt idx="143">
                  <c:v>379.89428320277119</c:v>
                </c:pt>
                <c:pt idx="144">
                  <c:v>376.44456257667633</c:v>
                </c:pt>
                <c:pt idx="145">
                  <c:v>378.23985637863279</c:v>
                </c:pt>
                <c:pt idx="146">
                  <c:v>385.28087070226621</c:v>
                </c:pt>
                <c:pt idx="147">
                  <c:v>393.10161343357521</c:v>
                </c:pt>
                <c:pt idx="148">
                  <c:v>399.38472241597088</c:v>
                </c:pt>
                <c:pt idx="149">
                  <c:v>399.11469083031182</c:v>
                </c:pt>
                <c:pt idx="150">
                  <c:v>394.85387578791131</c:v>
                </c:pt>
                <c:pt idx="151">
                  <c:v>393.982234318319</c:v>
                </c:pt>
                <c:pt idx="152">
                  <c:v>394.16866862071208</c:v>
                </c:pt>
                <c:pt idx="153">
                  <c:v>397.25969350390739</c:v>
                </c:pt>
                <c:pt idx="154">
                  <c:v>399.50940210076158</c:v>
                </c:pt>
                <c:pt idx="155">
                  <c:v>399.35880392548421</c:v>
                </c:pt>
                <c:pt idx="156">
                  <c:v>396.62932569468529</c:v>
                </c:pt>
                <c:pt idx="157">
                  <c:v>397.99167972615533</c:v>
                </c:pt>
                <c:pt idx="158">
                  <c:v>400.42743582820583</c:v>
                </c:pt>
                <c:pt idx="159">
                  <c:v>402.75310452186653</c:v>
                </c:pt>
                <c:pt idx="160">
                  <c:v>408.07175869720152</c:v>
                </c:pt>
                <c:pt idx="161">
                  <c:v>410.17674663131481</c:v>
                </c:pt>
                <c:pt idx="162">
                  <c:v>415.46997035668903</c:v>
                </c:pt>
                <c:pt idx="163">
                  <c:v>419.22478173769463</c:v>
                </c:pt>
                <c:pt idx="164">
                  <c:v>416.73825916032973</c:v>
                </c:pt>
                <c:pt idx="165">
                  <c:v>415.05064573753748</c:v>
                </c:pt>
                <c:pt idx="166">
                  <c:v>414.18698597106641</c:v>
                </c:pt>
                <c:pt idx="167">
                  <c:v>412.58018959194544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0336"/>
        <c:axId val="47872640"/>
      </c:lineChart>
      <c:dateAx>
        <c:axId val="47870336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47872640"/>
        <c:crosses val="autoZero"/>
        <c:auto val="1"/>
        <c:lblOffset val="100"/>
        <c:baseTimeUnit val="months"/>
      </c:dateAx>
      <c:valAx>
        <c:axId val="478726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787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Nominal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Transfers!$E$4</c:f>
              <c:strCache>
                <c:ptCount val="1"/>
                <c:pt idx="0">
                  <c:v>Personal Transfer Receipts: Social Security (SAAR, Bil.$)  </c:v>
                </c:pt>
              </c:strCache>
            </c:strRef>
          </c:tx>
          <c:marker>
            <c:symbol val="none"/>
          </c:marker>
          <c:cat>
            <c:strRef>
              <c:f>Transfers!$C$7:$C$181</c:f>
              <c:strCache>
                <c:ptCount val="175"/>
                <c:pt idx="0">
                  <c:v>Jan-2000</c:v>
                </c:pt>
                <c:pt idx="1">
                  <c:v>Feb-2000</c:v>
                </c:pt>
                <c:pt idx="2">
                  <c:v>Mar-2000</c:v>
                </c:pt>
                <c:pt idx="3">
                  <c:v>Apr-2000</c:v>
                </c:pt>
                <c:pt idx="4">
                  <c:v>May-2000</c:v>
                </c:pt>
                <c:pt idx="5">
                  <c:v>Jun-2000</c:v>
                </c:pt>
                <c:pt idx="6">
                  <c:v>Jul-2000</c:v>
                </c:pt>
                <c:pt idx="7">
                  <c:v>Aug-2000</c:v>
                </c:pt>
                <c:pt idx="8">
                  <c:v>Sep-2000</c:v>
                </c:pt>
                <c:pt idx="9">
                  <c:v>Oct-2000</c:v>
                </c:pt>
                <c:pt idx="10">
                  <c:v>Nov-2000</c:v>
                </c:pt>
                <c:pt idx="11">
                  <c:v>Dec-2000</c:v>
                </c:pt>
                <c:pt idx="12">
                  <c:v>Jan-2001</c:v>
                </c:pt>
                <c:pt idx="13">
                  <c:v>Feb-2001</c:v>
                </c:pt>
                <c:pt idx="14">
                  <c:v>Mar-2001</c:v>
                </c:pt>
                <c:pt idx="15">
                  <c:v>Apr-2001</c:v>
                </c:pt>
                <c:pt idx="16">
                  <c:v>May-2001</c:v>
                </c:pt>
                <c:pt idx="17">
                  <c:v>Jun-2001</c:v>
                </c:pt>
                <c:pt idx="18">
                  <c:v>Jul-2001</c:v>
                </c:pt>
                <c:pt idx="19">
                  <c:v>Aug-2001</c:v>
                </c:pt>
                <c:pt idx="20">
                  <c:v>Sep-2001</c:v>
                </c:pt>
                <c:pt idx="21">
                  <c:v>Oct-2001</c:v>
                </c:pt>
                <c:pt idx="22">
                  <c:v>Nov-2001</c:v>
                </c:pt>
                <c:pt idx="23">
                  <c:v>Dec-2001</c:v>
                </c:pt>
                <c:pt idx="24">
                  <c:v>Jan-2002</c:v>
                </c:pt>
                <c:pt idx="25">
                  <c:v>Feb-2002</c:v>
                </c:pt>
                <c:pt idx="26">
                  <c:v>Mar-2002</c:v>
                </c:pt>
                <c:pt idx="27">
                  <c:v>Apr-2002</c:v>
                </c:pt>
                <c:pt idx="28">
                  <c:v>May-2002</c:v>
                </c:pt>
                <c:pt idx="29">
                  <c:v>Jun-2002</c:v>
                </c:pt>
                <c:pt idx="30">
                  <c:v>Jul-2002</c:v>
                </c:pt>
                <c:pt idx="31">
                  <c:v>Aug-2002</c:v>
                </c:pt>
                <c:pt idx="32">
                  <c:v>Sep-2002</c:v>
                </c:pt>
                <c:pt idx="33">
                  <c:v>Oct-2002</c:v>
                </c:pt>
                <c:pt idx="34">
                  <c:v>Nov-2002</c:v>
                </c:pt>
                <c:pt idx="35">
                  <c:v>Dec-2002</c:v>
                </c:pt>
                <c:pt idx="36">
                  <c:v>Jan-2003</c:v>
                </c:pt>
                <c:pt idx="37">
                  <c:v>Feb-2003</c:v>
                </c:pt>
                <c:pt idx="38">
                  <c:v>Mar-2003</c:v>
                </c:pt>
                <c:pt idx="39">
                  <c:v>Apr-2003</c:v>
                </c:pt>
                <c:pt idx="40">
                  <c:v>May-2003</c:v>
                </c:pt>
                <c:pt idx="41">
                  <c:v>Jun-2003</c:v>
                </c:pt>
                <c:pt idx="42">
                  <c:v>Jul-2003</c:v>
                </c:pt>
                <c:pt idx="43">
                  <c:v>Aug-2003</c:v>
                </c:pt>
                <c:pt idx="44">
                  <c:v>Sep-2003</c:v>
                </c:pt>
                <c:pt idx="45">
                  <c:v>Oct-2003</c:v>
                </c:pt>
                <c:pt idx="46">
                  <c:v>Nov-2003</c:v>
                </c:pt>
                <c:pt idx="47">
                  <c:v>Dec-2003</c:v>
                </c:pt>
                <c:pt idx="48">
                  <c:v>Jan-2004</c:v>
                </c:pt>
                <c:pt idx="49">
                  <c:v>Feb-2004</c:v>
                </c:pt>
                <c:pt idx="50">
                  <c:v>Mar-2004</c:v>
                </c:pt>
                <c:pt idx="51">
                  <c:v>Apr-2004</c:v>
                </c:pt>
                <c:pt idx="52">
                  <c:v>May-2004</c:v>
                </c:pt>
                <c:pt idx="53">
                  <c:v>Jun-2004</c:v>
                </c:pt>
                <c:pt idx="54">
                  <c:v>Jul-2004</c:v>
                </c:pt>
                <c:pt idx="55">
                  <c:v>Aug-2004</c:v>
                </c:pt>
                <c:pt idx="56">
                  <c:v>Sep-2004</c:v>
                </c:pt>
                <c:pt idx="57">
                  <c:v>Oct-2004</c:v>
                </c:pt>
                <c:pt idx="58">
                  <c:v>Nov-2004</c:v>
                </c:pt>
                <c:pt idx="59">
                  <c:v>Dec-2004</c:v>
                </c:pt>
                <c:pt idx="60">
                  <c:v>Jan-2005</c:v>
                </c:pt>
                <c:pt idx="61">
                  <c:v>Feb-2005</c:v>
                </c:pt>
                <c:pt idx="62">
                  <c:v>Mar-2005</c:v>
                </c:pt>
                <c:pt idx="63">
                  <c:v>Apr-2005</c:v>
                </c:pt>
                <c:pt idx="64">
                  <c:v>May-2005</c:v>
                </c:pt>
                <c:pt idx="65">
                  <c:v>Jun-2005</c:v>
                </c:pt>
                <c:pt idx="66">
                  <c:v>Jul-2005</c:v>
                </c:pt>
                <c:pt idx="67">
                  <c:v>Aug-2005</c:v>
                </c:pt>
                <c:pt idx="68">
                  <c:v>Sep-2005</c:v>
                </c:pt>
                <c:pt idx="69">
                  <c:v>Oct-2005</c:v>
                </c:pt>
                <c:pt idx="70">
                  <c:v>Nov-2005</c:v>
                </c:pt>
                <c:pt idx="71">
                  <c:v>Dec-2005</c:v>
                </c:pt>
                <c:pt idx="72">
                  <c:v>Jan-2006</c:v>
                </c:pt>
                <c:pt idx="73">
                  <c:v>Feb-2006</c:v>
                </c:pt>
                <c:pt idx="74">
                  <c:v>Mar-2006</c:v>
                </c:pt>
                <c:pt idx="75">
                  <c:v>Apr-2006</c:v>
                </c:pt>
                <c:pt idx="76">
                  <c:v>May-2006</c:v>
                </c:pt>
                <c:pt idx="77">
                  <c:v>Jun-2006</c:v>
                </c:pt>
                <c:pt idx="78">
                  <c:v>Jul-2006</c:v>
                </c:pt>
                <c:pt idx="79">
                  <c:v>Aug-2006</c:v>
                </c:pt>
                <c:pt idx="80">
                  <c:v>Sep-2006</c:v>
                </c:pt>
                <c:pt idx="81">
                  <c:v>Oct-2006</c:v>
                </c:pt>
                <c:pt idx="82">
                  <c:v>Nov-2006</c:v>
                </c:pt>
                <c:pt idx="83">
                  <c:v>Dec-2006</c:v>
                </c:pt>
                <c:pt idx="84">
                  <c:v>Jan-2007</c:v>
                </c:pt>
                <c:pt idx="85">
                  <c:v>Feb-2007</c:v>
                </c:pt>
                <c:pt idx="86">
                  <c:v>Mar-2007</c:v>
                </c:pt>
                <c:pt idx="87">
                  <c:v>Apr-2007</c:v>
                </c:pt>
                <c:pt idx="88">
                  <c:v>May-2007</c:v>
                </c:pt>
                <c:pt idx="89">
                  <c:v>Jun-2007</c:v>
                </c:pt>
                <c:pt idx="90">
                  <c:v>Jul-2007</c:v>
                </c:pt>
                <c:pt idx="91">
                  <c:v>Aug-2007</c:v>
                </c:pt>
                <c:pt idx="92">
                  <c:v>Sep-2007</c:v>
                </c:pt>
                <c:pt idx="93">
                  <c:v>Oct-2007</c:v>
                </c:pt>
                <c:pt idx="94">
                  <c:v>Nov-2007</c:v>
                </c:pt>
                <c:pt idx="95">
                  <c:v>Dec-2007</c:v>
                </c:pt>
                <c:pt idx="96">
                  <c:v>Jan-2008</c:v>
                </c:pt>
                <c:pt idx="97">
                  <c:v>Feb-2008</c:v>
                </c:pt>
                <c:pt idx="98">
                  <c:v>Mar-2008</c:v>
                </c:pt>
                <c:pt idx="99">
                  <c:v>Apr-2008</c:v>
                </c:pt>
                <c:pt idx="100">
                  <c:v>May-2008</c:v>
                </c:pt>
                <c:pt idx="101">
                  <c:v>Jun-2008</c:v>
                </c:pt>
                <c:pt idx="102">
                  <c:v>Jul-2008</c:v>
                </c:pt>
                <c:pt idx="103">
                  <c:v>Aug-2008</c:v>
                </c:pt>
                <c:pt idx="104">
                  <c:v>Sep-2008</c:v>
                </c:pt>
                <c:pt idx="105">
                  <c:v>Oct-2008</c:v>
                </c:pt>
                <c:pt idx="106">
                  <c:v>Nov-2008</c:v>
                </c:pt>
                <c:pt idx="107">
                  <c:v>Dec-2008</c:v>
                </c:pt>
                <c:pt idx="108">
                  <c:v>Jan-2009</c:v>
                </c:pt>
                <c:pt idx="109">
                  <c:v>Feb-2009</c:v>
                </c:pt>
                <c:pt idx="110">
                  <c:v>Mar-2009</c:v>
                </c:pt>
                <c:pt idx="111">
                  <c:v>Apr-2009</c:v>
                </c:pt>
                <c:pt idx="112">
                  <c:v>May-2009</c:v>
                </c:pt>
                <c:pt idx="113">
                  <c:v>Jun-2009</c:v>
                </c:pt>
                <c:pt idx="114">
                  <c:v>Jul-2009</c:v>
                </c:pt>
                <c:pt idx="115">
                  <c:v>Aug-2009</c:v>
                </c:pt>
                <c:pt idx="116">
                  <c:v>Sep-2009</c:v>
                </c:pt>
                <c:pt idx="117">
                  <c:v>Oct-2009</c:v>
                </c:pt>
                <c:pt idx="118">
                  <c:v>Nov-2009</c:v>
                </c:pt>
                <c:pt idx="119">
                  <c:v>Dec-2009</c:v>
                </c:pt>
                <c:pt idx="120">
                  <c:v>Jan-2010</c:v>
                </c:pt>
                <c:pt idx="121">
                  <c:v>Feb-2010</c:v>
                </c:pt>
                <c:pt idx="122">
                  <c:v>Mar-2010</c:v>
                </c:pt>
                <c:pt idx="123">
                  <c:v>Apr-2010</c:v>
                </c:pt>
                <c:pt idx="124">
                  <c:v>May-2010</c:v>
                </c:pt>
                <c:pt idx="125">
                  <c:v>Jun-2010</c:v>
                </c:pt>
                <c:pt idx="126">
                  <c:v>Jul-2010</c:v>
                </c:pt>
                <c:pt idx="127">
                  <c:v>Aug-2010</c:v>
                </c:pt>
                <c:pt idx="128">
                  <c:v>Sep-2010</c:v>
                </c:pt>
                <c:pt idx="129">
                  <c:v>Oct-2010</c:v>
                </c:pt>
                <c:pt idx="130">
                  <c:v>Nov-2010</c:v>
                </c:pt>
                <c:pt idx="131">
                  <c:v>Dec-2010</c:v>
                </c:pt>
                <c:pt idx="132">
                  <c:v>Jan-2011</c:v>
                </c:pt>
                <c:pt idx="133">
                  <c:v>Feb-2011</c:v>
                </c:pt>
                <c:pt idx="134">
                  <c:v>Mar-2011</c:v>
                </c:pt>
                <c:pt idx="135">
                  <c:v>Apr-2011</c:v>
                </c:pt>
                <c:pt idx="136">
                  <c:v>May-2011</c:v>
                </c:pt>
                <c:pt idx="137">
                  <c:v>Jun-2011</c:v>
                </c:pt>
                <c:pt idx="138">
                  <c:v>Jul-2011</c:v>
                </c:pt>
                <c:pt idx="139">
                  <c:v>Aug-2011</c:v>
                </c:pt>
                <c:pt idx="140">
                  <c:v>Sep-2011</c:v>
                </c:pt>
                <c:pt idx="141">
                  <c:v>Oct-2011</c:v>
                </c:pt>
                <c:pt idx="142">
                  <c:v>Nov-2011</c:v>
                </c:pt>
                <c:pt idx="143">
                  <c:v>Dec-2011</c:v>
                </c:pt>
                <c:pt idx="144">
                  <c:v>Jan-2012</c:v>
                </c:pt>
                <c:pt idx="145">
                  <c:v>Feb-2012</c:v>
                </c:pt>
                <c:pt idx="146">
                  <c:v>Mar-2012</c:v>
                </c:pt>
                <c:pt idx="147">
                  <c:v>Apr-2012</c:v>
                </c:pt>
                <c:pt idx="148">
                  <c:v>May-2012</c:v>
                </c:pt>
                <c:pt idx="149">
                  <c:v>Jun-2012</c:v>
                </c:pt>
                <c:pt idx="150">
                  <c:v>Jul-2012</c:v>
                </c:pt>
                <c:pt idx="151">
                  <c:v>Aug-2012</c:v>
                </c:pt>
                <c:pt idx="152">
                  <c:v>Sep-2012</c:v>
                </c:pt>
                <c:pt idx="153">
                  <c:v>Oct-2012</c:v>
                </c:pt>
                <c:pt idx="154">
                  <c:v>Nov-2012</c:v>
                </c:pt>
                <c:pt idx="155">
                  <c:v>Dec-2012</c:v>
                </c:pt>
                <c:pt idx="156">
                  <c:v>Jan-2013</c:v>
                </c:pt>
                <c:pt idx="157">
                  <c:v>Feb-2013</c:v>
                </c:pt>
                <c:pt idx="158">
                  <c:v>Mar-2013</c:v>
                </c:pt>
                <c:pt idx="159">
                  <c:v>Apr-2013</c:v>
                </c:pt>
                <c:pt idx="160">
                  <c:v>May-2013</c:v>
                </c:pt>
                <c:pt idx="161">
                  <c:v>Jun-2013</c:v>
                </c:pt>
                <c:pt idx="162">
                  <c:v>Jul-2013</c:v>
                </c:pt>
                <c:pt idx="163">
                  <c:v>Aug-2013</c:v>
                </c:pt>
                <c:pt idx="164">
                  <c:v>Sep-2013</c:v>
                </c:pt>
                <c:pt idx="165">
                  <c:v>Oct-2013</c:v>
                </c:pt>
                <c:pt idx="166">
                  <c:v>Nov-2013</c:v>
                </c:pt>
                <c:pt idx="167">
                  <c:v>Dec-2013</c:v>
                </c:pt>
                <c:pt idx="168">
                  <c:v>Jan-2014</c:v>
                </c:pt>
                <c:pt idx="169">
                  <c:v>Feb-2014</c:v>
                </c:pt>
                <c:pt idx="170">
                  <c:v>Mar-2014</c:v>
                </c:pt>
                <c:pt idx="171">
                  <c:v>Apr-2014</c:v>
                </c:pt>
                <c:pt idx="172">
                  <c:v>May-2014</c:v>
                </c:pt>
                <c:pt idx="173">
                  <c:v>Jun-2014</c:v>
                </c:pt>
                <c:pt idx="174">
                  <c:v>Jul-2014</c:v>
                </c:pt>
              </c:strCache>
            </c:strRef>
          </c:cat>
          <c:val>
            <c:numRef>
              <c:f>Transfers!$E$7:$E$180</c:f>
              <c:numCache>
                <c:formatCode>0.0</c:formatCode>
                <c:ptCount val="174"/>
                <c:pt idx="0">
                  <c:v>391.2</c:v>
                </c:pt>
                <c:pt idx="1">
                  <c:v>392.1</c:v>
                </c:pt>
                <c:pt idx="2">
                  <c:v>394.2</c:v>
                </c:pt>
                <c:pt idx="3">
                  <c:v>395.1</c:v>
                </c:pt>
                <c:pt idx="4">
                  <c:v>414.9</c:v>
                </c:pt>
                <c:pt idx="5">
                  <c:v>404</c:v>
                </c:pt>
                <c:pt idx="6">
                  <c:v>401.4</c:v>
                </c:pt>
                <c:pt idx="7">
                  <c:v>403.8</c:v>
                </c:pt>
                <c:pt idx="8">
                  <c:v>406.4</c:v>
                </c:pt>
                <c:pt idx="9">
                  <c:v>403.6</c:v>
                </c:pt>
                <c:pt idx="10">
                  <c:v>400.2</c:v>
                </c:pt>
                <c:pt idx="11">
                  <c:v>409.8</c:v>
                </c:pt>
                <c:pt idx="12">
                  <c:v>419.2</c:v>
                </c:pt>
                <c:pt idx="13">
                  <c:v>420.5</c:v>
                </c:pt>
                <c:pt idx="14">
                  <c:v>422.7</c:v>
                </c:pt>
                <c:pt idx="15">
                  <c:v>423</c:v>
                </c:pt>
                <c:pt idx="16">
                  <c:v>422.9</c:v>
                </c:pt>
                <c:pt idx="17">
                  <c:v>422.2</c:v>
                </c:pt>
                <c:pt idx="18">
                  <c:v>432.3</c:v>
                </c:pt>
                <c:pt idx="19">
                  <c:v>426.6</c:v>
                </c:pt>
                <c:pt idx="20">
                  <c:v>426.2</c:v>
                </c:pt>
                <c:pt idx="21">
                  <c:v>425.8</c:v>
                </c:pt>
                <c:pt idx="22">
                  <c:v>427.7</c:v>
                </c:pt>
                <c:pt idx="23">
                  <c:v>431.9</c:v>
                </c:pt>
                <c:pt idx="24">
                  <c:v>443</c:v>
                </c:pt>
                <c:pt idx="25">
                  <c:v>445.6</c:v>
                </c:pt>
                <c:pt idx="26">
                  <c:v>440</c:v>
                </c:pt>
                <c:pt idx="27">
                  <c:v>445.4</c:v>
                </c:pt>
                <c:pt idx="28">
                  <c:v>445.3</c:v>
                </c:pt>
                <c:pt idx="29">
                  <c:v>445.8</c:v>
                </c:pt>
                <c:pt idx="30">
                  <c:v>446.4</c:v>
                </c:pt>
                <c:pt idx="31">
                  <c:v>448.3</c:v>
                </c:pt>
                <c:pt idx="32">
                  <c:v>449.5</c:v>
                </c:pt>
                <c:pt idx="33">
                  <c:v>446.9</c:v>
                </c:pt>
                <c:pt idx="34">
                  <c:v>450.5</c:v>
                </c:pt>
                <c:pt idx="35">
                  <c:v>456.2</c:v>
                </c:pt>
                <c:pt idx="36">
                  <c:v>456.4</c:v>
                </c:pt>
                <c:pt idx="37">
                  <c:v>457.6</c:v>
                </c:pt>
                <c:pt idx="38">
                  <c:v>460.4</c:v>
                </c:pt>
                <c:pt idx="39">
                  <c:v>460.2</c:v>
                </c:pt>
                <c:pt idx="40">
                  <c:v>465.1</c:v>
                </c:pt>
                <c:pt idx="41">
                  <c:v>464</c:v>
                </c:pt>
                <c:pt idx="42">
                  <c:v>462.8</c:v>
                </c:pt>
                <c:pt idx="43">
                  <c:v>466.1</c:v>
                </c:pt>
                <c:pt idx="44">
                  <c:v>465.5</c:v>
                </c:pt>
                <c:pt idx="45">
                  <c:v>465.7</c:v>
                </c:pt>
                <c:pt idx="46">
                  <c:v>466.2</c:v>
                </c:pt>
                <c:pt idx="47">
                  <c:v>472.6</c:v>
                </c:pt>
                <c:pt idx="48">
                  <c:v>474.2</c:v>
                </c:pt>
                <c:pt idx="49">
                  <c:v>482.2</c:v>
                </c:pt>
                <c:pt idx="50">
                  <c:v>482.6</c:v>
                </c:pt>
                <c:pt idx="51">
                  <c:v>484.1</c:v>
                </c:pt>
                <c:pt idx="52">
                  <c:v>484.8</c:v>
                </c:pt>
                <c:pt idx="53">
                  <c:v>485.5</c:v>
                </c:pt>
                <c:pt idx="54">
                  <c:v>479.5</c:v>
                </c:pt>
                <c:pt idx="55">
                  <c:v>492.8</c:v>
                </c:pt>
                <c:pt idx="56">
                  <c:v>486.2</c:v>
                </c:pt>
                <c:pt idx="57">
                  <c:v>488.2</c:v>
                </c:pt>
                <c:pt idx="58">
                  <c:v>489</c:v>
                </c:pt>
                <c:pt idx="59">
                  <c:v>497</c:v>
                </c:pt>
                <c:pt idx="60">
                  <c:v>501.1</c:v>
                </c:pt>
                <c:pt idx="61">
                  <c:v>510.2</c:v>
                </c:pt>
                <c:pt idx="62">
                  <c:v>508.2</c:v>
                </c:pt>
                <c:pt idx="63">
                  <c:v>513.20000000000005</c:v>
                </c:pt>
                <c:pt idx="64">
                  <c:v>511.8</c:v>
                </c:pt>
                <c:pt idx="65">
                  <c:v>513.6</c:v>
                </c:pt>
                <c:pt idx="66">
                  <c:v>513.1</c:v>
                </c:pt>
                <c:pt idx="67">
                  <c:v>515.1</c:v>
                </c:pt>
                <c:pt idx="68">
                  <c:v>514</c:v>
                </c:pt>
                <c:pt idx="69">
                  <c:v>515.4</c:v>
                </c:pt>
                <c:pt idx="70">
                  <c:v>514.4</c:v>
                </c:pt>
                <c:pt idx="71">
                  <c:v>522.70000000000005</c:v>
                </c:pt>
                <c:pt idx="72">
                  <c:v>538.29999999999995</c:v>
                </c:pt>
                <c:pt idx="73">
                  <c:v>535.1</c:v>
                </c:pt>
                <c:pt idx="74">
                  <c:v>540.70000000000005</c:v>
                </c:pt>
                <c:pt idx="75">
                  <c:v>542.1</c:v>
                </c:pt>
                <c:pt idx="76">
                  <c:v>542.9</c:v>
                </c:pt>
                <c:pt idx="77">
                  <c:v>546</c:v>
                </c:pt>
                <c:pt idx="78">
                  <c:v>544.70000000000005</c:v>
                </c:pt>
                <c:pt idx="79">
                  <c:v>544.79999999999995</c:v>
                </c:pt>
                <c:pt idx="80">
                  <c:v>548.79999999999995</c:v>
                </c:pt>
                <c:pt idx="81">
                  <c:v>545.70000000000005</c:v>
                </c:pt>
                <c:pt idx="82">
                  <c:v>545.70000000000005</c:v>
                </c:pt>
                <c:pt idx="83">
                  <c:v>554.29999999999995</c:v>
                </c:pt>
                <c:pt idx="84">
                  <c:v>565.1</c:v>
                </c:pt>
                <c:pt idx="85">
                  <c:v>567.6</c:v>
                </c:pt>
                <c:pt idx="86">
                  <c:v>572.20000000000005</c:v>
                </c:pt>
                <c:pt idx="87">
                  <c:v>570.70000000000005</c:v>
                </c:pt>
                <c:pt idx="88">
                  <c:v>577.79999999999995</c:v>
                </c:pt>
                <c:pt idx="89">
                  <c:v>576.5</c:v>
                </c:pt>
                <c:pt idx="90">
                  <c:v>573.79999999999995</c:v>
                </c:pt>
                <c:pt idx="91">
                  <c:v>577.5</c:v>
                </c:pt>
                <c:pt idx="92">
                  <c:v>583.4</c:v>
                </c:pt>
                <c:pt idx="93">
                  <c:v>576.4</c:v>
                </c:pt>
                <c:pt idx="94">
                  <c:v>577.70000000000005</c:v>
                </c:pt>
                <c:pt idx="95">
                  <c:v>589.20000000000005</c:v>
                </c:pt>
                <c:pt idx="96">
                  <c:v>594</c:v>
                </c:pt>
                <c:pt idx="97">
                  <c:v>594.5</c:v>
                </c:pt>
                <c:pt idx="98">
                  <c:v>603.5</c:v>
                </c:pt>
                <c:pt idx="99">
                  <c:v>599.6</c:v>
                </c:pt>
                <c:pt idx="100">
                  <c:v>604.70000000000005</c:v>
                </c:pt>
                <c:pt idx="101">
                  <c:v>604.29999999999995</c:v>
                </c:pt>
                <c:pt idx="102">
                  <c:v>608.70000000000005</c:v>
                </c:pt>
                <c:pt idx="103">
                  <c:v>608.4</c:v>
                </c:pt>
                <c:pt idx="104">
                  <c:v>609.5</c:v>
                </c:pt>
                <c:pt idx="105">
                  <c:v>609.29999999999995</c:v>
                </c:pt>
                <c:pt idx="106">
                  <c:v>611.29999999999995</c:v>
                </c:pt>
                <c:pt idx="107">
                  <c:v>618.70000000000005</c:v>
                </c:pt>
                <c:pt idx="108">
                  <c:v>648.1</c:v>
                </c:pt>
                <c:pt idx="109">
                  <c:v>651.9</c:v>
                </c:pt>
                <c:pt idx="110">
                  <c:v>655.6</c:v>
                </c:pt>
                <c:pt idx="111">
                  <c:v>661.9</c:v>
                </c:pt>
                <c:pt idx="112">
                  <c:v>657.4</c:v>
                </c:pt>
                <c:pt idx="113">
                  <c:v>668</c:v>
                </c:pt>
                <c:pt idx="114">
                  <c:v>665.1</c:v>
                </c:pt>
                <c:pt idx="115">
                  <c:v>662</c:v>
                </c:pt>
                <c:pt idx="116">
                  <c:v>676.7</c:v>
                </c:pt>
                <c:pt idx="117">
                  <c:v>673</c:v>
                </c:pt>
                <c:pt idx="118">
                  <c:v>671.5</c:v>
                </c:pt>
                <c:pt idx="119">
                  <c:v>682.5</c:v>
                </c:pt>
                <c:pt idx="120">
                  <c:v>676.2</c:v>
                </c:pt>
                <c:pt idx="121">
                  <c:v>678.6</c:v>
                </c:pt>
                <c:pt idx="122">
                  <c:v>681.7</c:v>
                </c:pt>
                <c:pt idx="123">
                  <c:v>688.8</c:v>
                </c:pt>
                <c:pt idx="124">
                  <c:v>689.9</c:v>
                </c:pt>
                <c:pt idx="125">
                  <c:v>689</c:v>
                </c:pt>
                <c:pt idx="126">
                  <c:v>693.4</c:v>
                </c:pt>
                <c:pt idx="127">
                  <c:v>690.7</c:v>
                </c:pt>
                <c:pt idx="128">
                  <c:v>696.7</c:v>
                </c:pt>
                <c:pt idx="129">
                  <c:v>696.4</c:v>
                </c:pt>
                <c:pt idx="130">
                  <c:v>695.5</c:v>
                </c:pt>
                <c:pt idx="131">
                  <c:v>705.1</c:v>
                </c:pt>
                <c:pt idx="132">
                  <c:v>702.9</c:v>
                </c:pt>
                <c:pt idx="133">
                  <c:v>701.6</c:v>
                </c:pt>
                <c:pt idx="134">
                  <c:v>704.9</c:v>
                </c:pt>
                <c:pt idx="135">
                  <c:v>712.8</c:v>
                </c:pt>
                <c:pt idx="136">
                  <c:v>711.6</c:v>
                </c:pt>
                <c:pt idx="137">
                  <c:v>711.7</c:v>
                </c:pt>
                <c:pt idx="138">
                  <c:v>714.8</c:v>
                </c:pt>
                <c:pt idx="139">
                  <c:v>715.7</c:v>
                </c:pt>
                <c:pt idx="140">
                  <c:v>717.5</c:v>
                </c:pt>
                <c:pt idx="141">
                  <c:v>718</c:v>
                </c:pt>
                <c:pt idx="142">
                  <c:v>718.8</c:v>
                </c:pt>
                <c:pt idx="143">
                  <c:v>728.7</c:v>
                </c:pt>
                <c:pt idx="144">
                  <c:v>749.2</c:v>
                </c:pt>
                <c:pt idx="145">
                  <c:v>752.1</c:v>
                </c:pt>
                <c:pt idx="146">
                  <c:v>758.2</c:v>
                </c:pt>
                <c:pt idx="147">
                  <c:v>756.7</c:v>
                </c:pt>
                <c:pt idx="148">
                  <c:v>756.8</c:v>
                </c:pt>
                <c:pt idx="149">
                  <c:v>764.6</c:v>
                </c:pt>
                <c:pt idx="150">
                  <c:v>762.1</c:v>
                </c:pt>
                <c:pt idx="151">
                  <c:v>759.6</c:v>
                </c:pt>
                <c:pt idx="152">
                  <c:v>773.7</c:v>
                </c:pt>
                <c:pt idx="153">
                  <c:v>763.2</c:v>
                </c:pt>
                <c:pt idx="154">
                  <c:v>768</c:v>
                </c:pt>
                <c:pt idx="155">
                  <c:v>781.6</c:v>
                </c:pt>
                <c:pt idx="156">
                  <c:v>784.9</c:v>
                </c:pt>
                <c:pt idx="157">
                  <c:v>789</c:v>
                </c:pt>
                <c:pt idx="158">
                  <c:v>795.4</c:v>
                </c:pt>
                <c:pt idx="159">
                  <c:v>785.8</c:v>
                </c:pt>
                <c:pt idx="160">
                  <c:v>797.5</c:v>
                </c:pt>
                <c:pt idx="161">
                  <c:v>801.6</c:v>
                </c:pt>
                <c:pt idx="162">
                  <c:v>799.2</c:v>
                </c:pt>
                <c:pt idx="163">
                  <c:v>803.9</c:v>
                </c:pt>
                <c:pt idx="164">
                  <c:v>804.3</c:v>
                </c:pt>
                <c:pt idx="165">
                  <c:v>803.5</c:v>
                </c:pt>
                <c:pt idx="166">
                  <c:v>809.8</c:v>
                </c:pt>
                <c:pt idx="167">
                  <c:v>813.5</c:v>
                </c:pt>
                <c:pt idx="168">
                  <c:v>821.1</c:v>
                </c:pt>
                <c:pt idx="169">
                  <c:v>822</c:v>
                </c:pt>
                <c:pt idx="170">
                  <c:v>830.2</c:v>
                </c:pt>
                <c:pt idx="171">
                  <c:v>831.4</c:v>
                </c:pt>
                <c:pt idx="172">
                  <c:v>832.7</c:v>
                </c:pt>
                <c:pt idx="173">
                  <c:v>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Transfers!$F$4</c:f>
              <c:strCache>
                <c:ptCount val="1"/>
                <c:pt idx="0">
                  <c:v>Personal Transfer Receipts: Govt Unemployment Insurance Benefits (SAAR, Bil.$)  </c:v>
                </c:pt>
              </c:strCache>
            </c:strRef>
          </c:tx>
          <c:marker>
            <c:symbol val="none"/>
          </c:marker>
          <c:cat>
            <c:strRef>
              <c:f>Transfers!$C$7:$C$181</c:f>
              <c:strCache>
                <c:ptCount val="175"/>
                <c:pt idx="0">
                  <c:v>Jan-2000</c:v>
                </c:pt>
                <c:pt idx="1">
                  <c:v>Feb-2000</c:v>
                </c:pt>
                <c:pt idx="2">
                  <c:v>Mar-2000</c:v>
                </c:pt>
                <c:pt idx="3">
                  <c:v>Apr-2000</c:v>
                </c:pt>
                <c:pt idx="4">
                  <c:v>May-2000</c:v>
                </c:pt>
                <c:pt idx="5">
                  <c:v>Jun-2000</c:v>
                </c:pt>
                <c:pt idx="6">
                  <c:v>Jul-2000</c:v>
                </c:pt>
                <c:pt idx="7">
                  <c:v>Aug-2000</c:v>
                </c:pt>
                <c:pt idx="8">
                  <c:v>Sep-2000</c:v>
                </c:pt>
                <c:pt idx="9">
                  <c:v>Oct-2000</c:v>
                </c:pt>
                <c:pt idx="10">
                  <c:v>Nov-2000</c:v>
                </c:pt>
                <c:pt idx="11">
                  <c:v>Dec-2000</c:v>
                </c:pt>
                <c:pt idx="12">
                  <c:v>Jan-2001</c:v>
                </c:pt>
                <c:pt idx="13">
                  <c:v>Feb-2001</c:v>
                </c:pt>
                <c:pt idx="14">
                  <c:v>Mar-2001</c:v>
                </c:pt>
                <c:pt idx="15">
                  <c:v>Apr-2001</c:v>
                </c:pt>
                <c:pt idx="16">
                  <c:v>May-2001</c:v>
                </c:pt>
                <c:pt idx="17">
                  <c:v>Jun-2001</c:v>
                </c:pt>
                <c:pt idx="18">
                  <c:v>Jul-2001</c:v>
                </c:pt>
                <c:pt idx="19">
                  <c:v>Aug-2001</c:v>
                </c:pt>
                <c:pt idx="20">
                  <c:v>Sep-2001</c:v>
                </c:pt>
                <c:pt idx="21">
                  <c:v>Oct-2001</c:v>
                </c:pt>
                <c:pt idx="22">
                  <c:v>Nov-2001</c:v>
                </c:pt>
                <c:pt idx="23">
                  <c:v>Dec-2001</c:v>
                </c:pt>
                <c:pt idx="24">
                  <c:v>Jan-2002</c:v>
                </c:pt>
                <c:pt idx="25">
                  <c:v>Feb-2002</c:v>
                </c:pt>
                <c:pt idx="26">
                  <c:v>Mar-2002</c:v>
                </c:pt>
                <c:pt idx="27">
                  <c:v>Apr-2002</c:v>
                </c:pt>
                <c:pt idx="28">
                  <c:v>May-2002</c:v>
                </c:pt>
                <c:pt idx="29">
                  <c:v>Jun-2002</c:v>
                </c:pt>
                <c:pt idx="30">
                  <c:v>Jul-2002</c:v>
                </c:pt>
                <c:pt idx="31">
                  <c:v>Aug-2002</c:v>
                </c:pt>
                <c:pt idx="32">
                  <c:v>Sep-2002</c:v>
                </c:pt>
                <c:pt idx="33">
                  <c:v>Oct-2002</c:v>
                </c:pt>
                <c:pt idx="34">
                  <c:v>Nov-2002</c:v>
                </c:pt>
                <c:pt idx="35">
                  <c:v>Dec-2002</c:v>
                </c:pt>
                <c:pt idx="36">
                  <c:v>Jan-2003</c:v>
                </c:pt>
                <c:pt idx="37">
                  <c:v>Feb-2003</c:v>
                </c:pt>
                <c:pt idx="38">
                  <c:v>Mar-2003</c:v>
                </c:pt>
                <c:pt idx="39">
                  <c:v>Apr-2003</c:v>
                </c:pt>
                <c:pt idx="40">
                  <c:v>May-2003</c:v>
                </c:pt>
                <c:pt idx="41">
                  <c:v>Jun-2003</c:v>
                </c:pt>
                <c:pt idx="42">
                  <c:v>Jul-2003</c:v>
                </c:pt>
                <c:pt idx="43">
                  <c:v>Aug-2003</c:v>
                </c:pt>
                <c:pt idx="44">
                  <c:v>Sep-2003</c:v>
                </c:pt>
                <c:pt idx="45">
                  <c:v>Oct-2003</c:v>
                </c:pt>
                <c:pt idx="46">
                  <c:v>Nov-2003</c:v>
                </c:pt>
                <c:pt idx="47">
                  <c:v>Dec-2003</c:v>
                </c:pt>
                <c:pt idx="48">
                  <c:v>Jan-2004</c:v>
                </c:pt>
                <c:pt idx="49">
                  <c:v>Feb-2004</c:v>
                </c:pt>
                <c:pt idx="50">
                  <c:v>Mar-2004</c:v>
                </c:pt>
                <c:pt idx="51">
                  <c:v>Apr-2004</c:v>
                </c:pt>
                <c:pt idx="52">
                  <c:v>May-2004</c:v>
                </c:pt>
                <c:pt idx="53">
                  <c:v>Jun-2004</c:v>
                </c:pt>
                <c:pt idx="54">
                  <c:v>Jul-2004</c:v>
                </c:pt>
                <c:pt idx="55">
                  <c:v>Aug-2004</c:v>
                </c:pt>
                <c:pt idx="56">
                  <c:v>Sep-2004</c:v>
                </c:pt>
                <c:pt idx="57">
                  <c:v>Oct-2004</c:v>
                </c:pt>
                <c:pt idx="58">
                  <c:v>Nov-2004</c:v>
                </c:pt>
                <c:pt idx="59">
                  <c:v>Dec-2004</c:v>
                </c:pt>
                <c:pt idx="60">
                  <c:v>Jan-2005</c:v>
                </c:pt>
                <c:pt idx="61">
                  <c:v>Feb-2005</c:v>
                </c:pt>
                <c:pt idx="62">
                  <c:v>Mar-2005</c:v>
                </c:pt>
                <c:pt idx="63">
                  <c:v>Apr-2005</c:v>
                </c:pt>
                <c:pt idx="64">
                  <c:v>May-2005</c:v>
                </c:pt>
                <c:pt idx="65">
                  <c:v>Jun-2005</c:v>
                </c:pt>
                <c:pt idx="66">
                  <c:v>Jul-2005</c:v>
                </c:pt>
                <c:pt idx="67">
                  <c:v>Aug-2005</c:v>
                </c:pt>
                <c:pt idx="68">
                  <c:v>Sep-2005</c:v>
                </c:pt>
                <c:pt idx="69">
                  <c:v>Oct-2005</c:v>
                </c:pt>
                <c:pt idx="70">
                  <c:v>Nov-2005</c:v>
                </c:pt>
                <c:pt idx="71">
                  <c:v>Dec-2005</c:v>
                </c:pt>
                <c:pt idx="72">
                  <c:v>Jan-2006</c:v>
                </c:pt>
                <c:pt idx="73">
                  <c:v>Feb-2006</c:v>
                </c:pt>
                <c:pt idx="74">
                  <c:v>Mar-2006</c:v>
                </c:pt>
                <c:pt idx="75">
                  <c:v>Apr-2006</c:v>
                </c:pt>
                <c:pt idx="76">
                  <c:v>May-2006</c:v>
                </c:pt>
                <c:pt idx="77">
                  <c:v>Jun-2006</c:v>
                </c:pt>
                <c:pt idx="78">
                  <c:v>Jul-2006</c:v>
                </c:pt>
                <c:pt idx="79">
                  <c:v>Aug-2006</c:v>
                </c:pt>
                <c:pt idx="80">
                  <c:v>Sep-2006</c:v>
                </c:pt>
                <c:pt idx="81">
                  <c:v>Oct-2006</c:v>
                </c:pt>
                <c:pt idx="82">
                  <c:v>Nov-2006</c:v>
                </c:pt>
                <c:pt idx="83">
                  <c:v>Dec-2006</c:v>
                </c:pt>
                <c:pt idx="84">
                  <c:v>Jan-2007</c:v>
                </c:pt>
                <c:pt idx="85">
                  <c:v>Feb-2007</c:v>
                </c:pt>
                <c:pt idx="86">
                  <c:v>Mar-2007</c:v>
                </c:pt>
                <c:pt idx="87">
                  <c:v>Apr-2007</c:v>
                </c:pt>
                <c:pt idx="88">
                  <c:v>May-2007</c:v>
                </c:pt>
                <c:pt idx="89">
                  <c:v>Jun-2007</c:v>
                </c:pt>
                <c:pt idx="90">
                  <c:v>Jul-2007</c:v>
                </c:pt>
                <c:pt idx="91">
                  <c:v>Aug-2007</c:v>
                </c:pt>
                <c:pt idx="92">
                  <c:v>Sep-2007</c:v>
                </c:pt>
                <c:pt idx="93">
                  <c:v>Oct-2007</c:v>
                </c:pt>
                <c:pt idx="94">
                  <c:v>Nov-2007</c:v>
                </c:pt>
                <c:pt idx="95">
                  <c:v>Dec-2007</c:v>
                </c:pt>
                <c:pt idx="96">
                  <c:v>Jan-2008</c:v>
                </c:pt>
                <c:pt idx="97">
                  <c:v>Feb-2008</c:v>
                </c:pt>
                <c:pt idx="98">
                  <c:v>Mar-2008</c:v>
                </c:pt>
                <c:pt idx="99">
                  <c:v>Apr-2008</c:v>
                </c:pt>
                <c:pt idx="100">
                  <c:v>May-2008</c:v>
                </c:pt>
                <c:pt idx="101">
                  <c:v>Jun-2008</c:v>
                </c:pt>
                <c:pt idx="102">
                  <c:v>Jul-2008</c:v>
                </c:pt>
                <c:pt idx="103">
                  <c:v>Aug-2008</c:v>
                </c:pt>
                <c:pt idx="104">
                  <c:v>Sep-2008</c:v>
                </c:pt>
                <c:pt idx="105">
                  <c:v>Oct-2008</c:v>
                </c:pt>
                <c:pt idx="106">
                  <c:v>Nov-2008</c:v>
                </c:pt>
                <c:pt idx="107">
                  <c:v>Dec-2008</c:v>
                </c:pt>
                <c:pt idx="108">
                  <c:v>Jan-2009</c:v>
                </c:pt>
                <c:pt idx="109">
                  <c:v>Feb-2009</c:v>
                </c:pt>
                <c:pt idx="110">
                  <c:v>Mar-2009</c:v>
                </c:pt>
                <c:pt idx="111">
                  <c:v>Apr-2009</c:v>
                </c:pt>
                <c:pt idx="112">
                  <c:v>May-2009</c:v>
                </c:pt>
                <c:pt idx="113">
                  <c:v>Jun-2009</c:v>
                </c:pt>
                <c:pt idx="114">
                  <c:v>Jul-2009</c:v>
                </c:pt>
                <c:pt idx="115">
                  <c:v>Aug-2009</c:v>
                </c:pt>
                <c:pt idx="116">
                  <c:v>Sep-2009</c:v>
                </c:pt>
                <c:pt idx="117">
                  <c:v>Oct-2009</c:v>
                </c:pt>
                <c:pt idx="118">
                  <c:v>Nov-2009</c:v>
                </c:pt>
                <c:pt idx="119">
                  <c:v>Dec-2009</c:v>
                </c:pt>
                <c:pt idx="120">
                  <c:v>Jan-2010</c:v>
                </c:pt>
                <c:pt idx="121">
                  <c:v>Feb-2010</c:v>
                </c:pt>
                <c:pt idx="122">
                  <c:v>Mar-2010</c:v>
                </c:pt>
                <c:pt idx="123">
                  <c:v>Apr-2010</c:v>
                </c:pt>
                <c:pt idx="124">
                  <c:v>May-2010</c:v>
                </c:pt>
                <c:pt idx="125">
                  <c:v>Jun-2010</c:v>
                </c:pt>
                <c:pt idx="126">
                  <c:v>Jul-2010</c:v>
                </c:pt>
                <c:pt idx="127">
                  <c:v>Aug-2010</c:v>
                </c:pt>
                <c:pt idx="128">
                  <c:v>Sep-2010</c:v>
                </c:pt>
                <c:pt idx="129">
                  <c:v>Oct-2010</c:v>
                </c:pt>
                <c:pt idx="130">
                  <c:v>Nov-2010</c:v>
                </c:pt>
                <c:pt idx="131">
                  <c:v>Dec-2010</c:v>
                </c:pt>
                <c:pt idx="132">
                  <c:v>Jan-2011</c:v>
                </c:pt>
                <c:pt idx="133">
                  <c:v>Feb-2011</c:v>
                </c:pt>
                <c:pt idx="134">
                  <c:v>Mar-2011</c:v>
                </c:pt>
                <c:pt idx="135">
                  <c:v>Apr-2011</c:v>
                </c:pt>
                <c:pt idx="136">
                  <c:v>May-2011</c:v>
                </c:pt>
                <c:pt idx="137">
                  <c:v>Jun-2011</c:v>
                </c:pt>
                <c:pt idx="138">
                  <c:v>Jul-2011</c:v>
                </c:pt>
                <c:pt idx="139">
                  <c:v>Aug-2011</c:v>
                </c:pt>
                <c:pt idx="140">
                  <c:v>Sep-2011</c:v>
                </c:pt>
                <c:pt idx="141">
                  <c:v>Oct-2011</c:v>
                </c:pt>
                <c:pt idx="142">
                  <c:v>Nov-2011</c:v>
                </c:pt>
                <c:pt idx="143">
                  <c:v>Dec-2011</c:v>
                </c:pt>
                <c:pt idx="144">
                  <c:v>Jan-2012</c:v>
                </c:pt>
                <c:pt idx="145">
                  <c:v>Feb-2012</c:v>
                </c:pt>
                <c:pt idx="146">
                  <c:v>Mar-2012</c:v>
                </c:pt>
                <c:pt idx="147">
                  <c:v>Apr-2012</c:v>
                </c:pt>
                <c:pt idx="148">
                  <c:v>May-2012</c:v>
                </c:pt>
                <c:pt idx="149">
                  <c:v>Jun-2012</c:v>
                </c:pt>
                <c:pt idx="150">
                  <c:v>Jul-2012</c:v>
                </c:pt>
                <c:pt idx="151">
                  <c:v>Aug-2012</c:v>
                </c:pt>
                <c:pt idx="152">
                  <c:v>Sep-2012</c:v>
                </c:pt>
                <c:pt idx="153">
                  <c:v>Oct-2012</c:v>
                </c:pt>
                <c:pt idx="154">
                  <c:v>Nov-2012</c:v>
                </c:pt>
                <c:pt idx="155">
                  <c:v>Dec-2012</c:v>
                </c:pt>
                <c:pt idx="156">
                  <c:v>Jan-2013</c:v>
                </c:pt>
                <c:pt idx="157">
                  <c:v>Feb-2013</c:v>
                </c:pt>
                <c:pt idx="158">
                  <c:v>Mar-2013</c:v>
                </c:pt>
                <c:pt idx="159">
                  <c:v>Apr-2013</c:v>
                </c:pt>
                <c:pt idx="160">
                  <c:v>May-2013</c:v>
                </c:pt>
                <c:pt idx="161">
                  <c:v>Jun-2013</c:v>
                </c:pt>
                <c:pt idx="162">
                  <c:v>Jul-2013</c:v>
                </c:pt>
                <c:pt idx="163">
                  <c:v>Aug-2013</c:v>
                </c:pt>
                <c:pt idx="164">
                  <c:v>Sep-2013</c:v>
                </c:pt>
                <c:pt idx="165">
                  <c:v>Oct-2013</c:v>
                </c:pt>
                <c:pt idx="166">
                  <c:v>Nov-2013</c:v>
                </c:pt>
                <c:pt idx="167">
                  <c:v>Dec-2013</c:v>
                </c:pt>
                <c:pt idx="168">
                  <c:v>Jan-2014</c:v>
                </c:pt>
                <c:pt idx="169">
                  <c:v>Feb-2014</c:v>
                </c:pt>
                <c:pt idx="170">
                  <c:v>Mar-2014</c:v>
                </c:pt>
                <c:pt idx="171">
                  <c:v>Apr-2014</c:v>
                </c:pt>
                <c:pt idx="172">
                  <c:v>May-2014</c:v>
                </c:pt>
                <c:pt idx="173">
                  <c:v>Jun-2014</c:v>
                </c:pt>
                <c:pt idx="174">
                  <c:v>Jul-2014</c:v>
                </c:pt>
              </c:strCache>
            </c:strRef>
          </c:cat>
          <c:val>
            <c:numRef>
              <c:f>Transfers!$F$7:$F$180</c:f>
              <c:numCache>
                <c:formatCode>0.0</c:formatCode>
                <c:ptCount val="174"/>
                <c:pt idx="0">
                  <c:v>20.9</c:v>
                </c:pt>
                <c:pt idx="1">
                  <c:v>21.2</c:v>
                </c:pt>
                <c:pt idx="2">
                  <c:v>19.600000000000001</c:v>
                </c:pt>
                <c:pt idx="3">
                  <c:v>20.3</c:v>
                </c:pt>
                <c:pt idx="4">
                  <c:v>20.399999999999999</c:v>
                </c:pt>
                <c:pt idx="5">
                  <c:v>19.2</c:v>
                </c:pt>
                <c:pt idx="6">
                  <c:v>20.8</c:v>
                </c:pt>
                <c:pt idx="7">
                  <c:v>20.399999999999999</c:v>
                </c:pt>
                <c:pt idx="8">
                  <c:v>20.5</c:v>
                </c:pt>
                <c:pt idx="9">
                  <c:v>21.8</c:v>
                </c:pt>
                <c:pt idx="10">
                  <c:v>21</c:v>
                </c:pt>
                <c:pt idx="11">
                  <c:v>22.7</c:v>
                </c:pt>
                <c:pt idx="12">
                  <c:v>27.3</c:v>
                </c:pt>
                <c:pt idx="13">
                  <c:v>25.4</c:v>
                </c:pt>
                <c:pt idx="14">
                  <c:v>23.7</c:v>
                </c:pt>
                <c:pt idx="15">
                  <c:v>27.3</c:v>
                </c:pt>
                <c:pt idx="16">
                  <c:v>29.1</c:v>
                </c:pt>
                <c:pt idx="17">
                  <c:v>28.8</c:v>
                </c:pt>
                <c:pt idx="18">
                  <c:v>33.1</c:v>
                </c:pt>
                <c:pt idx="19">
                  <c:v>30.6</c:v>
                </c:pt>
                <c:pt idx="20">
                  <c:v>35.700000000000003</c:v>
                </c:pt>
                <c:pt idx="21">
                  <c:v>39.200000000000003</c:v>
                </c:pt>
                <c:pt idx="22">
                  <c:v>40.200000000000003</c:v>
                </c:pt>
                <c:pt idx="23">
                  <c:v>42.6</c:v>
                </c:pt>
                <c:pt idx="24">
                  <c:v>42.4</c:v>
                </c:pt>
                <c:pt idx="25">
                  <c:v>41.5</c:v>
                </c:pt>
                <c:pt idx="26">
                  <c:v>44.8</c:v>
                </c:pt>
                <c:pt idx="27">
                  <c:v>59.7</c:v>
                </c:pt>
                <c:pt idx="28">
                  <c:v>61</c:v>
                </c:pt>
                <c:pt idx="29">
                  <c:v>60.7</c:v>
                </c:pt>
                <c:pt idx="30">
                  <c:v>58.5</c:v>
                </c:pt>
                <c:pt idx="31">
                  <c:v>55.3</c:v>
                </c:pt>
                <c:pt idx="32">
                  <c:v>57.5</c:v>
                </c:pt>
                <c:pt idx="33">
                  <c:v>55</c:v>
                </c:pt>
                <c:pt idx="34">
                  <c:v>50.8</c:v>
                </c:pt>
                <c:pt idx="35">
                  <c:v>54.6</c:v>
                </c:pt>
                <c:pt idx="36">
                  <c:v>49.7</c:v>
                </c:pt>
                <c:pt idx="37">
                  <c:v>50</c:v>
                </c:pt>
                <c:pt idx="38">
                  <c:v>54.1</c:v>
                </c:pt>
                <c:pt idx="39">
                  <c:v>55</c:v>
                </c:pt>
                <c:pt idx="40">
                  <c:v>52.1</c:v>
                </c:pt>
                <c:pt idx="41">
                  <c:v>57.6</c:v>
                </c:pt>
                <c:pt idx="42">
                  <c:v>54.8</c:v>
                </c:pt>
                <c:pt idx="43">
                  <c:v>53.3</c:v>
                </c:pt>
                <c:pt idx="44">
                  <c:v>56.1</c:v>
                </c:pt>
                <c:pt idx="45">
                  <c:v>51.8</c:v>
                </c:pt>
                <c:pt idx="46">
                  <c:v>51.6</c:v>
                </c:pt>
                <c:pt idx="47">
                  <c:v>52.1</c:v>
                </c:pt>
                <c:pt idx="48">
                  <c:v>46.8</c:v>
                </c:pt>
                <c:pt idx="49">
                  <c:v>43.7</c:v>
                </c:pt>
                <c:pt idx="50">
                  <c:v>39.700000000000003</c:v>
                </c:pt>
                <c:pt idx="51">
                  <c:v>35.299999999999997</c:v>
                </c:pt>
                <c:pt idx="52">
                  <c:v>36.9</c:v>
                </c:pt>
                <c:pt idx="53">
                  <c:v>35.4</c:v>
                </c:pt>
                <c:pt idx="54">
                  <c:v>33.4</c:v>
                </c:pt>
                <c:pt idx="55">
                  <c:v>35.700000000000003</c:v>
                </c:pt>
                <c:pt idx="56">
                  <c:v>32.1</c:v>
                </c:pt>
                <c:pt idx="57">
                  <c:v>33.299999999999997</c:v>
                </c:pt>
                <c:pt idx="58">
                  <c:v>33.4</c:v>
                </c:pt>
                <c:pt idx="59">
                  <c:v>31.4</c:v>
                </c:pt>
                <c:pt idx="60">
                  <c:v>35.799999999999997</c:v>
                </c:pt>
                <c:pt idx="61">
                  <c:v>32.299999999999997</c:v>
                </c:pt>
                <c:pt idx="62">
                  <c:v>31.3</c:v>
                </c:pt>
                <c:pt idx="63">
                  <c:v>31.1</c:v>
                </c:pt>
                <c:pt idx="64">
                  <c:v>32.4</c:v>
                </c:pt>
                <c:pt idx="65">
                  <c:v>29.8</c:v>
                </c:pt>
                <c:pt idx="66">
                  <c:v>31.1</c:v>
                </c:pt>
                <c:pt idx="67">
                  <c:v>31.2</c:v>
                </c:pt>
                <c:pt idx="68">
                  <c:v>29.9</c:v>
                </c:pt>
                <c:pt idx="69">
                  <c:v>34.799999999999997</c:v>
                </c:pt>
                <c:pt idx="70">
                  <c:v>31</c:v>
                </c:pt>
                <c:pt idx="71">
                  <c:v>30.6</c:v>
                </c:pt>
                <c:pt idx="72">
                  <c:v>30.9</c:v>
                </c:pt>
                <c:pt idx="73">
                  <c:v>30</c:v>
                </c:pt>
                <c:pt idx="74">
                  <c:v>29.4</c:v>
                </c:pt>
                <c:pt idx="75">
                  <c:v>30.4</c:v>
                </c:pt>
                <c:pt idx="76">
                  <c:v>30.2</c:v>
                </c:pt>
                <c:pt idx="77">
                  <c:v>29</c:v>
                </c:pt>
                <c:pt idx="78">
                  <c:v>31.3</c:v>
                </c:pt>
                <c:pt idx="79">
                  <c:v>31.2</c:v>
                </c:pt>
                <c:pt idx="80">
                  <c:v>30</c:v>
                </c:pt>
                <c:pt idx="81">
                  <c:v>31.3</c:v>
                </c:pt>
                <c:pt idx="82">
                  <c:v>30</c:v>
                </c:pt>
                <c:pt idx="83">
                  <c:v>30.8</c:v>
                </c:pt>
                <c:pt idx="84">
                  <c:v>33</c:v>
                </c:pt>
                <c:pt idx="85">
                  <c:v>32.799999999999997</c:v>
                </c:pt>
                <c:pt idx="86">
                  <c:v>29.3</c:v>
                </c:pt>
                <c:pt idx="87">
                  <c:v>32.299999999999997</c:v>
                </c:pt>
                <c:pt idx="88">
                  <c:v>31.3</c:v>
                </c:pt>
                <c:pt idx="89">
                  <c:v>29.2</c:v>
                </c:pt>
                <c:pt idx="90">
                  <c:v>34.200000000000003</c:v>
                </c:pt>
                <c:pt idx="91">
                  <c:v>31.1</c:v>
                </c:pt>
                <c:pt idx="92">
                  <c:v>34.299999999999997</c:v>
                </c:pt>
                <c:pt idx="93">
                  <c:v>35.1</c:v>
                </c:pt>
                <c:pt idx="94">
                  <c:v>33.200000000000003</c:v>
                </c:pt>
                <c:pt idx="95">
                  <c:v>37</c:v>
                </c:pt>
                <c:pt idx="96">
                  <c:v>36.4</c:v>
                </c:pt>
                <c:pt idx="97">
                  <c:v>35.9</c:v>
                </c:pt>
                <c:pt idx="98">
                  <c:v>37.9</c:v>
                </c:pt>
                <c:pt idx="99">
                  <c:v>38.299999999999997</c:v>
                </c:pt>
                <c:pt idx="100">
                  <c:v>36.1</c:v>
                </c:pt>
                <c:pt idx="101">
                  <c:v>39.1</c:v>
                </c:pt>
                <c:pt idx="102">
                  <c:v>45.1</c:v>
                </c:pt>
                <c:pt idx="103">
                  <c:v>61.2</c:v>
                </c:pt>
                <c:pt idx="104">
                  <c:v>68.400000000000006</c:v>
                </c:pt>
                <c:pt idx="105">
                  <c:v>62.2</c:v>
                </c:pt>
                <c:pt idx="106">
                  <c:v>67.7</c:v>
                </c:pt>
                <c:pt idx="107">
                  <c:v>85.5</c:v>
                </c:pt>
                <c:pt idx="108">
                  <c:v>90.1</c:v>
                </c:pt>
                <c:pt idx="109">
                  <c:v>98.4</c:v>
                </c:pt>
                <c:pt idx="110">
                  <c:v>112.4</c:v>
                </c:pt>
                <c:pt idx="111">
                  <c:v>117.5</c:v>
                </c:pt>
                <c:pt idx="112">
                  <c:v>129.1</c:v>
                </c:pt>
                <c:pt idx="113">
                  <c:v>140.19999999999999</c:v>
                </c:pt>
                <c:pt idx="114">
                  <c:v>139.69999999999999</c:v>
                </c:pt>
                <c:pt idx="115">
                  <c:v>149</c:v>
                </c:pt>
                <c:pt idx="116">
                  <c:v>149.30000000000001</c:v>
                </c:pt>
                <c:pt idx="117">
                  <c:v>141.19999999999999</c:v>
                </c:pt>
                <c:pt idx="118">
                  <c:v>151.4</c:v>
                </c:pt>
                <c:pt idx="119">
                  <c:v>156.30000000000001</c:v>
                </c:pt>
                <c:pt idx="120">
                  <c:v>161.5</c:v>
                </c:pt>
                <c:pt idx="121">
                  <c:v>159</c:v>
                </c:pt>
                <c:pt idx="122">
                  <c:v>159</c:v>
                </c:pt>
                <c:pt idx="123">
                  <c:v>145.19999999999999</c:v>
                </c:pt>
                <c:pt idx="124">
                  <c:v>141.6</c:v>
                </c:pt>
                <c:pt idx="125">
                  <c:v>134.69999999999999</c:v>
                </c:pt>
                <c:pt idx="126">
                  <c:v>119.5</c:v>
                </c:pt>
                <c:pt idx="127">
                  <c:v>143.1</c:v>
                </c:pt>
                <c:pt idx="128">
                  <c:v>129.4</c:v>
                </c:pt>
                <c:pt idx="129">
                  <c:v>126.1</c:v>
                </c:pt>
                <c:pt idx="130">
                  <c:v>126.3</c:v>
                </c:pt>
                <c:pt idx="131">
                  <c:v>120.9</c:v>
                </c:pt>
                <c:pt idx="132">
                  <c:v>120.9</c:v>
                </c:pt>
                <c:pt idx="133">
                  <c:v>116.9</c:v>
                </c:pt>
                <c:pt idx="134">
                  <c:v>115.2</c:v>
                </c:pt>
                <c:pt idx="135">
                  <c:v>109</c:v>
                </c:pt>
                <c:pt idx="136">
                  <c:v>112.2</c:v>
                </c:pt>
                <c:pt idx="137">
                  <c:v>106.3</c:v>
                </c:pt>
                <c:pt idx="138">
                  <c:v>103</c:v>
                </c:pt>
                <c:pt idx="139">
                  <c:v>105.3</c:v>
                </c:pt>
                <c:pt idx="140">
                  <c:v>98.8</c:v>
                </c:pt>
                <c:pt idx="141">
                  <c:v>102.3</c:v>
                </c:pt>
                <c:pt idx="142">
                  <c:v>100</c:v>
                </c:pt>
                <c:pt idx="143">
                  <c:v>96</c:v>
                </c:pt>
                <c:pt idx="144">
                  <c:v>100.6</c:v>
                </c:pt>
                <c:pt idx="145">
                  <c:v>96.1</c:v>
                </c:pt>
                <c:pt idx="146">
                  <c:v>91</c:v>
                </c:pt>
                <c:pt idx="147">
                  <c:v>91.9</c:v>
                </c:pt>
                <c:pt idx="148">
                  <c:v>84.6</c:v>
                </c:pt>
                <c:pt idx="149">
                  <c:v>81.400000000000006</c:v>
                </c:pt>
                <c:pt idx="150">
                  <c:v>82.5</c:v>
                </c:pt>
                <c:pt idx="151">
                  <c:v>75.5</c:v>
                </c:pt>
                <c:pt idx="152">
                  <c:v>76.3</c:v>
                </c:pt>
                <c:pt idx="153">
                  <c:v>74.8</c:v>
                </c:pt>
                <c:pt idx="154">
                  <c:v>72.900000000000006</c:v>
                </c:pt>
                <c:pt idx="155">
                  <c:v>75.5</c:v>
                </c:pt>
                <c:pt idx="156">
                  <c:v>71.599999999999994</c:v>
                </c:pt>
                <c:pt idx="157">
                  <c:v>68.2</c:v>
                </c:pt>
                <c:pt idx="158">
                  <c:v>66.900000000000006</c:v>
                </c:pt>
                <c:pt idx="159">
                  <c:v>69.400000000000006</c:v>
                </c:pt>
                <c:pt idx="160">
                  <c:v>62</c:v>
                </c:pt>
                <c:pt idx="161">
                  <c:v>62.1</c:v>
                </c:pt>
                <c:pt idx="162">
                  <c:v>61.9</c:v>
                </c:pt>
                <c:pt idx="163">
                  <c:v>55.4</c:v>
                </c:pt>
                <c:pt idx="164">
                  <c:v>60.6</c:v>
                </c:pt>
                <c:pt idx="165">
                  <c:v>54.7</c:v>
                </c:pt>
                <c:pt idx="166">
                  <c:v>53.6</c:v>
                </c:pt>
                <c:pt idx="167">
                  <c:v>59.9</c:v>
                </c:pt>
                <c:pt idx="168">
                  <c:v>44</c:v>
                </c:pt>
                <c:pt idx="169">
                  <c:v>40.6</c:v>
                </c:pt>
                <c:pt idx="170">
                  <c:v>39.5</c:v>
                </c:pt>
                <c:pt idx="171">
                  <c:v>37.799999999999997</c:v>
                </c:pt>
                <c:pt idx="172">
                  <c:v>37.200000000000003</c:v>
                </c:pt>
                <c:pt idx="173">
                  <c:v>36.799999999999997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Transfers!$G$4</c:f>
              <c:strCache>
                <c:ptCount val="1"/>
                <c:pt idx="0">
                  <c:v>Personal Transfer Receipts: Veterans' Benefits (SAAR ,Bil.$)  </c:v>
                </c:pt>
              </c:strCache>
            </c:strRef>
          </c:tx>
          <c:marker>
            <c:symbol val="none"/>
          </c:marker>
          <c:cat>
            <c:strRef>
              <c:f>Transfers!$C$7:$C$181</c:f>
              <c:strCache>
                <c:ptCount val="175"/>
                <c:pt idx="0">
                  <c:v>Jan-2000</c:v>
                </c:pt>
                <c:pt idx="1">
                  <c:v>Feb-2000</c:v>
                </c:pt>
                <c:pt idx="2">
                  <c:v>Mar-2000</c:v>
                </c:pt>
                <c:pt idx="3">
                  <c:v>Apr-2000</c:v>
                </c:pt>
                <c:pt idx="4">
                  <c:v>May-2000</c:v>
                </c:pt>
                <c:pt idx="5">
                  <c:v>Jun-2000</c:v>
                </c:pt>
                <c:pt idx="6">
                  <c:v>Jul-2000</c:v>
                </c:pt>
                <c:pt idx="7">
                  <c:v>Aug-2000</c:v>
                </c:pt>
                <c:pt idx="8">
                  <c:v>Sep-2000</c:v>
                </c:pt>
                <c:pt idx="9">
                  <c:v>Oct-2000</c:v>
                </c:pt>
                <c:pt idx="10">
                  <c:v>Nov-2000</c:v>
                </c:pt>
                <c:pt idx="11">
                  <c:v>Dec-2000</c:v>
                </c:pt>
                <c:pt idx="12">
                  <c:v>Jan-2001</c:v>
                </c:pt>
                <c:pt idx="13">
                  <c:v>Feb-2001</c:v>
                </c:pt>
                <c:pt idx="14">
                  <c:v>Mar-2001</c:v>
                </c:pt>
                <c:pt idx="15">
                  <c:v>Apr-2001</c:v>
                </c:pt>
                <c:pt idx="16">
                  <c:v>May-2001</c:v>
                </c:pt>
                <c:pt idx="17">
                  <c:v>Jun-2001</c:v>
                </c:pt>
                <c:pt idx="18">
                  <c:v>Jul-2001</c:v>
                </c:pt>
                <c:pt idx="19">
                  <c:v>Aug-2001</c:v>
                </c:pt>
                <c:pt idx="20">
                  <c:v>Sep-2001</c:v>
                </c:pt>
                <c:pt idx="21">
                  <c:v>Oct-2001</c:v>
                </c:pt>
                <c:pt idx="22">
                  <c:v>Nov-2001</c:v>
                </c:pt>
                <c:pt idx="23">
                  <c:v>Dec-2001</c:v>
                </c:pt>
                <c:pt idx="24">
                  <c:v>Jan-2002</c:v>
                </c:pt>
                <c:pt idx="25">
                  <c:v>Feb-2002</c:v>
                </c:pt>
                <c:pt idx="26">
                  <c:v>Mar-2002</c:v>
                </c:pt>
                <c:pt idx="27">
                  <c:v>Apr-2002</c:v>
                </c:pt>
                <c:pt idx="28">
                  <c:v>May-2002</c:v>
                </c:pt>
                <c:pt idx="29">
                  <c:v>Jun-2002</c:v>
                </c:pt>
                <c:pt idx="30">
                  <c:v>Jul-2002</c:v>
                </c:pt>
                <c:pt idx="31">
                  <c:v>Aug-2002</c:v>
                </c:pt>
                <c:pt idx="32">
                  <c:v>Sep-2002</c:v>
                </c:pt>
                <c:pt idx="33">
                  <c:v>Oct-2002</c:v>
                </c:pt>
                <c:pt idx="34">
                  <c:v>Nov-2002</c:v>
                </c:pt>
                <c:pt idx="35">
                  <c:v>Dec-2002</c:v>
                </c:pt>
                <c:pt idx="36">
                  <c:v>Jan-2003</c:v>
                </c:pt>
                <c:pt idx="37">
                  <c:v>Feb-2003</c:v>
                </c:pt>
                <c:pt idx="38">
                  <c:v>Mar-2003</c:v>
                </c:pt>
                <c:pt idx="39">
                  <c:v>Apr-2003</c:v>
                </c:pt>
                <c:pt idx="40">
                  <c:v>May-2003</c:v>
                </c:pt>
                <c:pt idx="41">
                  <c:v>Jun-2003</c:v>
                </c:pt>
                <c:pt idx="42">
                  <c:v>Jul-2003</c:v>
                </c:pt>
                <c:pt idx="43">
                  <c:v>Aug-2003</c:v>
                </c:pt>
                <c:pt idx="44">
                  <c:v>Sep-2003</c:v>
                </c:pt>
                <c:pt idx="45">
                  <c:v>Oct-2003</c:v>
                </c:pt>
                <c:pt idx="46">
                  <c:v>Nov-2003</c:v>
                </c:pt>
                <c:pt idx="47">
                  <c:v>Dec-2003</c:v>
                </c:pt>
                <c:pt idx="48">
                  <c:v>Jan-2004</c:v>
                </c:pt>
                <c:pt idx="49">
                  <c:v>Feb-2004</c:v>
                </c:pt>
                <c:pt idx="50">
                  <c:v>Mar-2004</c:v>
                </c:pt>
                <c:pt idx="51">
                  <c:v>Apr-2004</c:v>
                </c:pt>
                <c:pt idx="52">
                  <c:v>May-2004</c:v>
                </c:pt>
                <c:pt idx="53">
                  <c:v>Jun-2004</c:v>
                </c:pt>
                <c:pt idx="54">
                  <c:v>Jul-2004</c:v>
                </c:pt>
                <c:pt idx="55">
                  <c:v>Aug-2004</c:v>
                </c:pt>
                <c:pt idx="56">
                  <c:v>Sep-2004</c:v>
                </c:pt>
                <c:pt idx="57">
                  <c:v>Oct-2004</c:v>
                </c:pt>
                <c:pt idx="58">
                  <c:v>Nov-2004</c:v>
                </c:pt>
                <c:pt idx="59">
                  <c:v>Dec-2004</c:v>
                </c:pt>
                <c:pt idx="60">
                  <c:v>Jan-2005</c:v>
                </c:pt>
                <c:pt idx="61">
                  <c:v>Feb-2005</c:v>
                </c:pt>
                <c:pt idx="62">
                  <c:v>Mar-2005</c:v>
                </c:pt>
                <c:pt idx="63">
                  <c:v>Apr-2005</c:v>
                </c:pt>
                <c:pt idx="64">
                  <c:v>May-2005</c:v>
                </c:pt>
                <c:pt idx="65">
                  <c:v>Jun-2005</c:v>
                </c:pt>
                <c:pt idx="66">
                  <c:v>Jul-2005</c:v>
                </c:pt>
                <c:pt idx="67">
                  <c:v>Aug-2005</c:v>
                </c:pt>
                <c:pt idx="68">
                  <c:v>Sep-2005</c:v>
                </c:pt>
                <c:pt idx="69">
                  <c:v>Oct-2005</c:v>
                </c:pt>
                <c:pt idx="70">
                  <c:v>Nov-2005</c:v>
                </c:pt>
                <c:pt idx="71">
                  <c:v>Dec-2005</c:v>
                </c:pt>
                <c:pt idx="72">
                  <c:v>Jan-2006</c:v>
                </c:pt>
                <c:pt idx="73">
                  <c:v>Feb-2006</c:v>
                </c:pt>
                <c:pt idx="74">
                  <c:v>Mar-2006</c:v>
                </c:pt>
                <c:pt idx="75">
                  <c:v>Apr-2006</c:v>
                </c:pt>
                <c:pt idx="76">
                  <c:v>May-2006</c:v>
                </c:pt>
                <c:pt idx="77">
                  <c:v>Jun-2006</c:v>
                </c:pt>
                <c:pt idx="78">
                  <c:v>Jul-2006</c:v>
                </c:pt>
                <c:pt idx="79">
                  <c:v>Aug-2006</c:v>
                </c:pt>
                <c:pt idx="80">
                  <c:v>Sep-2006</c:v>
                </c:pt>
                <c:pt idx="81">
                  <c:v>Oct-2006</c:v>
                </c:pt>
                <c:pt idx="82">
                  <c:v>Nov-2006</c:v>
                </c:pt>
                <c:pt idx="83">
                  <c:v>Dec-2006</c:v>
                </c:pt>
                <c:pt idx="84">
                  <c:v>Jan-2007</c:v>
                </c:pt>
                <c:pt idx="85">
                  <c:v>Feb-2007</c:v>
                </c:pt>
                <c:pt idx="86">
                  <c:v>Mar-2007</c:v>
                </c:pt>
                <c:pt idx="87">
                  <c:v>Apr-2007</c:v>
                </c:pt>
                <c:pt idx="88">
                  <c:v>May-2007</c:v>
                </c:pt>
                <c:pt idx="89">
                  <c:v>Jun-2007</c:v>
                </c:pt>
                <c:pt idx="90">
                  <c:v>Jul-2007</c:v>
                </c:pt>
                <c:pt idx="91">
                  <c:v>Aug-2007</c:v>
                </c:pt>
                <c:pt idx="92">
                  <c:v>Sep-2007</c:v>
                </c:pt>
                <c:pt idx="93">
                  <c:v>Oct-2007</c:v>
                </c:pt>
                <c:pt idx="94">
                  <c:v>Nov-2007</c:v>
                </c:pt>
                <c:pt idx="95">
                  <c:v>Dec-2007</c:v>
                </c:pt>
                <c:pt idx="96">
                  <c:v>Jan-2008</c:v>
                </c:pt>
                <c:pt idx="97">
                  <c:v>Feb-2008</c:v>
                </c:pt>
                <c:pt idx="98">
                  <c:v>Mar-2008</c:v>
                </c:pt>
                <c:pt idx="99">
                  <c:v>Apr-2008</c:v>
                </c:pt>
                <c:pt idx="100">
                  <c:v>May-2008</c:v>
                </c:pt>
                <c:pt idx="101">
                  <c:v>Jun-2008</c:v>
                </c:pt>
                <c:pt idx="102">
                  <c:v>Jul-2008</c:v>
                </c:pt>
                <c:pt idx="103">
                  <c:v>Aug-2008</c:v>
                </c:pt>
                <c:pt idx="104">
                  <c:v>Sep-2008</c:v>
                </c:pt>
                <c:pt idx="105">
                  <c:v>Oct-2008</c:v>
                </c:pt>
                <c:pt idx="106">
                  <c:v>Nov-2008</c:v>
                </c:pt>
                <c:pt idx="107">
                  <c:v>Dec-2008</c:v>
                </c:pt>
                <c:pt idx="108">
                  <c:v>Jan-2009</c:v>
                </c:pt>
                <c:pt idx="109">
                  <c:v>Feb-2009</c:v>
                </c:pt>
                <c:pt idx="110">
                  <c:v>Mar-2009</c:v>
                </c:pt>
                <c:pt idx="111">
                  <c:v>Apr-2009</c:v>
                </c:pt>
                <c:pt idx="112">
                  <c:v>May-2009</c:v>
                </c:pt>
                <c:pt idx="113">
                  <c:v>Jun-2009</c:v>
                </c:pt>
                <c:pt idx="114">
                  <c:v>Jul-2009</c:v>
                </c:pt>
                <c:pt idx="115">
                  <c:v>Aug-2009</c:v>
                </c:pt>
                <c:pt idx="116">
                  <c:v>Sep-2009</c:v>
                </c:pt>
                <c:pt idx="117">
                  <c:v>Oct-2009</c:v>
                </c:pt>
                <c:pt idx="118">
                  <c:v>Nov-2009</c:v>
                </c:pt>
                <c:pt idx="119">
                  <c:v>Dec-2009</c:v>
                </c:pt>
                <c:pt idx="120">
                  <c:v>Jan-2010</c:v>
                </c:pt>
                <c:pt idx="121">
                  <c:v>Feb-2010</c:v>
                </c:pt>
                <c:pt idx="122">
                  <c:v>Mar-2010</c:v>
                </c:pt>
                <c:pt idx="123">
                  <c:v>Apr-2010</c:v>
                </c:pt>
                <c:pt idx="124">
                  <c:v>May-2010</c:v>
                </c:pt>
                <c:pt idx="125">
                  <c:v>Jun-2010</c:v>
                </c:pt>
                <c:pt idx="126">
                  <c:v>Jul-2010</c:v>
                </c:pt>
                <c:pt idx="127">
                  <c:v>Aug-2010</c:v>
                </c:pt>
                <c:pt idx="128">
                  <c:v>Sep-2010</c:v>
                </c:pt>
                <c:pt idx="129">
                  <c:v>Oct-2010</c:v>
                </c:pt>
                <c:pt idx="130">
                  <c:v>Nov-2010</c:v>
                </c:pt>
                <c:pt idx="131">
                  <c:v>Dec-2010</c:v>
                </c:pt>
                <c:pt idx="132">
                  <c:v>Jan-2011</c:v>
                </c:pt>
                <c:pt idx="133">
                  <c:v>Feb-2011</c:v>
                </c:pt>
                <c:pt idx="134">
                  <c:v>Mar-2011</c:v>
                </c:pt>
                <c:pt idx="135">
                  <c:v>Apr-2011</c:v>
                </c:pt>
                <c:pt idx="136">
                  <c:v>May-2011</c:v>
                </c:pt>
                <c:pt idx="137">
                  <c:v>Jun-2011</c:v>
                </c:pt>
                <c:pt idx="138">
                  <c:v>Jul-2011</c:v>
                </c:pt>
                <c:pt idx="139">
                  <c:v>Aug-2011</c:v>
                </c:pt>
                <c:pt idx="140">
                  <c:v>Sep-2011</c:v>
                </c:pt>
                <c:pt idx="141">
                  <c:v>Oct-2011</c:v>
                </c:pt>
                <c:pt idx="142">
                  <c:v>Nov-2011</c:v>
                </c:pt>
                <c:pt idx="143">
                  <c:v>Dec-2011</c:v>
                </c:pt>
                <c:pt idx="144">
                  <c:v>Jan-2012</c:v>
                </c:pt>
                <c:pt idx="145">
                  <c:v>Feb-2012</c:v>
                </c:pt>
                <c:pt idx="146">
                  <c:v>Mar-2012</c:v>
                </c:pt>
                <c:pt idx="147">
                  <c:v>Apr-2012</c:v>
                </c:pt>
                <c:pt idx="148">
                  <c:v>May-2012</c:v>
                </c:pt>
                <c:pt idx="149">
                  <c:v>Jun-2012</c:v>
                </c:pt>
                <c:pt idx="150">
                  <c:v>Jul-2012</c:v>
                </c:pt>
                <c:pt idx="151">
                  <c:v>Aug-2012</c:v>
                </c:pt>
                <c:pt idx="152">
                  <c:v>Sep-2012</c:v>
                </c:pt>
                <c:pt idx="153">
                  <c:v>Oct-2012</c:v>
                </c:pt>
                <c:pt idx="154">
                  <c:v>Nov-2012</c:v>
                </c:pt>
                <c:pt idx="155">
                  <c:v>Dec-2012</c:v>
                </c:pt>
                <c:pt idx="156">
                  <c:v>Jan-2013</c:v>
                </c:pt>
                <c:pt idx="157">
                  <c:v>Feb-2013</c:v>
                </c:pt>
                <c:pt idx="158">
                  <c:v>Mar-2013</c:v>
                </c:pt>
                <c:pt idx="159">
                  <c:v>Apr-2013</c:v>
                </c:pt>
                <c:pt idx="160">
                  <c:v>May-2013</c:v>
                </c:pt>
                <c:pt idx="161">
                  <c:v>Jun-2013</c:v>
                </c:pt>
                <c:pt idx="162">
                  <c:v>Jul-2013</c:v>
                </c:pt>
                <c:pt idx="163">
                  <c:v>Aug-2013</c:v>
                </c:pt>
                <c:pt idx="164">
                  <c:v>Sep-2013</c:v>
                </c:pt>
                <c:pt idx="165">
                  <c:v>Oct-2013</c:v>
                </c:pt>
                <c:pt idx="166">
                  <c:v>Nov-2013</c:v>
                </c:pt>
                <c:pt idx="167">
                  <c:v>Dec-2013</c:v>
                </c:pt>
                <c:pt idx="168">
                  <c:v>Jan-2014</c:v>
                </c:pt>
                <c:pt idx="169">
                  <c:v>Feb-2014</c:v>
                </c:pt>
                <c:pt idx="170">
                  <c:v>Mar-2014</c:v>
                </c:pt>
                <c:pt idx="171">
                  <c:v>Apr-2014</c:v>
                </c:pt>
                <c:pt idx="172">
                  <c:v>May-2014</c:v>
                </c:pt>
                <c:pt idx="173">
                  <c:v>Jun-2014</c:v>
                </c:pt>
                <c:pt idx="174">
                  <c:v>Jul-2014</c:v>
                </c:pt>
              </c:strCache>
            </c:strRef>
          </c:cat>
          <c:val>
            <c:numRef>
              <c:f>Transfers!$G$7:$G$180</c:f>
              <c:numCache>
                <c:formatCode>0.0</c:formatCode>
                <c:ptCount val="174"/>
                <c:pt idx="0">
                  <c:v>25</c:v>
                </c:pt>
                <c:pt idx="1">
                  <c:v>25.1</c:v>
                </c:pt>
                <c:pt idx="2">
                  <c:v>25.2</c:v>
                </c:pt>
                <c:pt idx="3">
                  <c:v>24.9</c:v>
                </c:pt>
                <c:pt idx="4">
                  <c:v>25</c:v>
                </c:pt>
                <c:pt idx="5">
                  <c:v>24.9</c:v>
                </c:pt>
                <c:pt idx="6">
                  <c:v>24.9</c:v>
                </c:pt>
                <c:pt idx="7">
                  <c:v>25.1</c:v>
                </c:pt>
                <c:pt idx="8">
                  <c:v>24.7</c:v>
                </c:pt>
                <c:pt idx="9">
                  <c:v>25.2</c:v>
                </c:pt>
                <c:pt idx="10">
                  <c:v>24.7</c:v>
                </c:pt>
                <c:pt idx="11">
                  <c:v>25.4</c:v>
                </c:pt>
                <c:pt idx="12">
                  <c:v>26.1</c:v>
                </c:pt>
                <c:pt idx="13">
                  <c:v>26.1</c:v>
                </c:pt>
                <c:pt idx="14">
                  <c:v>26</c:v>
                </c:pt>
                <c:pt idx="15">
                  <c:v>26.4</c:v>
                </c:pt>
                <c:pt idx="16">
                  <c:v>26.4</c:v>
                </c:pt>
                <c:pt idx="17">
                  <c:v>26.2</c:v>
                </c:pt>
                <c:pt idx="18">
                  <c:v>26.6</c:v>
                </c:pt>
                <c:pt idx="19">
                  <c:v>26.5</c:v>
                </c:pt>
                <c:pt idx="20">
                  <c:v>26.2</c:v>
                </c:pt>
                <c:pt idx="21">
                  <c:v>28.5</c:v>
                </c:pt>
                <c:pt idx="22">
                  <c:v>27</c:v>
                </c:pt>
                <c:pt idx="23">
                  <c:v>27.3</c:v>
                </c:pt>
                <c:pt idx="24">
                  <c:v>28.8</c:v>
                </c:pt>
                <c:pt idx="25">
                  <c:v>28.5</c:v>
                </c:pt>
                <c:pt idx="26">
                  <c:v>29</c:v>
                </c:pt>
                <c:pt idx="27">
                  <c:v>29.4</c:v>
                </c:pt>
                <c:pt idx="28">
                  <c:v>29.1</c:v>
                </c:pt>
                <c:pt idx="29">
                  <c:v>29.4</c:v>
                </c:pt>
                <c:pt idx="30">
                  <c:v>29.8</c:v>
                </c:pt>
                <c:pt idx="31">
                  <c:v>29.7</c:v>
                </c:pt>
                <c:pt idx="32">
                  <c:v>29.9</c:v>
                </c:pt>
                <c:pt idx="33">
                  <c:v>30.3</c:v>
                </c:pt>
                <c:pt idx="34">
                  <c:v>30.2</c:v>
                </c:pt>
                <c:pt idx="35">
                  <c:v>30.4</c:v>
                </c:pt>
                <c:pt idx="36">
                  <c:v>31.2</c:v>
                </c:pt>
                <c:pt idx="37">
                  <c:v>31.1</c:v>
                </c:pt>
                <c:pt idx="38">
                  <c:v>31.8</c:v>
                </c:pt>
                <c:pt idx="39">
                  <c:v>31.5</c:v>
                </c:pt>
                <c:pt idx="40">
                  <c:v>31.8</c:v>
                </c:pt>
                <c:pt idx="41">
                  <c:v>32</c:v>
                </c:pt>
                <c:pt idx="42">
                  <c:v>32.1</c:v>
                </c:pt>
                <c:pt idx="43">
                  <c:v>31.8</c:v>
                </c:pt>
                <c:pt idx="44">
                  <c:v>32.4</c:v>
                </c:pt>
                <c:pt idx="45">
                  <c:v>32</c:v>
                </c:pt>
                <c:pt idx="46">
                  <c:v>32</c:v>
                </c:pt>
                <c:pt idx="47">
                  <c:v>32.200000000000003</c:v>
                </c:pt>
                <c:pt idx="48">
                  <c:v>33</c:v>
                </c:pt>
                <c:pt idx="49">
                  <c:v>33.6</c:v>
                </c:pt>
                <c:pt idx="50">
                  <c:v>33.9</c:v>
                </c:pt>
                <c:pt idx="51">
                  <c:v>33.9</c:v>
                </c:pt>
                <c:pt idx="52">
                  <c:v>33.5</c:v>
                </c:pt>
                <c:pt idx="53">
                  <c:v>33.799999999999997</c:v>
                </c:pt>
                <c:pt idx="54">
                  <c:v>33.799999999999997</c:v>
                </c:pt>
                <c:pt idx="55">
                  <c:v>34.799999999999997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34.700000000000003</c:v>
                </c:pt>
                <c:pt idx="59">
                  <c:v>35</c:v>
                </c:pt>
                <c:pt idx="60">
                  <c:v>36</c:v>
                </c:pt>
                <c:pt idx="61">
                  <c:v>36</c:v>
                </c:pt>
                <c:pt idx="62">
                  <c:v>36.4</c:v>
                </c:pt>
                <c:pt idx="63">
                  <c:v>35.9</c:v>
                </c:pt>
                <c:pt idx="64">
                  <c:v>36.299999999999997</c:v>
                </c:pt>
                <c:pt idx="65">
                  <c:v>36.6</c:v>
                </c:pt>
                <c:pt idx="66">
                  <c:v>36.299999999999997</c:v>
                </c:pt>
                <c:pt idx="67">
                  <c:v>36.700000000000003</c:v>
                </c:pt>
                <c:pt idx="68">
                  <c:v>36.5</c:v>
                </c:pt>
                <c:pt idx="69">
                  <c:v>36.6</c:v>
                </c:pt>
                <c:pt idx="70">
                  <c:v>36.5</c:v>
                </c:pt>
                <c:pt idx="71">
                  <c:v>36.9</c:v>
                </c:pt>
                <c:pt idx="72">
                  <c:v>38.5</c:v>
                </c:pt>
                <c:pt idx="73">
                  <c:v>38.4</c:v>
                </c:pt>
                <c:pt idx="74">
                  <c:v>38.200000000000003</c:v>
                </c:pt>
                <c:pt idx="75">
                  <c:v>38.700000000000003</c:v>
                </c:pt>
                <c:pt idx="76">
                  <c:v>38.6</c:v>
                </c:pt>
                <c:pt idx="77">
                  <c:v>38.9</c:v>
                </c:pt>
                <c:pt idx="78">
                  <c:v>38.6</c:v>
                </c:pt>
                <c:pt idx="79">
                  <c:v>39.4</c:v>
                </c:pt>
                <c:pt idx="80">
                  <c:v>39.1</c:v>
                </c:pt>
                <c:pt idx="81">
                  <c:v>39.200000000000003</c:v>
                </c:pt>
                <c:pt idx="82">
                  <c:v>39.299999999999997</c:v>
                </c:pt>
                <c:pt idx="83">
                  <c:v>39.4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40.299999999999997</c:v>
                </c:pt>
                <c:pt idx="87">
                  <c:v>42.4</c:v>
                </c:pt>
                <c:pt idx="88">
                  <c:v>41.6</c:v>
                </c:pt>
                <c:pt idx="89">
                  <c:v>41.3</c:v>
                </c:pt>
                <c:pt idx="90">
                  <c:v>42</c:v>
                </c:pt>
                <c:pt idx="91">
                  <c:v>42.1</c:v>
                </c:pt>
                <c:pt idx="92">
                  <c:v>41.6</c:v>
                </c:pt>
                <c:pt idx="93">
                  <c:v>42.7</c:v>
                </c:pt>
                <c:pt idx="94">
                  <c:v>42.2</c:v>
                </c:pt>
                <c:pt idx="95">
                  <c:v>42.7</c:v>
                </c:pt>
                <c:pt idx="96">
                  <c:v>44.1</c:v>
                </c:pt>
                <c:pt idx="97">
                  <c:v>44.5</c:v>
                </c:pt>
                <c:pt idx="98">
                  <c:v>43.9</c:v>
                </c:pt>
                <c:pt idx="99">
                  <c:v>44.5</c:v>
                </c:pt>
                <c:pt idx="100">
                  <c:v>44.3</c:v>
                </c:pt>
                <c:pt idx="101">
                  <c:v>45.3</c:v>
                </c:pt>
                <c:pt idx="102">
                  <c:v>45.8</c:v>
                </c:pt>
                <c:pt idx="103">
                  <c:v>44.9</c:v>
                </c:pt>
                <c:pt idx="104">
                  <c:v>45.6</c:v>
                </c:pt>
                <c:pt idx="105">
                  <c:v>45.8</c:v>
                </c:pt>
                <c:pt idx="106">
                  <c:v>45.5</c:v>
                </c:pt>
                <c:pt idx="107">
                  <c:v>46.1</c:v>
                </c:pt>
                <c:pt idx="108">
                  <c:v>49.7</c:v>
                </c:pt>
                <c:pt idx="109">
                  <c:v>49.1</c:v>
                </c:pt>
                <c:pt idx="110">
                  <c:v>50.3</c:v>
                </c:pt>
                <c:pt idx="111">
                  <c:v>50.2</c:v>
                </c:pt>
                <c:pt idx="112">
                  <c:v>50.1</c:v>
                </c:pt>
                <c:pt idx="113">
                  <c:v>51.1</c:v>
                </c:pt>
                <c:pt idx="114">
                  <c:v>51.3</c:v>
                </c:pt>
                <c:pt idx="115">
                  <c:v>52</c:v>
                </c:pt>
                <c:pt idx="116">
                  <c:v>52.7</c:v>
                </c:pt>
                <c:pt idx="117">
                  <c:v>53.1</c:v>
                </c:pt>
                <c:pt idx="118">
                  <c:v>54.3</c:v>
                </c:pt>
                <c:pt idx="119">
                  <c:v>54.4</c:v>
                </c:pt>
                <c:pt idx="120">
                  <c:v>54.9</c:v>
                </c:pt>
                <c:pt idx="121">
                  <c:v>56.7</c:v>
                </c:pt>
                <c:pt idx="122">
                  <c:v>56.1</c:v>
                </c:pt>
                <c:pt idx="123">
                  <c:v>56.4</c:v>
                </c:pt>
                <c:pt idx="124">
                  <c:v>57.5</c:v>
                </c:pt>
                <c:pt idx="125">
                  <c:v>57.6</c:v>
                </c:pt>
                <c:pt idx="126">
                  <c:v>58.2</c:v>
                </c:pt>
                <c:pt idx="127">
                  <c:v>59</c:v>
                </c:pt>
                <c:pt idx="128">
                  <c:v>59.5</c:v>
                </c:pt>
                <c:pt idx="129">
                  <c:v>59.3</c:v>
                </c:pt>
                <c:pt idx="130">
                  <c:v>60.3</c:v>
                </c:pt>
                <c:pt idx="131">
                  <c:v>60.1</c:v>
                </c:pt>
                <c:pt idx="132">
                  <c:v>61.1</c:v>
                </c:pt>
                <c:pt idx="133">
                  <c:v>61.4</c:v>
                </c:pt>
                <c:pt idx="134">
                  <c:v>62.3</c:v>
                </c:pt>
                <c:pt idx="135">
                  <c:v>62.7</c:v>
                </c:pt>
                <c:pt idx="136">
                  <c:v>61.3</c:v>
                </c:pt>
                <c:pt idx="137">
                  <c:v>63.2</c:v>
                </c:pt>
                <c:pt idx="138">
                  <c:v>63.6</c:v>
                </c:pt>
                <c:pt idx="139">
                  <c:v>64.7</c:v>
                </c:pt>
                <c:pt idx="140">
                  <c:v>65.400000000000006</c:v>
                </c:pt>
                <c:pt idx="141">
                  <c:v>64.5</c:v>
                </c:pt>
                <c:pt idx="142">
                  <c:v>64.3</c:v>
                </c:pt>
                <c:pt idx="143">
                  <c:v>64.7</c:v>
                </c:pt>
                <c:pt idx="144">
                  <c:v>66.3</c:v>
                </c:pt>
                <c:pt idx="145">
                  <c:v>67</c:v>
                </c:pt>
                <c:pt idx="146">
                  <c:v>68.7</c:v>
                </c:pt>
                <c:pt idx="147">
                  <c:v>68.8</c:v>
                </c:pt>
                <c:pt idx="148">
                  <c:v>69.3</c:v>
                </c:pt>
                <c:pt idx="149">
                  <c:v>68.900000000000006</c:v>
                </c:pt>
                <c:pt idx="150">
                  <c:v>70.900000000000006</c:v>
                </c:pt>
                <c:pt idx="151">
                  <c:v>71.900000000000006</c:v>
                </c:pt>
                <c:pt idx="152">
                  <c:v>70.900000000000006</c:v>
                </c:pt>
                <c:pt idx="153">
                  <c:v>72.3</c:v>
                </c:pt>
                <c:pt idx="154">
                  <c:v>72.7</c:v>
                </c:pt>
                <c:pt idx="155">
                  <c:v>73.599999999999994</c:v>
                </c:pt>
                <c:pt idx="156">
                  <c:v>75.2</c:v>
                </c:pt>
                <c:pt idx="157">
                  <c:v>77</c:v>
                </c:pt>
                <c:pt idx="158">
                  <c:v>75.5</c:v>
                </c:pt>
                <c:pt idx="159">
                  <c:v>77</c:v>
                </c:pt>
                <c:pt idx="160">
                  <c:v>78.8</c:v>
                </c:pt>
                <c:pt idx="161">
                  <c:v>79.8</c:v>
                </c:pt>
                <c:pt idx="162">
                  <c:v>79.099999999999994</c:v>
                </c:pt>
                <c:pt idx="163">
                  <c:v>79.8</c:v>
                </c:pt>
                <c:pt idx="164">
                  <c:v>81.3</c:v>
                </c:pt>
                <c:pt idx="165">
                  <c:v>81.8</c:v>
                </c:pt>
                <c:pt idx="166">
                  <c:v>81.5</c:v>
                </c:pt>
                <c:pt idx="167">
                  <c:v>81.400000000000006</c:v>
                </c:pt>
                <c:pt idx="168">
                  <c:v>81.3</c:v>
                </c:pt>
                <c:pt idx="169">
                  <c:v>85.5</c:v>
                </c:pt>
                <c:pt idx="170">
                  <c:v>83.3</c:v>
                </c:pt>
                <c:pt idx="171">
                  <c:v>83.6</c:v>
                </c:pt>
                <c:pt idx="172">
                  <c:v>83.2</c:v>
                </c:pt>
                <c:pt idx="173">
                  <c:v>83.3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Transfers!$H$4</c:f>
              <c:strCache>
                <c:ptCount val="1"/>
                <c:pt idx="0">
                  <c:v>Other Government Social Benefits to Persons (SAAR, Bil.$)  </c:v>
                </c:pt>
              </c:strCache>
            </c:strRef>
          </c:tx>
          <c:marker>
            <c:symbol val="none"/>
          </c:marker>
          <c:cat>
            <c:strRef>
              <c:f>Transfers!$C$7:$C$181</c:f>
              <c:strCache>
                <c:ptCount val="175"/>
                <c:pt idx="0">
                  <c:v>Jan-2000</c:v>
                </c:pt>
                <c:pt idx="1">
                  <c:v>Feb-2000</c:v>
                </c:pt>
                <c:pt idx="2">
                  <c:v>Mar-2000</c:v>
                </c:pt>
                <c:pt idx="3">
                  <c:v>Apr-2000</c:v>
                </c:pt>
                <c:pt idx="4">
                  <c:v>May-2000</c:v>
                </c:pt>
                <c:pt idx="5">
                  <c:v>Jun-2000</c:v>
                </c:pt>
                <c:pt idx="6">
                  <c:v>Jul-2000</c:v>
                </c:pt>
                <c:pt idx="7">
                  <c:v>Aug-2000</c:v>
                </c:pt>
                <c:pt idx="8">
                  <c:v>Sep-2000</c:v>
                </c:pt>
                <c:pt idx="9">
                  <c:v>Oct-2000</c:v>
                </c:pt>
                <c:pt idx="10">
                  <c:v>Nov-2000</c:v>
                </c:pt>
                <c:pt idx="11">
                  <c:v>Dec-2000</c:v>
                </c:pt>
                <c:pt idx="12">
                  <c:v>Jan-2001</c:v>
                </c:pt>
                <c:pt idx="13">
                  <c:v>Feb-2001</c:v>
                </c:pt>
                <c:pt idx="14">
                  <c:v>Mar-2001</c:v>
                </c:pt>
                <c:pt idx="15">
                  <c:v>Apr-2001</c:v>
                </c:pt>
                <c:pt idx="16">
                  <c:v>May-2001</c:v>
                </c:pt>
                <c:pt idx="17">
                  <c:v>Jun-2001</c:v>
                </c:pt>
                <c:pt idx="18">
                  <c:v>Jul-2001</c:v>
                </c:pt>
                <c:pt idx="19">
                  <c:v>Aug-2001</c:v>
                </c:pt>
                <c:pt idx="20">
                  <c:v>Sep-2001</c:v>
                </c:pt>
                <c:pt idx="21">
                  <c:v>Oct-2001</c:v>
                </c:pt>
                <c:pt idx="22">
                  <c:v>Nov-2001</c:v>
                </c:pt>
                <c:pt idx="23">
                  <c:v>Dec-2001</c:v>
                </c:pt>
                <c:pt idx="24">
                  <c:v>Jan-2002</c:v>
                </c:pt>
                <c:pt idx="25">
                  <c:v>Feb-2002</c:v>
                </c:pt>
                <c:pt idx="26">
                  <c:v>Mar-2002</c:v>
                </c:pt>
                <c:pt idx="27">
                  <c:v>Apr-2002</c:v>
                </c:pt>
                <c:pt idx="28">
                  <c:v>May-2002</c:v>
                </c:pt>
                <c:pt idx="29">
                  <c:v>Jun-2002</c:v>
                </c:pt>
                <c:pt idx="30">
                  <c:v>Jul-2002</c:v>
                </c:pt>
                <c:pt idx="31">
                  <c:v>Aug-2002</c:v>
                </c:pt>
                <c:pt idx="32">
                  <c:v>Sep-2002</c:v>
                </c:pt>
                <c:pt idx="33">
                  <c:v>Oct-2002</c:v>
                </c:pt>
                <c:pt idx="34">
                  <c:v>Nov-2002</c:v>
                </c:pt>
                <c:pt idx="35">
                  <c:v>Dec-2002</c:v>
                </c:pt>
                <c:pt idx="36">
                  <c:v>Jan-2003</c:v>
                </c:pt>
                <c:pt idx="37">
                  <c:v>Feb-2003</c:v>
                </c:pt>
                <c:pt idx="38">
                  <c:v>Mar-2003</c:v>
                </c:pt>
                <c:pt idx="39">
                  <c:v>Apr-2003</c:v>
                </c:pt>
                <c:pt idx="40">
                  <c:v>May-2003</c:v>
                </c:pt>
                <c:pt idx="41">
                  <c:v>Jun-2003</c:v>
                </c:pt>
                <c:pt idx="42">
                  <c:v>Jul-2003</c:v>
                </c:pt>
                <c:pt idx="43">
                  <c:v>Aug-2003</c:v>
                </c:pt>
                <c:pt idx="44">
                  <c:v>Sep-2003</c:v>
                </c:pt>
                <c:pt idx="45">
                  <c:v>Oct-2003</c:v>
                </c:pt>
                <c:pt idx="46">
                  <c:v>Nov-2003</c:v>
                </c:pt>
                <c:pt idx="47">
                  <c:v>Dec-2003</c:v>
                </c:pt>
                <c:pt idx="48">
                  <c:v>Jan-2004</c:v>
                </c:pt>
                <c:pt idx="49">
                  <c:v>Feb-2004</c:v>
                </c:pt>
                <c:pt idx="50">
                  <c:v>Mar-2004</c:v>
                </c:pt>
                <c:pt idx="51">
                  <c:v>Apr-2004</c:v>
                </c:pt>
                <c:pt idx="52">
                  <c:v>May-2004</c:v>
                </c:pt>
                <c:pt idx="53">
                  <c:v>Jun-2004</c:v>
                </c:pt>
                <c:pt idx="54">
                  <c:v>Jul-2004</c:v>
                </c:pt>
                <c:pt idx="55">
                  <c:v>Aug-2004</c:v>
                </c:pt>
                <c:pt idx="56">
                  <c:v>Sep-2004</c:v>
                </c:pt>
                <c:pt idx="57">
                  <c:v>Oct-2004</c:v>
                </c:pt>
                <c:pt idx="58">
                  <c:v>Nov-2004</c:v>
                </c:pt>
                <c:pt idx="59">
                  <c:v>Dec-2004</c:v>
                </c:pt>
                <c:pt idx="60">
                  <c:v>Jan-2005</c:v>
                </c:pt>
                <c:pt idx="61">
                  <c:v>Feb-2005</c:v>
                </c:pt>
                <c:pt idx="62">
                  <c:v>Mar-2005</c:v>
                </c:pt>
                <c:pt idx="63">
                  <c:v>Apr-2005</c:v>
                </c:pt>
                <c:pt idx="64">
                  <c:v>May-2005</c:v>
                </c:pt>
                <c:pt idx="65">
                  <c:v>Jun-2005</c:v>
                </c:pt>
                <c:pt idx="66">
                  <c:v>Jul-2005</c:v>
                </c:pt>
                <c:pt idx="67">
                  <c:v>Aug-2005</c:v>
                </c:pt>
                <c:pt idx="68">
                  <c:v>Sep-2005</c:v>
                </c:pt>
                <c:pt idx="69">
                  <c:v>Oct-2005</c:v>
                </c:pt>
                <c:pt idx="70">
                  <c:v>Nov-2005</c:v>
                </c:pt>
                <c:pt idx="71">
                  <c:v>Dec-2005</c:v>
                </c:pt>
                <c:pt idx="72">
                  <c:v>Jan-2006</c:v>
                </c:pt>
                <c:pt idx="73">
                  <c:v>Feb-2006</c:v>
                </c:pt>
                <c:pt idx="74">
                  <c:v>Mar-2006</c:v>
                </c:pt>
                <c:pt idx="75">
                  <c:v>Apr-2006</c:v>
                </c:pt>
                <c:pt idx="76">
                  <c:v>May-2006</c:v>
                </c:pt>
                <c:pt idx="77">
                  <c:v>Jun-2006</c:v>
                </c:pt>
                <c:pt idx="78">
                  <c:v>Jul-2006</c:v>
                </c:pt>
                <c:pt idx="79">
                  <c:v>Aug-2006</c:v>
                </c:pt>
                <c:pt idx="80">
                  <c:v>Sep-2006</c:v>
                </c:pt>
                <c:pt idx="81">
                  <c:v>Oct-2006</c:v>
                </c:pt>
                <c:pt idx="82">
                  <c:v>Nov-2006</c:v>
                </c:pt>
                <c:pt idx="83">
                  <c:v>Dec-2006</c:v>
                </c:pt>
                <c:pt idx="84">
                  <c:v>Jan-2007</c:v>
                </c:pt>
                <c:pt idx="85">
                  <c:v>Feb-2007</c:v>
                </c:pt>
                <c:pt idx="86">
                  <c:v>Mar-2007</c:v>
                </c:pt>
                <c:pt idx="87">
                  <c:v>Apr-2007</c:v>
                </c:pt>
                <c:pt idx="88">
                  <c:v>May-2007</c:v>
                </c:pt>
                <c:pt idx="89">
                  <c:v>Jun-2007</c:v>
                </c:pt>
                <c:pt idx="90">
                  <c:v>Jul-2007</c:v>
                </c:pt>
                <c:pt idx="91">
                  <c:v>Aug-2007</c:v>
                </c:pt>
                <c:pt idx="92">
                  <c:v>Sep-2007</c:v>
                </c:pt>
                <c:pt idx="93">
                  <c:v>Oct-2007</c:v>
                </c:pt>
                <c:pt idx="94">
                  <c:v>Nov-2007</c:v>
                </c:pt>
                <c:pt idx="95">
                  <c:v>Dec-2007</c:v>
                </c:pt>
                <c:pt idx="96">
                  <c:v>Jan-2008</c:v>
                </c:pt>
                <c:pt idx="97">
                  <c:v>Feb-2008</c:v>
                </c:pt>
                <c:pt idx="98">
                  <c:v>Mar-2008</c:v>
                </c:pt>
                <c:pt idx="99">
                  <c:v>Apr-2008</c:v>
                </c:pt>
                <c:pt idx="100">
                  <c:v>May-2008</c:v>
                </c:pt>
                <c:pt idx="101">
                  <c:v>Jun-2008</c:v>
                </c:pt>
                <c:pt idx="102">
                  <c:v>Jul-2008</c:v>
                </c:pt>
                <c:pt idx="103">
                  <c:v>Aug-2008</c:v>
                </c:pt>
                <c:pt idx="104">
                  <c:v>Sep-2008</c:v>
                </c:pt>
                <c:pt idx="105">
                  <c:v>Oct-2008</c:v>
                </c:pt>
                <c:pt idx="106">
                  <c:v>Nov-2008</c:v>
                </c:pt>
                <c:pt idx="107">
                  <c:v>Dec-2008</c:v>
                </c:pt>
                <c:pt idx="108">
                  <c:v>Jan-2009</c:v>
                </c:pt>
                <c:pt idx="109">
                  <c:v>Feb-2009</c:v>
                </c:pt>
                <c:pt idx="110">
                  <c:v>Mar-2009</c:v>
                </c:pt>
                <c:pt idx="111">
                  <c:v>Apr-2009</c:v>
                </c:pt>
                <c:pt idx="112">
                  <c:v>May-2009</c:v>
                </c:pt>
                <c:pt idx="113">
                  <c:v>Jun-2009</c:v>
                </c:pt>
                <c:pt idx="114">
                  <c:v>Jul-2009</c:v>
                </c:pt>
                <c:pt idx="115">
                  <c:v>Aug-2009</c:v>
                </c:pt>
                <c:pt idx="116">
                  <c:v>Sep-2009</c:v>
                </c:pt>
                <c:pt idx="117">
                  <c:v>Oct-2009</c:v>
                </c:pt>
                <c:pt idx="118">
                  <c:v>Nov-2009</c:v>
                </c:pt>
                <c:pt idx="119">
                  <c:v>Dec-2009</c:v>
                </c:pt>
                <c:pt idx="120">
                  <c:v>Jan-2010</c:v>
                </c:pt>
                <c:pt idx="121">
                  <c:v>Feb-2010</c:v>
                </c:pt>
                <c:pt idx="122">
                  <c:v>Mar-2010</c:v>
                </c:pt>
                <c:pt idx="123">
                  <c:v>Apr-2010</c:v>
                </c:pt>
                <c:pt idx="124">
                  <c:v>May-2010</c:v>
                </c:pt>
                <c:pt idx="125">
                  <c:v>Jun-2010</c:v>
                </c:pt>
                <c:pt idx="126">
                  <c:v>Jul-2010</c:v>
                </c:pt>
                <c:pt idx="127">
                  <c:v>Aug-2010</c:v>
                </c:pt>
                <c:pt idx="128">
                  <c:v>Sep-2010</c:v>
                </c:pt>
                <c:pt idx="129">
                  <c:v>Oct-2010</c:v>
                </c:pt>
                <c:pt idx="130">
                  <c:v>Nov-2010</c:v>
                </c:pt>
                <c:pt idx="131">
                  <c:v>Dec-2010</c:v>
                </c:pt>
                <c:pt idx="132">
                  <c:v>Jan-2011</c:v>
                </c:pt>
                <c:pt idx="133">
                  <c:v>Feb-2011</c:v>
                </c:pt>
                <c:pt idx="134">
                  <c:v>Mar-2011</c:v>
                </c:pt>
                <c:pt idx="135">
                  <c:v>Apr-2011</c:v>
                </c:pt>
                <c:pt idx="136">
                  <c:v>May-2011</c:v>
                </c:pt>
                <c:pt idx="137">
                  <c:v>Jun-2011</c:v>
                </c:pt>
                <c:pt idx="138">
                  <c:v>Jul-2011</c:v>
                </c:pt>
                <c:pt idx="139">
                  <c:v>Aug-2011</c:v>
                </c:pt>
                <c:pt idx="140">
                  <c:v>Sep-2011</c:v>
                </c:pt>
                <c:pt idx="141">
                  <c:v>Oct-2011</c:v>
                </c:pt>
                <c:pt idx="142">
                  <c:v>Nov-2011</c:v>
                </c:pt>
                <c:pt idx="143">
                  <c:v>Dec-2011</c:v>
                </c:pt>
                <c:pt idx="144">
                  <c:v>Jan-2012</c:v>
                </c:pt>
                <c:pt idx="145">
                  <c:v>Feb-2012</c:v>
                </c:pt>
                <c:pt idx="146">
                  <c:v>Mar-2012</c:v>
                </c:pt>
                <c:pt idx="147">
                  <c:v>Apr-2012</c:v>
                </c:pt>
                <c:pt idx="148">
                  <c:v>May-2012</c:v>
                </c:pt>
                <c:pt idx="149">
                  <c:v>Jun-2012</c:v>
                </c:pt>
                <c:pt idx="150">
                  <c:v>Jul-2012</c:v>
                </c:pt>
                <c:pt idx="151">
                  <c:v>Aug-2012</c:v>
                </c:pt>
                <c:pt idx="152">
                  <c:v>Sep-2012</c:v>
                </c:pt>
                <c:pt idx="153">
                  <c:v>Oct-2012</c:v>
                </c:pt>
                <c:pt idx="154">
                  <c:v>Nov-2012</c:v>
                </c:pt>
                <c:pt idx="155">
                  <c:v>Dec-2012</c:v>
                </c:pt>
                <c:pt idx="156">
                  <c:v>Jan-2013</c:v>
                </c:pt>
                <c:pt idx="157">
                  <c:v>Feb-2013</c:v>
                </c:pt>
                <c:pt idx="158">
                  <c:v>Mar-2013</c:v>
                </c:pt>
                <c:pt idx="159">
                  <c:v>Apr-2013</c:v>
                </c:pt>
                <c:pt idx="160">
                  <c:v>May-2013</c:v>
                </c:pt>
                <c:pt idx="161">
                  <c:v>Jun-2013</c:v>
                </c:pt>
                <c:pt idx="162">
                  <c:v>Jul-2013</c:v>
                </c:pt>
                <c:pt idx="163">
                  <c:v>Aug-2013</c:v>
                </c:pt>
                <c:pt idx="164">
                  <c:v>Sep-2013</c:v>
                </c:pt>
                <c:pt idx="165">
                  <c:v>Oct-2013</c:v>
                </c:pt>
                <c:pt idx="166">
                  <c:v>Nov-2013</c:v>
                </c:pt>
                <c:pt idx="167">
                  <c:v>Dec-2013</c:v>
                </c:pt>
                <c:pt idx="168">
                  <c:v>Jan-2014</c:v>
                </c:pt>
                <c:pt idx="169">
                  <c:v>Feb-2014</c:v>
                </c:pt>
                <c:pt idx="170">
                  <c:v>Mar-2014</c:v>
                </c:pt>
                <c:pt idx="171">
                  <c:v>Apr-2014</c:v>
                </c:pt>
                <c:pt idx="172">
                  <c:v>May-2014</c:v>
                </c:pt>
                <c:pt idx="173">
                  <c:v>Jun-2014</c:v>
                </c:pt>
                <c:pt idx="174">
                  <c:v>Jul-2014</c:v>
                </c:pt>
              </c:strCache>
            </c:strRef>
          </c:cat>
          <c:val>
            <c:numRef>
              <c:f>Transfers!$H$7:$H$180</c:f>
              <c:numCache>
                <c:formatCode>0.0</c:formatCode>
                <c:ptCount val="174"/>
                <c:pt idx="0">
                  <c:v>170.5</c:v>
                </c:pt>
                <c:pt idx="1">
                  <c:v>171.7</c:v>
                </c:pt>
                <c:pt idx="2">
                  <c:v>171.8</c:v>
                </c:pt>
                <c:pt idx="3">
                  <c:v>173.3</c:v>
                </c:pt>
                <c:pt idx="4">
                  <c:v>174.3</c:v>
                </c:pt>
                <c:pt idx="5">
                  <c:v>174.5</c:v>
                </c:pt>
                <c:pt idx="6">
                  <c:v>174.6</c:v>
                </c:pt>
                <c:pt idx="7">
                  <c:v>176.1</c:v>
                </c:pt>
                <c:pt idx="8">
                  <c:v>176.2</c:v>
                </c:pt>
                <c:pt idx="9">
                  <c:v>178.5</c:v>
                </c:pt>
                <c:pt idx="10">
                  <c:v>177.2</c:v>
                </c:pt>
                <c:pt idx="11">
                  <c:v>179.3</c:v>
                </c:pt>
                <c:pt idx="12">
                  <c:v>181.2</c:v>
                </c:pt>
                <c:pt idx="13">
                  <c:v>181.8</c:v>
                </c:pt>
                <c:pt idx="14">
                  <c:v>183.4</c:v>
                </c:pt>
                <c:pt idx="15">
                  <c:v>184.8</c:v>
                </c:pt>
                <c:pt idx="16">
                  <c:v>185.6</c:v>
                </c:pt>
                <c:pt idx="17">
                  <c:v>189.9</c:v>
                </c:pt>
                <c:pt idx="18">
                  <c:v>189.3</c:v>
                </c:pt>
                <c:pt idx="19">
                  <c:v>189.1</c:v>
                </c:pt>
                <c:pt idx="20">
                  <c:v>190.3</c:v>
                </c:pt>
                <c:pt idx="21">
                  <c:v>192.4</c:v>
                </c:pt>
                <c:pt idx="22">
                  <c:v>192.5</c:v>
                </c:pt>
                <c:pt idx="23">
                  <c:v>194.8</c:v>
                </c:pt>
                <c:pt idx="24">
                  <c:v>202.3</c:v>
                </c:pt>
                <c:pt idx="25">
                  <c:v>203.4</c:v>
                </c:pt>
                <c:pt idx="26">
                  <c:v>204.1</c:v>
                </c:pt>
                <c:pt idx="27">
                  <c:v>205.4</c:v>
                </c:pt>
                <c:pt idx="28">
                  <c:v>205.9</c:v>
                </c:pt>
                <c:pt idx="29">
                  <c:v>205.9</c:v>
                </c:pt>
                <c:pt idx="30">
                  <c:v>207.3</c:v>
                </c:pt>
                <c:pt idx="31">
                  <c:v>207.6</c:v>
                </c:pt>
                <c:pt idx="32">
                  <c:v>209</c:v>
                </c:pt>
                <c:pt idx="33">
                  <c:v>210.5</c:v>
                </c:pt>
                <c:pt idx="34">
                  <c:v>211</c:v>
                </c:pt>
                <c:pt idx="35">
                  <c:v>211.8</c:v>
                </c:pt>
                <c:pt idx="36">
                  <c:v>218.1</c:v>
                </c:pt>
                <c:pt idx="37">
                  <c:v>219.5</c:v>
                </c:pt>
                <c:pt idx="38">
                  <c:v>221</c:v>
                </c:pt>
                <c:pt idx="39">
                  <c:v>223.4</c:v>
                </c:pt>
                <c:pt idx="40">
                  <c:v>224.5</c:v>
                </c:pt>
                <c:pt idx="41">
                  <c:v>226</c:v>
                </c:pt>
                <c:pt idx="42">
                  <c:v>226.9</c:v>
                </c:pt>
                <c:pt idx="43">
                  <c:v>229.1</c:v>
                </c:pt>
                <c:pt idx="44">
                  <c:v>232</c:v>
                </c:pt>
                <c:pt idx="45">
                  <c:v>232.1</c:v>
                </c:pt>
                <c:pt idx="46">
                  <c:v>233.6</c:v>
                </c:pt>
                <c:pt idx="47">
                  <c:v>235.4</c:v>
                </c:pt>
                <c:pt idx="48">
                  <c:v>241.2</c:v>
                </c:pt>
                <c:pt idx="49">
                  <c:v>243.3</c:v>
                </c:pt>
                <c:pt idx="50">
                  <c:v>246</c:v>
                </c:pt>
                <c:pt idx="51">
                  <c:v>246.8</c:v>
                </c:pt>
                <c:pt idx="52">
                  <c:v>248.1</c:v>
                </c:pt>
                <c:pt idx="53">
                  <c:v>250</c:v>
                </c:pt>
                <c:pt idx="54">
                  <c:v>250</c:v>
                </c:pt>
                <c:pt idx="55">
                  <c:v>252.6</c:v>
                </c:pt>
                <c:pt idx="56">
                  <c:v>256.8</c:v>
                </c:pt>
                <c:pt idx="57">
                  <c:v>254</c:v>
                </c:pt>
                <c:pt idx="58">
                  <c:v>252.8</c:v>
                </c:pt>
                <c:pt idx="59">
                  <c:v>255.1</c:v>
                </c:pt>
                <c:pt idx="60">
                  <c:v>260.10000000000002</c:v>
                </c:pt>
                <c:pt idx="61">
                  <c:v>261.3</c:v>
                </c:pt>
                <c:pt idx="62">
                  <c:v>260.8</c:v>
                </c:pt>
                <c:pt idx="63">
                  <c:v>261.10000000000002</c:v>
                </c:pt>
                <c:pt idx="64">
                  <c:v>262</c:v>
                </c:pt>
                <c:pt idx="65">
                  <c:v>261.8</c:v>
                </c:pt>
                <c:pt idx="66">
                  <c:v>262.2</c:v>
                </c:pt>
                <c:pt idx="67">
                  <c:v>286.60000000000002</c:v>
                </c:pt>
                <c:pt idx="68">
                  <c:v>288.3</c:v>
                </c:pt>
                <c:pt idx="69">
                  <c:v>273</c:v>
                </c:pt>
                <c:pt idx="70">
                  <c:v>278.3</c:v>
                </c:pt>
                <c:pt idx="71">
                  <c:v>270.7</c:v>
                </c:pt>
                <c:pt idx="72">
                  <c:v>274.39999999999998</c:v>
                </c:pt>
                <c:pt idx="73">
                  <c:v>274.2</c:v>
                </c:pt>
                <c:pt idx="74">
                  <c:v>276.10000000000002</c:v>
                </c:pt>
                <c:pt idx="75">
                  <c:v>275.5</c:v>
                </c:pt>
                <c:pt idx="76">
                  <c:v>277.7</c:v>
                </c:pt>
                <c:pt idx="77">
                  <c:v>275.7</c:v>
                </c:pt>
                <c:pt idx="78">
                  <c:v>276.10000000000002</c:v>
                </c:pt>
                <c:pt idx="79">
                  <c:v>277.39999999999998</c:v>
                </c:pt>
                <c:pt idx="80">
                  <c:v>276.3</c:v>
                </c:pt>
                <c:pt idx="81">
                  <c:v>278</c:v>
                </c:pt>
                <c:pt idx="82">
                  <c:v>278.2</c:v>
                </c:pt>
                <c:pt idx="83">
                  <c:v>279</c:v>
                </c:pt>
                <c:pt idx="84">
                  <c:v>284</c:v>
                </c:pt>
                <c:pt idx="85">
                  <c:v>284.3</c:v>
                </c:pt>
                <c:pt idx="86">
                  <c:v>285.2</c:v>
                </c:pt>
                <c:pt idx="87">
                  <c:v>285.89999999999998</c:v>
                </c:pt>
                <c:pt idx="88">
                  <c:v>286.39999999999998</c:v>
                </c:pt>
                <c:pt idx="89">
                  <c:v>287.7</c:v>
                </c:pt>
                <c:pt idx="90">
                  <c:v>288.89999999999998</c:v>
                </c:pt>
                <c:pt idx="91">
                  <c:v>288.89999999999998</c:v>
                </c:pt>
                <c:pt idx="92">
                  <c:v>289.89999999999998</c:v>
                </c:pt>
                <c:pt idx="93">
                  <c:v>293.39999999999998</c:v>
                </c:pt>
                <c:pt idx="94">
                  <c:v>294.60000000000002</c:v>
                </c:pt>
                <c:pt idx="95">
                  <c:v>297.10000000000002</c:v>
                </c:pt>
                <c:pt idx="96">
                  <c:v>300.89999999999998</c:v>
                </c:pt>
                <c:pt idx="97">
                  <c:v>302.2</c:v>
                </c:pt>
                <c:pt idx="98">
                  <c:v>304.10000000000002</c:v>
                </c:pt>
                <c:pt idx="99">
                  <c:v>314.60000000000002</c:v>
                </c:pt>
                <c:pt idx="100">
                  <c:v>488.4</c:v>
                </c:pt>
                <c:pt idx="101">
                  <c:v>460.9</c:v>
                </c:pt>
                <c:pt idx="102">
                  <c:v>317.89999999999998</c:v>
                </c:pt>
                <c:pt idx="103">
                  <c:v>320.2</c:v>
                </c:pt>
                <c:pt idx="104">
                  <c:v>327.9</c:v>
                </c:pt>
                <c:pt idx="105">
                  <c:v>333.2</c:v>
                </c:pt>
                <c:pt idx="106">
                  <c:v>330.7</c:v>
                </c:pt>
                <c:pt idx="107">
                  <c:v>331.4</c:v>
                </c:pt>
                <c:pt idx="108">
                  <c:v>346.1</c:v>
                </c:pt>
                <c:pt idx="109">
                  <c:v>348.3</c:v>
                </c:pt>
                <c:pt idx="110">
                  <c:v>356.1</c:v>
                </c:pt>
                <c:pt idx="111">
                  <c:v>372.8</c:v>
                </c:pt>
                <c:pt idx="112">
                  <c:v>529.5</c:v>
                </c:pt>
                <c:pt idx="113">
                  <c:v>385.3</c:v>
                </c:pt>
                <c:pt idx="114">
                  <c:v>381.3</c:v>
                </c:pt>
                <c:pt idx="115">
                  <c:v>382.3</c:v>
                </c:pt>
                <c:pt idx="116">
                  <c:v>405.4</c:v>
                </c:pt>
                <c:pt idx="117">
                  <c:v>387.9</c:v>
                </c:pt>
                <c:pt idx="118">
                  <c:v>392.5</c:v>
                </c:pt>
                <c:pt idx="119">
                  <c:v>397.8</c:v>
                </c:pt>
                <c:pt idx="120">
                  <c:v>428.3</c:v>
                </c:pt>
                <c:pt idx="121">
                  <c:v>430</c:v>
                </c:pt>
                <c:pt idx="122">
                  <c:v>435.8</c:v>
                </c:pt>
                <c:pt idx="123">
                  <c:v>434.4</c:v>
                </c:pt>
                <c:pt idx="124">
                  <c:v>435.6</c:v>
                </c:pt>
                <c:pt idx="125">
                  <c:v>438.3</c:v>
                </c:pt>
                <c:pt idx="126">
                  <c:v>437.1</c:v>
                </c:pt>
                <c:pt idx="127">
                  <c:v>442.5</c:v>
                </c:pt>
                <c:pt idx="128">
                  <c:v>440.2</c:v>
                </c:pt>
                <c:pt idx="129">
                  <c:v>438.7</c:v>
                </c:pt>
                <c:pt idx="130">
                  <c:v>440.3</c:v>
                </c:pt>
                <c:pt idx="131">
                  <c:v>437</c:v>
                </c:pt>
                <c:pt idx="132">
                  <c:v>432.1</c:v>
                </c:pt>
                <c:pt idx="133">
                  <c:v>432.4</c:v>
                </c:pt>
                <c:pt idx="134">
                  <c:v>432.1</c:v>
                </c:pt>
                <c:pt idx="135">
                  <c:v>431</c:v>
                </c:pt>
                <c:pt idx="136">
                  <c:v>433.7</c:v>
                </c:pt>
                <c:pt idx="137">
                  <c:v>431.2</c:v>
                </c:pt>
                <c:pt idx="138">
                  <c:v>431.2</c:v>
                </c:pt>
                <c:pt idx="139">
                  <c:v>432.7</c:v>
                </c:pt>
                <c:pt idx="140">
                  <c:v>433.1</c:v>
                </c:pt>
                <c:pt idx="141">
                  <c:v>432.4</c:v>
                </c:pt>
                <c:pt idx="142">
                  <c:v>432.9</c:v>
                </c:pt>
                <c:pt idx="143">
                  <c:v>432.9</c:v>
                </c:pt>
                <c:pt idx="144">
                  <c:v>417.4</c:v>
                </c:pt>
                <c:pt idx="145">
                  <c:v>417.7</c:v>
                </c:pt>
                <c:pt idx="146">
                  <c:v>417.8</c:v>
                </c:pt>
                <c:pt idx="147">
                  <c:v>417.4</c:v>
                </c:pt>
                <c:pt idx="148">
                  <c:v>418.1</c:v>
                </c:pt>
                <c:pt idx="149">
                  <c:v>418.1</c:v>
                </c:pt>
                <c:pt idx="150">
                  <c:v>419.9</c:v>
                </c:pt>
                <c:pt idx="151">
                  <c:v>419.6</c:v>
                </c:pt>
                <c:pt idx="152">
                  <c:v>420.6</c:v>
                </c:pt>
                <c:pt idx="153">
                  <c:v>423</c:v>
                </c:pt>
                <c:pt idx="154">
                  <c:v>421.3</c:v>
                </c:pt>
                <c:pt idx="155">
                  <c:v>420.6</c:v>
                </c:pt>
                <c:pt idx="156">
                  <c:v>419.1</c:v>
                </c:pt>
                <c:pt idx="157">
                  <c:v>418.4</c:v>
                </c:pt>
                <c:pt idx="158">
                  <c:v>418.7</c:v>
                </c:pt>
                <c:pt idx="159">
                  <c:v>418.8</c:v>
                </c:pt>
                <c:pt idx="160">
                  <c:v>418.9</c:v>
                </c:pt>
                <c:pt idx="161">
                  <c:v>419.2</c:v>
                </c:pt>
                <c:pt idx="162">
                  <c:v>418.8</c:v>
                </c:pt>
                <c:pt idx="163">
                  <c:v>418.8</c:v>
                </c:pt>
                <c:pt idx="164">
                  <c:v>419.9</c:v>
                </c:pt>
                <c:pt idx="165">
                  <c:v>420.5</c:v>
                </c:pt>
                <c:pt idx="166">
                  <c:v>415.9</c:v>
                </c:pt>
                <c:pt idx="167">
                  <c:v>414.8</c:v>
                </c:pt>
                <c:pt idx="168">
                  <c:v>424</c:v>
                </c:pt>
                <c:pt idx="169">
                  <c:v>428.2</c:v>
                </c:pt>
                <c:pt idx="170">
                  <c:v>433.1</c:v>
                </c:pt>
                <c:pt idx="171">
                  <c:v>438</c:v>
                </c:pt>
                <c:pt idx="172">
                  <c:v>448.7</c:v>
                </c:pt>
                <c:pt idx="173">
                  <c:v>450.6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15008"/>
        <c:axId val="101116928"/>
      </c:lineChart>
      <c:catAx>
        <c:axId val="10111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1116928"/>
        <c:crosses val="autoZero"/>
        <c:auto val="1"/>
        <c:lblAlgn val="ctr"/>
        <c:lblOffset val="100"/>
        <c:noMultiLvlLbl val="0"/>
      </c:catAx>
      <c:valAx>
        <c:axId val="1011169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111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61460122945305E-2"/>
          <c:y val="3.0282124466458619E-2"/>
          <c:w val="0.9412280678757442"/>
          <c:h val="0.958241580874322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FI_Q!$A$20:$A$73</c:f>
              <c:strCache>
                <c:ptCount val="54"/>
                <c:pt idx="0">
                  <c:v>Q3-2000</c:v>
                </c:pt>
                <c:pt idx="1">
                  <c:v>Q4-2000</c:v>
                </c:pt>
                <c:pt idx="2">
                  <c:v>Q1-2001</c:v>
                </c:pt>
                <c:pt idx="3">
                  <c:v>Q2-2001</c:v>
                </c:pt>
                <c:pt idx="4">
                  <c:v>Q3-2001</c:v>
                </c:pt>
                <c:pt idx="5">
                  <c:v>Q4-2001</c:v>
                </c:pt>
                <c:pt idx="6">
                  <c:v>Q1-2002</c:v>
                </c:pt>
                <c:pt idx="7">
                  <c:v>Q2-2002</c:v>
                </c:pt>
                <c:pt idx="8">
                  <c:v>Q3-2002</c:v>
                </c:pt>
                <c:pt idx="9">
                  <c:v>Q4-2002</c:v>
                </c:pt>
                <c:pt idx="10">
                  <c:v>Q1-2003</c:v>
                </c:pt>
                <c:pt idx="11">
                  <c:v>Q2-2003</c:v>
                </c:pt>
                <c:pt idx="12">
                  <c:v>Q3-2003</c:v>
                </c:pt>
                <c:pt idx="13">
                  <c:v>Q4-2003</c:v>
                </c:pt>
                <c:pt idx="14">
                  <c:v>Q1-2004</c:v>
                </c:pt>
                <c:pt idx="15">
                  <c:v>Q2-2004</c:v>
                </c:pt>
                <c:pt idx="16">
                  <c:v>Q3-2004</c:v>
                </c:pt>
                <c:pt idx="17">
                  <c:v>Q4-2004</c:v>
                </c:pt>
                <c:pt idx="18">
                  <c:v>Q1-2005</c:v>
                </c:pt>
                <c:pt idx="19">
                  <c:v>Q2-2005</c:v>
                </c:pt>
                <c:pt idx="20">
                  <c:v>Q3-2005</c:v>
                </c:pt>
                <c:pt idx="21">
                  <c:v>Q4-2005</c:v>
                </c:pt>
                <c:pt idx="22">
                  <c:v>Q1-2006</c:v>
                </c:pt>
                <c:pt idx="23">
                  <c:v>Q2-2006</c:v>
                </c:pt>
                <c:pt idx="24">
                  <c:v>Q3-2006</c:v>
                </c:pt>
                <c:pt idx="25">
                  <c:v>Q4-2006</c:v>
                </c:pt>
                <c:pt idx="26">
                  <c:v>Q1-2007</c:v>
                </c:pt>
                <c:pt idx="27">
                  <c:v>Q2-2007</c:v>
                </c:pt>
                <c:pt idx="28">
                  <c:v>Q3-2007</c:v>
                </c:pt>
                <c:pt idx="29">
                  <c:v>Q4-2007</c:v>
                </c:pt>
                <c:pt idx="30">
                  <c:v>Q1-2008</c:v>
                </c:pt>
                <c:pt idx="31">
                  <c:v>Q2-2008</c:v>
                </c:pt>
                <c:pt idx="32">
                  <c:v>Q3-2008</c:v>
                </c:pt>
                <c:pt idx="33">
                  <c:v>Q4-2008</c:v>
                </c:pt>
                <c:pt idx="34">
                  <c:v>Q1-2009</c:v>
                </c:pt>
                <c:pt idx="35">
                  <c:v>Q2-2009</c:v>
                </c:pt>
                <c:pt idx="36">
                  <c:v>Q3-2009</c:v>
                </c:pt>
                <c:pt idx="37">
                  <c:v>Q4-2009</c:v>
                </c:pt>
                <c:pt idx="38">
                  <c:v>Q1-2010</c:v>
                </c:pt>
                <c:pt idx="39">
                  <c:v>Q2-2010</c:v>
                </c:pt>
                <c:pt idx="40">
                  <c:v>Q3-2010</c:v>
                </c:pt>
                <c:pt idx="41">
                  <c:v>Q4-2010</c:v>
                </c:pt>
                <c:pt idx="42">
                  <c:v>Q1-2011</c:v>
                </c:pt>
                <c:pt idx="43">
                  <c:v>Q2-2011</c:v>
                </c:pt>
                <c:pt idx="44">
                  <c:v>Q3-2011</c:v>
                </c:pt>
                <c:pt idx="45">
                  <c:v>Q4-2011</c:v>
                </c:pt>
                <c:pt idx="46">
                  <c:v>Q1-2012</c:v>
                </c:pt>
                <c:pt idx="47">
                  <c:v>Q2-2012</c:v>
                </c:pt>
                <c:pt idx="48">
                  <c:v>Q3-2012</c:v>
                </c:pt>
                <c:pt idx="49">
                  <c:v>Q4-2012</c:v>
                </c:pt>
                <c:pt idx="50">
                  <c:v>Q1-2013</c:v>
                </c:pt>
                <c:pt idx="51">
                  <c:v>Q2-2013</c:v>
                </c:pt>
                <c:pt idx="52">
                  <c:v>Q3-2013</c:v>
                </c:pt>
                <c:pt idx="53">
                  <c:v>Q4-2013</c:v>
                </c:pt>
              </c:strCache>
            </c:strRef>
          </c:cat>
          <c:val>
            <c:numRef>
              <c:f>FI_Q!$I$20:$I$73</c:f>
              <c:numCache>
                <c:formatCode>0.00%</c:formatCode>
                <c:ptCount val="54"/>
                <c:pt idx="0">
                  <c:v>-6.6022206760035654E-4</c:v>
                </c:pt>
                <c:pt idx="1">
                  <c:v>4.9759826162617496E-4</c:v>
                </c:pt>
                <c:pt idx="2">
                  <c:v>1.8233259194187705E-3</c:v>
                </c:pt>
                <c:pt idx="3">
                  <c:v>6.9993347873263728E-3</c:v>
                </c:pt>
                <c:pt idx="4">
                  <c:v>1.2447420023384935E-2</c:v>
                </c:pt>
                <c:pt idx="5">
                  <c:v>-7.1362932885082712E-4</c:v>
                </c:pt>
                <c:pt idx="6">
                  <c:v>1.4227686915966991E-2</c:v>
                </c:pt>
                <c:pt idx="7">
                  <c:v>5.2139932577078994E-3</c:v>
                </c:pt>
                <c:pt idx="8">
                  <c:v>2.9630850473341022E-3</c:v>
                </c:pt>
                <c:pt idx="9">
                  <c:v>3.0029005787227309E-3</c:v>
                </c:pt>
                <c:pt idx="10">
                  <c:v>1.299578220366701E-3</c:v>
                </c:pt>
                <c:pt idx="11">
                  <c:v>3.4827229778010191E-3</c:v>
                </c:pt>
                <c:pt idx="12">
                  <c:v>5.5043834364227615E-3</c:v>
                </c:pt>
                <c:pt idx="13">
                  <c:v>-3.6253733473955311E-3</c:v>
                </c:pt>
                <c:pt idx="14">
                  <c:v>3.0375798289552702E-3</c:v>
                </c:pt>
                <c:pt idx="15">
                  <c:v>1.4247859681004651E-3</c:v>
                </c:pt>
                <c:pt idx="16">
                  <c:v>-1.8629277299721497E-3</c:v>
                </c:pt>
                <c:pt idx="17">
                  <c:v>-1.1215776093977579E-3</c:v>
                </c:pt>
                <c:pt idx="18">
                  <c:v>-2.9874128495860626E-3</c:v>
                </c:pt>
                <c:pt idx="19">
                  <c:v>7.6355745207942576E-4</c:v>
                </c:pt>
                <c:pt idx="20">
                  <c:v>1.3418833965216659E-4</c:v>
                </c:pt>
                <c:pt idx="21">
                  <c:v>-1.3812881358789867E-3</c:v>
                </c:pt>
                <c:pt idx="22">
                  <c:v>-6.2795795288798911E-5</c:v>
                </c:pt>
                <c:pt idx="23">
                  <c:v>7.4950865392791211E-4</c:v>
                </c:pt>
                <c:pt idx="24">
                  <c:v>1.5687525101633763E-3</c:v>
                </c:pt>
                <c:pt idx="25">
                  <c:v>-1.8410780767682507E-3</c:v>
                </c:pt>
                <c:pt idx="26">
                  <c:v>-8.8420564011488102E-4</c:v>
                </c:pt>
                <c:pt idx="27">
                  <c:v>8.2808994794505725E-4</c:v>
                </c:pt>
                <c:pt idx="28">
                  <c:v>2.126073012279532E-3</c:v>
                </c:pt>
                <c:pt idx="29">
                  <c:v>1.3045934518663216E-3</c:v>
                </c:pt>
                <c:pt idx="30">
                  <c:v>1.48521274531495E-3</c:v>
                </c:pt>
                <c:pt idx="31">
                  <c:v>1.6079721214776313E-2</c:v>
                </c:pt>
                <c:pt idx="32">
                  <c:v>1.3383726171609803E-4</c:v>
                </c:pt>
                <c:pt idx="33">
                  <c:v>-5.0574233778766036E-4</c:v>
                </c:pt>
                <c:pt idx="34">
                  <c:v>1.772915954799676E-2</c:v>
                </c:pt>
                <c:pt idx="35">
                  <c:v>1.4312814056667894E-2</c:v>
                </c:pt>
                <c:pt idx="36">
                  <c:v>5.1165128429288814E-3</c:v>
                </c:pt>
                <c:pt idx="37">
                  <c:v>-1.2041767424397633E-3</c:v>
                </c:pt>
                <c:pt idx="38">
                  <c:v>-8.7568746263533918E-5</c:v>
                </c:pt>
                <c:pt idx="39">
                  <c:v>1.4907073565058402E-3</c:v>
                </c:pt>
                <c:pt idx="40">
                  <c:v>-7.7026473482858014E-4</c:v>
                </c:pt>
                <c:pt idx="41">
                  <c:v>-2.8817764006188241E-3</c:v>
                </c:pt>
                <c:pt idx="42">
                  <c:v>-5.7329191588269476E-3</c:v>
                </c:pt>
                <c:pt idx="43">
                  <c:v>-1.54594925222459E-3</c:v>
                </c:pt>
                <c:pt idx="44">
                  <c:v>-3.5872635688552683E-3</c:v>
                </c:pt>
                <c:pt idx="45">
                  <c:v>-2.7797980383540409E-4</c:v>
                </c:pt>
                <c:pt idx="46">
                  <c:v>-3.5822613545761668E-3</c:v>
                </c:pt>
                <c:pt idx="47">
                  <c:v>7.369283478071844E-4</c:v>
                </c:pt>
                <c:pt idx="48">
                  <c:v>1.8358706404384296E-4</c:v>
                </c:pt>
                <c:pt idx="49">
                  <c:v>-5.4786898397580046E-3</c:v>
                </c:pt>
                <c:pt idx="50">
                  <c:v>-9.2788295145269459E-3</c:v>
                </c:pt>
                <c:pt idx="51">
                  <c:v>-6.3467209353558008E-4</c:v>
                </c:pt>
                <c:pt idx="52">
                  <c:v>1.1194539205484247E-3</c:v>
                </c:pt>
                <c:pt idx="53">
                  <c:v>-3.1330250688670733E-3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92032"/>
        <c:axId val="118893568"/>
      </c:lineChart>
      <c:catAx>
        <c:axId val="118892032"/>
        <c:scaling>
          <c:orientation val="minMax"/>
        </c:scaling>
        <c:delete val="0"/>
        <c:axPos val="b"/>
        <c:majorTickMark val="out"/>
        <c:minorTickMark val="none"/>
        <c:tickLblPos val="low"/>
        <c:crossAx val="11889356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88935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8892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FI_Q!$A$14</c:f>
          <c:strCache>
            <c:ptCount val="1"/>
            <c:pt idx="0">
              <c:v>Total Spending by Quarter Data (Billions of Chained 2009$, Annual Rate)</c:v>
            </c:pt>
          </c:strCache>
        </c:strRef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FI_Q!$B$17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FI_Q!$A$18:$A$75</c:f>
              <c:strCache>
                <c:ptCount val="58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</c:strCache>
            </c:strRef>
          </c:cat>
          <c:val>
            <c:numRef>
              <c:f>FI_Q!$B$18:$B$75</c:f>
              <c:numCache>
                <c:formatCode>General</c:formatCode>
                <c:ptCount val="58"/>
                <c:pt idx="0">
                  <c:v>2476.1999999999998</c:v>
                </c:pt>
                <c:pt idx="1">
                  <c:v>2506.4</c:v>
                </c:pt>
                <c:pt idx="2">
                  <c:v>2501.1999999999998</c:v>
                </c:pt>
                <c:pt idx="3">
                  <c:v>2509</c:v>
                </c:pt>
                <c:pt idx="4">
                  <c:v>2546.3000000000002</c:v>
                </c:pt>
                <c:pt idx="5">
                  <c:v>2596.4</c:v>
                </c:pt>
                <c:pt idx="6">
                  <c:v>2594.6</c:v>
                </c:pt>
                <c:pt idx="7">
                  <c:v>2632.4</c:v>
                </c:pt>
                <c:pt idx="8">
                  <c:v>2671.3</c:v>
                </c:pt>
                <c:pt idx="9">
                  <c:v>2696.9</c:v>
                </c:pt>
                <c:pt idx="10">
                  <c:v>2717.8</c:v>
                </c:pt>
                <c:pt idx="11">
                  <c:v>2737.1</c:v>
                </c:pt>
                <c:pt idx="12">
                  <c:v>2728.3</c:v>
                </c:pt>
                <c:pt idx="13">
                  <c:v>2771.2</c:v>
                </c:pt>
                <c:pt idx="14">
                  <c:v>2771.2</c:v>
                </c:pt>
                <c:pt idx="15">
                  <c:v>2786.3</c:v>
                </c:pt>
                <c:pt idx="16">
                  <c:v>2793.9</c:v>
                </c:pt>
                <c:pt idx="17">
                  <c:v>2809.9</c:v>
                </c:pt>
                <c:pt idx="18">
                  <c:v>2820.7</c:v>
                </c:pt>
                <c:pt idx="19">
                  <c:v>2808.2</c:v>
                </c:pt>
                <c:pt idx="20">
                  <c:v>2814.1</c:v>
                </c:pt>
                <c:pt idx="21">
                  <c:v>2818.9</c:v>
                </c:pt>
                <c:pt idx="22">
                  <c:v>2841</c:v>
                </c:pt>
                <c:pt idx="23">
                  <c:v>2830.7</c:v>
                </c:pt>
                <c:pt idx="24">
                  <c:v>2853.5</c:v>
                </c:pt>
                <c:pt idx="25">
                  <c:v>2864.1</c:v>
                </c:pt>
                <c:pt idx="26">
                  <c:v>2870.4</c:v>
                </c:pt>
                <c:pt idx="27">
                  <c:v>2889.1</c:v>
                </c:pt>
                <c:pt idx="28">
                  <c:v>2882.7</c:v>
                </c:pt>
                <c:pt idx="29">
                  <c:v>2907</c:v>
                </c:pt>
                <c:pt idx="30">
                  <c:v>2928</c:v>
                </c:pt>
                <c:pt idx="31">
                  <c:v>2939.8</c:v>
                </c:pt>
                <c:pt idx="32">
                  <c:v>2952</c:v>
                </c:pt>
                <c:pt idx="33">
                  <c:v>2975</c:v>
                </c:pt>
                <c:pt idx="34">
                  <c:v>3016.2</c:v>
                </c:pt>
                <c:pt idx="35">
                  <c:v>3035.9</c:v>
                </c:pt>
                <c:pt idx="36">
                  <c:v>3040.5</c:v>
                </c:pt>
                <c:pt idx="37">
                  <c:v>3096</c:v>
                </c:pt>
                <c:pt idx="38">
                  <c:v>3113</c:v>
                </c:pt>
                <c:pt idx="39">
                  <c:v>3106.8</c:v>
                </c:pt>
                <c:pt idx="40">
                  <c:v>3084.3</c:v>
                </c:pt>
                <c:pt idx="41">
                  <c:v>3106.2</c:v>
                </c:pt>
                <c:pt idx="42">
                  <c:v>3103.5</c:v>
                </c:pt>
                <c:pt idx="43">
                  <c:v>3071.5</c:v>
                </c:pt>
                <c:pt idx="44">
                  <c:v>3012.2</c:v>
                </c:pt>
                <c:pt idx="45">
                  <c:v>3009</c:v>
                </c:pt>
                <c:pt idx="46">
                  <c:v>2990</c:v>
                </c:pt>
                <c:pt idx="47">
                  <c:v>2978.3</c:v>
                </c:pt>
                <c:pt idx="48">
                  <c:v>2957.8</c:v>
                </c:pt>
                <c:pt idx="49">
                  <c:v>2954.9</c:v>
                </c:pt>
                <c:pt idx="50">
                  <c:v>2974.4</c:v>
                </c:pt>
                <c:pt idx="51">
                  <c:v>2928.7</c:v>
                </c:pt>
                <c:pt idx="52">
                  <c:v>2899.8</c:v>
                </c:pt>
                <c:pt idx="53">
                  <c:v>2901.2</c:v>
                </c:pt>
                <c:pt idx="54">
                  <c:v>2902.4</c:v>
                </c:pt>
                <c:pt idx="55">
                  <c:v>2874.5</c:v>
                </c:pt>
                <c:pt idx="56">
                  <c:v>2868.5</c:v>
                </c:pt>
                <c:pt idx="57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FI_Q!$C$17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FI_Q!$A$18:$A$75</c:f>
              <c:strCache>
                <c:ptCount val="58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</c:strCache>
            </c:strRef>
          </c:cat>
          <c:val>
            <c:numRef>
              <c:f>FI_Q!$C$18:$C$73</c:f>
              <c:numCache>
                <c:formatCode>General</c:formatCode>
                <c:ptCount val="56"/>
                <c:pt idx="0">
                  <c:v>541.06848107066048</c:v>
                </c:pt>
                <c:pt idx="1">
                  <c:v>553.42046069997764</c:v>
                </c:pt>
                <c:pt idx="2">
                  <c:v>561.82275257413426</c:v>
                </c:pt>
                <c:pt idx="3">
                  <c:v>565.79082670506693</c:v>
                </c:pt>
                <c:pt idx="4">
                  <c:v>582.71296588463963</c:v>
                </c:pt>
                <c:pt idx="5">
                  <c:v>605.88097740962155</c:v>
                </c:pt>
                <c:pt idx="6">
                  <c:v>592.75533423719878</c:v>
                </c:pt>
                <c:pt idx="7">
                  <c:v>631.51138796384623</c:v>
                </c:pt>
                <c:pt idx="8">
                  <c:v>632.07929492076084</c:v>
                </c:pt>
                <c:pt idx="9">
                  <c:v>630.91172212037998</c:v>
                </c:pt>
                <c:pt idx="10">
                  <c:v>638.1802923948494</c:v>
                </c:pt>
                <c:pt idx="11">
                  <c:v>648.5615261369976</c:v>
                </c:pt>
                <c:pt idx="12">
                  <c:v>648.44002026287978</c:v>
                </c:pt>
                <c:pt idx="13">
                  <c:v>646.1302759707205</c:v>
                </c:pt>
                <c:pt idx="14">
                  <c:v>661.19538425633061</c:v>
                </c:pt>
                <c:pt idx="15">
                  <c:v>655.38160877147538</c:v>
                </c:pt>
                <c:pt idx="16">
                  <c:v>677.88322835741008</c:v>
                </c:pt>
                <c:pt idx="17">
                  <c:v>692.3414639160319</c:v>
                </c:pt>
                <c:pt idx="18">
                  <c:v>691.80016839509153</c:v>
                </c:pt>
                <c:pt idx="19">
                  <c:v>702.31842817640165</c:v>
                </c:pt>
                <c:pt idx="20">
                  <c:v>711.99554133814911</c:v>
                </c:pt>
                <c:pt idx="21">
                  <c:v>724.41000903829354</c:v>
                </c:pt>
                <c:pt idx="22">
                  <c:v>714.27552523741542</c:v>
                </c:pt>
                <c:pt idx="23">
                  <c:v>719.70192759635938</c:v>
                </c:pt>
                <c:pt idx="24">
                  <c:v>754.32166987157723</c:v>
                </c:pt>
                <c:pt idx="25">
                  <c:v>758.36656109771047</c:v>
                </c:pt>
                <c:pt idx="26">
                  <c:v>773.77250129091726</c:v>
                </c:pt>
                <c:pt idx="27">
                  <c:v>769.04877300603766</c:v>
                </c:pt>
                <c:pt idx="28">
                  <c:v>799.4167146155047</c:v>
                </c:pt>
                <c:pt idx="29">
                  <c:v>783.3179756050414</c:v>
                </c:pt>
                <c:pt idx="30">
                  <c:v>792.36159350717026</c:v>
                </c:pt>
                <c:pt idx="31">
                  <c:v>803.41045950295063</c:v>
                </c:pt>
                <c:pt idx="32">
                  <c:v>810.25225316152557</c:v>
                </c:pt>
                <c:pt idx="33">
                  <c:v>821.36460132471484</c:v>
                </c:pt>
                <c:pt idx="34">
                  <c:v>827.44908269268751</c:v>
                </c:pt>
                <c:pt idx="35">
                  <c:v>832.94025861370437</c:v>
                </c:pt>
                <c:pt idx="36">
                  <c:v>851.47087153486927</c:v>
                </c:pt>
                <c:pt idx="37">
                  <c:v>864.38436159784453</c:v>
                </c:pt>
                <c:pt idx="38">
                  <c:v>874.08966031974978</c:v>
                </c:pt>
                <c:pt idx="39">
                  <c:v>865.32801732451833</c:v>
                </c:pt>
                <c:pt idx="40">
                  <c:v>871.56297626358264</c:v>
                </c:pt>
                <c:pt idx="41">
                  <c:v>875.74933089215892</c:v>
                </c:pt>
                <c:pt idx="42">
                  <c:v>897.15441430387943</c:v>
                </c:pt>
                <c:pt idx="43">
                  <c:v>907.80411069999411</c:v>
                </c:pt>
                <c:pt idx="44">
                  <c:v>914.99533898366224</c:v>
                </c:pt>
                <c:pt idx="45">
                  <c:v>904.37900950849178</c:v>
                </c:pt>
                <c:pt idx="46">
                  <c:v>892.80590983469972</c:v>
                </c:pt>
                <c:pt idx="47">
                  <c:v>896.09838810702001</c:v>
                </c:pt>
                <c:pt idx="48">
                  <c:v>898.58609960998854</c:v>
                </c:pt>
                <c:pt idx="49">
                  <c:v>917.52373210855058</c:v>
                </c:pt>
                <c:pt idx="50">
                  <c:v>917.31015754795635</c:v>
                </c:pt>
                <c:pt idx="51">
                  <c:v>926.42454075879766</c:v>
                </c:pt>
                <c:pt idx="52">
                  <c:v>929.88644815980388</c:v>
                </c:pt>
                <c:pt idx="53">
                  <c:v>935.13856553439689</c:v>
                </c:pt>
                <c:pt idx="54">
                  <c:v>948.29890027749627</c:v>
                </c:pt>
                <c:pt idx="55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FI_Q!$D$17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FI_Q!$A$18:$A$75</c:f>
              <c:strCache>
                <c:ptCount val="58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</c:strCache>
            </c:strRef>
          </c:cat>
          <c:val>
            <c:numRef>
              <c:f>FI_Q!$D$18:$D$75</c:f>
              <c:numCache>
                <c:formatCode>General</c:formatCode>
                <c:ptCount val="58"/>
                <c:pt idx="0">
                  <c:v>739.06558828165737</c:v>
                </c:pt>
                <c:pt idx="1">
                  <c:v>752.71283208806608</c:v>
                </c:pt>
                <c:pt idx="2">
                  <c:v>749.69310925310594</c:v>
                </c:pt>
                <c:pt idx="3">
                  <c:v>751.3271696987772</c:v>
                </c:pt>
                <c:pt idx="4">
                  <c:v>775.56308708395545</c:v>
                </c:pt>
                <c:pt idx="5">
                  <c:v>783.34709281754897</c:v>
                </c:pt>
                <c:pt idx="6">
                  <c:v>798.4302448912249</c:v>
                </c:pt>
                <c:pt idx="7">
                  <c:v>812.58587524045072</c:v>
                </c:pt>
                <c:pt idx="8">
                  <c:v>843.83522994451232</c:v>
                </c:pt>
                <c:pt idx="9">
                  <c:v>864.45245511496876</c:v>
                </c:pt>
                <c:pt idx="10">
                  <c:v>862.36182207209822</c:v>
                </c:pt>
                <c:pt idx="11">
                  <c:v>862.05634833516262</c:v>
                </c:pt>
                <c:pt idx="12">
                  <c:v>872.34384322364485</c:v>
                </c:pt>
                <c:pt idx="13">
                  <c:v>887.75779252788573</c:v>
                </c:pt>
                <c:pt idx="14">
                  <c:v>889.84853318748776</c:v>
                </c:pt>
                <c:pt idx="15">
                  <c:v>891.7108304300624</c:v>
                </c:pt>
                <c:pt idx="16">
                  <c:v>901.06730036452643</c:v>
                </c:pt>
                <c:pt idx="17">
                  <c:v>897.7240955097019</c:v>
                </c:pt>
                <c:pt idx="18">
                  <c:v>897.68536535646115</c:v>
                </c:pt>
                <c:pt idx="19">
                  <c:v>896.61132255869973</c:v>
                </c:pt>
                <c:pt idx="20">
                  <c:v>918.08064622341226</c:v>
                </c:pt>
                <c:pt idx="21">
                  <c:v>917.86596889082705</c:v>
                </c:pt>
                <c:pt idx="22">
                  <c:v>927.82319234447004</c:v>
                </c:pt>
                <c:pt idx="23">
                  <c:v>920.57954885930758</c:v>
                </c:pt>
                <c:pt idx="24">
                  <c:v>938.80811631250981</c:v>
                </c:pt>
                <c:pt idx="25">
                  <c:v>939.1988781898832</c:v>
                </c:pt>
                <c:pt idx="26">
                  <c:v>936.72382791455902</c:v>
                </c:pt>
                <c:pt idx="27">
                  <c:v>942.9644736934323</c:v>
                </c:pt>
                <c:pt idx="28">
                  <c:v>963.53081687637166</c:v>
                </c:pt>
                <c:pt idx="29">
                  <c:v>965.54408517703303</c:v>
                </c:pt>
                <c:pt idx="30">
                  <c:v>968.53303739934302</c:v>
                </c:pt>
                <c:pt idx="31">
                  <c:v>970.30058869808192</c:v>
                </c:pt>
                <c:pt idx="32">
                  <c:v>989.14991409367997</c:v>
                </c:pt>
                <c:pt idx="33">
                  <c:v>1104.7446020543637</c:v>
                </c:pt>
                <c:pt idx="34">
                  <c:v>1022.2964448880235</c:v>
                </c:pt>
                <c:pt idx="35">
                  <c:v>1065.1722040649918</c:v>
                </c:pt>
                <c:pt idx="36">
                  <c:v>1161.5346870735953</c:v>
                </c:pt>
                <c:pt idx="37">
                  <c:v>1275.804843447828</c:v>
                </c:pt>
                <c:pt idx="38">
                  <c:v>1252.43134868782</c:v>
                </c:pt>
                <c:pt idx="39">
                  <c:v>1260.1714617843647</c:v>
                </c:pt>
                <c:pt idx="40">
                  <c:v>1309.1888084729642</c:v>
                </c:pt>
                <c:pt idx="41">
                  <c:v>1304.8238044046432</c:v>
                </c:pt>
                <c:pt idx="42">
                  <c:v>1301.0728368717612</c:v>
                </c:pt>
                <c:pt idx="43">
                  <c:v>1293.1245292615886</c:v>
                </c:pt>
                <c:pt idx="44">
                  <c:v>1276.3230710977778</c:v>
                </c:pt>
                <c:pt idx="45">
                  <c:v>1264.4694559516599</c:v>
                </c:pt>
                <c:pt idx="46">
                  <c:v>1257.5092660758048</c:v>
                </c:pt>
                <c:pt idx="47">
                  <c:v>1256.2646492749207</c:v>
                </c:pt>
                <c:pt idx="48">
                  <c:v>1264.3906939126259</c:v>
                </c:pt>
                <c:pt idx="49">
                  <c:v>1258.4783389068373</c:v>
                </c:pt>
                <c:pt idx="50">
                  <c:v>1256.5676729251804</c:v>
                </c:pt>
                <c:pt idx="51">
                  <c:v>1256.019173861552</c:v>
                </c:pt>
                <c:pt idx="52">
                  <c:v>1265.3694751704084</c:v>
                </c:pt>
                <c:pt idx="53">
                  <c:v>1267.3403566447498</c:v>
                </c:pt>
                <c:pt idx="54">
                  <c:v>1265.8463312778442</c:v>
                </c:pt>
                <c:pt idx="55">
                  <c:v>1265.1185517115543</c:v>
                </c:pt>
                <c:pt idx="56">
                  <c:v>1273.7510748661616</c:v>
                </c:pt>
                <c:pt idx="57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FI_Q!$E$17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FI_Q!$A$18:$A$75</c:f>
              <c:strCache>
                <c:ptCount val="58"/>
                <c:pt idx="0">
                  <c:v>Q1-2000</c:v>
                </c:pt>
                <c:pt idx="1">
                  <c:v>Q2-2000</c:v>
                </c:pt>
                <c:pt idx="2">
                  <c:v>Q3-2000</c:v>
                </c:pt>
                <c:pt idx="3">
                  <c:v>Q4-2000</c:v>
                </c:pt>
                <c:pt idx="4">
                  <c:v>Q1-2001</c:v>
                </c:pt>
                <c:pt idx="5">
                  <c:v>Q2-2001</c:v>
                </c:pt>
                <c:pt idx="6">
                  <c:v>Q3-2001</c:v>
                </c:pt>
                <c:pt idx="7">
                  <c:v>Q4-2001</c:v>
                </c:pt>
                <c:pt idx="8">
                  <c:v>Q1-2002</c:v>
                </c:pt>
                <c:pt idx="9">
                  <c:v>Q2-2002</c:v>
                </c:pt>
                <c:pt idx="10">
                  <c:v>Q3-2002</c:v>
                </c:pt>
                <c:pt idx="11">
                  <c:v>Q4-2002</c:v>
                </c:pt>
                <c:pt idx="12">
                  <c:v>Q1-2003</c:v>
                </c:pt>
                <c:pt idx="13">
                  <c:v>Q2-2003</c:v>
                </c:pt>
                <c:pt idx="14">
                  <c:v>Q3-2003</c:v>
                </c:pt>
                <c:pt idx="15">
                  <c:v>Q4-2003</c:v>
                </c:pt>
                <c:pt idx="16">
                  <c:v>Q1-2004</c:v>
                </c:pt>
                <c:pt idx="17">
                  <c:v>Q2-2004</c:v>
                </c:pt>
                <c:pt idx="18">
                  <c:v>Q3-2004</c:v>
                </c:pt>
                <c:pt idx="19">
                  <c:v>Q4-2004</c:v>
                </c:pt>
                <c:pt idx="20">
                  <c:v>Q1-2005</c:v>
                </c:pt>
                <c:pt idx="21">
                  <c:v>Q2-2005</c:v>
                </c:pt>
                <c:pt idx="22">
                  <c:v>Q3-2005</c:v>
                </c:pt>
                <c:pt idx="23">
                  <c:v>Q4-2005</c:v>
                </c:pt>
                <c:pt idx="24">
                  <c:v>Q1-2006</c:v>
                </c:pt>
                <c:pt idx="25">
                  <c:v>Q2-2006</c:v>
                </c:pt>
                <c:pt idx="26">
                  <c:v>Q3-2006</c:v>
                </c:pt>
                <c:pt idx="27">
                  <c:v>Q4-2006</c:v>
                </c:pt>
                <c:pt idx="28">
                  <c:v>Q1-2007</c:v>
                </c:pt>
                <c:pt idx="29">
                  <c:v>Q2-2007</c:v>
                </c:pt>
                <c:pt idx="30">
                  <c:v>Q3-2007</c:v>
                </c:pt>
                <c:pt idx="31">
                  <c:v>Q4-2007</c:v>
                </c:pt>
                <c:pt idx="32">
                  <c:v>Q1-2008</c:v>
                </c:pt>
                <c:pt idx="33">
                  <c:v>Q2-2008</c:v>
                </c:pt>
                <c:pt idx="34">
                  <c:v>Q3-2008</c:v>
                </c:pt>
                <c:pt idx="35">
                  <c:v>Q4-2008</c:v>
                </c:pt>
                <c:pt idx="36">
                  <c:v>Q1-2009</c:v>
                </c:pt>
                <c:pt idx="37">
                  <c:v>Q2-2009</c:v>
                </c:pt>
                <c:pt idx="38">
                  <c:v>Q3-2009</c:v>
                </c:pt>
                <c:pt idx="39">
                  <c:v>Q4-2009</c:v>
                </c:pt>
                <c:pt idx="40">
                  <c:v>Q1-2010</c:v>
                </c:pt>
                <c:pt idx="41">
                  <c:v>Q2-2010</c:v>
                </c:pt>
                <c:pt idx="42">
                  <c:v>Q3-2010</c:v>
                </c:pt>
                <c:pt idx="43">
                  <c:v>Q4-2010</c:v>
                </c:pt>
                <c:pt idx="44">
                  <c:v>Q1-2011</c:v>
                </c:pt>
                <c:pt idx="45">
                  <c:v>Q2-2011</c:v>
                </c:pt>
                <c:pt idx="46">
                  <c:v>Q3-2011</c:v>
                </c:pt>
                <c:pt idx="47">
                  <c:v>Q4-2011</c:v>
                </c:pt>
                <c:pt idx="48">
                  <c:v>Q1-2012</c:v>
                </c:pt>
                <c:pt idx="49">
                  <c:v>Q2-2012</c:v>
                </c:pt>
                <c:pt idx="50">
                  <c:v>Q3-2012</c:v>
                </c:pt>
                <c:pt idx="51">
                  <c:v>Q4-2012</c:v>
                </c:pt>
                <c:pt idx="52">
                  <c:v>Q1-2013</c:v>
                </c:pt>
                <c:pt idx="53">
                  <c:v>Q2-2013</c:v>
                </c:pt>
                <c:pt idx="54">
                  <c:v>Q3-2013</c:v>
                </c:pt>
                <c:pt idx="55">
                  <c:v>Q4-2013</c:v>
                </c:pt>
                <c:pt idx="56">
                  <c:v>Q1-2014</c:v>
                </c:pt>
                <c:pt idx="57">
                  <c:v>Q2-2014</c:v>
                </c:pt>
              </c:strCache>
            </c:strRef>
          </c:cat>
          <c:val>
            <c:numRef>
              <c:f>FI_Q!$E$18:$E$75</c:f>
              <c:numCache>
                <c:formatCode>0.0</c:formatCode>
                <c:ptCount val="58"/>
                <c:pt idx="0">
                  <c:v>2367.5562938801249</c:v>
                </c:pt>
                <c:pt idx="1">
                  <c:v>2385.8437843253223</c:v>
                </c:pt>
                <c:pt idx="2">
                  <c:v>2408.3826157887793</c:v>
                </c:pt>
                <c:pt idx="3">
                  <c:v>2415.3892036981806</c:v>
                </c:pt>
                <c:pt idx="4">
                  <c:v>2474.6995947195032</c:v>
                </c:pt>
                <c:pt idx="5">
                  <c:v>2470.5743601839831</c:v>
                </c:pt>
                <c:pt idx="6">
                  <c:v>2237.0188794871192</c:v>
                </c:pt>
                <c:pt idx="7">
                  <c:v>2376.0452243551999</c:v>
                </c:pt>
                <c:pt idx="8">
                  <c:v>2197.756982977523</c:v>
                </c:pt>
                <c:pt idx="9">
                  <c:v>2166.2641888029493</c:v>
                </c:pt>
                <c:pt idx="10">
                  <c:v>2162.2500029018815</c:v>
                </c:pt>
                <c:pt idx="11">
                  <c:v>2147.6688427985441</c:v>
                </c:pt>
                <c:pt idx="12">
                  <c:v>2116.4348983432001</c:v>
                </c:pt>
                <c:pt idx="13">
                  <c:v>2123.6716304983324</c:v>
                </c:pt>
                <c:pt idx="14">
                  <c:v>2050.0432979353723</c:v>
                </c:pt>
                <c:pt idx="15">
                  <c:v>2135.6347666224083</c:v>
                </c:pt>
                <c:pt idx="16">
                  <c:v>2126.0037616425088</c:v>
                </c:pt>
                <c:pt idx="17">
                  <c:v>2145.053961863222</c:v>
                </c:pt>
                <c:pt idx="18">
                  <c:v>2194.5849780396952</c:v>
                </c:pt>
                <c:pt idx="19">
                  <c:v>2213.4701307297701</c:v>
                </c:pt>
                <c:pt idx="20">
                  <c:v>2307.548785038523</c:v>
                </c:pt>
                <c:pt idx="21">
                  <c:v>2328.8268643698211</c:v>
                </c:pt>
                <c:pt idx="22">
                  <c:v>2348.7479239911136</c:v>
                </c:pt>
                <c:pt idx="23">
                  <c:v>2371.6988400462269</c:v>
                </c:pt>
                <c:pt idx="24">
                  <c:v>2461.3090483037754</c:v>
                </c:pt>
                <c:pt idx="25">
                  <c:v>2477.2484647337988</c:v>
                </c:pt>
                <c:pt idx="26">
                  <c:v>2474.3404067753922</c:v>
                </c:pt>
                <c:pt idx="27">
                  <c:v>2535.1653665818631</c:v>
                </c:pt>
                <c:pt idx="28">
                  <c:v>2603.3247229397552</c:v>
                </c:pt>
                <c:pt idx="29">
                  <c:v>2610.3894761860479</c:v>
                </c:pt>
                <c:pt idx="30">
                  <c:v>2610.7954253537337</c:v>
                </c:pt>
                <c:pt idx="31">
                  <c:v>2618.2143729144623</c:v>
                </c:pt>
                <c:pt idx="32">
                  <c:v>2625.6064717215227</c:v>
                </c:pt>
                <c:pt idx="33">
                  <c:v>2407.4388332651206</c:v>
                </c:pt>
                <c:pt idx="34">
                  <c:v>2491.0817514353189</c:v>
                </c:pt>
                <c:pt idx="35">
                  <c:v>2514.9880696970308</c:v>
                </c:pt>
                <c:pt idx="36">
                  <c:v>2263.5155572583735</c:v>
                </c:pt>
                <c:pt idx="37">
                  <c:v>2188.083432035814</c:v>
                </c:pt>
                <c:pt idx="38">
                  <c:v>2172.9025565319744</c:v>
                </c:pt>
                <c:pt idx="39">
                  <c:v>2167.6111595466432</c:v>
                </c:pt>
                <c:pt idx="40">
                  <c:v>2178.6352550874321</c:v>
                </c:pt>
                <c:pt idx="41">
                  <c:v>2210.014498042271</c:v>
                </c:pt>
                <c:pt idx="42">
                  <c:v>2248.4340121738965</c:v>
                </c:pt>
                <c:pt idx="43">
                  <c:v>2272.7495035849488</c:v>
                </c:pt>
                <c:pt idx="44">
                  <c:v>2306.0418062311287</c:v>
                </c:pt>
                <c:pt idx="45">
                  <c:v>2303.0343806768487</c:v>
                </c:pt>
                <c:pt idx="46">
                  <c:v>2325.5858422647784</c:v>
                </c:pt>
                <c:pt idx="47">
                  <c:v>2314.9189168588146</c:v>
                </c:pt>
                <c:pt idx="48">
                  <c:v>2371.2893809000266</c:v>
                </c:pt>
                <c:pt idx="49">
                  <c:v>2379.3194656993328</c:v>
                </c:pt>
                <c:pt idx="50">
                  <c:v>2398.3540799608295</c:v>
                </c:pt>
                <c:pt idx="51">
                  <c:v>2465.4786122074006</c:v>
                </c:pt>
                <c:pt idx="52">
                  <c:v>2640.1368876754341</c:v>
                </c:pt>
                <c:pt idx="53">
                  <c:v>2670.2592647937831</c:v>
                </c:pt>
                <c:pt idx="54">
                  <c:v>2665.8109880297998</c:v>
                </c:pt>
                <c:pt idx="55">
                  <c:v>2693.4602503084789</c:v>
                </c:pt>
                <c:pt idx="56">
                  <c:v>2735.3841317392948</c:v>
                </c:pt>
                <c:pt idx="57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66528"/>
        <c:axId val="218346240"/>
      </c:lineChart>
      <c:catAx>
        <c:axId val="19576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46240"/>
        <c:crosses val="autoZero"/>
        <c:auto val="1"/>
        <c:lblAlgn val="ctr"/>
        <c:lblOffset val="100"/>
        <c:noMultiLvlLbl val="0"/>
      </c:catAx>
      <c:valAx>
        <c:axId val="21834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665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FI_Q_N!$A$21:$A$72</c:f>
              <c:strCache>
                <c:ptCount val="52"/>
                <c:pt idx="0">
                  <c:v>Q4-2000</c:v>
                </c:pt>
                <c:pt idx="1">
                  <c:v>Q1-2001</c:v>
                </c:pt>
                <c:pt idx="2">
                  <c:v>Q2-2001</c:v>
                </c:pt>
                <c:pt idx="3">
                  <c:v>Q3-2001</c:v>
                </c:pt>
                <c:pt idx="4">
                  <c:v>Q4-2001</c:v>
                </c:pt>
                <c:pt idx="5">
                  <c:v>Q1-2002</c:v>
                </c:pt>
                <c:pt idx="6">
                  <c:v>Q2-2002</c:v>
                </c:pt>
                <c:pt idx="7">
                  <c:v>Q3-2002</c:v>
                </c:pt>
                <c:pt idx="8">
                  <c:v>Q4-2002</c:v>
                </c:pt>
                <c:pt idx="9">
                  <c:v>Q1-2003</c:v>
                </c:pt>
                <c:pt idx="10">
                  <c:v>Q2-2003</c:v>
                </c:pt>
                <c:pt idx="11">
                  <c:v>Q3-2003</c:v>
                </c:pt>
                <c:pt idx="12">
                  <c:v>Q4-2003</c:v>
                </c:pt>
                <c:pt idx="13">
                  <c:v>Q1-2004</c:v>
                </c:pt>
                <c:pt idx="14">
                  <c:v>Q2-2004</c:v>
                </c:pt>
                <c:pt idx="15">
                  <c:v>Q3-2004</c:v>
                </c:pt>
                <c:pt idx="16">
                  <c:v>Q4-2004</c:v>
                </c:pt>
                <c:pt idx="17">
                  <c:v>Q1-2005</c:v>
                </c:pt>
                <c:pt idx="18">
                  <c:v>Q2-2005</c:v>
                </c:pt>
                <c:pt idx="19">
                  <c:v>Q3-2005</c:v>
                </c:pt>
                <c:pt idx="20">
                  <c:v>Q4-2005</c:v>
                </c:pt>
                <c:pt idx="21">
                  <c:v>Q1-2006</c:v>
                </c:pt>
                <c:pt idx="22">
                  <c:v>Q2-2006</c:v>
                </c:pt>
                <c:pt idx="23">
                  <c:v>Q3-2006</c:v>
                </c:pt>
                <c:pt idx="24">
                  <c:v>Q4-2006</c:v>
                </c:pt>
                <c:pt idx="25">
                  <c:v>Q1-2007</c:v>
                </c:pt>
                <c:pt idx="26">
                  <c:v>Q2-2007</c:v>
                </c:pt>
                <c:pt idx="27">
                  <c:v>Q3-2007</c:v>
                </c:pt>
                <c:pt idx="28">
                  <c:v>Q4-2007</c:v>
                </c:pt>
                <c:pt idx="29">
                  <c:v>Q1-2008</c:v>
                </c:pt>
                <c:pt idx="30">
                  <c:v>Q2-2008</c:v>
                </c:pt>
                <c:pt idx="31">
                  <c:v>Q3-2008</c:v>
                </c:pt>
                <c:pt idx="32">
                  <c:v>Q4-2008</c:v>
                </c:pt>
                <c:pt idx="33">
                  <c:v>Q1-2009</c:v>
                </c:pt>
                <c:pt idx="34">
                  <c:v>Q2-2009</c:v>
                </c:pt>
                <c:pt idx="35">
                  <c:v>Q3-2009</c:v>
                </c:pt>
                <c:pt idx="36">
                  <c:v>Q4-2009</c:v>
                </c:pt>
                <c:pt idx="37">
                  <c:v>Q1-2010</c:v>
                </c:pt>
                <c:pt idx="38">
                  <c:v>Q2-2010</c:v>
                </c:pt>
                <c:pt idx="39">
                  <c:v>Q3-2010</c:v>
                </c:pt>
                <c:pt idx="40">
                  <c:v>Q4-2010</c:v>
                </c:pt>
                <c:pt idx="41">
                  <c:v>Q1-2011</c:v>
                </c:pt>
                <c:pt idx="42">
                  <c:v>Q2-2011</c:v>
                </c:pt>
                <c:pt idx="43">
                  <c:v>Q3-2011</c:v>
                </c:pt>
                <c:pt idx="44">
                  <c:v>Q4-2011</c:v>
                </c:pt>
                <c:pt idx="45">
                  <c:v>Q1-2012</c:v>
                </c:pt>
                <c:pt idx="46">
                  <c:v>Q2-2012</c:v>
                </c:pt>
                <c:pt idx="47">
                  <c:v>Q3-2012</c:v>
                </c:pt>
                <c:pt idx="48">
                  <c:v>Q4-2012</c:v>
                </c:pt>
                <c:pt idx="49">
                  <c:v>Q1-2013</c:v>
                </c:pt>
                <c:pt idx="50">
                  <c:v>Q2-2013</c:v>
                </c:pt>
                <c:pt idx="51">
                  <c:v>Q3-2013</c:v>
                </c:pt>
              </c:strCache>
            </c:strRef>
          </c:cat>
          <c:val>
            <c:numRef>
              <c:f>FI_Q_N!$I$21:$I$72</c:f>
              <c:numCache>
                <c:formatCode>0.00%</c:formatCode>
                <c:ptCount val="52"/>
                <c:pt idx="0">
                  <c:v>1.2434694826454419E-3</c:v>
                </c:pt>
                <c:pt idx="1">
                  <c:v>1.8155370774290424E-3</c:v>
                </c:pt>
                <c:pt idx="2">
                  <c:v>6.3480385493265333E-3</c:v>
                </c:pt>
                <c:pt idx="3">
                  <c:v>1.3317259602850079E-2</c:v>
                </c:pt>
                <c:pt idx="4">
                  <c:v>-1.0298456891689389E-3</c:v>
                </c:pt>
                <c:pt idx="5">
                  <c:v>1.5283900778312973E-2</c:v>
                </c:pt>
                <c:pt idx="6">
                  <c:v>5.2356586731717534E-3</c:v>
                </c:pt>
                <c:pt idx="7">
                  <c:v>3.2233229751927901E-3</c:v>
                </c:pt>
                <c:pt idx="8">
                  <c:v>3.8663546265121185E-3</c:v>
                </c:pt>
                <c:pt idx="9">
                  <c:v>3.9137112472134045E-3</c:v>
                </c:pt>
                <c:pt idx="10">
                  <c:v>3.7352083429891213E-3</c:v>
                </c:pt>
                <c:pt idx="11">
                  <c:v>5.6505097641039014E-3</c:v>
                </c:pt>
                <c:pt idx="12">
                  <c:v>-3.1120371211414699E-3</c:v>
                </c:pt>
                <c:pt idx="13">
                  <c:v>4.6685528463963604E-3</c:v>
                </c:pt>
                <c:pt idx="14">
                  <c:v>1.9710469906832197E-3</c:v>
                </c:pt>
                <c:pt idx="15">
                  <c:v>-6.7188460387253106E-4</c:v>
                </c:pt>
                <c:pt idx="16">
                  <c:v>-1.6641290428432906E-4</c:v>
                </c:pt>
                <c:pt idx="17">
                  <c:v>-1.6273466646216069E-3</c:v>
                </c:pt>
                <c:pt idx="18">
                  <c:v>1.1378449290442108E-3</c:v>
                </c:pt>
                <c:pt idx="19">
                  <c:v>4.5651756711785439E-4</c:v>
                </c:pt>
                <c:pt idx="20">
                  <c:v>-4.727946685865981E-4</c:v>
                </c:pt>
                <c:pt idx="21">
                  <c:v>6.8895936661970373E-4</c:v>
                </c:pt>
                <c:pt idx="22">
                  <c:v>1.264525248620856E-3</c:v>
                </c:pt>
                <c:pt idx="23">
                  <c:v>1.6680387446896571E-3</c:v>
                </c:pt>
                <c:pt idx="24">
                  <c:v>-5.5144679143491666E-4</c:v>
                </c:pt>
                <c:pt idx="25">
                  <c:v>5.789944541855699E-4</c:v>
                </c:pt>
                <c:pt idx="26">
                  <c:v>1.2827245341945016E-3</c:v>
                </c:pt>
                <c:pt idx="27">
                  <c:v>2.9961062971996808E-3</c:v>
                </c:pt>
                <c:pt idx="28">
                  <c:v>2.2578905342607964E-3</c:v>
                </c:pt>
                <c:pt idx="29">
                  <c:v>3.3327386556828626E-3</c:v>
                </c:pt>
                <c:pt idx="30">
                  <c:v>1.7351629129611194E-2</c:v>
                </c:pt>
                <c:pt idx="31">
                  <c:v>5.8650026989263233E-4</c:v>
                </c:pt>
                <c:pt idx="32">
                  <c:v>-6.7087401009487113E-4</c:v>
                </c:pt>
                <c:pt idx="33">
                  <c:v>1.6306572046965985E-2</c:v>
                </c:pt>
                <c:pt idx="34">
                  <c:v>1.4208528564373362E-2</c:v>
                </c:pt>
                <c:pt idx="35">
                  <c:v>5.8969808516764997E-3</c:v>
                </c:pt>
                <c:pt idx="36">
                  <c:v>-5.6122529688181367E-4</c:v>
                </c:pt>
                <c:pt idx="37">
                  <c:v>1.9045381549508062E-3</c:v>
                </c:pt>
                <c:pt idx="38">
                  <c:v>2.404415669745797E-3</c:v>
                </c:pt>
                <c:pt idx="39">
                  <c:v>-6.7406274590551163E-4</c:v>
                </c:pt>
                <c:pt idx="40">
                  <c:v>-2.6434168643158554E-3</c:v>
                </c:pt>
                <c:pt idx="41">
                  <c:v>-4.9308830459122354E-3</c:v>
                </c:pt>
                <c:pt idx="42">
                  <c:v>-1.1309671277561723E-3</c:v>
                </c:pt>
                <c:pt idx="43">
                  <c:v>-3.9193258854908061E-3</c:v>
                </c:pt>
                <c:pt idx="44">
                  <c:v>-7.1395810754747537E-4</c:v>
                </c:pt>
                <c:pt idx="45">
                  <c:v>-3.0806834763811471E-3</c:v>
                </c:pt>
                <c:pt idx="46">
                  <c:v>1.7869513390820217E-5</c:v>
                </c:pt>
                <c:pt idx="47">
                  <c:v>-2.207244736084695E-4</c:v>
                </c:pt>
                <c:pt idx="48">
                  <c:v>-5.4743790299763848E-3</c:v>
                </c:pt>
                <c:pt idx="49">
                  <c:v>-9.1979915818211494E-3</c:v>
                </c:pt>
                <c:pt idx="50">
                  <c:v>-8.7753666254680523E-4</c:v>
                </c:pt>
                <c:pt idx="51">
                  <c:v>8.9778796088101802E-4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91264"/>
        <c:axId val="226982528"/>
      </c:lineChart>
      <c:catAx>
        <c:axId val="118891264"/>
        <c:scaling>
          <c:orientation val="minMax"/>
        </c:scaling>
        <c:delete val="0"/>
        <c:axPos val="b"/>
        <c:majorTickMark val="out"/>
        <c:minorTickMark val="none"/>
        <c:tickLblPos val="low"/>
        <c:crossAx val="22698252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69825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8891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</a:t>
            </a:r>
            <a:r>
              <a:rPr lang="en-US" baseline="0"/>
              <a:t> Comparison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Our FI Calculation</c:v>
          </c:tx>
          <c:marker>
            <c:symbol val="none"/>
          </c:marker>
          <c:cat>
            <c:numRef>
              <c:f>FI_A!$A$14:$A$21</c:f>
              <c:numCache>
                <c:formatCode>General</c:formatCod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numCache>
            </c:numRef>
          </c:cat>
          <c:val>
            <c:numRef>
              <c:f>FI_A!$I$15:$I$21</c:f>
              <c:numCache>
                <c:formatCode>General</c:formatCode>
                <c:ptCount val="7"/>
                <c:pt idx="0">
                  <c:v>0.35608030528758094</c:v>
                </c:pt>
                <c:pt idx="1">
                  <c:v>0.68731078438405568</c:v>
                </c:pt>
                <c:pt idx="2">
                  <c:v>0.26193541118831415</c:v>
                </c:pt>
                <c:pt idx="3">
                  <c:v>8.7445207140290485E-2</c:v>
                </c:pt>
                <c:pt idx="4">
                  <c:v>-9.8068028887698361E-2</c:v>
                </c:pt>
                <c:pt idx="5">
                  <c:v>9.9847525349052932E-4</c:v>
                </c:pt>
                <c:pt idx="6">
                  <c:v>1.9037451003178853E-2</c:v>
                </c:pt>
              </c:numCache>
            </c:numRef>
          </c:val>
          <c:smooth val="0"/>
        </c:ser>
        <c:ser>
          <c:idx val="1"/>
          <c:order val="1"/>
          <c:tx>
            <c:v>The Fed's FI Calculation</c:v>
          </c:tx>
          <c:marker>
            <c:symbol val="none"/>
          </c:marker>
          <c:cat>
            <c:numRef>
              <c:f>FI_A!$A$14:$A$21</c:f>
              <c:numCache>
                <c:formatCode>General</c:formatCode>
                <c:ptCount val="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numCache>
            </c:numRef>
          </c:cat>
          <c:val>
            <c:numRef>
              <c:f>FI_A!$J$15:$J$21</c:f>
              <c:numCache>
                <c:formatCode>General</c:formatCode>
                <c:ptCount val="7"/>
                <c:pt idx="0">
                  <c:v>0.5</c:v>
                </c:pt>
                <c:pt idx="1">
                  <c:v>0.3</c:v>
                </c:pt>
                <c:pt idx="2">
                  <c:v>-0.1</c:v>
                </c:pt>
                <c:pt idx="3">
                  <c:v>-0.03</c:v>
                </c:pt>
                <c:pt idx="4">
                  <c:v>-0.01</c:v>
                </c:pt>
                <c:pt idx="5">
                  <c:v>0.11</c:v>
                </c:pt>
                <c:pt idx="6">
                  <c:v>0.28000000000000003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70432"/>
        <c:axId val="46784896"/>
      </c:lineChart>
      <c:catAx>
        <c:axId val="4677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784896"/>
        <c:crosses val="autoZero"/>
        <c:auto val="1"/>
        <c:lblAlgn val="ctr"/>
        <c:lblOffset val="100"/>
        <c:noMultiLvlLbl val="0"/>
      </c:catAx>
      <c:valAx>
        <c:axId val="467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70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FI As a Share of Real GDP (Quarterly)</a:t>
            </a:r>
            <a:endParaRPr lang="en-US">
              <a:effectLst/>
            </a:endParaRPr>
          </a:p>
        </c:rich>
      </c:tx>
      <c:layout/>
      <c:overlay val="1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8.7592750461740962E-2"/>
          <c:y val="0.14729536674013213"/>
          <c:w val="0.90878620336290028"/>
          <c:h val="0.66930824893105256"/>
        </c:manualLayout>
      </c:layout>
      <c:lineChart>
        <c:grouping val="standard"/>
        <c:varyColors val="0"/>
        <c:ser>
          <c:idx val="0"/>
          <c:order val="0"/>
          <c:tx>
            <c:strRef>
              <c:f>FI_Q!$I$4</c:f>
              <c:strCache>
                <c:ptCount val="1"/>
                <c:pt idx="0">
                  <c:v>FI_Q As a Share of Real GDP</c:v>
                </c:pt>
              </c:strCache>
            </c:strRef>
          </c:tx>
          <c:marker>
            <c:symbol val="none"/>
          </c:marker>
          <c:cat>
            <c:strRef>
              <c:f>FI_Q!$A$20:$A$72</c:f>
              <c:strCache>
                <c:ptCount val="53"/>
                <c:pt idx="0">
                  <c:v>Q3-2000</c:v>
                </c:pt>
                <c:pt idx="1">
                  <c:v>Q4-2000</c:v>
                </c:pt>
                <c:pt idx="2">
                  <c:v>Q1-2001</c:v>
                </c:pt>
                <c:pt idx="3">
                  <c:v>Q2-2001</c:v>
                </c:pt>
                <c:pt idx="4">
                  <c:v>Q3-2001</c:v>
                </c:pt>
                <c:pt idx="5">
                  <c:v>Q4-2001</c:v>
                </c:pt>
                <c:pt idx="6">
                  <c:v>Q1-2002</c:v>
                </c:pt>
                <c:pt idx="7">
                  <c:v>Q2-2002</c:v>
                </c:pt>
                <c:pt idx="8">
                  <c:v>Q3-2002</c:v>
                </c:pt>
                <c:pt idx="9">
                  <c:v>Q4-2002</c:v>
                </c:pt>
                <c:pt idx="10">
                  <c:v>Q1-2003</c:v>
                </c:pt>
                <c:pt idx="11">
                  <c:v>Q2-2003</c:v>
                </c:pt>
                <c:pt idx="12">
                  <c:v>Q3-2003</c:v>
                </c:pt>
                <c:pt idx="13">
                  <c:v>Q4-2003</c:v>
                </c:pt>
                <c:pt idx="14">
                  <c:v>Q1-2004</c:v>
                </c:pt>
                <c:pt idx="15">
                  <c:v>Q2-2004</c:v>
                </c:pt>
                <c:pt idx="16">
                  <c:v>Q3-2004</c:v>
                </c:pt>
                <c:pt idx="17">
                  <c:v>Q4-2004</c:v>
                </c:pt>
                <c:pt idx="18">
                  <c:v>Q1-2005</c:v>
                </c:pt>
                <c:pt idx="19">
                  <c:v>Q2-2005</c:v>
                </c:pt>
                <c:pt idx="20">
                  <c:v>Q3-2005</c:v>
                </c:pt>
                <c:pt idx="21">
                  <c:v>Q4-2005</c:v>
                </c:pt>
                <c:pt idx="22">
                  <c:v>Q1-2006</c:v>
                </c:pt>
                <c:pt idx="23">
                  <c:v>Q2-2006</c:v>
                </c:pt>
                <c:pt idx="24">
                  <c:v>Q3-2006</c:v>
                </c:pt>
                <c:pt idx="25">
                  <c:v>Q4-2006</c:v>
                </c:pt>
                <c:pt idx="26">
                  <c:v>Q1-2007</c:v>
                </c:pt>
                <c:pt idx="27">
                  <c:v>Q2-2007</c:v>
                </c:pt>
                <c:pt idx="28">
                  <c:v>Q3-2007</c:v>
                </c:pt>
                <c:pt idx="29">
                  <c:v>Q4-2007</c:v>
                </c:pt>
                <c:pt idx="30">
                  <c:v>Q1-2008</c:v>
                </c:pt>
                <c:pt idx="31">
                  <c:v>Q2-2008</c:v>
                </c:pt>
                <c:pt idx="32">
                  <c:v>Q3-2008</c:v>
                </c:pt>
                <c:pt idx="33">
                  <c:v>Q4-2008</c:v>
                </c:pt>
                <c:pt idx="34">
                  <c:v>Q1-2009</c:v>
                </c:pt>
                <c:pt idx="35">
                  <c:v>Q2-2009</c:v>
                </c:pt>
                <c:pt idx="36">
                  <c:v>Q3-2009</c:v>
                </c:pt>
                <c:pt idx="37">
                  <c:v>Q4-2009</c:v>
                </c:pt>
                <c:pt idx="38">
                  <c:v>Q1-2010</c:v>
                </c:pt>
                <c:pt idx="39">
                  <c:v>Q2-2010</c:v>
                </c:pt>
                <c:pt idx="40">
                  <c:v>Q3-2010</c:v>
                </c:pt>
                <c:pt idx="41">
                  <c:v>Q4-2010</c:v>
                </c:pt>
                <c:pt idx="42">
                  <c:v>Q1-2011</c:v>
                </c:pt>
                <c:pt idx="43">
                  <c:v>Q2-2011</c:v>
                </c:pt>
                <c:pt idx="44">
                  <c:v>Q3-2011</c:v>
                </c:pt>
                <c:pt idx="45">
                  <c:v>Q4-2011</c:v>
                </c:pt>
                <c:pt idx="46">
                  <c:v>Q1-2012</c:v>
                </c:pt>
                <c:pt idx="47">
                  <c:v>Q2-2012</c:v>
                </c:pt>
                <c:pt idx="48">
                  <c:v>Q3-2012</c:v>
                </c:pt>
                <c:pt idx="49">
                  <c:v>Q4-2012</c:v>
                </c:pt>
                <c:pt idx="50">
                  <c:v>Q1-2013</c:v>
                </c:pt>
                <c:pt idx="51">
                  <c:v>Q2-2013</c:v>
                </c:pt>
                <c:pt idx="52">
                  <c:v>Q3-2013</c:v>
                </c:pt>
              </c:strCache>
            </c:strRef>
          </c:cat>
          <c:val>
            <c:numRef>
              <c:f>FI_Q!$I$20:$I$72</c:f>
              <c:numCache>
                <c:formatCode>0.00%</c:formatCode>
                <c:ptCount val="53"/>
                <c:pt idx="0">
                  <c:v>-6.6022206760035654E-4</c:v>
                </c:pt>
                <c:pt idx="1">
                  <c:v>4.9759826162617496E-4</c:v>
                </c:pt>
                <c:pt idx="2">
                  <c:v>1.8233259194187705E-3</c:v>
                </c:pt>
                <c:pt idx="3">
                  <c:v>6.9993347873263728E-3</c:v>
                </c:pt>
                <c:pt idx="4">
                  <c:v>1.2447420023384935E-2</c:v>
                </c:pt>
                <c:pt idx="5">
                  <c:v>-7.1362932885082712E-4</c:v>
                </c:pt>
                <c:pt idx="6">
                  <c:v>1.4227686915966991E-2</c:v>
                </c:pt>
                <c:pt idx="7">
                  <c:v>5.2139932577078994E-3</c:v>
                </c:pt>
                <c:pt idx="8">
                  <c:v>2.9630850473341022E-3</c:v>
                </c:pt>
                <c:pt idx="9">
                  <c:v>3.0029005787227309E-3</c:v>
                </c:pt>
                <c:pt idx="10">
                  <c:v>1.299578220366701E-3</c:v>
                </c:pt>
                <c:pt idx="11">
                  <c:v>3.4827229778010191E-3</c:v>
                </c:pt>
                <c:pt idx="12">
                  <c:v>5.5043834364227615E-3</c:v>
                </c:pt>
                <c:pt idx="13">
                  <c:v>-3.6253733473955311E-3</c:v>
                </c:pt>
                <c:pt idx="14">
                  <c:v>3.0375798289552702E-3</c:v>
                </c:pt>
                <c:pt idx="15">
                  <c:v>1.4247859681004651E-3</c:v>
                </c:pt>
                <c:pt idx="16">
                  <c:v>-1.8629277299721497E-3</c:v>
                </c:pt>
                <c:pt idx="17">
                  <c:v>-1.1215776093977579E-3</c:v>
                </c:pt>
                <c:pt idx="18">
                  <c:v>-2.9874128495860626E-3</c:v>
                </c:pt>
                <c:pt idx="19">
                  <c:v>7.6355745207942576E-4</c:v>
                </c:pt>
                <c:pt idx="20">
                  <c:v>1.3418833965216659E-4</c:v>
                </c:pt>
                <c:pt idx="21">
                  <c:v>-1.3812881358789867E-3</c:v>
                </c:pt>
                <c:pt idx="22">
                  <c:v>-6.2795795288798911E-5</c:v>
                </c:pt>
                <c:pt idx="23">
                  <c:v>7.4950865392791211E-4</c:v>
                </c:pt>
                <c:pt idx="24">
                  <c:v>1.5687525101633763E-3</c:v>
                </c:pt>
                <c:pt idx="25">
                  <c:v>-1.8410780767682507E-3</c:v>
                </c:pt>
                <c:pt idx="26">
                  <c:v>-8.8420564011488102E-4</c:v>
                </c:pt>
                <c:pt idx="27">
                  <c:v>8.2808994794505725E-4</c:v>
                </c:pt>
                <c:pt idx="28">
                  <c:v>2.126073012279532E-3</c:v>
                </c:pt>
                <c:pt idx="29">
                  <c:v>1.3045934518663216E-3</c:v>
                </c:pt>
                <c:pt idx="30">
                  <c:v>1.48521274531495E-3</c:v>
                </c:pt>
                <c:pt idx="31">
                  <c:v>1.6079721214776313E-2</c:v>
                </c:pt>
                <c:pt idx="32">
                  <c:v>1.3383726171609803E-4</c:v>
                </c:pt>
                <c:pt idx="33">
                  <c:v>-5.0574233778766036E-4</c:v>
                </c:pt>
                <c:pt idx="34">
                  <c:v>1.772915954799676E-2</c:v>
                </c:pt>
                <c:pt idx="35">
                  <c:v>1.4312814056667894E-2</c:v>
                </c:pt>
                <c:pt idx="36">
                  <c:v>5.1165128429288814E-3</c:v>
                </c:pt>
                <c:pt idx="37">
                  <c:v>-1.2041767424397633E-3</c:v>
                </c:pt>
                <c:pt idx="38">
                  <c:v>-8.7568746263533918E-5</c:v>
                </c:pt>
                <c:pt idx="39">
                  <c:v>1.4907073565058402E-3</c:v>
                </c:pt>
                <c:pt idx="40">
                  <c:v>-7.7026473482858014E-4</c:v>
                </c:pt>
                <c:pt idx="41">
                  <c:v>-2.8817764006188241E-3</c:v>
                </c:pt>
                <c:pt idx="42">
                  <c:v>-5.7329191588269476E-3</c:v>
                </c:pt>
                <c:pt idx="43">
                  <c:v>-1.54594925222459E-3</c:v>
                </c:pt>
                <c:pt idx="44">
                  <c:v>-3.5872635688552683E-3</c:v>
                </c:pt>
                <c:pt idx="45">
                  <c:v>-2.7797980383540409E-4</c:v>
                </c:pt>
                <c:pt idx="46">
                  <c:v>-3.5822613545761668E-3</c:v>
                </c:pt>
                <c:pt idx="47">
                  <c:v>7.369283478071844E-4</c:v>
                </c:pt>
                <c:pt idx="48">
                  <c:v>1.8358706404384296E-4</c:v>
                </c:pt>
                <c:pt idx="49">
                  <c:v>-5.4786898397580046E-3</c:v>
                </c:pt>
                <c:pt idx="50">
                  <c:v>-9.2788295145269459E-3</c:v>
                </c:pt>
                <c:pt idx="51">
                  <c:v>-6.3467209353558008E-4</c:v>
                </c:pt>
                <c:pt idx="52">
                  <c:v>1.1194539205484247E-3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FI_Q_N!$I$4</c:f>
              <c:strCache>
                <c:ptCount val="1"/>
                <c:pt idx="0">
                  <c:v>FI_Q_N As a Share of Real GDP</c:v>
                </c:pt>
              </c:strCache>
            </c:strRef>
          </c:tx>
          <c:marker>
            <c:symbol val="none"/>
          </c:marker>
          <c:cat>
            <c:strRef>
              <c:f>FI_Q!$A$20:$A$72</c:f>
              <c:strCache>
                <c:ptCount val="53"/>
                <c:pt idx="0">
                  <c:v>Q3-2000</c:v>
                </c:pt>
                <c:pt idx="1">
                  <c:v>Q4-2000</c:v>
                </c:pt>
                <c:pt idx="2">
                  <c:v>Q1-2001</c:v>
                </c:pt>
                <c:pt idx="3">
                  <c:v>Q2-2001</c:v>
                </c:pt>
                <c:pt idx="4">
                  <c:v>Q3-2001</c:v>
                </c:pt>
                <c:pt idx="5">
                  <c:v>Q4-2001</c:v>
                </c:pt>
                <c:pt idx="6">
                  <c:v>Q1-2002</c:v>
                </c:pt>
                <c:pt idx="7">
                  <c:v>Q2-2002</c:v>
                </c:pt>
                <c:pt idx="8">
                  <c:v>Q3-2002</c:v>
                </c:pt>
                <c:pt idx="9">
                  <c:v>Q4-2002</c:v>
                </c:pt>
                <c:pt idx="10">
                  <c:v>Q1-2003</c:v>
                </c:pt>
                <c:pt idx="11">
                  <c:v>Q2-2003</c:v>
                </c:pt>
                <c:pt idx="12">
                  <c:v>Q3-2003</c:v>
                </c:pt>
                <c:pt idx="13">
                  <c:v>Q4-2003</c:v>
                </c:pt>
                <c:pt idx="14">
                  <c:v>Q1-2004</c:v>
                </c:pt>
                <c:pt idx="15">
                  <c:v>Q2-2004</c:v>
                </c:pt>
                <c:pt idx="16">
                  <c:v>Q3-2004</c:v>
                </c:pt>
                <c:pt idx="17">
                  <c:v>Q4-2004</c:v>
                </c:pt>
                <c:pt idx="18">
                  <c:v>Q1-2005</c:v>
                </c:pt>
                <c:pt idx="19">
                  <c:v>Q2-2005</c:v>
                </c:pt>
                <c:pt idx="20">
                  <c:v>Q3-2005</c:v>
                </c:pt>
                <c:pt idx="21">
                  <c:v>Q4-2005</c:v>
                </c:pt>
                <c:pt idx="22">
                  <c:v>Q1-2006</c:v>
                </c:pt>
                <c:pt idx="23">
                  <c:v>Q2-2006</c:v>
                </c:pt>
                <c:pt idx="24">
                  <c:v>Q3-2006</c:v>
                </c:pt>
                <c:pt idx="25">
                  <c:v>Q4-2006</c:v>
                </c:pt>
                <c:pt idx="26">
                  <c:v>Q1-2007</c:v>
                </c:pt>
                <c:pt idx="27">
                  <c:v>Q2-2007</c:v>
                </c:pt>
                <c:pt idx="28">
                  <c:v>Q3-2007</c:v>
                </c:pt>
                <c:pt idx="29">
                  <c:v>Q4-2007</c:v>
                </c:pt>
                <c:pt idx="30">
                  <c:v>Q1-2008</c:v>
                </c:pt>
                <c:pt idx="31">
                  <c:v>Q2-2008</c:v>
                </c:pt>
                <c:pt idx="32">
                  <c:v>Q3-2008</c:v>
                </c:pt>
                <c:pt idx="33">
                  <c:v>Q4-2008</c:v>
                </c:pt>
                <c:pt idx="34">
                  <c:v>Q1-2009</c:v>
                </c:pt>
                <c:pt idx="35">
                  <c:v>Q2-2009</c:v>
                </c:pt>
                <c:pt idx="36">
                  <c:v>Q3-2009</c:v>
                </c:pt>
                <c:pt idx="37">
                  <c:v>Q4-2009</c:v>
                </c:pt>
                <c:pt idx="38">
                  <c:v>Q1-2010</c:v>
                </c:pt>
                <c:pt idx="39">
                  <c:v>Q2-2010</c:v>
                </c:pt>
                <c:pt idx="40">
                  <c:v>Q3-2010</c:v>
                </c:pt>
                <c:pt idx="41">
                  <c:v>Q4-2010</c:v>
                </c:pt>
                <c:pt idx="42">
                  <c:v>Q1-2011</c:v>
                </c:pt>
                <c:pt idx="43">
                  <c:v>Q2-2011</c:v>
                </c:pt>
                <c:pt idx="44">
                  <c:v>Q3-2011</c:v>
                </c:pt>
                <c:pt idx="45">
                  <c:v>Q4-2011</c:v>
                </c:pt>
                <c:pt idx="46">
                  <c:v>Q1-2012</c:v>
                </c:pt>
                <c:pt idx="47">
                  <c:v>Q2-2012</c:v>
                </c:pt>
                <c:pt idx="48">
                  <c:v>Q3-2012</c:v>
                </c:pt>
                <c:pt idx="49">
                  <c:v>Q4-2012</c:v>
                </c:pt>
                <c:pt idx="50">
                  <c:v>Q1-2013</c:v>
                </c:pt>
                <c:pt idx="51">
                  <c:v>Q2-2013</c:v>
                </c:pt>
                <c:pt idx="52">
                  <c:v>Q3-2013</c:v>
                </c:pt>
              </c:strCache>
            </c:strRef>
          </c:cat>
          <c:val>
            <c:numRef>
              <c:f>FI_Q_N!$I$20:$I$72</c:f>
              <c:numCache>
                <c:formatCode>0.00%</c:formatCode>
                <c:ptCount val="53"/>
                <c:pt idx="0">
                  <c:v>2.7502699990007853E-4</c:v>
                </c:pt>
                <c:pt idx="1">
                  <c:v>1.2434694826454419E-3</c:v>
                </c:pt>
                <c:pt idx="2">
                  <c:v>1.8155370774290424E-3</c:v>
                </c:pt>
                <c:pt idx="3">
                  <c:v>6.3480385493265333E-3</c:v>
                </c:pt>
                <c:pt idx="4">
                  <c:v>1.3317259602850079E-2</c:v>
                </c:pt>
                <c:pt idx="5">
                  <c:v>-1.0298456891689389E-3</c:v>
                </c:pt>
                <c:pt idx="6">
                  <c:v>1.5283900778312973E-2</c:v>
                </c:pt>
                <c:pt idx="7">
                  <c:v>5.2356586731717534E-3</c:v>
                </c:pt>
                <c:pt idx="8">
                  <c:v>3.2233229751927901E-3</c:v>
                </c:pt>
                <c:pt idx="9">
                  <c:v>3.8663546265121185E-3</c:v>
                </c:pt>
                <c:pt idx="10">
                  <c:v>3.9137112472134045E-3</c:v>
                </c:pt>
                <c:pt idx="11">
                  <c:v>3.7352083429891213E-3</c:v>
                </c:pt>
                <c:pt idx="12">
                  <c:v>5.6505097641039014E-3</c:v>
                </c:pt>
                <c:pt idx="13">
                  <c:v>-3.1120371211414699E-3</c:v>
                </c:pt>
                <c:pt idx="14">
                  <c:v>4.6685528463963604E-3</c:v>
                </c:pt>
                <c:pt idx="15">
                  <c:v>1.9710469906832197E-3</c:v>
                </c:pt>
                <c:pt idx="16">
                  <c:v>-6.7188460387253106E-4</c:v>
                </c:pt>
                <c:pt idx="17">
                  <c:v>-1.6641290428432906E-4</c:v>
                </c:pt>
                <c:pt idx="18">
                  <c:v>-1.6273466646216069E-3</c:v>
                </c:pt>
                <c:pt idx="19">
                  <c:v>1.1378449290442108E-3</c:v>
                </c:pt>
                <c:pt idx="20">
                  <c:v>4.5651756711785439E-4</c:v>
                </c:pt>
                <c:pt idx="21">
                  <c:v>-4.727946685865981E-4</c:v>
                </c:pt>
                <c:pt idx="22">
                  <c:v>6.8895936661970373E-4</c:v>
                </c:pt>
                <c:pt idx="23">
                  <c:v>1.264525248620856E-3</c:v>
                </c:pt>
                <c:pt idx="24">
                  <c:v>1.6680387446896571E-3</c:v>
                </c:pt>
                <c:pt idx="25">
                  <c:v>-5.5144679143491666E-4</c:v>
                </c:pt>
                <c:pt idx="26">
                  <c:v>5.789944541855699E-4</c:v>
                </c:pt>
                <c:pt idx="27">
                  <c:v>1.2827245341945016E-3</c:v>
                </c:pt>
                <c:pt idx="28">
                  <c:v>2.9961062971996808E-3</c:v>
                </c:pt>
                <c:pt idx="29">
                  <c:v>2.2578905342607964E-3</c:v>
                </c:pt>
                <c:pt idx="30">
                  <c:v>3.3327386556828626E-3</c:v>
                </c:pt>
                <c:pt idx="31">
                  <c:v>1.7351629129611194E-2</c:v>
                </c:pt>
                <c:pt idx="32">
                  <c:v>5.8650026989263233E-4</c:v>
                </c:pt>
                <c:pt idx="33">
                  <c:v>-6.7087401009487113E-4</c:v>
                </c:pt>
                <c:pt idx="34">
                  <c:v>1.6306572046965985E-2</c:v>
                </c:pt>
                <c:pt idx="35">
                  <c:v>1.4208528564373362E-2</c:v>
                </c:pt>
                <c:pt idx="36">
                  <c:v>5.8969808516764997E-3</c:v>
                </c:pt>
                <c:pt idx="37">
                  <c:v>-5.6122529688181367E-4</c:v>
                </c:pt>
                <c:pt idx="38">
                  <c:v>1.9045381549508062E-3</c:v>
                </c:pt>
                <c:pt idx="39">
                  <c:v>2.404415669745797E-3</c:v>
                </c:pt>
                <c:pt idx="40">
                  <c:v>-6.7406274590551163E-4</c:v>
                </c:pt>
                <c:pt idx="41">
                  <c:v>-2.6434168643158554E-3</c:v>
                </c:pt>
                <c:pt idx="42">
                  <c:v>-4.9308830459122354E-3</c:v>
                </c:pt>
                <c:pt idx="43">
                  <c:v>-1.1309671277561723E-3</c:v>
                </c:pt>
                <c:pt idx="44">
                  <c:v>-3.9193258854908061E-3</c:v>
                </c:pt>
                <c:pt idx="45">
                  <c:v>-7.1395810754747537E-4</c:v>
                </c:pt>
                <c:pt idx="46">
                  <c:v>-3.0806834763811471E-3</c:v>
                </c:pt>
                <c:pt idx="47">
                  <c:v>1.7869513390820217E-5</c:v>
                </c:pt>
                <c:pt idx="48">
                  <c:v>-2.207244736084695E-4</c:v>
                </c:pt>
                <c:pt idx="49">
                  <c:v>-5.4743790299763848E-3</c:v>
                </c:pt>
                <c:pt idx="50">
                  <c:v>-9.1979915818211494E-3</c:v>
                </c:pt>
                <c:pt idx="51">
                  <c:v>-8.7753666254680523E-4</c:v>
                </c:pt>
                <c:pt idx="52">
                  <c:v>8.9778796088101802E-4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025024"/>
        <c:axId val="329026944"/>
      </c:lineChart>
      <c:catAx>
        <c:axId val="329025024"/>
        <c:scaling>
          <c:orientation val="minMax"/>
        </c:scaling>
        <c:delete val="0"/>
        <c:axPos val="b"/>
        <c:majorTickMark val="out"/>
        <c:minorTickMark val="none"/>
        <c:tickLblPos val="low"/>
        <c:crossAx val="3290269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3290269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290250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 As a Share of Real GDP (Annual)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FI_A!$I$1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numRef>
              <c:f>FI_A!$A$14:$A$27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FI_A!$I$14:$I$27</c:f>
              <c:numCache>
                <c:formatCode>General</c:formatCode>
                <c:ptCount val="14"/>
                <c:pt idx="1">
                  <c:v>0.35608030528758094</c:v>
                </c:pt>
                <c:pt idx="2">
                  <c:v>0.68731078438405568</c:v>
                </c:pt>
                <c:pt idx="3">
                  <c:v>0.26193541118831415</c:v>
                </c:pt>
                <c:pt idx="4">
                  <c:v>8.7445207140290485E-2</c:v>
                </c:pt>
                <c:pt idx="5">
                  <c:v>-9.8068028887698361E-2</c:v>
                </c:pt>
                <c:pt idx="6">
                  <c:v>9.9847525349052932E-4</c:v>
                </c:pt>
                <c:pt idx="7">
                  <c:v>1.9037451003178853E-2</c:v>
                </c:pt>
                <c:pt idx="8">
                  <c:v>0.40811062263035125</c:v>
                </c:pt>
                <c:pt idx="9">
                  <c:v>0.87916417434794925</c:v>
                </c:pt>
                <c:pt idx="10">
                  <c:v>9.7407143856574008E-2</c:v>
                </c:pt>
                <c:pt idx="11">
                  <c:v>-0.28324913868747281</c:v>
                </c:pt>
                <c:pt idx="12">
                  <c:v>-0.1597454733089797</c:v>
                </c:pt>
                <c:pt idx="13">
                  <c:v>-0.33971691778075741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52928"/>
        <c:axId val="47862912"/>
      </c:lineChart>
      <c:catAx>
        <c:axId val="4785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62912"/>
        <c:crosses val="autoZero"/>
        <c:auto val="1"/>
        <c:lblAlgn val="ctr"/>
        <c:lblOffset val="100"/>
        <c:noMultiLvlLbl val="0"/>
      </c:catAx>
      <c:valAx>
        <c:axId val="47862912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47852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43</xdr:row>
      <xdr:rowOff>90487</xdr:rowOff>
    </xdr:from>
    <xdr:to>
      <xdr:col>8</xdr:col>
      <xdr:colOff>476250</xdr:colOff>
      <xdr:row>57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136</xdr:row>
      <xdr:rowOff>50346</xdr:rowOff>
    </xdr:from>
    <xdr:to>
      <xdr:col>25</xdr:col>
      <xdr:colOff>585106</xdr:colOff>
      <xdr:row>162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81</xdr:row>
      <xdr:rowOff>77559</xdr:rowOff>
    </xdr:from>
    <xdr:to>
      <xdr:col>13</xdr:col>
      <xdr:colOff>68035</xdr:colOff>
      <xdr:row>116</xdr:row>
      <xdr:rowOff>163284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149679</xdr:colOff>
      <xdr:row>33</xdr:row>
      <xdr:rowOff>145596</xdr:rowOff>
    </xdr:from>
    <xdr:to>
      <xdr:col>16</xdr:col>
      <xdr:colOff>326571</xdr:colOff>
      <xdr:row>62</xdr:row>
      <xdr:rowOff>68035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86</xdr:row>
      <xdr:rowOff>0</xdr:rowOff>
    </xdr:from>
    <xdr:to>
      <xdr:col>4</xdr:col>
      <xdr:colOff>219076</xdr:colOff>
      <xdr:row>103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156884</xdr:colOff>
      <xdr:row>23</xdr:row>
      <xdr:rowOff>23530</xdr:rowOff>
    </xdr:from>
    <xdr:to>
      <xdr:col>4</xdr:col>
      <xdr:colOff>1748118</xdr:colOff>
      <xdr:row>46</xdr:row>
      <xdr:rowOff>78441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282466</xdr:colOff>
      <xdr:row>6</xdr:row>
      <xdr:rowOff>131379</xdr:rowOff>
    </xdr:from>
    <xdr:to>
      <xdr:col>14</xdr:col>
      <xdr:colOff>190500</xdr:colOff>
      <xdr:row>30</xdr:row>
      <xdr:rowOff>95251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289892</xdr:colOff>
      <xdr:row>31</xdr:row>
      <xdr:rowOff>66676</xdr:rowOff>
    </xdr:from>
    <xdr:to>
      <xdr:col>14</xdr:col>
      <xdr:colOff>9526</xdr:colOff>
      <xdr:row>54</xdr:row>
      <xdr:rowOff>83656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GDP@USECON" TargetMode="External"/><Relationship Id="rId1" Type="http://schemas.openxmlformats.org/officeDocument/2006/relationships/hyperlink" Target="mailto:GH@USNA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SH@USNA" TargetMode="External"/><Relationship Id="rId2" Type="http://schemas.openxmlformats.org/officeDocument/2006/relationships/hyperlink" Target="mailto:GFH@USNA" TargetMode="External"/><Relationship Id="rId1" Type="http://schemas.openxmlformats.org/officeDocument/2006/relationships/hyperlink" Target="mailto:GH@USN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@USNA" TargetMode="External"/><Relationship Id="rId4" Type="http://schemas.openxmlformats.org/officeDocument/2006/relationships/hyperlink" Target="mailto:RECESSQ@USEC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SDM@USNA" TargetMode="External"/><Relationship Id="rId2" Type="http://schemas.openxmlformats.org/officeDocument/2006/relationships/hyperlink" Target="mailto:YPTMDM@USECON" TargetMode="External"/><Relationship Id="rId1" Type="http://schemas.openxmlformats.org/officeDocument/2006/relationships/hyperlink" Target="mailto:YPTMRM@USECO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CSDHM@USN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YPTOGM@USECO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YPTVM@USECON" TargetMode="External"/><Relationship Id="rId1" Type="http://schemas.openxmlformats.org/officeDocument/2006/relationships/hyperlink" Target="mailto:YPTUM@USECON" TargetMode="External"/><Relationship Id="rId6" Type="http://schemas.openxmlformats.org/officeDocument/2006/relationships/hyperlink" Target="mailto:DC@USNA/100" TargetMode="Externa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YPTSSM@USEC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C@USNA/10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C@USNA/100" TargetMode="External"/><Relationship Id="rId3" Type="http://schemas.openxmlformats.org/officeDocument/2006/relationships/hyperlink" Target="mailto:FTRS@GOVFIN/1000" TargetMode="External"/><Relationship Id="rId7" Type="http://schemas.openxmlformats.org/officeDocument/2006/relationships/hyperlink" Target="mailto:TPCG@USECON/1000" TargetMode="External"/><Relationship Id="rId2" Type="http://schemas.openxmlformats.org/officeDocument/2006/relationships/hyperlink" Target="mailto:FTRC@GOVFIN/1000" TargetMode="External"/><Relationship Id="rId1" Type="http://schemas.openxmlformats.org/officeDocument/2006/relationships/hyperlink" Target="mailto:FTRI@GOVFIN/1000" TargetMode="External"/><Relationship Id="rId6" Type="http://schemas.openxmlformats.org/officeDocument/2006/relationships/hyperlink" Target="mailto:FTRU@GOVFIN/1000" TargetMode="External"/><Relationship Id="rId5" Type="http://schemas.openxmlformats.org/officeDocument/2006/relationships/hyperlink" Target="mailto:FTRG@GOVFIN/1000" TargetMode="External"/><Relationship Id="rId10" Type="http://schemas.openxmlformats.org/officeDocument/2006/relationships/hyperlink" Target="mailto:RECESSM@USECON" TargetMode="External"/><Relationship Id="rId4" Type="http://schemas.openxmlformats.org/officeDocument/2006/relationships/hyperlink" Target="mailto:FTRE@GOVFIN/1000" TargetMode="External"/><Relationship Id="rId9" Type="http://schemas.openxmlformats.org/officeDocument/2006/relationships/hyperlink" Target="mailto:FTRM@GOVFIN/100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H14" sqref="H14"/>
    </sheetView>
  </sheetViews>
  <sheetFormatPr defaultRowHeight="15" x14ac:dyDescent="0.25"/>
  <sheetData>
    <row r="1" spans="1:5" x14ac:dyDescent="0.25">
      <c r="E1" s="56"/>
    </row>
    <row r="2" spans="1:5" x14ac:dyDescent="0.25">
      <c r="B2" s="2" t="s">
        <v>7</v>
      </c>
      <c r="C2" s="2" t="s">
        <v>8</v>
      </c>
      <c r="D2" s="20" t="s">
        <v>392</v>
      </c>
      <c r="E2" s="17" t="s">
        <v>370</v>
      </c>
    </row>
    <row r="3" spans="1:5" x14ac:dyDescent="0.25">
      <c r="B3" t="s">
        <v>69</v>
      </c>
      <c r="D3" t="s">
        <v>391</v>
      </c>
      <c r="E3" s="56" t="s">
        <v>371</v>
      </c>
    </row>
    <row r="4" spans="1:5" x14ac:dyDescent="0.25">
      <c r="B4" t="s">
        <v>68</v>
      </c>
      <c r="D4" t="s">
        <v>71</v>
      </c>
      <c r="E4" s="56" t="s">
        <v>71</v>
      </c>
    </row>
    <row r="5" spans="1:5" x14ac:dyDescent="0.25">
      <c r="A5">
        <f>YEAR(C5)</f>
        <v>2000</v>
      </c>
      <c r="B5" t="s">
        <v>9</v>
      </c>
      <c r="C5" s="3">
        <v>36616</v>
      </c>
      <c r="D5" s="21">
        <v>0.81162999999999996</v>
      </c>
      <c r="E5" s="57">
        <v>12359.1</v>
      </c>
    </row>
    <row r="6" spans="1:5" x14ac:dyDescent="0.25">
      <c r="A6">
        <f t="shared" ref="A6:A62" si="0">YEAR(C6)</f>
        <v>2000</v>
      </c>
      <c r="B6" t="s">
        <v>10</v>
      </c>
      <c r="C6" s="3">
        <v>36707</v>
      </c>
      <c r="D6" s="21">
        <v>0.81623000000000001</v>
      </c>
      <c r="E6" s="57">
        <v>12592.5</v>
      </c>
    </row>
    <row r="7" spans="1:5" x14ac:dyDescent="0.25">
      <c r="A7">
        <f t="shared" si="0"/>
        <v>2000</v>
      </c>
      <c r="B7" t="s">
        <v>11</v>
      </c>
      <c r="C7" s="3">
        <v>36799</v>
      </c>
      <c r="D7" s="21">
        <v>0.82152000000000003</v>
      </c>
      <c r="E7" s="4">
        <v>12607.7</v>
      </c>
    </row>
    <row r="8" spans="1:5" x14ac:dyDescent="0.25">
      <c r="A8">
        <f t="shared" si="0"/>
        <v>2000</v>
      </c>
      <c r="B8" t="s">
        <v>12</v>
      </c>
      <c r="C8" s="3">
        <v>36891</v>
      </c>
      <c r="D8" s="21">
        <v>0.82593000000000005</v>
      </c>
      <c r="E8" s="4">
        <v>12679.3</v>
      </c>
    </row>
    <row r="9" spans="1:5" x14ac:dyDescent="0.25">
      <c r="A9">
        <f t="shared" si="0"/>
        <v>2001</v>
      </c>
      <c r="B9" t="s">
        <v>13</v>
      </c>
      <c r="C9" s="3">
        <v>36981</v>
      </c>
      <c r="D9" s="21">
        <v>0.83111999999999997</v>
      </c>
      <c r="E9" s="4">
        <v>12643.3</v>
      </c>
    </row>
    <row r="10" spans="1:5" x14ac:dyDescent="0.25">
      <c r="A10">
        <f t="shared" si="0"/>
        <v>2001</v>
      </c>
      <c r="B10" t="s">
        <v>14</v>
      </c>
      <c r="C10" s="3">
        <v>37072</v>
      </c>
      <c r="D10" s="21">
        <v>0.83699000000000001</v>
      </c>
      <c r="E10" s="4">
        <v>12710.3</v>
      </c>
    </row>
    <row r="11" spans="1:5" x14ac:dyDescent="0.25">
      <c r="A11">
        <f t="shared" si="0"/>
        <v>2001</v>
      </c>
      <c r="B11" t="s">
        <v>15</v>
      </c>
      <c r="C11" s="3">
        <v>37164</v>
      </c>
      <c r="D11" s="21">
        <v>0.83972999999999998</v>
      </c>
      <c r="E11" s="4">
        <v>12670.1</v>
      </c>
    </row>
    <row r="12" spans="1:5" x14ac:dyDescent="0.25">
      <c r="A12">
        <f t="shared" si="0"/>
        <v>2001</v>
      </c>
      <c r="B12" t="s">
        <v>16</v>
      </c>
      <c r="C12" s="3">
        <v>37256</v>
      </c>
      <c r="D12" s="21">
        <v>0.84227000000000007</v>
      </c>
      <c r="E12" s="4">
        <v>12705.3</v>
      </c>
    </row>
    <row r="13" spans="1:5" x14ac:dyDescent="0.25">
      <c r="A13">
        <f t="shared" si="0"/>
        <v>2002</v>
      </c>
      <c r="B13" t="s">
        <v>17</v>
      </c>
      <c r="C13" s="3">
        <v>37346</v>
      </c>
      <c r="D13" s="21">
        <v>0.84497</v>
      </c>
      <c r="E13" s="4">
        <v>12822.3</v>
      </c>
    </row>
    <row r="14" spans="1:5" x14ac:dyDescent="0.25">
      <c r="A14">
        <f t="shared" si="0"/>
        <v>2002</v>
      </c>
      <c r="B14" t="s">
        <v>18</v>
      </c>
      <c r="C14" s="3">
        <v>37437</v>
      </c>
      <c r="D14" s="21">
        <v>0.84811999999999999</v>
      </c>
      <c r="E14" s="4">
        <v>12893</v>
      </c>
    </row>
    <row r="15" spans="1:5" x14ac:dyDescent="0.25">
      <c r="A15">
        <f t="shared" si="0"/>
        <v>2002</v>
      </c>
      <c r="B15" t="s">
        <v>19</v>
      </c>
      <c r="C15" s="3">
        <v>37529</v>
      </c>
      <c r="D15" s="21">
        <v>0.85189999999999999</v>
      </c>
      <c r="E15" s="4">
        <v>12955.8</v>
      </c>
    </row>
    <row r="16" spans="1:5" x14ac:dyDescent="0.25">
      <c r="A16">
        <f t="shared" si="0"/>
        <v>2002</v>
      </c>
      <c r="B16" t="s">
        <v>20</v>
      </c>
      <c r="C16" s="3">
        <v>37621</v>
      </c>
      <c r="D16" s="21">
        <v>0.85650999999999999</v>
      </c>
      <c r="E16" s="4">
        <v>12964</v>
      </c>
    </row>
    <row r="17" spans="1:5" x14ac:dyDescent="0.25">
      <c r="A17">
        <f t="shared" si="0"/>
        <v>2003</v>
      </c>
      <c r="B17" t="s">
        <v>21</v>
      </c>
      <c r="C17" s="3">
        <v>37711</v>
      </c>
      <c r="D17" s="21">
        <v>0.86179000000000006</v>
      </c>
      <c r="E17" s="4">
        <v>13031.2</v>
      </c>
    </row>
    <row r="18" spans="1:5" x14ac:dyDescent="0.25">
      <c r="A18">
        <f t="shared" si="0"/>
        <v>2003</v>
      </c>
      <c r="B18" t="s">
        <v>22</v>
      </c>
      <c r="C18" s="3">
        <v>37802</v>
      </c>
      <c r="D18" s="21">
        <v>0.86454999999999993</v>
      </c>
      <c r="E18" s="4">
        <v>13152.1</v>
      </c>
    </row>
    <row r="19" spans="1:5" x14ac:dyDescent="0.25">
      <c r="A19">
        <f t="shared" si="0"/>
        <v>2003</v>
      </c>
      <c r="B19" t="s">
        <v>23</v>
      </c>
      <c r="C19" s="3">
        <v>37894</v>
      </c>
      <c r="D19" s="21">
        <v>0.86934</v>
      </c>
      <c r="E19" s="4">
        <v>13372.4</v>
      </c>
    </row>
    <row r="20" spans="1:5" x14ac:dyDescent="0.25">
      <c r="A20">
        <f t="shared" si="0"/>
        <v>2003</v>
      </c>
      <c r="B20" t="s">
        <v>24</v>
      </c>
      <c r="C20" s="3">
        <v>37986</v>
      </c>
      <c r="D20" s="21">
        <v>0.87346000000000001</v>
      </c>
      <c r="E20" s="4">
        <v>13528.7</v>
      </c>
    </row>
    <row r="21" spans="1:5" x14ac:dyDescent="0.25">
      <c r="A21">
        <f t="shared" si="0"/>
        <v>2004</v>
      </c>
      <c r="B21" t="s">
        <v>25</v>
      </c>
      <c r="C21" s="3">
        <v>38077</v>
      </c>
      <c r="D21" s="21">
        <v>0.88108000000000009</v>
      </c>
      <c r="E21" s="4">
        <v>13606.5</v>
      </c>
    </row>
    <row r="22" spans="1:5" x14ac:dyDescent="0.25">
      <c r="A22">
        <f t="shared" si="0"/>
        <v>2004</v>
      </c>
      <c r="B22" t="s">
        <v>26</v>
      </c>
      <c r="C22" s="3">
        <v>38168</v>
      </c>
      <c r="D22" s="21">
        <v>0.88875000000000004</v>
      </c>
      <c r="E22" s="4">
        <v>13706.2</v>
      </c>
    </row>
    <row r="23" spans="1:5" x14ac:dyDescent="0.25">
      <c r="A23">
        <f t="shared" si="0"/>
        <v>2004</v>
      </c>
      <c r="B23" t="s">
        <v>27</v>
      </c>
      <c r="C23" s="3">
        <v>38260</v>
      </c>
      <c r="D23" s="21">
        <v>0.89422000000000001</v>
      </c>
      <c r="E23" s="4">
        <v>13830.8</v>
      </c>
    </row>
    <row r="24" spans="1:5" x14ac:dyDescent="0.25">
      <c r="A24">
        <f t="shared" si="0"/>
        <v>2004</v>
      </c>
      <c r="B24" t="s">
        <v>28</v>
      </c>
      <c r="C24" s="3">
        <v>38352</v>
      </c>
      <c r="D24" s="21">
        <v>0.90049000000000001</v>
      </c>
      <c r="E24" s="4">
        <v>13950.4</v>
      </c>
    </row>
    <row r="25" spans="1:5" x14ac:dyDescent="0.25">
      <c r="A25">
        <f t="shared" si="0"/>
        <v>2005</v>
      </c>
      <c r="B25" t="s">
        <v>29</v>
      </c>
      <c r="C25" s="3">
        <v>38442</v>
      </c>
      <c r="D25" s="21">
        <v>0.90882999999999992</v>
      </c>
      <c r="E25" s="4">
        <v>14099.1</v>
      </c>
    </row>
    <row r="26" spans="1:5" x14ac:dyDescent="0.25">
      <c r="A26">
        <f t="shared" si="0"/>
        <v>2005</v>
      </c>
      <c r="B26" t="s">
        <v>30</v>
      </c>
      <c r="C26" s="3">
        <v>38533</v>
      </c>
      <c r="D26" s="21">
        <v>0.91543000000000008</v>
      </c>
      <c r="E26" s="4">
        <v>14172.7</v>
      </c>
    </row>
    <row r="27" spans="1:5" x14ac:dyDescent="0.25">
      <c r="A27">
        <f t="shared" si="0"/>
        <v>2005</v>
      </c>
      <c r="B27" t="s">
        <v>31</v>
      </c>
      <c r="C27" s="3">
        <v>38625</v>
      </c>
      <c r="D27" s="21">
        <v>0.92398999999999998</v>
      </c>
      <c r="E27" s="4">
        <v>14291.8</v>
      </c>
    </row>
    <row r="28" spans="1:5" x14ac:dyDescent="0.25">
      <c r="A28">
        <f t="shared" si="0"/>
        <v>2005</v>
      </c>
      <c r="B28" t="s">
        <v>32</v>
      </c>
      <c r="C28" s="3">
        <v>38717</v>
      </c>
      <c r="D28" s="21">
        <v>0.93099999999999994</v>
      </c>
      <c r="E28" s="4">
        <v>14373.4</v>
      </c>
    </row>
    <row r="29" spans="1:5" x14ac:dyDescent="0.25">
      <c r="A29">
        <f t="shared" si="0"/>
        <v>2006</v>
      </c>
      <c r="B29" t="s">
        <v>33</v>
      </c>
      <c r="C29" s="3">
        <v>38807</v>
      </c>
      <c r="D29" s="21">
        <v>0.93831999999999993</v>
      </c>
      <c r="E29" s="4">
        <v>14546.1</v>
      </c>
    </row>
    <row r="30" spans="1:5" x14ac:dyDescent="0.25">
      <c r="A30">
        <f t="shared" si="0"/>
        <v>2006</v>
      </c>
      <c r="B30" t="s">
        <v>34</v>
      </c>
      <c r="C30" s="3">
        <v>38898</v>
      </c>
      <c r="D30" s="21">
        <v>0.94586999999999999</v>
      </c>
      <c r="E30" s="4">
        <v>14589.6</v>
      </c>
    </row>
    <row r="31" spans="1:5" x14ac:dyDescent="0.25">
      <c r="A31">
        <f t="shared" si="0"/>
        <v>2006</v>
      </c>
      <c r="B31" t="s">
        <v>35</v>
      </c>
      <c r="C31" s="3">
        <v>38990</v>
      </c>
      <c r="D31" s="21">
        <v>0.95247000000000004</v>
      </c>
      <c r="E31" s="4">
        <v>14602.6</v>
      </c>
    </row>
    <row r="32" spans="1:5" x14ac:dyDescent="0.25">
      <c r="A32">
        <f t="shared" si="0"/>
        <v>2006</v>
      </c>
      <c r="B32" t="s">
        <v>36</v>
      </c>
      <c r="C32" s="3">
        <v>39082</v>
      </c>
      <c r="D32" s="21">
        <v>0.95579999999999998</v>
      </c>
      <c r="E32" s="4">
        <v>14716.9</v>
      </c>
    </row>
    <row r="33" spans="1:5" x14ac:dyDescent="0.25">
      <c r="A33">
        <f t="shared" si="0"/>
        <v>2007</v>
      </c>
      <c r="B33" t="s">
        <v>37</v>
      </c>
      <c r="C33" s="3">
        <v>39172</v>
      </c>
      <c r="D33" s="21">
        <v>0.96653999999999995</v>
      </c>
      <c r="E33" s="4">
        <v>14726</v>
      </c>
    </row>
    <row r="34" spans="1:5" x14ac:dyDescent="0.25">
      <c r="A34">
        <f t="shared" si="0"/>
        <v>2007</v>
      </c>
      <c r="B34" t="s">
        <v>38</v>
      </c>
      <c r="C34" s="3">
        <v>39263</v>
      </c>
      <c r="D34" s="21">
        <v>0.97194000000000003</v>
      </c>
      <c r="E34" s="4">
        <v>14838.7</v>
      </c>
    </row>
    <row r="35" spans="1:5" x14ac:dyDescent="0.25">
      <c r="A35">
        <f t="shared" si="0"/>
        <v>2007</v>
      </c>
      <c r="B35" t="s">
        <v>39</v>
      </c>
      <c r="C35" s="3">
        <v>39355</v>
      </c>
      <c r="D35" s="21">
        <v>0.97531000000000001</v>
      </c>
      <c r="E35" s="4">
        <v>14938.5</v>
      </c>
    </row>
    <row r="36" spans="1:5" x14ac:dyDescent="0.25">
      <c r="A36">
        <f t="shared" si="0"/>
        <v>2007</v>
      </c>
      <c r="B36" t="s">
        <v>40</v>
      </c>
      <c r="C36" s="3">
        <v>39447</v>
      </c>
      <c r="D36" s="21">
        <v>0.97955999999999999</v>
      </c>
      <c r="E36" s="4">
        <v>14991.8</v>
      </c>
    </row>
    <row r="37" spans="1:5" x14ac:dyDescent="0.25">
      <c r="A37">
        <f t="shared" si="0"/>
        <v>2008</v>
      </c>
      <c r="B37" t="s">
        <v>41</v>
      </c>
      <c r="C37" s="3">
        <v>39538</v>
      </c>
      <c r="D37" s="21">
        <v>0.98516000000000004</v>
      </c>
      <c r="E37" s="4">
        <v>14889.5</v>
      </c>
    </row>
    <row r="38" spans="1:5" x14ac:dyDescent="0.25">
      <c r="A38">
        <f t="shared" si="0"/>
        <v>2008</v>
      </c>
      <c r="B38" t="s">
        <v>42</v>
      </c>
      <c r="C38" s="3">
        <v>39629</v>
      </c>
      <c r="D38" s="21">
        <v>0.98995</v>
      </c>
      <c r="E38" s="4">
        <v>14963.4</v>
      </c>
    </row>
    <row r="39" spans="1:5" x14ac:dyDescent="0.25">
      <c r="A39">
        <f t="shared" si="0"/>
        <v>2008</v>
      </c>
      <c r="B39" t="s">
        <v>43</v>
      </c>
      <c r="C39" s="3">
        <v>39721</v>
      </c>
      <c r="D39" s="21">
        <v>0.99673</v>
      </c>
      <c r="E39" s="4">
        <v>14891.6</v>
      </c>
    </row>
    <row r="40" spans="1:5" x14ac:dyDescent="0.25">
      <c r="A40">
        <f t="shared" si="0"/>
        <v>2008</v>
      </c>
      <c r="B40" t="s">
        <v>44</v>
      </c>
      <c r="C40" s="3">
        <v>39813</v>
      </c>
      <c r="D40" s="21">
        <v>0.99814999999999998</v>
      </c>
      <c r="E40" s="4">
        <v>14577</v>
      </c>
    </row>
    <row r="41" spans="1:5" x14ac:dyDescent="0.25">
      <c r="A41">
        <f t="shared" si="0"/>
        <v>2009</v>
      </c>
      <c r="B41" t="s">
        <v>45</v>
      </c>
      <c r="C41" s="3">
        <v>39903</v>
      </c>
      <c r="D41" s="21">
        <v>1.0006200000000001</v>
      </c>
      <c r="E41" s="4">
        <v>14375</v>
      </c>
    </row>
    <row r="42" spans="1:5" x14ac:dyDescent="0.25">
      <c r="A42">
        <f t="shared" si="0"/>
        <v>2009</v>
      </c>
      <c r="B42" t="s">
        <v>46</v>
      </c>
      <c r="C42" s="3">
        <v>39994</v>
      </c>
      <c r="D42" s="21">
        <v>0.99895</v>
      </c>
      <c r="E42" s="4">
        <v>14355.6</v>
      </c>
    </row>
    <row r="43" spans="1:5" x14ac:dyDescent="0.25">
      <c r="A43">
        <f t="shared" si="0"/>
        <v>2009</v>
      </c>
      <c r="B43" t="s">
        <v>47</v>
      </c>
      <c r="C43" s="3">
        <v>40086</v>
      </c>
      <c r="D43" s="21">
        <v>0.99873000000000001</v>
      </c>
      <c r="E43" s="4">
        <v>14402.5</v>
      </c>
    </row>
    <row r="44" spans="1:5" x14ac:dyDescent="0.25">
      <c r="A44">
        <f t="shared" si="0"/>
        <v>2009</v>
      </c>
      <c r="B44" t="s">
        <v>48</v>
      </c>
      <c r="C44" s="3">
        <v>40178</v>
      </c>
      <c r="D44" s="21">
        <v>1.00169</v>
      </c>
      <c r="E44" s="4">
        <v>14541.9</v>
      </c>
    </row>
    <row r="45" spans="1:5" x14ac:dyDescent="0.25">
      <c r="A45">
        <f t="shared" si="0"/>
        <v>2010</v>
      </c>
      <c r="B45" t="s">
        <v>49</v>
      </c>
      <c r="C45" s="3">
        <v>40268</v>
      </c>
      <c r="D45" s="21">
        <v>1.00522</v>
      </c>
      <c r="E45" s="4">
        <v>14604.8</v>
      </c>
    </row>
    <row r="46" spans="1:5" x14ac:dyDescent="0.25">
      <c r="A46">
        <f t="shared" si="0"/>
        <v>2010</v>
      </c>
      <c r="B46" t="s">
        <v>50</v>
      </c>
      <c r="C46" s="3">
        <v>40359</v>
      </c>
      <c r="D46" s="21">
        <v>1.0096800000000001</v>
      </c>
      <c r="E46" s="4">
        <v>14745.9</v>
      </c>
    </row>
    <row r="47" spans="1:5" x14ac:dyDescent="0.25">
      <c r="A47">
        <f t="shared" si="0"/>
        <v>2010</v>
      </c>
      <c r="B47" t="s">
        <v>51</v>
      </c>
      <c r="C47" s="3">
        <v>40451</v>
      </c>
      <c r="D47" s="21">
        <v>1.0142899999999999</v>
      </c>
      <c r="E47" s="4">
        <v>14845.5</v>
      </c>
    </row>
    <row r="48" spans="1:5" x14ac:dyDescent="0.25">
      <c r="A48">
        <f t="shared" si="0"/>
        <v>2010</v>
      </c>
      <c r="B48" t="s">
        <v>52</v>
      </c>
      <c r="C48" s="3">
        <v>40543</v>
      </c>
      <c r="D48" s="21">
        <v>1.01949</v>
      </c>
      <c r="E48" s="4">
        <v>14939</v>
      </c>
    </row>
    <row r="49" spans="1:5" x14ac:dyDescent="0.25">
      <c r="A49">
        <f t="shared" si="0"/>
        <v>2011</v>
      </c>
      <c r="B49" t="s">
        <v>53</v>
      </c>
      <c r="C49" s="3">
        <v>40633</v>
      </c>
      <c r="D49" s="21">
        <v>1.02399</v>
      </c>
      <c r="E49" s="4">
        <v>14881.3</v>
      </c>
    </row>
    <row r="50" spans="1:5" x14ac:dyDescent="0.25">
      <c r="A50">
        <f t="shared" si="0"/>
        <v>2011</v>
      </c>
      <c r="B50" t="s">
        <v>54</v>
      </c>
      <c r="C50" s="3">
        <v>40724</v>
      </c>
      <c r="D50" s="21">
        <v>1.03145</v>
      </c>
      <c r="E50" s="4">
        <v>14989.6</v>
      </c>
    </row>
    <row r="51" spans="1:5" x14ac:dyDescent="0.25">
      <c r="A51">
        <f t="shared" si="0"/>
        <v>2011</v>
      </c>
      <c r="B51" t="s">
        <v>55</v>
      </c>
      <c r="C51" s="3">
        <v>40816</v>
      </c>
      <c r="D51" s="21">
        <v>1.0376799999999999</v>
      </c>
      <c r="E51" s="4">
        <v>15021.1</v>
      </c>
    </row>
    <row r="52" spans="1:5" x14ac:dyDescent="0.25">
      <c r="A52">
        <f t="shared" si="0"/>
        <v>2011</v>
      </c>
      <c r="B52" t="s">
        <v>56</v>
      </c>
      <c r="C52" s="3">
        <v>40908</v>
      </c>
      <c r="D52" s="21">
        <v>1.0391699999999999</v>
      </c>
      <c r="E52" s="4">
        <v>15190.3</v>
      </c>
    </row>
    <row r="53" spans="1:5" x14ac:dyDescent="0.25">
      <c r="A53">
        <f t="shared" si="0"/>
        <v>2012</v>
      </c>
      <c r="B53" t="s">
        <v>57</v>
      </c>
      <c r="C53" s="3">
        <v>40999</v>
      </c>
      <c r="D53" s="21">
        <v>1.04461</v>
      </c>
      <c r="E53" s="4">
        <v>15275</v>
      </c>
    </row>
    <row r="54" spans="1:5" x14ac:dyDescent="0.25">
      <c r="A54">
        <f t="shared" si="0"/>
        <v>2012</v>
      </c>
      <c r="B54" t="s">
        <v>58</v>
      </c>
      <c r="C54" s="3">
        <v>41090</v>
      </c>
      <c r="D54" s="21">
        <v>1.04942</v>
      </c>
      <c r="E54" s="4">
        <v>15336.7</v>
      </c>
    </row>
    <row r="55" spans="1:5" x14ac:dyDescent="0.25">
      <c r="A55">
        <f t="shared" si="0"/>
        <v>2012</v>
      </c>
      <c r="B55" t="s">
        <v>59</v>
      </c>
      <c r="C55" s="3">
        <v>41182</v>
      </c>
      <c r="D55" s="21">
        <v>1.0542799999999999</v>
      </c>
      <c r="E55" s="4">
        <v>15431.3</v>
      </c>
    </row>
    <row r="56" spans="1:5" x14ac:dyDescent="0.25">
      <c r="A56">
        <f t="shared" si="0"/>
        <v>2012</v>
      </c>
      <c r="B56" t="s">
        <v>60</v>
      </c>
      <c r="C56" s="3">
        <v>41274</v>
      </c>
      <c r="D56" s="21">
        <v>1.0582400000000001</v>
      </c>
      <c r="E56" s="4">
        <v>15433.7</v>
      </c>
    </row>
    <row r="57" spans="1:5" x14ac:dyDescent="0.25">
      <c r="A57">
        <f t="shared" si="0"/>
        <v>2013</v>
      </c>
      <c r="B57" t="s">
        <v>61</v>
      </c>
      <c r="C57" s="3">
        <v>41364</v>
      </c>
      <c r="D57" s="21">
        <v>1.0620399999999999</v>
      </c>
      <c r="E57" s="4">
        <v>15538.4</v>
      </c>
    </row>
    <row r="58" spans="1:5" x14ac:dyDescent="0.25">
      <c r="A58">
        <f t="shared" si="0"/>
        <v>2013</v>
      </c>
      <c r="B58" t="s">
        <v>62</v>
      </c>
      <c r="C58" s="3">
        <v>41455</v>
      </c>
      <c r="D58" s="21">
        <v>1.06488</v>
      </c>
      <c r="E58" s="4">
        <v>15606.6</v>
      </c>
    </row>
    <row r="59" spans="1:5" x14ac:dyDescent="0.25">
      <c r="A59">
        <f t="shared" si="0"/>
        <v>2013</v>
      </c>
      <c r="B59" t="s">
        <v>63</v>
      </c>
      <c r="C59" s="3">
        <v>41547</v>
      </c>
      <c r="D59" s="21">
        <v>1.0692300000000001</v>
      </c>
      <c r="E59" s="4">
        <v>15779.9</v>
      </c>
    </row>
    <row r="60" spans="1:5" x14ac:dyDescent="0.25">
      <c r="A60">
        <f t="shared" si="0"/>
        <v>2013</v>
      </c>
      <c r="B60" t="s">
        <v>64</v>
      </c>
      <c r="C60" s="3">
        <v>41639</v>
      </c>
      <c r="D60" s="21">
        <v>1.07301</v>
      </c>
      <c r="E60" s="4">
        <v>15916.2</v>
      </c>
    </row>
    <row r="61" spans="1:5" x14ac:dyDescent="0.25">
      <c r="A61">
        <f t="shared" si="0"/>
        <v>2014</v>
      </c>
      <c r="B61" t="s">
        <v>65</v>
      </c>
      <c r="C61" s="3">
        <v>41729</v>
      </c>
      <c r="D61" s="21">
        <v>1.0765800000000001</v>
      </c>
      <c r="E61" s="4">
        <v>15831.7</v>
      </c>
    </row>
    <row r="62" spans="1:5" x14ac:dyDescent="0.25">
      <c r="A62">
        <f t="shared" si="0"/>
        <v>2014</v>
      </c>
      <c r="B62" t="s">
        <v>66</v>
      </c>
      <c r="C62" s="3">
        <v>41820</v>
      </c>
      <c r="D62" s="21">
        <v>1.08188</v>
      </c>
      <c r="E62" s="4">
        <v>15985.7</v>
      </c>
    </row>
  </sheetData>
  <hyperlinks>
    <hyperlink ref="E2" r:id="rId1" display="GH@USNA"/>
    <hyperlink ref="D2" r:id="rId2" display="DGDP@USECO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22" workbookViewId="0">
      <selection activeCell="A4" sqref="A4"/>
    </sheetView>
  </sheetViews>
  <sheetFormatPr defaultRowHeight="15" x14ac:dyDescent="0.25"/>
  <cols>
    <col min="2" max="2" width="12.5703125" customWidth="1"/>
    <col min="3" max="3" width="11.7109375" customWidth="1"/>
  </cols>
  <sheetData>
    <row r="1" spans="1:3" ht="18.75" x14ac:dyDescent="0.25">
      <c r="A1" s="96" t="s">
        <v>430</v>
      </c>
    </row>
    <row r="2" spans="1:3" ht="18.75" x14ac:dyDescent="0.25">
      <c r="A2" s="95" t="s">
        <v>429</v>
      </c>
    </row>
    <row r="3" spans="1:3" x14ac:dyDescent="0.25">
      <c r="A3" t="s">
        <v>428</v>
      </c>
    </row>
    <row r="4" spans="1:3" ht="37.5" x14ac:dyDescent="0.25">
      <c r="A4" s="94" t="s">
        <v>356</v>
      </c>
      <c r="B4" s="94" t="s">
        <v>427</v>
      </c>
      <c r="C4" s="94" t="s">
        <v>426</v>
      </c>
    </row>
    <row r="5" spans="1:3" ht="18.75" x14ac:dyDescent="0.25">
      <c r="A5" s="93">
        <v>1965</v>
      </c>
      <c r="B5" s="93">
        <v>0.9</v>
      </c>
      <c r="C5" s="93">
        <v>0.43</v>
      </c>
    </row>
    <row r="6" spans="1:3" ht="18.75" x14ac:dyDescent="0.25">
      <c r="A6" s="93">
        <v>1966</v>
      </c>
      <c r="B6" s="93">
        <v>0.88</v>
      </c>
      <c r="C6" s="93">
        <v>0.47</v>
      </c>
    </row>
    <row r="7" spans="1:3" ht="18.75" x14ac:dyDescent="0.25">
      <c r="A7" s="93">
        <v>1967</v>
      </c>
      <c r="B7" s="93">
        <v>0.7</v>
      </c>
      <c r="C7" s="93">
        <v>0.48</v>
      </c>
    </row>
    <row r="8" spans="1:3" ht="18.75" x14ac:dyDescent="0.25">
      <c r="A8" s="93">
        <v>1968</v>
      </c>
      <c r="B8" s="93">
        <v>0.81</v>
      </c>
      <c r="C8" s="93">
        <v>0.48</v>
      </c>
    </row>
    <row r="9" spans="1:3" ht="18.75" x14ac:dyDescent="0.25">
      <c r="A9" s="93">
        <v>1969</v>
      </c>
      <c r="B9" s="93">
        <v>0.45</v>
      </c>
      <c r="C9" s="93">
        <v>0.45</v>
      </c>
    </row>
    <row r="10" spans="1:3" ht="18.75" x14ac:dyDescent="0.25">
      <c r="A10" s="93">
        <v>1970</v>
      </c>
      <c r="B10" s="93">
        <v>0.39</v>
      </c>
      <c r="C10" s="93">
        <v>0.41</v>
      </c>
    </row>
    <row r="11" spans="1:3" ht="18.75" x14ac:dyDescent="0.25">
      <c r="A11" s="93">
        <v>1971</v>
      </c>
      <c r="B11" s="93">
        <v>0.47</v>
      </c>
      <c r="C11" s="93">
        <v>0.38</v>
      </c>
    </row>
    <row r="12" spans="1:3" ht="18.75" x14ac:dyDescent="0.25">
      <c r="A12" s="93">
        <v>1972</v>
      </c>
      <c r="B12" s="93">
        <v>0.25</v>
      </c>
      <c r="C12" s="93">
        <v>0.37</v>
      </c>
    </row>
    <row r="13" spans="1:3" ht="18.75" x14ac:dyDescent="0.25">
      <c r="A13" s="93">
        <v>1973</v>
      </c>
      <c r="B13" s="93">
        <v>0.42</v>
      </c>
      <c r="C13" s="93">
        <v>0.4</v>
      </c>
    </row>
    <row r="14" spans="1:3" ht="18.75" x14ac:dyDescent="0.25">
      <c r="A14" s="93">
        <v>1974</v>
      </c>
      <c r="B14" s="93">
        <v>0.38</v>
      </c>
      <c r="C14" s="93">
        <v>0.43</v>
      </c>
    </row>
    <row r="15" spans="1:3" ht="18.75" x14ac:dyDescent="0.25">
      <c r="A15" s="93">
        <v>1975</v>
      </c>
      <c r="B15" s="93">
        <v>0.59</v>
      </c>
      <c r="C15" s="93">
        <v>0.44</v>
      </c>
    </row>
    <row r="16" spans="1:3" ht="18.75" x14ac:dyDescent="0.25">
      <c r="A16" s="93">
        <v>1976</v>
      </c>
      <c r="B16" s="93">
        <v>0.11</v>
      </c>
      <c r="C16" s="93">
        <v>0.4</v>
      </c>
    </row>
    <row r="17" spans="1:3" ht="18.75" x14ac:dyDescent="0.25">
      <c r="A17" s="93">
        <v>1977</v>
      </c>
      <c r="B17" s="93">
        <v>0.04</v>
      </c>
      <c r="C17" s="93">
        <v>0.39</v>
      </c>
    </row>
    <row r="18" spans="1:3" ht="18.75" x14ac:dyDescent="0.25">
      <c r="A18" s="93">
        <v>1978</v>
      </c>
      <c r="B18" s="93">
        <v>0.6</v>
      </c>
      <c r="C18" s="93">
        <v>0.41</v>
      </c>
    </row>
    <row r="19" spans="1:3" ht="18.75" x14ac:dyDescent="0.25">
      <c r="A19" s="93">
        <v>1979</v>
      </c>
      <c r="B19" s="93">
        <v>0.4</v>
      </c>
      <c r="C19" s="93">
        <v>0.4</v>
      </c>
    </row>
    <row r="20" spans="1:3" ht="18.75" x14ac:dyDescent="0.25">
      <c r="A20" s="93">
        <v>1980</v>
      </c>
      <c r="B20" s="93">
        <v>0.16</v>
      </c>
      <c r="C20" s="93">
        <v>0.3</v>
      </c>
    </row>
    <row r="21" spans="1:3" ht="18.75" x14ac:dyDescent="0.25">
      <c r="A21" s="93">
        <v>1981</v>
      </c>
      <c r="B21" s="93">
        <v>-0.37</v>
      </c>
      <c r="C21" s="93">
        <v>0.25</v>
      </c>
    </row>
    <row r="22" spans="1:3" ht="18.75" x14ac:dyDescent="0.25">
      <c r="A22" s="93">
        <v>1982</v>
      </c>
      <c r="B22" s="93">
        <v>-0.19</v>
      </c>
      <c r="C22" s="93">
        <v>0.31</v>
      </c>
    </row>
    <row r="23" spans="1:3" ht="18.75" x14ac:dyDescent="0.25">
      <c r="A23" s="93">
        <v>1983</v>
      </c>
      <c r="B23" s="93">
        <v>0.1</v>
      </c>
      <c r="C23" s="93">
        <v>0.34</v>
      </c>
    </row>
    <row r="24" spans="1:3" ht="18.75" x14ac:dyDescent="0.25">
      <c r="A24" s="93">
        <v>1984</v>
      </c>
      <c r="B24" s="93">
        <v>0.25</v>
      </c>
      <c r="C24" s="93">
        <v>0.34</v>
      </c>
    </row>
    <row r="25" spans="1:3" ht="18.75" x14ac:dyDescent="0.25">
      <c r="A25" s="93">
        <v>1985</v>
      </c>
      <c r="B25" s="93">
        <v>0.71</v>
      </c>
      <c r="C25" s="93">
        <v>0.38</v>
      </c>
    </row>
    <row r="26" spans="1:3" ht="18.75" x14ac:dyDescent="0.25">
      <c r="A26" s="93">
        <v>1986</v>
      </c>
      <c r="B26" s="93">
        <v>0.76</v>
      </c>
      <c r="C26" s="93">
        <v>0.38</v>
      </c>
    </row>
    <row r="27" spans="1:3" ht="18.75" x14ac:dyDescent="0.25">
      <c r="A27" s="93">
        <v>1987</v>
      </c>
      <c r="B27" s="93">
        <v>0.16</v>
      </c>
      <c r="C27" s="93">
        <v>0.36</v>
      </c>
    </row>
    <row r="28" spans="1:3" ht="18.75" x14ac:dyDescent="0.25">
      <c r="A28" s="93">
        <v>1988</v>
      </c>
      <c r="B28" s="93">
        <v>0.34</v>
      </c>
      <c r="C28" s="93">
        <v>0.35</v>
      </c>
    </row>
    <row r="29" spans="1:3" ht="18.75" x14ac:dyDescent="0.25">
      <c r="A29" s="93">
        <v>1989</v>
      </c>
      <c r="B29" s="93">
        <v>0.39</v>
      </c>
      <c r="C29" s="93">
        <v>0.34</v>
      </c>
    </row>
    <row r="30" spans="1:3" ht="18.75" x14ac:dyDescent="0.25">
      <c r="A30" s="93">
        <v>1990</v>
      </c>
      <c r="B30" s="93">
        <v>0.51</v>
      </c>
      <c r="C30" s="93">
        <v>0.34</v>
      </c>
    </row>
    <row r="31" spans="1:3" ht="18.75" x14ac:dyDescent="0.25">
      <c r="A31" s="93">
        <v>1991</v>
      </c>
      <c r="B31" s="93">
        <v>0.2</v>
      </c>
      <c r="C31" s="93">
        <v>0.31</v>
      </c>
    </row>
    <row r="32" spans="1:3" ht="18.75" x14ac:dyDescent="0.25">
      <c r="A32" s="93">
        <v>1992</v>
      </c>
      <c r="B32" s="93">
        <v>0.18</v>
      </c>
      <c r="C32" s="93">
        <v>0.28999999999999998</v>
      </c>
    </row>
    <row r="33" spans="1:3" ht="18.75" x14ac:dyDescent="0.25">
      <c r="A33" s="93">
        <v>1993</v>
      </c>
      <c r="B33" s="93">
        <v>0.23</v>
      </c>
      <c r="C33" s="93">
        <v>0.28999999999999998</v>
      </c>
    </row>
    <row r="34" spans="1:3" ht="18.75" x14ac:dyDescent="0.25">
      <c r="A34" s="93">
        <v>1994</v>
      </c>
      <c r="B34" s="93">
        <v>0.32</v>
      </c>
      <c r="C34" s="93">
        <v>0.31</v>
      </c>
    </row>
    <row r="35" spans="1:3" ht="18.75" x14ac:dyDescent="0.25">
      <c r="A35" s="93">
        <v>1995</v>
      </c>
      <c r="B35" s="93">
        <v>0.4</v>
      </c>
      <c r="C35" s="93">
        <v>0.33</v>
      </c>
    </row>
    <row r="36" spans="1:3" ht="18.75" x14ac:dyDescent="0.25">
      <c r="A36" s="93">
        <v>1996</v>
      </c>
      <c r="B36" s="93">
        <v>0.28000000000000003</v>
      </c>
      <c r="C36" s="93">
        <v>0.35</v>
      </c>
    </row>
    <row r="37" spans="1:3" ht="18.75" x14ac:dyDescent="0.25">
      <c r="A37" s="93">
        <v>1997</v>
      </c>
      <c r="B37" s="93">
        <v>0.36</v>
      </c>
      <c r="C37" s="93">
        <v>0.36</v>
      </c>
    </row>
    <row r="38" spans="1:3" ht="18.75" x14ac:dyDescent="0.25">
      <c r="A38" s="93">
        <v>1998</v>
      </c>
      <c r="B38" s="93">
        <v>0.47</v>
      </c>
      <c r="C38" s="93">
        <v>0.39</v>
      </c>
    </row>
    <row r="39" spans="1:3" ht="18.75" x14ac:dyDescent="0.25">
      <c r="A39" s="93">
        <v>1999</v>
      </c>
      <c r="B39" s="93">
        <v>0.62</v>
      </c>
      <c r="C39" s="93">
        <v>0.41</v>
      </c>
    </row>
    <row r="40" spans="1:3" ht="18.75" x14ac:dyDescent="0.25">
      <c r="A40" s="93">
        <v>2000</v>
      </c>
      <c r="B40" s="93">
        <v>0.38</v>
      </c>
      <c r="C40" s="93">
        <v>0.43</v>
      </c>
    </row>
    <row r="41" spans="1:3" ht="18.75" x14ac:dyDescent="0.25">
      <c r="A41" s="93">
        <v>2001</v>
      </c>
      <c r="B41" s="93">
        <v>0.5</v>
      </c>
      <c r="C41" s="93">
        <v>0.41</v>
      </c>
    </row>
    <row r="42" spans="1:3" ht="18.75" x14ac:dyDescent="0.25">
      <c r="A42" s="93">
        <v>2002</v>
      </c>
      <c r="B42" s="93">
        <v>0.3</v>
      </c>
      <c r="C42" s="93">
        <v>0.36</v>
      </c>
    </row>
    <row r="43" spans="1:3" ht="18.75" x14ac:dyDescent="0.25">
      <c r="A43" s="93">
        <v>2003</v>
      </c>
      <c r="B43" s="93">
        <v>-0.1</v>
      </c>
      <c r="C43" s="93">
        <v>0.33</v>
      </c>
    </row>
    <row r="44" spans="1:3" ht="18.75" x14ac:dyDescent="0.25">
      <c r="A44" s="93">
        <v>2004</v>
      </c>
      <c r="B44" s="93">
        <v>-0.03</v>
      </c>
      <c r="C44" s="93">
        <v>0.31</v>
      </c>
    </row>
    <row r="45" spans="1:3" ht="18.75" x14ac:dyDescent="0.25">
      <c r="A45" s="93">
        <v>2005</v>
      </c>
      <c r="B45" s="93">
        <v>-0.01</v>
      </c>
      <c r="C45" s="93">
        <v>0.32</v>
      </c>
    </row>
    <row r="46" spans="1:3" ht="18.75" x14ac:dyDescent="0.25">
      <c r="A46" s="93">
        <v>2006</v>
      </c>
      <c r="B46" s="93">
        <v>0.11</v>
      </c>
      <c r="C46" s="93">
        <v>0.32</v>
      </c>
    </row>
    <row r="47" spans="1:3" ht="18.75" x14ac:dyDescent="0.25">
      <c r="A47" s="93">
        <v>2007</v>
      </c>
      <c r="B47" s="93">
        <v>0.28000000000000003</v>
      </c>
      <c r="C47" s="93">
        <v>0.33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topLeftCell="A7" zoomScale="70" zoomScaleNormal="70" workbookViewId="0">
      <selection activeCell="Z14" sqref="Z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D4" sqref="D4"/>
    </sheetView>
  </sheetViews>
  <sheetFormatPr defaultRowHeight="15" x14ac:dyDescent="0.25"/>
  <cols>
    <col min="1" max="1" width="9.140625" style="35"/>
    <col min="4" max="4" width="9.140625" style="19"/>
    <col min="5" max="6" width="9.140625" style="61"/>
    <col min="7" max="7" width="9.140625" style="19"/>
  </cols>
  <sheetData>
    <row r="1" spans="1:12" x14ac:dyDescent="0.25">
      <c r="A1" s="35" t="s">
        <v>356</v>
      </c>
      <c r="C1" s="56"/>
      <c r="D1" s="18" t="s">
        <v>79</v>
      </c>
      <c r="G1" s="18" t="s">
        <v>379</v>
      </c>
    </row>
    <row r="2" spans="1:12" x14ac:dyDescent="0.25">
      <c r="D2" s="18" t="s">
        <v>0</v>
      </c>
      <c r="E2" s="62" t="s">
        <v>1</v>
      </c>
      <c r="F2" s="62" t="s">
        <v>2</v>
      </c>
      <c r="G2" s="18"/>
    </row>
    <row r="3" spans="1:12" x14ac:dyDescent="0.25">
      <c r="B3" s="2" t="s">
        <v>7</v>
      </c>
      <c r="C3" s="56" t="s">
        <v>415</v>
      </c>
      <c r="D3" s="22" t="s">
        <v>3</v>
      </c>
      <c r="E3" s="63" t="s">
        <v>4</v>
      </c>
      <c r="F3" s="63" t="s">
        <v>5</v>
      </c>
      <c r="G3" s="22" t="s">
        <v>377</v>
      </c>
      <c r="H3" s="1" t="s">
        <v>6</v>
      </c>
    </row>
    <row r="4" spans="1:12" x14ac:dyDescent="0.25">
      <c r="B4" t="s">
        <v>69</v>
      </c>
      <c r="C4" s="56"/>
      <c r="D4" s="19" t="s">
        <v>72</v>
      </c>
      <c r="E4" s="61" t="s">
        <v>74</v>
      </c>
      <c r="F4" s="61" t="s">
        <v>75</v>
      </c>
      <c r="G4" s="19" t="s">
        <v>378</v>
      </c>
      <c r="H4" t="s">
        <v>78</v>
      </c>
    </row>
    <row r="5" spans="1:12" x14ac:dyDescent="0.25">
      <c r="B5" s="3" t="s">
        <v>68</v>
      </c>
      <c r="C5" s="57"/>
      <c r="D5" s="19" t="s">
        <v>71</v>
      </c>
      <c r="E5" s="61" t="s">
        <v>71</v>
      </c>
      <c r="F5" s="61" t="s">
        <v>71</v>
      </c>
      <c r="G5" s="19" t="s">
        <v>71</v>
      </c>
      <c r="H5" t="s">
        <v>77</v>
      </c>
    </row>
    <row r="6" spans="1:12" x14ac:dyDescent="0.25">
      <c r="B6" s="3" t="s">
        <v>67</v>
      </c>
      <c r="C6" s="57"/>
      <c r="D6" s="19" t="s">
        <v>70</v>
      </c>
      <c r="E6" s="61" t="s">
        <v>73</v>
      </c>
      <c r="F6" s="61" t="s">
        <v>73</v>
      </c>
      <c r="G6" s="19" t="s">
        <v>70</v>
      </c>
      <c r="H6" t="s">
        <v>76</v>
      </c>
    </row>
    <row r="7" spans="1:12" x14ac:dyDescent="0.25">
      <c r="A7" s="35">
        <f t="shared" ref="A7:A38" si="0">YEAR(C7)</f>
        <v>2000</v>
      </c>
      <c r="B7" s="3" t="s">
        <v>9</v>
      </c>
      <c r="C7" s="3">
        <v>36616</v>
      </c>
      <c r="D7" s="23">
        <v>2476.1999999999998</v>
      </c>
      <c r="E7" s="64">
        <v>804.6</v>
      </c>
      <c r="F7" s="64">
        <v>1680.8</v>
      </c>
      <c r="G7" s="23">
        <v>1795.1</v>
      </c>
      <c r="H7" s="5">
        <v>-1</v>
      </c>
      <c r="J7" s="4"/>
      <c r="L7" s="4"/>
    </row>
    <row r="8" spans="1:12" x14ac:dyDescent="0.25">
      <c r="A8" s="35">
        <f t="shared" si="0"/>
        <v>2000</v>
      </c>
      <c r="B8" s="3" t="s">
        <v>10</v>
      </c>
      <c r="C8" s="3">
        <v>36707</v>
      </c>
      <c r="D8" s="23">
        <v>2506.4</v>
      </c>
      <c r="E8" s="64">
        <v>832.8</v>
      </c>
      <c r="F8" s="64">
        <v>1681.2</v>
      </c>
      <c r="G8" s="23">
        <v>1828.9</v>
      </c>
      <c r="H8" s="5">
        <v>-1</v>
      </c>
      <c r="J8" s="4"/>
      <c r="L8" s="4"/>
    </row>
    <row r="9" spans="1:12" x14ac:dyDescent="0.25">
      <c r="A9" s="35">
        <f t="shared" si="0"/>
        <v>2000</v>
      </c>
      <c r="B9" s="3" t="s">
        <v>11</v>
      </c>
      <c r="C9" s="3">
        <v>36799</v>
      </c>
      <c r="D9" s="23">
        <v>2501.1999999999998</v>
      </c>
      <c r="E9" s="64">
        <v>818.9</v>
      </c>
      <c r="F9" s="64">
        <v>1691</v>
      </c>
      <c r="G9" s="23">
        <v>1845</v>
      </c>
      <c r="H9" s="5">
        <v>-1</v>
      </c>
      <c r="J9" s="4"/>
      <c r="L9" s="4"/>
    </row>
    <row r="10" spans="1:12" x14ac:dyDescent="0.25">
      <c r="A10" s="35">
        <f t="shared" si="0"/>
        <v>2000</v>
      </c>
      <c r="B10" s="3" t="s">
        <v>12</v>
      </c>
      <c r="C10" s="3">
        <v>36891</v>
      </c>
      <c r="D10" s="23">
        <v>2509</v>
      </c>
      <c r="E10" s="64">
        <v>814.6</v>
      </c>
      <c r="F10" s="64">
        <v>1703.6</v>
      </c>
      <c r="G10" s="23">
        <v>1868.7</v>
      </c>
      <c r="H10" s="5">
        <v>-1</v>
      </c>
      <c r="J10" s="4"/>
      <c r="L10" s="4"/>
    </row>
    <row r="11" spans="1:12" x14ac:dyDescent="0.25">
      <c r="A11" s="35">
        <f t="shared" si="0"/>
        <v>2001</v>
      </c>
      <c r="B11" s="3" t="s">
        <v>13</v>
      </c>
      <c r="C11" s="3">
        <v>36981</v>
      </c>
      <c r="D11" s="23">
        <v>2546.3000000000002</v>
      </c>
      <c r="E11" s="64">
        <v>832.3</v>
      </c>
      <c r="F11" s="64">
        <v>1722.9</v>
      </c>
      <c r="G11" s="23">
        <v>1911.9</v>
      </c>
      <c r="H11" s="5">
        <v>1</v>
      </c>
      <c r="J11" s="4"/>
      <c r="L11" s="4"/>
    </row>
    <row r="12" spans="1:12" x14ac:dyDescent="0.25">
      <c r="A12" s="35">
        <f t="shared" si="0"/>
        <v>2001</v>
      </c>
      <c r="B12" s="3" t="s">
        <v>14</v>
      </c>
      <c r="C12" s="3">
        <v>37072</v>
      </c>
      <c r="D12" s="23">
        <v>2596.4</v>
      </c>
      <c r="E12" s="64">
        <v>848.7</v>
      </c>
      <c r="F12" s="64">
        <v>1756.8</v>
      </c>
      <c r="G12" s="23">
        <v>1958.6</v>
      </c>
      <c r="H12" s="5">
        <v>1</v>
      </c>
      <c r="J12" s="4"/>
      <c r="L12" s="4"/>
    </row>
    <row r="13" spans="1:12" x14ac:dyDescent="0.25">
      <c r="A13" s="35">
        <f t="shared" si="0"/>
        <v>2001</v>
      </c>
      <c r="B13" s="3" t="s">
        <v>15</v>
      </c>
      <c r="C13" s="3">
        <v>37164</v>
      </c>
      <c r="D13" s="23">
        <v>2594.6</v>
      </c>
      <c r="E13" s="64">
        <v>855.9</v>
      </c>
      <c r="F13" s="64">
        <v>1747.3</v>
      </c>
      <c r="G13" s="23">
        <v>1965.5</v>
      </c>
      <c r="H13" s="5">
        <v>1</v>
      </c>
      <c r="J13" s="4"/>
      <c r="L13" s="4"/>
    </row>
    <row r="14" spans="1:12" x14ac:dyDescent="0.25">
      <c r="A14" s="35">
        <f t="shared" si="0"/>
        <v>2001</v>
      </c>
      <c r="B14" s="3" t="s">
        <v>16</v>
      </c>
      <c r="C14" s="3">
        <v>37256</v>
      </c>
      <c r="D14" s="23">
        <v>2632.4</v>
      </c>
      <c r="E14" s="64">
        <v>862.6</v>
      </c>
      <c r="F14" s="64">
        <v>1778.9</v>
      </c>
      <c r="G14" s="23">
        <v>1999.1</v>
      </c>
      <c r="H14" s="5">
        <v>1</v>
      </c>
      <c r="J14" s="4"/>
      <c r="L14" s="4"/>
    </row>
    <row r="15" spans="1:12" x14ac:dyDescent="0.25">
      <c r="A15" s="35">
        <f t="shared" si="0"/>
        <v>2002</v>
      </c>
      <c r="B15" s="3" t="s">
        <v>17</v>
      </c>
      <c r="C15" s="3">
        <v>37346</v>
      </c>
      <c r="D15" s="23">
        <v>2671.3</v>
      </c>
      <c r="E15" s="64">
        <v>884</v>
      </c>
      <c r="F15" s="64">
        <v>1795.9</v>
      </c>
      <c r="G15" s="23">
        <v>2048.3000000000002</v>
      </c>
      <c r="H15" s="5">
        <v>-1</v>
      </c>
      <c r="J15" s="4"/>
      <c r="L15" s="4"/>
    </row>
    <row r="16" spans="1:12" x14ac:dyDescent="0.25">
      <c r="A16" s="35">
        <f t="shared" si="0"/>
        <v>2002</v>
      </c>
      <c r="B16" s="3" t="s">
        <v>18</v>
      </c>
      <c r="C16" s="3">
        <v>37437</v>
      </c>
      <c r="D16" s="23">
        <v>2696.9</v>
      </c>
      <c r="E16" s="64">
        <v>904.7</v>
      </c>
      <c r="F16" s="64">
        <v>1799.8</v>
      </c>
      <c r="G16" s="23">
        <v>2080.6</v>
      </c>
      <c r="H16" s="5">
        <v>-1</v>
      </c>
      <c r="J16" s="4"/>
      <c r="L16" s="4"/>
    </row>
    <row r="17" spans="1:12" x14ac:dyDescent="0.25">
      <c r="A17" s="35">
        <f t="shared" si="0"/>
        <v>2002</v>
      </c>
      <c r="B17" s="3" t="s">
        <v>19</v>
      </c>
      <c r="C17" s="3">
        <v>37529</v>
      </c>
      <c r="D17" s="23">
        <v>2717.8</v>
      </c>
      <c r="E17" s="64">
        <v>919</v>
      </c>
      <c r="F17" s="64">
        <v>1805.9</v>
      </c>
      <c r="G17" s="23">
        <v>2107.6999999999998</v>
      </c>
      <c r="H17" s="5">
        <v>-1</v>
      </c>
      <c r="J17" s="4"/>
      <c r="L17" s="4"/>
    </row>
    <row r="18" spans="1:12" x14ac:dyDescent="0.25">
      <c r="A18" s="35">
        <f t="shared" si="0"/>
        <v>2002</v>
      </c>
      <c r="B18" s="3" t="s">
        <v>20</v>
      </c>
      <c r="C18" s="3">
        <v>37621</v>
      </c>
      <c r="D18" s="23">
        <v>2737.1</v>
      </c>
      <c r="E18" s="64">
        <v>935.7</v>
      </c>
      <c r="F18" s="64">
        <v>1807.9</v>
      </c>
      <c r="G18" s="23">
        <v>2143.1</v>
      </c>
      <c r="H18" s="5">
        <v>-1</v>
      </c>
      <c r="J18" s="4"/>
      <c r="L18" s="4"/>
    </row>
    <row r="19" spans="1:12" x14ac:dyDescent="0.25">
      <c r="A19" s="35">
        <f t="shared" si="0"/>
        <v>2003</v>
      </c>
      <c r="B19" s="3" t="s">
        <v>21</v>
      </c>
      <c r="C19" s="3">
        <v>37711</v>
      </c>
      <c r="D19" s="23">
        <v>2728.3</v>
      </c>
      <c r="E19" s="64">
        <v>935.9</v>
      </c>
      <c r="F19" s="64">
        <v>1798.5</v>
      </c>
      <c r="G19" s="23">
        <v>2178</v>
      </c>
      <c r="H19" s="5">
        <v>-1</v>
      </c>
      <c r="J19" s="4"/>
      <c r="L19" s="4"/>
    </row>
    <row r="20" spans="1:12" x14ac:dyDescent="0.25">
      <c r="A20" s="35">
        <f t="shared" si="0"/>
        <v>2003</v>
      </c>
      <c r="B20" s="3" t="s">
        <v>22</v>
      </c>
      <c r="C20" s="3">
        <v>37802</v>
      </c>
      <c r="D20" s="23">
        <v>2771.2</v>
      </c>
      <c r="E20" s="64">
        <v>982.8</v>
      </c>
      <c r="F20" s="64">
        <v>1791.7</v>
      </c>
      <c r="G20" s="23">
        <v>2216.9</v>
      </c>
      <c r="H20" s="5">
        <v>-1</v>
      </c>
      <c r="J20" s="4"/>
      <c r="L20" s="4"/>
    </row>
    <row r="21" spans="1:12" x14ac:dyDescent="0.25">
      <c r="A21" s="35">
        <f t="shared" si="0"/>
        <v>2003</v>
      </c>
      <c r="B21" s="3" t="s">
        <v>23</v>
      </c>
      <c r="C21" s="3">
        <v>37894</v>
      </c>
      <c r="D21" s="23">
        <v>2771.2</v>
      </c>
      <c r="E21" s="64">
        <v>977.1</v>
      </c>
      <c r="F21" s="64">
        <v>1798</v>
      </c>
      <c r="G21" s="23">
        <v>2231.1999999999998</v>
      </c>
      <c r="H21" s="5">
        <v>-1</v>
      </c>
      <c r="J21" s="4"/>
      <c r="L21" s="4"/>
    </row>
    <row r="22" spans="1:12" x14ac:dyDescent="0.25">
      <c r="A22" s="35">
        <f t="shared" si="0"/>
        <v>2003</v>
      </c>
      <c r="B22" s="3" t="s">
        <v>24</v>
      </c>
      <c r="C22" s="3">
        <v>37986</v>
      </c>
      <c r="D22" s="23">
        <v>2786.3</v>
      </c>
      <c r="E22" s="64">
        <v>996</v>
      </c>
      <c r="F22" s="64">
        <v>1793</v>
      </c>
      <c r="G22" s="23">
        <v>2257.3000000000002</v>
      </c>
      <c r="H22" s="5">
        <v>-1</v>
      </c>
      <c r="J22" s="4"/>
      <c r="L22" s="4"/>
    </row>
    <row r="23" spans="1:12" x14ac:dyDescent="0.25">
      <c r="A23" s="35">
        <f t="shared" si="0"/>
        <v>2004</v>
      </c>
      <c r="B23" s="3" t="s">
        <v>25</v>
      </c>
      <c r="C23" s="3">
        <v>38077</v>
      </c>
      <c r="D23" s="23">
        <v>2793.9</v>
      </c>
      <c r="E23" s="64">
        <v>1003</v>
      </c>
      <c r="F23" s="64">
        <v>1793.3</v>
      </c>
      <c r="G23" s="23">
        <v>2303.1</v>
      </c>
      <c r="H23" s="5">
        <v>-1</v>
      </c>
      <c r="J23" s="4"/>
      <c r="L23" s="4"/>
    </row>
    <row r="24" spans="1:12" x14ac:dyDescent="0.25">
      <c r="A24" s="35">
        <f t="shared" si="0"/>
        <v>2004</v>
      </c>
      <c r="B24" s="3" t="s">
        <v>26</v>
      </c>
      <c r="C24" s="3">
        <v>38168</v>
      </c>
      <c r="D24" s="23">
        <v>2809.9</v>
      </c>
      <c r="E24" s="64">
        <v>1013</v>
      </c>
      <c r="F24" s="64">
        <v>1799</v>
      </c>
      <c r="G24" s="23">
        <v>2343.6</v>
      </c>
      <c r="H24" s="5">
        <v>-1</v>
      </c>
      <c r="J24" s="4"/>
      <c r="L24" s="4"/>
    </row>
    <row r="25" spans="1:12" x14ac:dyDescent="0.25">
      <c r="A25" s="35">
        <f t="shared" si="0"/>
        <v>2004</v>
      </c>
      <c r="B25" s="3" t="s">
        <v>27</v>
      </c>
      <c r="C25" s="3">
        <v>38260</v>
      </c>
      <c r="D25" s="23">
        <v>2820.7</v>
      </c>
      <c r="E25" s="64">
        <v>1030.7</v>
      </c>
      <c r="F25" s="64">
        <v>1791</v>
      </c>
      <c r="G25" s="23">
        <v>2381.8000000000002</v>
      </c>
      <c r="H25" s="5">
        <v>-1</v>
      </c>
      <c r="J25" s="4"/>
      <c r="L25" s="4"/>
    </row>
    <row r="26" spans="1:12" x14ac:dyDescent="0.25">
      <c r="A26" s="35">
        <f t="shared" si="0"/>
        <v>2004</v>
      </c>
      <c r="B26" s="3" t="s">
        <v>28</v>
      </c>
      <c r="C26" s="3">
        <v>38352</v>
      </c>
      <c r="D26" s="23">
        <v>2808.2</v>
      </c>
      <c r="E26" s="64">
        <v>1021.8</v>
      </c>
      <c r="F26" s="64">
        <v>1787.7</v>
      </c>
      <c r="G26" s="23">
        <v>2401.1999999999998</v>
      </c>
      <c r="H26" s="5">
        <v>-1</v>
      </c>
      <c r="J26" s="4"/>
      <c r="L26" s="4"/>
    </row>
    <row r="27" spans="1:12" x14ac:dyDescent="0.25">
      <c r="A27" s="35">
        <f t="shared" si="0"/>
        <v>2005</v>
      </c>
      <c r="B27" s="3" t="s">
        <v>29</v>
      </c>
      <c r="C27" s="3">
        <v>38442</v>
      </c>
      <c r="D27" s="23">
        <v>2814.1</v>
      </c>
      <c r="E27" s="64">
        <v>1027.5999999999999</v>
      </c>
      <c r="F27" s="64">
        <v>1787.6</v>
      </c>
      <c r="G27" s="23">
        <v>2442.1999999999998</v>
      </c>
      <c r="H27" s="5">
        <v>-1</v>
      </c>
      <c r="J27" s="4"/>
      <c r="L27" s="4"/>
    </row>
    <row r="28" spans="1:12" x14ac:dyDescent="0.25">
      <c r="A28" s="35">
        <f t="shared" si="0"/>
        <v>2005</v>
      </c>
      <c r="B28" s="3" t="s">
        <v>30</v>
      </c>
      <c r="C28" s="3">
        <v>38533</v>
      </c>
      <c r="D28" s="23">
        <v>2818.9</v>
      </c>
      <c r="E28" s="64">
        <v>1029.8</v>
      </c>
      <c r="F28" s="64">
        <v>1790.2</v>
      </c>
      <c r="G28" s="23">
        <v>2469.6999999999998</v>
      </c>
      <c r="H28" s="5">
        <v>-1</v>
      </c>
      <c r="J28" s="4"/>
      <c r="L28" s="4"/>
    </row>
    <row r="29" spans="1:12" x14ac:dyDescent="0.25">
      <c r="A29" s="35">
        <f t="shared" si="0"/>
        <v>2005</v>
      </c>
      <c r="B29" s="3" t="s">
        <v>31</v>
      </c>
      <c r="C29" s="3">
        <v>38625</v>
      </c>
      <c r="D29" s="23">
        <v>2841</v>
      </c>
      <c r="E29" s="64">
        <v>1048.5999999999999</v>
      </c>
      <c r="F29" s="64">
        <v>1792.9</v>
      </c>
      <c r="G29" s="23">
        <v>2521.6</v>
      </c>
      <c r="H29" s="5">
        <v>-1</v>
      </c>
      <c r="J29" s="4"/>
      <c r="L29" s="4"/>
    </row>
    <row r="30" spans="1:12" x14ac:dyDescent="0.25">
      <c r="A30" s="35">
        <f t="shared" si="0"/>
        <v>2005</v>
      </c>
      <c r="B30" s="3" t="s">
        <v>32</v>
      </c>
      <c r="C30" s="3">
        <v>38717</v>
      </c>
      <c r="D30" s="23">
        <v>2830.7</v>
      </c>
      <c r="E30" s="64">
        <v>1033.2</v>
      </c>
      <c r="F30" s="64">
        <v>1798.6</v>
      </c>
      <c r="G30" s="23">
        <v>2541.3000000000002</v>
      </c>
      <c r="H30" s="5">
        <v>-1</v>
      </c>
      <c r="J30" s="4"/>
      <c r="L30" s="4"/>
    </row>
    <row r="31" spans="1:12" x14ac:dyDescent="0.25">
      <c r="A31" s="35">
        <f t="shared" si="0"/>
        <v>2006</v>
      </c>
      <c r="B31" s="3" t="s">
        <v>33</v>
      </c>
      <c r="C31" s="3">
        <v>38807</v>
      </c>
      <c r="D31" s="23">
        <v>2853.5</v>
      </c>
      <c r="E31" s="64">
        <v>1058.9000000000001</v>
      </c>
      <c r="F31" s="64">
        <v>1794.9</v>
      </c>
      <c r="G31" s="23">
        <v>2592.1999999999998</v>
      </c>
      <c r="H31" s="5">
        <v>-1</v>
      </c>
      <c r="J31" s="4"/>
      <c r="L31" s="4"/>
    </row>
    <row r="32" spans="1:12" x14ac:dyDescent="0.25">
      <c r="A32" s="35">
        <f t="shared" si="0"/>
        <v>2006</v>
      </c>
      <c r="B32" s="3" t="s">
        <v>34</v>
      </c>
      <c r="C32" s="3">
        <v>38898</v>
      </c>
      <c r="D32" s="23">
        <v>2864.1</v>
      </c>
      <c r="E32" s="64">
        <v>1057.7</v>
      </c>
      <c r="F32" s="64">
        <v>1806.9</v>
      </c>
      <c r="G32" s="23">
        <v>2630.7</v>
      </c>
      <c r="H32" s="5">
        <v>-1</v>
      </c>
      <c r="J32" s="4"/>
      <c r="L32" s="4"/>
    </row>
    <row r="33" spans="1:12" x14ac:dyDescent="0.25">
      <c r="A33" s="35">
        <f t="shared" si="0"/>
        <v>2006</v>
      </c>
      <c r="B33" s="3" t="s">
        <v>35</v>
      </c>
      <c r="C33" s="3">
        <v>38990</v>
      </c>
      <c r="D33" s="23">
        <v>2870.4</v>
      </c>
      <c r="E33" s="64">
        <v>1058</v>
      </c>
      <c r="F33" s="64">
        <v>1813</v>
      </c>
      <c r="G33" s="23">
        <v>2655.4</v>
      </c>
      <c r="H33" s="5">
        <v>-1</v>
      </c>
      <c r="J33" s="4"/>
      <c r="L33" s="4"/>
    </row>
    <row r="34" spans="1:12" x14ac:dyDescent="0.25">
      <c r="A34" s="35">
        <f t="shared" si="0"/>
        <v>2006</v>
      </c>
      <c r="B34" s="3" t="s">
        <v>36</v>
      </c>
      <c r="C34" s="3">
        <v>39082</v>
      </c>
      <c r="D34" s="23">
        <v>2889.1</v>
      </c>
      <c r="E34" s="64">
        <v>1069</v>
      </c>
      <c r="F34" s="64">
        <v>1820.6</v>
      </c>
      <c r="G34" s="23">
        <v>2690.6</v>
      </c>
      <c r="H34" s="5">
        <v>-1</v>
      </c>
      <c r="J34" s="4"/>
      <c r="L34" s="4"/>
    </row>
    <row r="35" spans="1:12" x14ac:dyDescent="0.25">
      <c r="A35" s="35">
        <f t="shared" si="0"/>
        <v>2007</v>
      </c>
      <c r="B35" s="3" t="s">
        <v>37</v>
      </c>
      <c r="C35" s="3">
        <v>39172</v>
      </c>
      <c r="D35" s="23">
        <v>2882.7</v>
      </c>
      <c r="E35" s="64">
        <v>1054.5</v>
      </c>
      <c r="F35" s="64">
        <v>1829</v>
      </c>
      <c r="G35" s="23">
        <v>2735.6</v>
      </c>
      <c r="H35" s="5">
        <v>-1</v>
      </c>
      <c r="J35" s="4"/>
      <c r="L35" s="4"/>
    </row>
    <row r="36" spans="1:12" x14ac:dyDescent="0.25">
      <c r="A36" s="35">
        <f t="shared" si="0"/>
        <v>2007</v>
      </c>
      <c r="B36" s="3" t="s">
        <v>38</v>
      </c>
      <c r="C36" s="3">
        <v>39263</v>
      </c>
      <c r="D36" s="23">
        <v>2907</v>
      </c>
      <c r="E36" s="64">
        <v>1071.2</v>
      </c>
      <c r="F36" s="64">
        <v>1836.4</v>
      </c>
      <c r="G36" s="23">
        <v>2782.5</v>
      </c>
      <c r="H36" s="5">
        <v>-1</v>
      </c>
      <c r="J36" s="4"/>
      <c r="L36" s="4"/>
    </row>
    <row r="37" spans="1:12" x14ac:dyDescent="0.25">
      <c r="A37" s="35">
        <f t="shared" si="0"/>
        <v>2007</v>
      </c>
      <c r="B37" s="3" t="s">
        <v>39</v>
      </c>
      <c r="C37" s="3">
        <v>39355</v>
      </c>
      <c r="D37" s="23">
        <v>2928</v>
      </c>
      <c r="E37" s="64">
        <v>1091.5999999999999</v>
      </c>
      <c r="F37" s="64">
        <v>1836.7</v>
      </c>
      <c r="G37" s="23">
        <v>2824.3</v>
      </c>
      <c r="H37" s="5">
        <v>-1</v>
      </c>
      <c r="J37" s="4"/>
      <c r="L37" s="4"/>
    </row>
    <row r="38" spans="1:12" x14ac:dyDescent="0.25">
      <c r="A38" s="35">
        <f t="shared" si="0"/>
        <v>2007</v>
      </c>
      <c r="B38" s="3" t="s">
        <v>40</v>
      </c>
      <c r="C38" s="3">
        <v>39447</v>
      </c>
      <c r="D38" s="23">
        <v>2939.8</v>
      </c>
      <c r="E38" s="64">
        <v>1097.5</v>
      </c>
      <c r="F38" s="64">
        <v>1842.5</v>
      </c>
      <c r="G38" s="23">
        <v>2865.3</v>
      </c>
      <c r="H38" s="5">
        <v>1</v>
      </c>
      <c r="J38" s="4"/>
      <c r="L38" s="4"/>
    </row>
    <row r="39" spans="1:12" x14ac:dyDescent="0.25">
      <c r="A39" s="35">
        <f t="shared" ref="A39:A64" si="1">YEAR(C39)</f>
        <v>2008</v>
      </c>
      <c r="B39" s="3" t="s">
        <v>41</v>
      </c>
      <c r="C39" s="3">
        <v>39538</v>
      </c>
      <c r="D39" s="23">
        <v>2952</v>
      </c>
      <c r="E39" s="64">
        <v>1115.2</v>
      </c>
      <c r="F39" s="64">
        <v>1836.9</v>
      </c>
      <c r="G39" s="23">
        <v>2923.8</v>
      </c>
      <c r="H39" s="5">
        <v>1</v>
      </c>
      <c r="J39" s="4"/>
      <c r="L39" s="4"/>
    </row>
    <row r="40" spans="1:12" x14ac:dyDescent="0.25">
      <c r="A40" s="35">
        <f t="shared" si="1"/>
        <v>2008</v>
      </c>
      <c r="B40" s="3" t="s">
        <v>42</v>
      </c>
      <c r="C40" s="3">
        <v>39629</v>
      </c>
      <c r="D40" s="23">
        <v>2975</v>
      </c>
      <c r="E40" s="64">
        <v>1135.7</v>
      </c>
      <c r="F40" s="64">
        <v>1839.3</v>
      </c>
      <c r="G40" s="23">
        <v>2983.4</v>
      </c>
      <c r="H40" s="5">
        <v>1</v>
      </c>
      <c r="J40" s="4"/>
      <c r="L40" s="4"/>
    </row>
    <row r="41" spans="1:12" x14ac:dyDescent="0.25">
      <c r="A41" s="35">
        <f t="shared" si="1"/>
        <v>2008</v>
      </c>
      <c r="B41" s="3" t="s">
        <v>43</v>
      </c>
      <c r="C41" s="3">
        <v>39721</v>
      </c>
      <c r="D41" s="23">
        <v>3016.2</v>
      </c>
      <c r="E41" s="64">
        <v>1169.0999999999999</v>
      </c>
      <c r="F41" s="64">
        <v>1847.1</v>
      </c>
      <c r="G41" s="23">
        <v>3055.9</v>
      </c>
      <c r="H41" s="5">
        <v>1</v>
      </c>
      <c r="J41" s="4"/>
      <c r="L41" s="4"/>
    </row>
    <row r="42" spans="1:12" x14ac:dyDescent="0.25">
      <c r="A42" s="35">
        <f t="shared" si="1"/>
        <v>2008</v>
      </c>
      <c r="B42" s="3" t="s">
        <v>44</v>
      </c>
      <c r="C42" s="3">
        <v>39813</v>
      </c>
      <c r="D42" s="23">
        <v>3035.9</v>
      </c>
      <c r="E42" s="64">
        <v>1189.3</v>
      </c>
      <c r="F42" s="64">
        <v>1846.6</v>
      </c>
      <c r="G42" s="23">
        <v>3049.7</v>
      </c>
      <c r="H42" s="5">
        <v>1</v>
      </c>
      <c r="J42" s="4"/>
      <c r="L42" s="4"/>
    </row>
    <row r="43" spans="1:12" x14ac:dyDescent="0.25">
      <c r="A43" s="35">
        <f t="shared" si="1"/>
        <v>2009</v>
      </c>
      <c r="B43" s="3" t="s">
        <v>45</v>
      </c>
      <c r="C43" s="3">
        <v>39903</v>
      </c>
      <c r="D43" s="23">
        <v>3040.5</v>
      </c>
      <c r="E43" s="64">
        <v>1180.0999999999999</v>
      </c>
      <c r="F43" s="64">
        <v>1860.4</v>
      </c>
      <c r="G43" s="23">
        <v>3035.4</v>
      </c>
      <c r="H43" s="5">
        <v>1</v>
      </c>
      <c r="J43" s="4"/>
      <c r="L43" s="4"/>
    </row>
    <row r="44" spans="1:12" x14ac:dyDescent="0.25">
      <c r="A44" s="35">
        <f t="shared" si="1"/>
        <v>2009</v>
      </c>
      <c r="B44" s="3" t="s">
        <v>46</v>
      </c>
      <c r="C44" s="3">
        <v>39994</v>
      </c>
      <c r="D44" s="23">
        <v>3096</v>
      </c>
      <c r="E44" s="64">
        <v>1218.9000000000001</v>
      </c>
      <c r="F44" s="64">
        <v>1877.1</v>
      </c>
      <c r="G44" s="23">
        <v>3086.5</v>
      </c>
      <c r="H44" s="5">
        <v>1</v>
      </c>
      <c r="J44" s="4"/>
      <c r="L44" s="4"/>
    </row>
    <row r="45" spans="1:12" x14ac:dyDescent="0.25">
      <c r="A45" s="35">
        <f t="shared" si="1"/>
        <v>2009</v>
      </c>
      <c r="B45" s="3" t="s">
        <v>47</v>
      </c>
      <c r="C45" s="3">
        <v>40086</v>
      </c>
      <c r="D45" s="23">
        <v>3113</v>
      </c>
      <c r="E45" s="64">
        <v>1235.5999999999999</v>
      </c>
      <c r="F45" s="64">
        <v>1877.4</v>
      </c>
      <c r="G45" s="23">
        <v>3112.5</v>
      </c>
      <c r="H45" s="5">
        <v>-1</v>
      </c>
      <c r="J45" s="4"/>
      <c r="L45" s="4"/>
    </row>
    <row r="46" spans="1:12" x14ac:dyDescent="0.25">
      <c r="A46" s="35">
        <f t="shared" si="1"/>
        <v>2009</v>
      </c>
      <c r="B46" s="3" t="s">
        <v>48</v>
      </c>
      <c r="C46" s="3">
        <v>40178</v>
      </c>
      <c r="D46" s="23">
        <v>3106.8</v>
      </c>
      <c r="E46" s="64">
        <v>1236.2</v>
      </c>
      <c r="F46" s="64">
        <v>1870.6</v>
      </c>
      <c r="G46" s="23">
        <v>3122</v>
      </c>
      <c r="H46" s="5">
        <v>-1</v>
      </c>
      <c r="J46" s="4"/>
      <c r="L46" s="4"/>
    </row>
    <row r="47" spans="1:12" x14ac:dyDescent="0.25">
      <c r="A47" s="35">
        <f t="shared" si="1"/>
        <v>2010</v>
      </c>
      <c r="B47" s="3" t="s">
        <v>49</v>
      </c>
      <c r="C47" s="3">
        <v>40268</v>
      </c>
      <c r="D47" s="23">
        <v>3084.3</v>
      </c>
      <c r="E47" s="64">
        <v>1247.8</v>
      </c>
      <c r="F47" s="64">
        <v>1836.5</v>
      </c>
      <c r="G47" s="23">
        <v>3135.7</v>
      </c>
      <c r="H47" s="5">
        <v>-1</v>
      </c>
      <c r="J47" s="4"/>
      <c r="L47" s="4"/>
    </row>
    <row r="48" spans="1:12" x14ac:dyDescent="0.25">
      <c r="A48" s="35">
        <f t="shared" si="1"/>
        <v>2010</v>
      </c>
      <c r="B48" s="3" t="s">
        <v>50</v>
      </c>
      <c r="C48" s="3">
        <v>40359</v>
      </c>
      <c r="D48" s="23">
        <v>3106.2</v>
      </c>
      <c r="E48" s="64">
        <v>1273.4000000000001</v>
      </c>
      <c r="F48" s="64">
        <v>1832.8</v>
      </c>
      <c r="G48" s="23">
        <v>3181.5</v>
      </c>
      <c r="H48" s="5">
        <v>-1</v>
      </c>
      <c r="J48" s="4"/>
      <c r="L48" s="4"/>
    </row>
    <row r="49" spans="1:12" x14ac:dyDescent="0.25">
      <c r="A49" s="35">
        <f t="shared" si="1"/>
        <v>2010</v>
      </c>
      <c r="B49" s="3" t="s">
        <v>51</v>
      </c>
      <c r="C49" s="3">
        <v>40451</v>
      </c>
      <c r="D49" s="23">
        <v>3103.5</v>
      </c>
      <c r="E49" s="64">
        <v>1285</v>
      </c>
      <c r="F49" s="64">
        <v>1818.5</v>
      </c>
      <c r="G49" s="23">
        <v>3194.7</v>
      </c>
      <c r="H49" s="5">
        <v>-1</v>
      </c>
      <c r="J49" s="4"/>
      <c r="L49" s="4"/>
    </row>
    <row r="50" spans="1:12" x14ac:dyDescent="0.25">
      <c r="A50" s="35">
        <f t="shared" si="1"/>
        <v>2010</v>
      </c>
      <c r="B50" s="3" t="s">
        <v>52</v>
      </c>
      <c r="C50" s="3">
        <v>40543</v>
      </c>
      <c r="D50" s="23">
        <v>3071.5</v>
      </c>
      <c r="E50" s="64">
        <v>1276.4000000000001</v>
      </c>
      <c r="F50" s="64">
        <v>1795.2</v>
      </c>
      <c r="G50" s="23">
        <v>3184.2</v>
      </c>
      <c r="H50" s="5">
        <v>-1</v>
      </c>
      <c r="J50" s="4"/>
      <c r="L50" s="4"/>
    </row>
    <row r="51" spans="1:12" x14ac:dyDescent="0.25">
      <c r="A51" s="35">
        <f t="shared" si="1"/>
        <v>2011</v>
      </c>
      <c r="B51" s="3" t="s">
        <v>53</v>
      </c>
      <c r="C51" s="3">
        <v>40633</v>
      </c>
      <c r="D51" s="23">
        <v>3012.2</v>
      </c>
      <c r="E51" s="64">
        <v>1241.2</v>
      </c>
      <c r="F51" s="64">
        <v>1771.1</v>
      </c>
      <c r="G51" s="23">
        <v>3153.8</v>
      </c>
      <c r="H51" s="5">
        <v>-1</v>
      </c>
      <c r="J51" s="4"/>
      <c r="L51" s="4"/>
    </row>
    <row r="52" spans="1:12" x14ac:dyDescent="0.25">
      <c r="A52" s="35">
        <f t="shared" si="1"/>
        <v>2011</v>
      </c>
      <c r="B52" s="3" t="s">
        <v>54</v>
      </c>
      <c r="C52" s="3">
        <v>40724</v>
      </c>
      <c r="D52" s="23">
        <v>3009</v>
      </c>
      <c r="E52" s="64">
        <v>1246</v>
      </c>
      <c r="F52" s="64">
        <v>1763</v>
      </c>
      <c r="G52" s="23">
        <v>3183.8</v>
      </c>
      <c r="H52" s="5">
        <v>-1</v>
      </c>
      <c r="J52" s="4"/>
      <c r="L52" s="4"/>
    </row>
    <row r="53" spans="1:12" x14ac:dyDescent="0.25">
      <c r="A53" s="35">
        <f t="shared" si="1"/>
        <v>2011</v>
      </c>
      <c r="B53" s="3" t="s">
        <v>55</v>
      </c>
      <c r="C53" s="3">
        <v>40816</v>
      </c>
      <c r="D53" s="23">
        <v>2990</v>
      </c>
      <c r="E53" s="64">
        <v>1233.3</v>
      </c>
      <c r="F53" s="64">
        <v>1756.8</v>
      </c>
      <c r="G53" s="23">
        <v>3176.8</v>
      </c>
      <c r="H53" s="5">
        <v>-1</v>
      </c>
      <c r="J53" s="4"/>
      <c r="L53" s="4"/>
    </row>
    <row r="54" spans="1:12" x14ac:dyDescent="0.25">
      <c r="A54" s="35">
        <f t="shared" si="1"/>
        <v>2011</v>
      </c>
      <c r="B54" s="3" t="s">
        <v>56</v>
      </c>
      <c r="C54" s="3">
        <v>40908</v>
      </c>
      <c r="D54" s="23">
        <v>2978.3</v>
      </c>
      <c r="E54" s="64">
        <v>1225.2</v>
      </c>
      <c r="F54" s="64">
        <v>1753.1</v>
      </c>
      <c r="G54" s="23">
        <v>3160.4</v>
      </c>
      <c r="H54" s="5">
        <v>-1</v>
      </c>
      <c r="J54" s="4"/>
      <c r="L54" s="4"/>
    </row>
    <row r="55" spans="1:12" x14ac:dyDescent="0.25">
      <c r="A55" s="35">
        <f t="shared" si="1"/>
        <v>2012</v>
      </c>
      <c r="B55" s="3" t="s">
        <v>57</v>
      </c>
      <c r="C55" s="3">
        <v>40999</v>
      </c>
      <c r="D55" s="23">
        <v>2957.8</v>
      </c>
      <c r="E55" s="64">
        <v>1216</v>
      </c>
      <c r="F55" s="64">
        <v>1741.7</v>
      </c>
      <c r="G55" s="23">
        <v>3166.2</v>
      </c>
      <c r="H55" s="5">
        <v>-1</v>
      </c>
      <c r="J55" s="4"/>
      <c r="L55" s="4"/>
    </row>
    <row r="56" spans="1:12" x14ac:dyDescent="0.25">
      <c r="A56" s="35">
        <f t="shared" si="1"/>
        <v>2012</v>
      </c>
      <c r="B56" s="3" t="s">
        <v>58</v>
      </c>
      <c r="C56" s="3">
        <v>41090</v>
      </c>
      <c r="D56" s="23">
        <v>2954.9</v>
      </c>
      <c r="E56" s="64">
        <v>1213.0999999999999</v>
      </c>
      <c r="F56" s="64">
        <v>1741.7</v>
      </c>
      <c r="G56" s="23">
        <v>3163.3</v>
      </c>
      <c r="H56" s="5">
        <v>-1</v>
      </c>
      <c r="J56" s="4"/>
      <c r="L56" s="4"/>
    </row>
    <row r="57" spans="1:12" x14ac:dyDescent="0.25">
      <c r="A57" s="35">
        <f t="shared" si="1"/>
        <v>2012</v>
      </c>
      <c r="B57" s="3" t="s">
        <v>59</v>
      </c>
      <c r="C57" s="3">
        <v>41182</v>
      </c>
      <c r="D57" s="23">
        <v>2974.4</v>
      </c>
      <c r="E57" s="64">
        <v>1235.4000000000001</v>
      </c>
      <c r="F57" s="64">
        <v>1739.2</v>
      </c>
      <c r="G57" s="23">
        <v>3190.5</v>
      </c>
      <c r="H57" s="5">
        <v>-1</v>
      </c>
      <c r="J57" s="4"/>
      <c r="L57" s="4"/>
    </row>
    <row r="58" spans="1:12" x14ac:dyDescent="0.25">
      <c r="A58" s="35">
        <f t="shared" si="1"/>
        <v>2012</v>
      </c>
      <c r="B58" s="3" t="s">
        <v>60</v>
      </c>
      <c r="C58" s="3">
        <v>41274</v>
      </c>
      <c r="D58" s="23">
        <v>2928.7</v>
      </c>
      <c r="E58" s="64">
        <v>1193</v>
      </c>
      <c r="F58" s="64">
        <v>1735.5</v>
      </c>
      <c r="G58" s="23">
        <v>3156.6</v>
      </c>
      <c r="H58" s="5">
        <v>-1</v>
      </c>
      <c r="J58" s="4"/>
      <c r="L58" s="4"/>
    </row>
    <row r="59" spans="1:12" x14ac:dyDescent="0.25">
      <c r="A59" s="35">
        <f t="shared" si="1"/>
        <v>2013</v>
      </c>
      <c r="B59" s="3" t="s">
        <v>61</v>
      </c>
      <c r="C59" s="3">
        <v>41364</v>
      </c>
      <c r="D59" s="23">
        <v>2899.8</v>
      </c>
      <c r="E59" s="64">
        <v>1162.5</v>
      </c>
      <c r="F59" s="64">
        <v>1736.8</v>
      </c>
      <c r="G59" s="23">
        <v>3135.9</v>
      </c>
      <c r="H59" s="5">
        <v>-1</v>
      </c>
      <c r="J59" s="4"/>
      <c r="L59" s="4"/>
    </row>
    <row r="60" spans="1:12" x14ac:dyDescent="0.25">
      <c r="A60" s="35">
        <f t="shared" si="1"/>
        <v>2013</v>
      </c>
      <c r="B60" s="3" t="s">
        <v>62</v>
      </c>
      <c r="C60" s="3">
        <v>41455</v>
      </c>
      <c r="D60" s="23">
        <v>2901.2</v>
      </c>
      <c r="E60" s="64">
        <v>1152.2</v>
      </c>
      <c r="F60" s="64">
        <v>1748.3</v>
      </c>
      <c r="G60" s="23">
        <v>3142.4</v>
      </c>
      <c r="H60" s="5">
        <v>-1</v>
      </c>
      <c r="J60" s="4"/>
      <c r="L60" s="4"/>
    </row>
    <row r="61" spans="1:12" x14ac:dyDescent="0.25">
      <c r="A61" s="35">
        <f t="shared" si="1"/>
        <v>2013</v>
      </c>
      <c r="B61" s="3" t="s">
        <v>63</v>
      </c>
      <c r="C61" s="3">
        <v>41547</v>
      </c>
      <c r="D61" s="23">
        <v>2902.4</v>
      </c>
      <c r="E61" s="64">
        <v>1148.7</v>
      </c>
      <c r="F61" s="64">
        <v>1753</v>
      </c>
      <c r="G61" s="23">
        <v>3154.7</v>
      </c>
      <c r="H61" s="5">
        <v>-1</v>
      </c>
      <c r="J61" s="4"/>
      <c r="L61" s="4"/>
    </row>
    <row r="62" spans="1:12" x14ac:dyDescent="0.25">
      <c r="A62" s="35">
        <f t="shared" si="1"/>
        <v>2013</v>
      </c>
      <c r="B62" s="3" t="s">
        <v>64</v>
      </c>
      <c r="C62" s="3">
        <v>41639</v>
      </c>
      <c r="D62" s="23">
        <v>2874.5</v>
      </c>
      <c r="E62" s="64">
        <v>1117.8</v>
      </c>
      <c r="F62" s="64">
        <v>1755.7</v>
      </c>
      <c r="G62" s="23">
        <v>3142.7</v>
      </c>
      <c r="H62" s="5">
        <v>-1</v>
      </c>
      <c r="J62" s="4"/>
      <c r="L62" s="4"/>
    </row>
    <row r="63" spans="1:12" x14ac:dyDescent="0.25">
      <c r="A63" s="35">
        <f t="shared" si="1"/>
        <v>2014</v>
      </c>
      <c r="B63" t="s">
        <v>65</v>
      </c>
      <c r="C63" s="3">
        <v>41729</v>
      </c>
      <c r="D63" s="23">
        <v>2868.5</v>
      </c>
      <c r="E63" s="64">
        <v>1117.4000000000001</v>
      </c>
      <c r="F63" s="64">
        <v>1750.2</v>
      </c>
      <c r="G63" s="23">
        <v>3139.1</v>
      </c>
      <c r="H63" s="5">
        <v>-1</v>
      </c>
      <c r="J63" s="4"/>
      <c r="L63" s="4"/>
    </row>
    <row r="64" spans="1:12" x14ac:dyDescent="0.25">
      <c r="A64" s="35">
        <f t="shared" si="1"/>
        <v>2014</v>
      </c>
      <c r="B64" t="s">
        <v>66</v>
      </c>
      <c r="C64" s="3">
        <v>41820</v>
      </c>
      <c r="D64" s="23">
        <v>2880</v>
      </c>
      <c r="E64" s="64">
        <v>1115.3</v>
      </c>
      <c r="F64" s="64">
        <v>1763.7</v>
      </c>
      <c r="G64" s="23">
        <v>3161.5</v>
      </c>
      <c r="H64" s="5">
        <v>-1</v>
      </c>
      <c r="J64" s="4"/>
      <c r="L64" s="4"/>
    </row>
  </sheetData>
  <hyperlinks>
    <hyperlink ref="D3" r:id="rId1"/>
    <hyperlink ref="E3" r:id="rId2"/>
    <hyperlink ref="F3" r:id="rId3"/>
    <hyperlink ref="H3" r:id="rId4"/>
    <hyperlink ref="G3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2"/>
  <sheetViews>
    <sheetView zoomScaleNormal="100" workbookViewId="0">
      <selection activeCell="H32" sqref="H32"/>
    </sheetView>
  </sheetViews>
  <sheetFormatPr defaultRowHeight="15" x14ac:dyDescent="0.25"/>
  <cols>
    <col min="1" max="2" width="9.140625" style="35"/>
    <col min="4" max="4" width="9.42578125" bestFit="1" customWidth="1"/>
    <col min="5" max="5" width="11" customWidth="1"/>
    <col min="6" max="6" width="12" customWidth="1"/>
    <col min="7" max="7" width="16" style="19" bestFit="1" customWidth="1"/>
    <col min="8" max="8" width="16.85546875" style="19" customWidth="1"/>
    <col min="9" max="9" width="13.7109375" style="46" customWidth="1"/>
    <col min="10" max="10" width="16.28515625" style="46" customWidth="1"/>
    <col min="11" max="11" width="9.140625" style="75"/>
    <col min="12" max="12" width="10.5703125" bestFit="1" customWidth="1"/>
    <col min="16" max="16" width="9.42578125" bestFit="1" customWidth="1"/>
    <col min="19" max="19" width="16" customWidth="1"/>
  </cols>
  <sheetData>
    <row r="1" spans="1:20" x14ac:dyDescent="0.25">
      <c r="A1" s="35" t="s">
        <v>356</v>
      </c>
      <c r="B1" s="35" t="s">
        <v>349</v>
      </c>
      <c r="C1" t="s">
        <v>9</v>
      </c>
      <c r="D1" s="6" t="s">
        <v>113</v>
      </c>
      <c r="F1" s="6"/>
      <c r="G1" s="91"/>
      <c r="H1" s="91"/>
      <c r="I1" s="56"/>
      <c r="J1" s="56"/>
      <c r="K1" s="73"/>
      <c r="L1" s="6"/>
      <c r="M1" s="6"/>
      <c r="N1" s="6"/>
      <c r="O1" s="6"/>
      <c r="P1" s="6"/>
      <c r="Q1" s="6" t="s">
        <v>112</v>
      </c>
      <c r="R1" s="6"/>
      <c r="S1" s="6"/>
    </row>
    <row r="2" spans="1:20" x14ac:dyDescent="0.25">
      <c r="D2" s="6"/>
      <c r="F2" s="6"/>
      <c r="G2" s="18"/>
      <c r="H2" s="18"/>
      <c r="I2" s="44" t="s">
        <v>380</v>
      </c>
      <c r="J2" s="44" t="s">
        <v>381</v>
      </c>
      <c r="K2" s="73"/>
      <c r="L2" s="6"/>
      <c r="M2" s="6"/>
      <c r="N2" s="6"/>
      <c r="O2" s="6"/>
      <c r="P2" s="6"/>
      <c r="Q2" s="6"/>
      <c r="R2" s="6"/>
      <c r="S2" s="6"/>
    </row>
    <row r="3" spans="1:20" x14ac:dyDescent="0.25">
      <c r="E3" s="6" t="s">
        <v>80</v>
      </c>
      <c r="F3" s="6" t="s">
        <v>81</v>
      </c>
      <c r="G3" s="18" t="s">
        <v>424</v>
      </c>
      <c r="H3" s="18" t="s">
        <v>425</v>
      </c>
      <c r="I3" s="48"/>
      <c r="J3" s="48"/>
      <c r="K3" s="73"/>
      <c r="L3" s="6"/>
      <c r="M3" s="6"/>
      <c r="N3" s="6"/>
      <c r="O3" s="6"/>
      <c r="P3" s="6"/>
      <c r="Q3" s="6" t="s">
        <v>110</v>
      </c>
      <c r="R3" s="6" t="s">
        <v>111</v>
      </c>
      <c r="S3" s="18" t="s">
        <v>306</v>
      </c>
      <c r="T3" s="6" t="s">
        <v>423</v>
      </c>
    </row>
    <row r="4" spans="1:20" x14ac:dyDescent="0.25">
      <c r="C4" s="2" t="s">
        <v>115</v>
      </c>
      <c r="D4" s="2" t="s">
        <v>8</v>
      </c>
      <c r="E4" s="1" t="s">
        <v>83</v>
      </c>
      <c r="F4" s="1" t="s">
        <v>84</v>
      </c>
      <c r="G4" s="22"/>
      <c r="H4" s="22"/>
      <c r="I4" s="45"/>
      <c r="J4" s="45"/>
      <c r="K4" s="74" t="s">
        <v>114</v>
      </c>
      <c r="O4" s="2" t="s">
        <v>115</v>
      </c>
      <c r="P4" s="16" t="s">
        <v>8</v>
      </c>
      <c r="Q4" s="17" t="s">
        <v>418</v>
      </c>
      <c r="R4" s="17" t="s">
        <v>419</v>
      </c>
      <c r="S4" s="19"/>
    </row>
    <row r="5" spans="1:20" x14ac:dyDescent="0.25">
      <c r="C5" t="s">
        <v>69</v>
      </c>
      <c r="E5" t="s">
        <v>118</v>
      </c>
      <c r="F5" t="s">
        <v>119</v>
      </c>
      <c r="K5" s="75" t="s">
        <v>121</v>
      </c>
      <c r="O5" t="s">
        <v>69</v>
      </c>
      <c r="Q5" t="s">
        <v>420</v>
      </c>
      <c r="R5" t="s">
        <v>421</v>
      </c>
      <c r="S5" s="19"/>
    </row>
    <row r="6" spans="1:20" x14ac:dyDescent="0.25">
      <c r="C6" t="s">
        <v>68</v>
      </c>
      <c r="E6" t="s">
        <v>71</v>
      </c>
      <c r="F6" t="s">
        <v>71</v>
      </c>
      <c r="K6" s="75" t="s">
        <v>77</v>
      </c>
      <c r="O6" t="s">
        <v>68</v>
      </c>
      <c r="Q6" t="s">
        <v>71</v>
      </c>
      <c r="R6" t="s">
        <v>71</v>
      </c>
      <c r="S6" s="19"/>
    </row>
    <row r="7" spans="1:20" x14ac:dyDescent="0.25">
      <c r="C7" t="s">
        <v>67</v>
      </c>
      <c r="E7" t="s">
        <v>73</v>
      </c>
      <c r="F7" t="s">
        <v>73</v>
      </c>
      <c r="K7" s="75" t="s">
        <v>120</v>
      </c>
      <c r="O7" t="s">
        <v>67</v>
      </c>
      <c r="Q7" t="s">
        <v>422</v>
      </c>
      <c r="R7" t="s">
        <v>422</v>
      </c>
      <c r="S7" s="19"/>
    </row>
    <row r="8" spans="1:20" x14ac:dyDescent="0.25">
      <c r="A8" s="35">
        <f>YEAR(C8)</f>
        <v>2000</v>
      </c>
      <c r="B8" s="35" t="str">
        <f>"Q"&amp;ROUNDUP(MONTH(C8)/3, 0)&amp;"-"&amp;YEAR(C8)</f>
        <v>Q1-2000</v>
      </c>
      <c r="C8" t="s">
        <v>117</v>
      </c>
      <c r="D8" s="3">
        <v>36556</v>
      </c>
      <c r="E8" s="4">
        <v>212.2</v>
      </c>
      <c r="F8" s="4">
        <v>189</v>
      </c>
      <c r="G8" s="23">
        <f>E8/$S8</f>
        <v>285.22715092907544</v>
      </c>
      <c r="H8" s="23">
        <f>F8/S8</f>
        <v>254.04303263711242</v>
      </c>
      <c r="I8" s="47">
        <f>SUM(G8:H8)</f>
        <v>539.27018356618782</v>
      </c>
      <c r="J8" s="47">
        <f>SUM(E8:F8)</f>
        <v>401.2</v>
      </c>
      <c r="K8" s="76">
        <v>-1</v>
      </c>
      <c r="N8" t="str">
        <f>"Q"&amp;ROUNDUP(MONTH(O8)/3, 0)&amp;"-"&amp;YEAR(O8)</f>
        <v>Q1-2000</v>
      </c>
      <c r="O8" t="s">
        <v>117</v>
      </c>
      <c r="P8" s="3">
        <v>36556</v>
      </c>
      <c r="Q8" s="5">
        <v>889325</v>
      </c>
      <c r="R8" s="5">
        <v>1195380</v>
      </c>
      <c r="S8" s="19">
        <f>Q8/R8</f>
        <v>0.743968445180612</v>
      </c>
    </row>
    <row r="9" spans="1:20" x14ac:dyDescent="0.25">
      <c r="A9" s="35">
        <f t="shared" ref="A9:A72" si="0">YEAR(C9)</f>
        <v>2000</v>
      </c>
      <c r="B9" s="35" t="str">
        <f t="shared" ref="B9:B72" si="1">"Q"&amp;ROUNDUP(MONTH(C9)/3, 0)&amp;"-"&amp;YEAR(C9)</f>
        <v>Q1-2000</v>
      </c>
      <c r="C9" t="s">
        <v>122</v>
      </c>
      <c r="D9" s="3">
        <v>36585</v>
      </c>
      <c r="E9" s="4">
        <v>212.9</v>
      </c>
      <c r="F9" s="4">
        <v>189.9</v>
      </c>
      <c r="G9" s="23">
        <f t="shared" ref="G9:G72" si="2">E9/$S9</f>
        <v>285.62120456958957</v>
      </c>
      <c r="H9" s="23">
        <f t="shared" ref="H9:H72" si="3">F9/S9</f>
        <v>254.76499176968088</v>
      </c>
      <c r="I9" s="47">
        <f t="shared" ref="I9:I72" si="4">SUM(G9:H9)</f>
        <v>540.38619633927044</v>
      </c>
      <c r="J9" s="47">
        <f t="shared" ref="J9:J72" si="5">SUM(E9:F9)</f>
        <v>402.8</v>
      </c>
      <c r="K9" s="76">
        <v>-1</v>
      </c>
      <c r="N9" t="str">
        <f t="shared" ref="N9:N72" si="6">"Q"&amp;ROUNDUP(MONTH(O9)/3, 0)&amp;"-"&amp;YEAR(O9)</f>
        <v>Q1-2000</v>
      </c>
      <c r="O9" t="s">
        <v>122</v>
      </c>
      <c r="P9" s="3">
        <v>36585</v>
      </c>
      <c r="Q9" s="5">
        <v>893647</v>
      </c>
      <c r="R9" s="5">
        <v>1198894</v>
      </c>
      <c r="S9" s="19">
        <f t="shared" ref="S9:S72" si="7">Q9/R9</f>
        <v>0.74539283706482806</v>
      </c>
    </row>
    <row r="10" spans="1:20" x14ac:dyDescent="0.25">
      <c r="A10" s="35">
        <f t="shared" si="0"/>
        <v>2000</v>
      </c>
      <c r="B10" s="35" t="str">
        <f t="shared" si="1"/>
        <v>Q1-2000</v>
      </c>
      <c r="C10" t="s">
        <v>123</v>
      </c>
      <c r="D10" s="3">
        <v>36616</v>
      </c>
      <c r="E10" s="4">
        <v>213.8</v>
      </c>
      <c r="F10" s="4">
        <v>191.7</v>
      </c>
      <c r="G10" s="23">
        <f t="shared" si="2"/>
        <v>286.58641118356257</v>
      </c>
      <c r="H10" s="23">
        <f t="shared" si="3"/>
        <v>256.96265212296044</v>
      </c>
      <c r="I10" s="47">
        <f t="shared" si="4"/>
        <v>543.54906330652307</v>
      </c>
      <c r="J10" s="47">
        <f t="shared" si="5"/>
        <v>405.5</v>
      </c>
      <c r="K10" s="76">
        <v>-1</v>
      </c>
      <c r="N10" t="str">
        <f t="shared" si="6"/>
        <v>Q1-2000</v>
      </c>
      <c r="O10" t="s">
        <v>123</v>
      </c>
      <c r="P10" s="3">
        <v>36616</v>
      </c>
      <c r="Q10" s="5">
        <v>898533</v>
      </c>
      <c r="R10" s="5">
        <v>1204431</v>
      </c>
      <c r="S10" s="19">
        <f t="shared" si="7"/>
        <v>0.74602281077122723</v>
      </c>
    </row>
    <row r="11" spans="1:20" x14ac:dyDescent="0.25">
      <c r="A11" s="35">
        <f t="shared" si="0"/>
        <v>2000</v>
      </c>
      <c r="B11" s="35" t="str">
        <f t="shared" si="1"/>
        <v>Q2-2000</v>
      </c>
      <c r="C11" t="s">
        <v>124</v>
      </c>
      <c r="D11" s="3">
        <v>36646</v>
      </c>
      <c r="E11" s="4">
        <v>214.8</v>
      </c>
      <c r="F11" s="4">
        <v>195.8</v>
      </c>
      <c r="G11" s="23">
        <f t="shared" si="2"/>
        <v>287.39644697163214</v>
      </c>
      <c r="H11" s="23">
        <f t="shared" si="3"/>
        <v>261.97497354304272</v>
      </c>
      <c r="I11" s="47">
        <f t="shared" si="4"/>
        <v>549.37142051467481</v>
      </c>
      <c r="J11" s="47">
        <f t="shared" si="5"/>
        <v>410.6</v>
      </c>
      <c r="K11" s="76">
        <v>-1</v>
      </c>
      <c r="N11" t="str">
        <f t="shared" si="6"/>
        <v>Q2-2000</v>
      </c>
      <c r="O11" t="s">
        <v>124</v>
      </c>
      <c r="P11" s="3">
        <v>36646</v>
      </c>
      <c r="Q11" s="5">
        <v>904299</v>
      </c>
      <c r="R11" s="5">
        <v>1209927</v>
      </c>
      <c r="S11" s="19">
        <f t="shared" si="7"/>
        <v>0.74739963650699592</v>
      </c>
    </row>
    <row r="12" spans="1:20" x14ac:dyDescent="0.25">
      <c r="A12" s="35">
        <f t="shared" si="0"/>
        <v>2000</v>
      </c>
      <c r="B12" s="35" t="str">
        <f t="shared" si="1"/>
        <v>Q2-2000</v>
      </c>
      <c r="C12" t="s">
        <v>125</v>
      </c>
      <c r="D12" s="3">
        <v>36677</v>
      </c>
      <c r="E12" s="4">
        <v>216.1</v>
      </c>
      <c r="F12" s="4">
        <v>198.3</v>
      </c>
      <c r="G12" s="23">
        <f t="shared" si="2"/>
        <v>288.51821201293848</v>
      </c>
      <c r="H12" s="23">
        <f t="shared" si="3"/>
        <v>264.75317650238645</v>
      </c>
      <c r="I12" s="47">
        <f t="shared" si="4"/>
        <v>553.27138851532493</v>
      </c>
      <c r="J12" s="47">
        <f t="shared" si="5"/>
        <v>414.4</v>
      </c>
      <c r="K12" s="76">
        <v>-1</v>
      </c>
      <c r="N12" t="str">
        <f t="shared" si="6"/>
        <v>Q2-2000</v>
      </c>
      <c r="O12" t="s">
        <v>125</v>
      </c>
      <c r="P12" s="3">
        <v>36677</v>
      </c>
      <c r="Q12" s="5">
        <v>910152</v>
      </c>
      <c r="R12" s="5">
        <v>1215157</v>
      </c>
      <c r="S12" s="19">
        <f t="shared" si="7"/>
        <v>0.74899951199721515</v>
      </c>
    </row>
    <row r="13" spans="1:20" x14ac:dyDescent="0.25">
      <c r="A13" s="35">
        <f t="shared" si="0"/>
        <v>2000</v>
      </c>
      <c r="B13" s="35" t="str">
        <f t="shared" si="1"/>
        <v>Q2-2000</v>
      </c>
      <c r="C13" t="s">
        <v>126</v>
      </c>
      <c r="D13" s="3">
        <v>36707</v>
      </c>
      <c r="E13" s="4">
        <v>217.4</v>
      </c>
      <c r="F13" s="4">
        <v>200.7</v>
      </c>
      <c r="G13" s="23">
        <f t="shared" si="2"/>
        <v>289.94565363645899</v>
      </c>
      <c r="H13" s="23">
        <f t="shared" si="3"/>
        <v>267.67291943347431</v>
      </c>
      <c r="I13" s="47">
        <f t="shared" si="4"/>
        <v>557.61857306993329</v>
      </c>
      <c r="J13" s="47">
        <f t="shared" si="5"/>
        <v>418.1</v>
      </c>
      <c r="K13" s="76">
        <v>-1</v>
      </c>
      <c r="N13" t="str">
        <f t="shared" si="6"/>
        <v>Q2-2000</v>
      </c>
      <c r="O13" t="s">
        <v>126</v>
      </c>
      <c r="P13" s="3">
        <v>36707</v>
      </c>
      <c r="Q13" s="5">
        <v>915616</v>
      </c>
      <c r="R13" s="5">
        <v>1221154</v>
      </c>
      <c r="S13" s="19">
        <f t="shared" si="7"/>
        <v>0.74979568506511052</v>
      </c>
    </row>
    <row r="14" spans="1:20" x14ac:dyDescent="0.25">
      <c r="A14" s="35">
        <f t="shared" si="0"/>
        <v>2000</v>
      </c>
      <c r="B14" s="35" t="str">
        <f t="shared" si="1"/>
        <v>Q3-2000</v>
      </c>
      <c r="C14" t="s">
        <v>127</v>
      </c>
      <c r="D14" s="3">
        <v>36738</v>
      </c>
      <c r="E14" s="4">
        <v>219</v>
      </c>
      <c r="F14" s="4">
        <v>203.7</v>
      </c>
      <c r="G14" s="23">
        <f t="shared" si="2"/>
        <v>289.89820837625075</v>
      </c>
      <c r="H14" s="23">
        <f t="shared" si="3"/>
        <v>269.6450458732524</v>
      </c>
      <c r="I14" s="47">
        <f t="shared" si="4"/>
        <v>559.54325424950321</v>
      </c>
      <c r="J14" s="47">
        <f t="shared" si="5"/>
        <v>422.7</v>
      </c>
      <c r="K14" s="76">
        <v>-1</v>
      </c>
      <c r="N14" t="str">
        <f t="shared" si="6"/>
        <v>Q3-2000</v>
      </c>
      <c r="O14" t="s">
        <v>127</v>
      </c>
      <c r="P14" s="3">
        <v>36738</v>
      </c>
      <c r="Q14" s="5">
        <v>921343</v>
      </c>
      <c r="R14" s="5">
        <v>1219615</v>
      </c>
      <c r="S14" s="19">
        <f t="shared" si="7"/>
        <v>0.75543757661229161</v>
      </c>
    </row>
    <row r="15" spans="1:20" x14ac:dyDescent="0.25">
      <c r="A15" s="35">
        <f t="shared" si="0"/>
        <v>2000</v>
      </c>
      <c r="B15" s="35" t="str">
        <f t="shared" si="1"/>
        <v>Q3-2000</v>
      </c>
      <c r="C15" t="s">
        <v>128</v>
      </c>
      <c r="D15" s="3">
        <v>36769</v>
      </c>
      <c r="E15" s="4">
        <v>220.6</v>
      </c>
      <c r="F15" s="4">
        <v>205.1</v>
      </c>
      <c r="G15" s="23">
        <f t="shared" si="2"/>
        <v>291.31448572513881</v>
      </c>
      <c r="H15" s="23">
        <f t="shared" si="3"/>
        <v>270.84587952051663</v>
      </c>
      <c r="I15" s="47">
        <f t="shared" si="4"/>
        <v>562.16036524565538</v>
      </c>
      <c r="J15" s="47">
        <f t="shared" si="5"/>
        <v>425.7</v>
      </c>
      <c r="K15" s="76">
        <v>-1</v>
      </c>
      <c r="N15" t="str">
        <f t="shared" si="6"/>
        <v>Q3-2000</v>
      </c>
      <c r="O15" t="s">
        <v>128</v>
      </c>
      <c r="P15" s="3">
        <v>36769</v>
      </c>
      <c r="Q15" s="5">
        <v>926664</v>
      </c>
      <c r="R15" s="5">
        <v>1223711</v>
      </c>
      <c r="S15" s="19">
        <f t="shared" si="7"/>
        <v>0.75725722821810049</v>
      </c>
    </row>
    <row r="16" spans="1:20" x14ac:dyDescent="0.25">
      <c r="A16" s="35">
        <f t="shared" si="0"/>
        <v>2000</v>
      </c>
      <c r="B16" s="35" t="str">
        <f t="shared" si="1"/>
        <v>Q3-2000</v>
      </c>
      <c r="C16" t="s">
        <v>129</v>
      </c>
      <c r="D16" s="3">
        <v>36799</v>
      </c>
      <c r="E16" s="4">
        <v>222.5</v>
      </c>
      <c r="F16" s="4">
        <v>205.5</v>
      </c>
      <c r="G16" s="23">
        <f t="shared" si="2"/>
        <v>293.07857945224731</v>
      </c>
      <c r="H16" s="23">
        <f t="shared" si="3"/>
        <v>270.68605877499692</v>
      </c>
      <c r="I16" s="47">
        <f t="shared" si="4"/>
        <v>563.76463822724418</v>
      </c>
      <c r="J16" s="47">
        <f t="shared" si="5"/>
        <v>428</v>
      </c>
      <c r="K16" s="76">
        <v>-1</v>
      </c>
      <c r="N16" t="str">
        <f t="shared" si="6"/>
        <v>Q3-2000</v>
      </c>
      <c r="O16" t="s">
        <v>129</v>
      </c>
      <c r="P16" s="3">
        <v>36799</v>
      </c>
      <c r="Q16" s="5">
        <v>932063</v>
      </c>
      <c r="R16" s="5">
        <v>1227720</v>
      </c>
      <c r="S16" s="19">
        <f t="shared" si="7"/>
        <v>0.75918206105626695</v>
      </c>
    </row>
    <row r="17" spans="1:19" x14ac:dyDescent="0.25">
      <c r="A17" s="35">
        <f t="shared" si="0"/>
        <v>2000</v>
      </c>
      <c r="B17" s="35" t="str">
        <f t="shared" si="1"/>
        <v>Q4-2000</v>
      </c>
      <c r="C17" t="s">
        <v>130</v>
      </c>
      <c r="D17" s="3">
        <v>36830</v>
      </c>
      <c r="E17" s="4">
        <v>224.5</v>
      </c>
      <c r="F17" s="4">
        <v>203.6</v>
      </c>
      <c r="G17" s="23">
        <f t="shared" si="2"/>
        <v>294.96369251653056</v>
      </c>
      <c r="H17" s="23">
        <f t="shared" si="3"/>
        <v>267.5038209192233</v>
      </c>
      <c r="I17" s="47">
        <f t="shared" si="4"/>
        <v>562.46751343575386</v>
      </c>
      <c r="J17" s="47">
        <f t="shared" si="5"/>
        <v>428.1</v>
      </c>
      <c r="K17" s="76">
        <v>-1</v>
      </c>
      <c r="N17" t="str">
        <f t="shared" si="6"/>
        <v>Q4-2000</v>
      </c>
      <c r="O17" t="s">
        <v>130</v>
      </c>
      <c r="P17" s="3">
        <v>36830</v>
      </c>
      <c r="Q17" s="5">
        <v>937052</v>
      </c>
      <c r="R17" s="5">
        <v>1231164</v>
      </c>
      <c r="S17" s="19">
        <f t="shared" si="7"/>
        <v>0.76111062376742655</v>
      </c>
    </row>
    <row r="18" spans="1:19" x14ac:dyDescent="0.25">
      <c r="A18" s="35">
        <f t="shared" si="0"/>
        <v>2000</v>
      </c>
      <c r="B18" s="35" t="str">
        <f t="shared" si="1"/>
        <v>Q4-2000</v>
      </c>
      <c r="C18" t="s">
        <v>131</v>
      </c>
      <c r="D18" s="3">
        <v>36860</v>
      </c>
      <c r="E18" s="4">
        <v>226.7</v>
      </c>
      <c r="F18" s="4">
        <v>204.3</v>
      </c>
      <c r="G18" s="23">
        <f t="shared" si="2"/>
        <v>297.24890289842625</v>
      </c>
      <c r="H18" s="23">
        <f t="shared" si="3"/>
        <v>267.87803644529549</v>
      </c>
      <c r="I18" s="47">
        <f t="shared" si="4"/>
        <v>565.12693934372169</v>
      </c>
      <c r="J18" s="47">
        <f t="shared" si="5"/>
        <v>431</v>
      </c>
      <c r="K18" s="76">
        <v>-1</v>
      </c>
      <c r="N18" t="str">
        <f t="shared" si="6"/>
        <v>Q4-2000</v>
      </c>
      <c r="O18" t="s">
        <v>131</v>
      </c>
      <c r="P18" s="3">
        <v>36860</v>
      </c>
      <c r="Q18" s="5">
        <v>943167</v>
      </c>
      <c r="R18" s="5">
        <v>1236680</v>
      </c>
      <c r="S18" s="19">
        <f t="shared" si="7"/>
        <v>0.76266051039880967</v>
      </c>
    </row>
    <row r="19" spans="1:19" x14ac:dyDescent="0.25">
      <c r="A19" s="35">
        <f t="shared" si="0"/>
        <v>2000</v>
      </c>
      <c r="B19" s="35" t="str">
        <f t="shared" si="1"/>
        <v>Q4-2000</v>
      </c>
      <c r="C19" t="s">
        <v>132</v>
      </c>
      <c r="D19" s="3">
        <v>36891</v>
      </c>
      <c r="E19" s="4">
        <v>229</v>
      </c>
      <c r="F19" s="4">
        <v>206.5</v>
      </c>
      <c r="G19" s="23">
        <f t="shared" si="2"/>
        <v>299.60773423623681</v>
      </c>
      <c r="H19" s="23">
        <f t="shared" si="3"/>
        <v>270.17029309948867</v>
      </c>
      <c r="I19" s="47">
        <f t="shared" si="4"/>
        <v>569.77802733572548</v>
      </c>
      <c r="J19" s="47">
        <f t="shared" si="5"/>
        <v>435.5</v>
      </c>
      <c r="K19" s="76">
        <v>-1</v>
      </c>
      <c r="N19" t="str">
        <f t="shared" si="6"/>
        <v>Q4-2000</v>
      </c>
      <c r="O19" t="s">
        <v>132</v>
      </c>
      <c r="P19" s="3">
        <v>36891</v>
      </c>
      <c r="Q19" s="5">
        <v>949234</v>
      </c>
      <c r="R19" s="5">
        <v>1241912</v>
      </c>
      <c r="S19" s="19">
        <f t="shared" si="7"/>
        <v>0.76433273855152373</v>
      </c>
    </row>
    <row r="20" spans="1:19" x14ac:dyDescent="0.25">
      <c r="A20" s="35">
        <f t="shared" si="0"/>
        <v>2001</v>
      </c>
      <c r="B20" s="35" t="str">
        <f t="shared" si="1"/>
        <v>Q1-2001</v>
      </c>
      <c r="C20" t="s">
        <v>133</v>
      </c>
      <c r="D20" s="3">
        <v>36922</v>
      </c>
      <c r="E20" s="4">
        <v>231.5</v>
      </c>
      <c r="F20" s="4">
        <v>210.8</v>
      </c>
      <c r="G20" s="23">
        <f t="shared" si="2"/>
        <v>301.47491316938766</v>
      </c>
      <c r="H20" s="23">
        <f t="shared" si="3"/>
        <v>274.51797708901478</v>
      </c>
      <c r="I20" s="47">
        <f t="shared" si="4"/>
        <v>575.99289025840244</v>
      </c>
      <c r="J20" s="47">
        <f t="shared" si="5"/>
        <v>442.3</v>
      </c>
      <c r="K20" s="76">
        <v>-1</v>
      </c>
      <c r="N20" t="str">
        <f t="shared" si="6"/>
        <v>Q1-2001</v>
      </c>
      <c r="O20" t="s">
        <v>133</v>
      </c>
      <c r="P20" s="3">
        <v>36922</v>
      </c>
      <c r="Q20" s="5">
        <v>959627</v>
      </c>
      <c r="R20" s="5">
        <v>1249691</v>
      </c>
      <c r="S20" s="19">
        <f t="shared" si="7"/>
        <v>0.76789142275970623</v>
      </c>
    </row>
    <row r="21" spans="1:19" x14ac:dyDescent="0.25">
      <c r="A21" s="35">
        <f t="shared" si="0"/>
        <v>2001</v>
      </c>
      <c r="B21" s="35" t="str">
        <f t="shared" si="1"/>
        <v>Q1-2001</v>
      </c>
      <c r="C21" t="s">
        <v>134</v>
      </c>
      <c r="D21" s="3">
        <v>36950</v>
      </c>
      <c r="E21" s="4">
        <v>233.9</v>
      </c>
      <c r="F21" s="4">
        <v>214.6</v>
      </c>
      <c r="G21" s="23">
        <f t="shared" si="2"/>
        <v>303.54156696955272</v>
      </c>
      <c r="H21" s="23">
        <f t="shared" si="3"/>
        <v>278.49517003705006</v>
      </c>
      <c r="I21" s="47">
        <f t="shared" si="4"/>
        <v>582.03673700660283</v>
      </c>
      <c r="J21" s="47">
        <f t="shared" si="5"/>
        <v>448.5</v>
      </c>
      <c r="K21" s="76">
        <v>-1</v>
      </c>
      <c r="N21" t="str">
        <f t="shared" si="6"/>
        <v>Q1-2001</v>
      </c>
      <c r="O21" t="s">
        <v>134</v>
      </c>
      <c r="P21" s="3">
        <v>36950</v>
      </c>
      <c r="Q21" s="5">
        <v>966260</v>
      </c>
      <c r="R21" s="5">
        <v>1253955</v>
      </c>
      <c r="S21" s="19">
        <f t="shared" si="7"/>
        <v>0.77056991678329767</v>
      </c>
    </row>
    <row r="22" spans="1:19" x14ac:dyDescent="0.25">
      <c r="A22" s="35">
        <f t="shared" si="0"/>
        <v>2001</v>
      </c>
      <c r="B22" s="35" t="str">
        <f t="shared" si="1"/>
        <v>Q1-2001</v>
      </c>
      <c r="C22" t="s">
        <v>135</v>
      </c>
      <c r="D22" s="3">
        <v>36981</v>
      </c>
      <c r="E22" s="4">
        <v>236.2</v>
      </c>
      <c r="F22" s="4">
        <v>219.5</v>
      </c>
      <c r="G22" s="23">
        <f t="shared" si="2"/>
        <v>305.86747787110238</v>
      </c>
      <c r="H22" s="23">
        <f t="shared" si="3"/>
        <v>284.24179251781106</v>
      </c>
      <c r="I22" s="47">
        <f t="shared" si="4"/>
        <v>590.1092703889135</v>
      </c>
      <c r="J22" s="47">
        <f t="shared" si="5"/>
        <v>455.7</v>
      </c>
      <c r="K22" s="76">
        <v>1</v>
      </c>
      <c r="N22" t="str">
        <f t="shared" si="6"/>
        <v>Q1-2001</v>
      </c>
      <c r="O22" t="s">
        <v>135</v>
      </c>
      <c r="P22" s="3">
        <v>36981</v>
      </c>
      <c r="Q22" s="5">
        <v>972710</v>
      </c>
      <c r="R22" s="5">
        <v>1259612</v>
      </c>
      <c r="S22" s="19">
        <f t="shared" si="7"/>
        <v>0.77222986125886384</v>
      </c>
    </row>
    <row r="23" spans="1:19" x14ac:dyDescent="0.25">
      <c r="A23" s="35">
        <f t="shared" si="0"/>
        <v>2001</v>
      </c>
      <c r="B23" s="35" t="str">
        <f t="shared" si="1"/>
        <v>Q2-2001</v>
      </c>
      <c r="C23" t="s">
        <v>136</v>
      </c>
      <c r="D23" s="3">
        <v>37011</v>
      </c>
      <c r="E23" s="4">
        <v>238.3</v>
      </c>
      <c r="F23" s="4">
        <v>229</v>
      </c>
      <c r="G23" s="23">
        <f t="shared" si="2"/>
        <v>307.49363139825061</v>
      </c>
      <c r="H23" s="23">
        <f t="shared" si="3"/>
        <v>295.49325048342166</v>
      </c>
      <c r="I23" s="47">
        <f t="shared" si="4"/>
        <v>602.98688188167228</v>
      </c>
      <c r="J23" s="47">
        <f t="shared" si="5"/>
        <v>467.3</v>
      </c>
      <c r="K23" s="76">
        <v>1</v>
      </c>
      <c r="N23" t="str">
        <f t="shared" si="6"/>
        <v>Q2-2001</v>
      </c>
      <c r="O23" t="s">
        <v>136</v>
      </c>
      <c r="P23" s="3">
        <v>37011</v>
      </c>
      <c r="Q23" s="5">
        <v>978959</v>
      </c>
      <c r="R23" s="5">
        <v>1263213</v>
      </c>
      <c r="S23" s="19">
        <f t="shared" si="7"/>
        <v>0.774975400031507</v>
      </c>
    </row>
    <row r="24" spans="1:19" x14ac:dyDescent="0.25">
      <c r="A24" s="35">
        <f t="shared" si="0"/>
        <v>2001</v>
      </c>
      <c r="B24" s="35" t="str">
        <f t="shared" si="1"/>
        <v>Q2-2001</v>
      </c>
      <c r="C24" t="s">
        <v>137</v>
      </c>
      <c r="D24" s="3">
        <v>37042</v>
      </c>
      <c r="E24" s="4">
        <v>240.4</v>
      </c>
      <c r="F24" s="4">
        <v>231.6</v>
      </c>
      <c r="G24" s="23">
        <f t="shared" si="2"/>
        <v>309.82492287682646</v>
      </c>
      <c r="H24" s="23">
        <f t="shared" si="3"/>
        <v>298.48357794622717</v>
      </c>
      <c r="I24" s="47">
        <f t="shared" si="4"/>
        <v>608.30850082305369</v>
      </c>
      <c r="J24" s="47">
        <f t="shared" si="5"/>
        <v>472</v>
      </c>
      <c r="K24" s="76">
        <v>1</v>
      </c>
      <c r="N24" t="str">
        <f t="shared" si="6"/>
        <v>Q2-2001</v>
      </c>
      <c r="O24" t="s">
        <v>137</v>
      </c>
      <c r="P24" s="3">
        <v>37042</v>
      </c>
      <c r="Q24" s="5">
        <v>984140</v>
      </c>
      <c r="R24" s="5">
        <v>1268349</v>
      </c>
      <c r="S24" s="19">
        <f t="shared" si="7"/>
        <v>0.77592208453666933</v>
      </c>
    </row>
    <row r="25" spans="1:19" x14ac:dyDescent="0.25">
      <c r="A25" s="35">
        <f t="shared" si="0"/>
        <v>2001</v>
      </c>
      <c r="B25" s="35" t="str">
        <f t="shared" si="1"/>
        <v>Q2-2001</v>
      </c>
      <c r="C25" t="s">
        <v>138</v>
      </c>
      <c r="D25" s="3">
        <v>37072</v>
      </c>
      <c r="E25" s="4">
        <v>242.3</v>
      </c>
      <c r="F25" s="4">
        <v>229.7</v>
      </c>
      <c r="G25" s="23">
        <f t="shared" si="2"/>
        <v>311.26697298665005</v>
      </c>
      <c r="H25" s="23">
        <f t="shared" si="3"/>
        <v>295.0805765374887</v>
      </c>
      <c r="I25" s="47">
        <f t="shared" si="4"/>
        <v>606.34754952413869</v>
      </c>
      <c r="J25" s="47">
        <f t="shared" si="5"/>
        <v>472</v>
      </c>
      <c r="K25" s="76">
        <v>1</v>
      </c>
      <c r="N25" t="str">
        <f t="shared" si="6"/>
        <v>Q2-2001</v>
      </c>
      <c r="O25" t="s">
        <v>138</v>
      </c>
      <c r="P25" s="3">
        <v>37072</v>
      </c>
      <c r="Q25" s="5">
        <v>991991</v>
      </c>
      <c r="R25" s="5">
        <v>1274346</v>
      </c>
      <c r="S25" s="19">
        <f t="shared" si="7"/>
        <v>0.77843144640466566</v>
      </c>
    </row>
    <row r="26" spans="1:19" x14ac:dyDescent="0.25">
      <c r="A26" s="35">
        <f t="shared" si="0"/>
        <v>2001</v>
      </c>
      <c r="B26" s="35" t="str">
        <f t="shared" si="1"/>
        <v>Q3-2001</v>
      </c>
      <c r="C26" t="s">
        <v>139</v>
      </c>
      <c r="D26" s="3">
        <v>37103</v>
      </c>
      <c r="E26" s="4">
        <v>244.2</v>
      </c>
      <c r="F26" s="4">
        <v>215.3</v>
      </c>
      <c r="G26" s="23">
        <f t="shared" si="2"/>
        <v>313.40034704664902</v>
      </c>
      <c r="H26" s="23">
        <f t="shared" si="3"/>
        <v>276.31078918568198</v>
      </c>
      <c r="I26" s="47">
        <f t="shared" si="4"/>
        <v>589.711136232331</v>
      </c>
      <c r="J26" s="47">
        <f t="shared" si="5"/>
        <v>459.5</v>
      </c>
      <c r="K26" s="76">
        <v>1</v>
      </c>
      <c r="N26" t="str">
        <f t="shared" si="6"/>
        <v>Q3-2001</v>
      </c>
      <c r="O26" t="s">
        <v>139</v>
      </c>
      <c r="P26" s="3">
        <v>37103</v>
      </c>
      <c r="Q26" s="5">
        <v>998713</v>
      </c>
      <c r="R26" s="5">
        <v>1281724</v>
      </c>
      <c r="S26" s="19">
        <f t="shared" si="7"/>
        <v>0.77919505291310764</v>
      </c>
    </row>
    <row r="27" spans="1:19" x14ac:dyDescent="0.25">
      <c r="A27" s="35">
        <f t="shared" si="0"/>
        <v>2001</v>
      </c>
      <c r="B27" s="35" t="str">
        <f t="shared" si="1"/>
        <v>Q3-2001</v>
      </c>
      <c r="C27" t="s">
        <v>140</v>
      </c>
      <c r="D27" s="3">
        <v>37134</v>
      </c>
      <c r="E27" s="4">
        <v>245.9</v>
      </c>
      <c r="F27" s="4">
        <v>216.3</v>
      </c>
      <c r="G27" s="23">
        <f t="shared" si="2"/>
        <v>314.65779624354275</v>
      </c>
      <c r="H27" s="23">
        <f t="shared" si="3"/>
        <v>276.78113593931801</v>
      </c>
      <c r="I27" s="47">
        <f t="shared" si="4"/>
        <v>591.43893218286075</v>
      </c>
      <c r="J27" s="47">
        <f t="shared" si="5"/>
        <v>462.20000000000005</v>
      </c>
      <c r="K27" s="76">
        <v>1</v>
      </c>
      <c r="N27" t="str">
        <f t="shared" si="6"/>
        <v>Q3-2001</v>
      </c>
      <c r="O27" t="s">
        <v>140</v>
      </c>
      <c r="P27" s="3">
        <v>37134</v>
      </c>
      <c r="Q27" s="5">
        <v>1006427</v>
      </c>
      <c r="R27" s="5">
        <v>1287841</v>
      </c>
      <c r="S27" s="19">
        <f t="shared" si="7"/>
        <v>0.7814838943627358</v>
      </c>
    </row>
    <row r="28" spans="1:19" x14ac:dyDescent="0.25">
      <c r="A28" s="35">
        <f t="shared" si="0"/>
        <v>2001</v>
      </c>
      <c r="B28" s="35" t="str">
        <f t="shared" si="1"/>
        <v>Q3-2001</v>
      </c>
      <c r="C28" t="s">
        <v>141</v>
      </c>
      <c r="D28" s="3">
        <v>37164</v>
      </c>
      <c r="E28" s="4">
        <v>247.5</v>
      </c>
      <c r="F28" s="4">
        <v>220.6</v>
      </c>
      <c r="G28" s="23">
        <f t="shared" si="2"/>
        <v>315.715004781799</v>
      </c>
      <c r="H28" s="23">
        <f t="shared" si="3"/>
        <v>281.40092951460548</v>
      </c>
      <c r="I28" s="47">
        <f t="shared" si="4"/>
        <v>597.11593429640448</v>
      </c>
      <c r="J28" s="47">
        <f t="shared" si="5"/>
        <v>468.1</v>
      </c>
      <c r="K28" s="76">
        <v>1</v>
      </c>
      <c r="N28" t="str">
        <f t="shared" si="6"/>
        <v>Q3-2001</v>
      </c>
      <c r="O28" t="s">
        <v>141</v>
      </c>
      <c r="P28" s="3">
        <v>37164</v>
      </c>
      <c r="Q28" s="5">
        <v>1013217</v>
      </c>
      <c r="R28" s="5">
        <v>1292476</v>
      </c>
      <c r="S28" s="19">
        <f t="shared" si="7"/>
        <v>0.78393486610196239</v>
      </c>
    </row>
    <row r="29" spans="1:19" x14ac:dyDescent="0.25">
      <c r="A29" s="35">
        <f t="shared" si="0"/>
        <v>2001</v>
      </c>
      <c r="B29" s="35" t="str">
        <f t="shared" si="1"/>
        <v>Q4-2001</v>
      </c>
      <c r="C29" t="s">
        <v>142</v>
      </c>
      <c r="D29" s="3">
        <v>37195</v>
      </c>
      <c r="E29" s="4">
        <v>249</v>
      </c>
      <c r="F29" s="4">
        <v>241.3</v>
      </c>
      <c r="G29" s="23">
        <f t="shared" si="2"/>
        <v>317.19853923131677</v>
      </c>
      <c r="H29" s="23">
        <f t="shared" si="3"/>
        <v>307.38958841974596</v>
      </c>
      <c r="I29" s="47">
        <f t="shared" si="4"/>
        <v>624.58812765106268</v>
      </c>
      <c r="J29" s="47">
        <f t="shared" si="5"/>
        <v>490.3</v>
      </c>
      <c r="K29" s="76">
        <v>1</v>
      </c>
      <c r="N29" t="str">
        <f t="shared" si="6"/>
        <v>Q4-2001</v>
      </c>
      <c r="O29" t="s">
        <v>142</v>
      </c>
      <c r="P29" s="3">
        <v>37195</v>
      </c>
      <c r="Q29" s="5">
        <v>1019874</v>
      </c>
      <c r="R29" s="5">
        <v>1299207</v>
      </c>
      <c r="S29" s="19">
        <f t="shared" si="7"/>
        <v>0.78499730989749905</v>
      </c>
    </row>
    <row r="30" spans="1:19" x14ac:dyDescent="0.25">
      <c r="A30" s="35">
        <f t="shared" si="0"/>
        <v>2001</v>
      </c>
      <c r="B30" s="35" t="str">
        <f t="shared" si="1"/>
        <v>Q4-2001</v>
      </c>
      <c r="C30" t="s">
        <v>143</v>
      </c>
      <c r="D30" s="3">
        <v>37225</v>
      </c>
      <c r="E30" s="4">
        <v>250.3</v>
      </c>
      <c r="F30" s="4">
        <v>248.2</v>
      </c>
      <c r="G30" s="23">
        <f t="shared" si="2"/>
        <v>318.16511732597507</v>
      </c>
      <c r="H30" s="23">
        <f t="shared" si="3"/>
        <v>315.49573360090693</v>
      </c>
      <c r="I30" s="47">
        <f t="shared" si="4"/>
        <v>633.66085092688195</v>
      </c>
      <c r="J30" s="47">
        <f t="shared" si="5"/>
        <v>498.5</v>
      </c>
      <c r="K30" s="76">
        <v>1</v>
      </c>
      <c r="N30" t="str">
        <f t="shared" si="6"/>
        <v>Q4-2001</v>
      </c>
      <c r="O30" t="s">
        <v>143</v>
      </c>
      <c r="P30" s="3">
        <v>37225</v>
      </c>
      <c r="Q30" s="5">
        <v>1028502</v>
      </c>
      <c r="R30" s="5">
        <v>1307365</v>
      </c>
      <c r="S30" s="19">
        <f t="shared" si="7"/>
        <v>0.78669843540250806</v>
      </c>
    </row>
    <row r="31" spans="1:19" x14ac:dyDescent="0.25">
      <c r="A31" s="35">
        <f t="shared" si="0"/>
        <v>2001</v>
      </c>
      <c r="B31" s="35" t="str">
        <f t="shared" si="1"/>
        <v>Q4-2001</v>
      </c>
      <c r="C31" t="s">
        <v>144</v>
      </c>
      <c r="D31" s="3">
        <v>37256</v>
      </c>
      <c r="E31" s="4">
        <v>251.5</v>
      </c>
      <c r="F31" s="4">
        <v>250.1</v>
      </c>
      <c r="G31" s="23">
        <f t="shared" si="2"/>
        <v>319.03055045129378</v>
      </c>
      <c r="H31" s="23">
        <f t="shared" si="3"/>
        <v>317.25463486230046</v>
      </c>
      <c r="I31" s="47">
        <f t="shared" si="4"/>
        <v>636.28518531359418</v>
      </c>
      <c r="J31" s="47">
        <f t="shared" si="5"/>
        <v>501.6</v>
      </c>
      <c r="K31" s="76">
        <v>-1</v>
      </c>
      <c r="N31" t="str">
        <f t="shared" si="6"/>
        <v>Q4-2001</v>
      </c>
      <c r="O31" t="s">
        <v>144</v>
      </c>
      <c r="P31" s="3">
        <v>37256</v>
      </c>
      <c r="Q31" s="5">
        <v>1038348</v>
      </c>
      <c r="R31" s="5">
        <v>1317156</v>
      </c>
      <c r="S31" s="19">
        <f t="shared" si="7"/>
        <v>0.78832575640243074</v>
      </c>
    </row>
    <row r="32" spans="1:19" x14ac:dyDescent="0.25">
      <c r="A32" s="35">
        <f t="shared" si="0"/>
        <v>2002</v>
      </c>
      <c r="B32" s="35" t="str">
        <f t="shared" si="1"/>
        <v>Q1-2002</v>
      </c>
      <c r="C32" t="s">
        <v>145</v>
      </c>
      <c r="D32" s="3">
        <v>37287</v>
      </c>
      <c r="E32" s="4">
        <v>252.7</v>
      </c>
      <c r="F32" s="4">
        <v>247.2</v>
      </c>
      <c r="G32" s="23">
        <f t="shared" si="2"/>
        <v>320.83079712815248</v>
      </c>
      <c r="H32" s="23">
        <f t="shared" si="3"/>
        <v>313.8479345076347</v>
      </c>
      <c r="I32" s="47">
        <f t="shared" si="4"/>
        <v>634.67873163578724</v>
      </c>
      <c r="J32" s="47">
        <f t="shared" si="5"/>
        <v>499.9</v>
      </c>
      <c r="K32" s="76">
        <v>-1</v>
      </c>
      <c r="N32" t="str">
        <f t="shared" si="6"/>
        <v>Q1-2002</v>
      </c>
      <c r="O32" t="s">
        <v>145</v>
      </c>
      <c r="P32" s="3">
        <v>37287</v>
      </c>
      <c r="Q32" s="5">
        <v>1044763</v>
      </c>
      <c r="R32" s="5">
        <v>1326443</v>
      </c>
      <c r="S32" s="19">
        <f t="shared" si="7"/>
        <v>0.78764258999444381</v>
      </c>
    </row>
    <row r="33" spans="1:19" x14ac:dyDescent="0.25">
      <c r="A33" s="35">
        <f t="shared" si="0"/>
        <v>2002</v>
      </c>
      <c r="B33" s="35" t="str">
        <f t="shared" si="1"/>
        <v>Q1-2002</v>
      </c>
      <c r="C33" t="s">
        <v>146</v>
      </c>
      <c r="D33" s="3">
        <v>37315</v>
      </c>
      <c r="E33" s="4">
        <v>253.8</v>
      </c>
      <c r="F33" s="4">
        <v>244.3</v>
      </c>
      <c r="G33" s="23">
        <f t="shared" si="2"/>
        <v>321.78708985460435</v>
      </c>
      <c r="H33" s="23">
        <f t="shared" si="3"/>
        <v>309.74226182616172</v>
      </c>
      <c r="I33" s="47">
        <f t="shared" si="4"/>
        <v>631.52935168076601</v>
      </c>
      <c r="J33" s="47">
        <f t="shared" si="5"/>
        <v>498.1</v>
      </c>
      <c r="K33" s="76">
        <v>-1</v>
      </c>
      <c r="N33" t="str">
        <f t="shared" si="6"/>
        <v>Q1-2002</v>
      </c>
      <c r="O33" t="s">
        <v>146</v>
      </c>
      <c r="P33" s="3">
        <v>37315</v>
      </c>
      <c r="Q33" s="5">
        <v>1052645</v>
      </c>
      <c r="R33" s="5">
        <v>1334624</v>
      </c>
      <c r="S33" s="19">
        <f t="shared" si="7"/>
        <v>0.78872026877982115</v>
      </c>
    </row>
    <row r="34" spans="1:19" x14ac:dyDescent="0.25">
      <c r="A34" s="35">
        <f t="shared" si="0"/>
        <v>2002</v>
      </c>
      <c r="B34" s="35" t="str">
        <f t="shared" si="1"/>
        <v>Q1-2002</v>
      </c>
      <c r="C34" t="s">
        <v>147</v>
      </c>
      <c r="D34" s="3">
        <v>37346</v>
      </c>
      <c r="E34" s="4">
        <v>255</v>
      </c>
      <c r="F34" s="4">
        <v>243.1</v>
      </c>
      <c r="G34" s="23">
        <f t="shared" si="2"/>
        <v>322.54085398245536</v>
      </c>
      <c r="H34" s="23">
        <f t="shared" si="3"/>
        <v>307.48894746327414</v>
      </c>
      <c r="I34" s="47">
        <f t="shared" si="4"/>
        <v>630.0298014457295</v>
      </c>
      <c r="J34" s="47">
        <f t="shared" si="5"/>
        <v>498.1</v>
      </c>
      <c r="K34" s="76">
        <v>-1</v>
      </c>
      <c r="N34" t="str">
        <f t="shared" si="6"/>
        <v>Q1-2002</v>
      </c>
      <c r="O34" t="s">
        <v>147</v>
      </c>
      <c r="P34" s="3">
        <v>37346</v>
      </c>
      <c r="Q34" s="5">
        <v>1059811</v>
      </c>
      <c r="R34" s="5">
        <v>1340519</v>
      </c>
      <c r="S34" s="19">
        <f t="shared" si="7"/>
        <v>0.7905975223029289</v>
      </c>
    </row>
    <row r="35" spans="1:19" x14ac:dyDescent="0.25">
      <c r="A35" s="35">
        <f t="shared" si="0"/>
        <v>2002</v>
      </c>
      <c r="B35" s="35" t="str">
        <f t="shared" si="1"/>
        <v>Q2-2002</v>
      </c>
      <c r="C35" t="s">
        <v>148</v>
      </c>
      <c r="D35" s="3">
        <v>37376</v>
      </c>
      <c r="E35" s="4">
        <v>256.10000000000002</v>
      </c>
      <c r="F35" s="4">
        <v>242.8</v>
      </c>
      <c r="G35" s="23">
        <f t="shared" si="2"/>
        <v>323.13440197310393</v>
      </c>
      <c r="H35" s="23">
        <f t="shared" si="3"/>
        <v>306.35311518574633</v>
      </c>
      <c r="I35" s="47">
        <f t="shared" si="4"/>
        <v>629.48751715885032</v>
      </c>
      <c r="J35" s="47">
        <f t="shared" si="5"/>
        <v>498.90000000000003</v>
      </c>
      <c r="K35" s="76">
        <v>-1</v>
      </c>
      <c r="N35" t="str">
        <f t="shared" si="6"/>
        <v>Q2-2002</v>
      </c>
      <c r="O35" t="s">
        <v>148</v>
      </c>
      <c r="P35" s="3">
        <v>37376</v>
      </c>
      <c r="Q35" s="5">
        <v>1067962</v>
      </c>
      <c r="R35" s="5">
        <v>1347502</v>
      </c>
      <c r="S35" s="19">
        <f t="shared" si="7"/>
        <v>0.79254947302490086</v>
      </c>
    </row>
    <row r="36" spans="1:19" x14ac:dyDescent="0.25">
      <c r="A36" s="35">
        <f t="shared" si="0"/>
        <v>2002</v>
      </c>
      <c r="B36" s="35" t="str">
        <f t="shared" si="1"/>
        <v>Q2-2002</v>
      </c>
      <c r="C36" t="s">
        <v>149</v>
      </c>
      <c r="D36" s="3">
        <v>37407</v>
      </c>
      <c r="E36" s="4">
        <v>257.3</v>
      </c>
      <c r="F36" s="4">
        <v>243.6</v>
      </c>
      <c r="G36" s="23">
        <f t="shared" si="2"/>
        <v>323.80543951812427</v>
      </c>
      <c r="H36" s="23">
        <f t="shared" si="3"/>
        <v>306.5643414948118</v>
      </c>
      <c r="I36" s="47">
        <f t="shared" si="4"/>
        <v>630.36978101293607</v>
      </c>
      <c r="J36" s="47">
        <f t="shared" si="5"/>
        <v>500.9</v>
      </c>
      <c r="K36" s="76">
        <v>-1</v>
      </c>
      <c r="N36" t="str">
        <f t="shared" si="6"/>
        <v>Q2-2002</v>
      </c>
      <c r="O36" t="s">
        <v>149</v>
      </c>
      <c r="P36" s="3">
        <v>37407</v>
      </c>
      <c r="Q36" s="5">
        <v>1075132</v>
      </c>
      <c r="R36" s="5">
        <v>1353026</v>
      </c>
      <c r="S36" s="19">
        <f t="shared" si="7"/>
        <v>0.79461296383070246</v>
      </c>
    </row>
    <row r="37" spans="1:19" x14ac:dyDescent="0.25">
      <c r="A37" s="35">
        <f t="shared" si="0"/>
        <v>2002</v>
      </c>
      <c r="B37" s="35" t="str">
        <f t="shared" si="1"/>
        <v>Q2-2002</v>
      </c>
      <c r="C37" t="s">
        <v>150</v>
      </c>
      <c r="D37" s="3">
        <v>37437</v>
      </c>
      <c r="E37" s="4">
        <v>258.5</v>
      </c>
      <c r="F37" s="4">
        <v>245.1</v>
      </c>
      <c r="G37" s="23">
        <f t="shared" si="2"/>
        <v>324.85887396137377</v>
      </c>
      <c r="H37" s="23">
        <f t="shared" si="3"/>
        <v>308.01899422797953</v>
      </c>
      <c r="I37" s="47">
        <f t="shared" si="4"/>
        <v>632.87786818935331</v>
      </c>
      <c r="J37" s="47">
        <f t="shared" si="5"/>
        <v>503.6</v>
      </c>
      <c r="K37" s="76">
        <v>-1</v>
      </c>
      <c r="N37" t="str">
        <f t="shared" si="6"/>
        <v>Q2-2002</v>
      </c>
      <c r="O37" t="s">
        <v>150</v>
      </c>
      <c r="P37" s="3">
        <v>37437</v>
      </c>
      <c r="Q37" s="5">
        <v>1081597</v>
      </c>
      <c r="R37" s="5">
        <v>1359251</v>
      </c>
      <c r="S37" s="19">
        <f t="shared" si="7"/>
        <v>0.79573014844204637</v>
      </c>
    </row>
    <row r="38" spans="1:19" x14ac:dyDescent="0.25">
      <c r="A38" s="35">
        <f t="shared" si="0"/>
        <v>2002</v>
      </c>
      <c r="B38" s="35" t="str">
        <f t="shared" si="1"/>
        <v>Q3-2002</v>
      </c>
      <c r="C38" t="s">
        <v>151</v>
      </c>
      <c r="D38" s="3">
        <v>37468</v>
      </c>
      <c r="E38" s="4">
        <v>259.7</v>
      </c>
      <c r="F38" s="4">
        <v>247.9</v>
      </c>
      <c r="G38" s="23">
        <f t="shared" si="2"/>
        <v>324.75895185028952</v>
      </c>
      <c r="H38" s="23">
        <f t="shared" si="3"/>
        <v>310.00286547434263</v>
      </c>
      <c r="I38" s="47">
        <f t="shared" si="4"/>
        <v>634.76181732463215</v>
      </c>
      <c r="J38" s="47">
        <f t="shared" si="5"/>
        <v>507.6</v>
      </c>
      <c r="K38" s="76">
        <v>-1</v>
      </c>
      <c r="N38" t="str">
        <f t="shared" si="6"/>
        <v>Q3-2002</v>
      </c>
      <c r="O38" t="s">
        <v>151</v>
      </c>
      <c r="P38" s="3">
        <v>37468</v>
      </c>
      <c r="Q38" s="5">
        <v>1088127</v>
      </c>
      <c r="R38" s="5">
        <v>1360720</v>
      </c>
      <c r="S38" s="19">
        <f t="shared" si="7"/>
        <v>0.79967002763242989</v>
      </c>
    </row>
    <row r="39" spans="1:19" x14ac:dyDescent="0.25">
      <c r="A39" s="35">
        <f t="shared" si="0"/>
        <v>2002</v>
      </c>
      <c r="B39" s="35" t="str">
        <f t="shared" si="1"/>
        <v>Q3-2002</v>
      </c>
      <c r="C39" t="s">
        <v>152</v>
      </c>
      <c r="D39" s="3">
        <v>37499</v>
      </c>
      <c r="E39" s="4">
        <v>260.89999999999998</v>
      </c>
      <c r="F39" s="4">
        <v>251.2</v>
      </c>
      <c r="G39" s="23">
        <f t="shared" si="2"/>
        <v>325.20453021835709</v>
      </c>
      <c r="H39" s="23">
        <f t="shared" si="3"/>
        <v>313.11375236048792</v>
      </c>
      <c r="I39" s="47">
        <f t="shared" si="4"/>
        <v>638.31828257884501</v>
      </c>
      <c r="J39" s="47">
        <f t="shared" si="5"/>
        <v>512.09999999999991</v>
      </c>
      <c r="K39" s="76">
        <v>-1</v>
      </c>
      <c r="N39" t="str">
        <f t="shared" si="6"/>
        <v>Q3-2002</v>
      </c>
      <c r="O39" t="s">
        <v>152</v>
      </c>
      <c r="P39" s="3">
        <v>37499</v>
      </c>
      <c r="Q39" s="5">
        <v>1094583</v>
      </c>
      <c r="R39" s="5">
        <v>1364367</v>
      </c>
      <c r="S39" s="19">
        <f t="shared" si="7"/>
        <v>0.8022643467630044</v>
      </c>
    </row>
    <row r="40" spans="1:19" x14ac:dyDescent="0.25">
      <c r="A40" s="35">
        <f t="shared" si="0"/>
        <v>2002</v>
      </c>
      <c r="B40" s="35" t="str">
        <f t="shared" si="1"/>
        <v>Q3-2002</v>
      </c>
      <c r="C40" t="s">
        <v>153</v>
      </c>
      <c r="D40" s="3">
        <v>37529</v>
      </c>
      <c r="E40" s="4">
        <v>262.2</v>
      </c>
      <c r="F40" s="4">
        <v>254.1</v>
      </c>
      <c r="G40" s="23">
        <f t="shared" si="2"/>
        <v>325.76218439491925</v>
      </c>
      <c r="H40" s="23">
        <f t="shared" si="3"/>
        <v>315.69859288615169</v>
      </c>
      <c r="I40" s="47">
        <f t="shared" si="4"/>
        <v>641.46077728107093</v>
      </c>
      <c r="J40" s="47">
        <f t="shared" si="5"/>
        <v>516.29999999999995</v>
      </c>
      <c r="K40" s="76">
        <v>-1</v>
      </c>
      <c r="N40" t="str">
        <f t="shared" si="6"/>
        <v>Q3-2002</v>
      </c>
      <c r="O40" t="s">
        <v>153</v>
      </c>
      <c r="P40" s="3">
        <v>37529</v>
      </c>
      <c r="Q40" s="5">
        <v>1099911</v>
      </c>
      <c r="R40" s="5">
        <v>1366550</v>
      </c>
      <c r="S40" s="19">
        <f t="shared" si="7"/>
        <v>0.80488163623723974</v>
      </c>
    </row>
    <row r="41" spans="1:19" x14ac:dyDescent="0.25">
      <c r="A41" s="35">
        <f t="shared" si="0"/>
        <v>2002</v>
      </c>
      <c r="B41" s="35" t="str">
        <f t="shared" si="1"/>
        <v>Q4-2002</v>
      </c>
      <c r="C41" t="s">
        <v>154</v>
      </c>
      <c r="D41" s="3">
        <v>37560</v>
      </c>
      <c r="E41" s="4">
        <v>263.39999999999998</v>
      </c>
      <c r="F41" s="4">
        <v>258.39999999999998</v>
      </c>
      <c r="G41" s="23">
        <f t="shared" si="2"/>
        <v>326.72615814093177</v>
      </c>
      <c r="H41" s="23">
        <f t="shared" si="3"/>
        <v>320.52406706004848</v>
      </c>
      <c r="I41" s="47">
        <f t="shared" si="4"/>
        <v>647.25022520098025</v>
      </c>
      <c r="J41" s="47">
        <f t="shared" si="5"/>
        <v>521.79999999999995</v>
      </c>
      <c r="K41" s="76">
        <v>-1</v>
      </c>
      <c r="N41" t="str">
        <f t="shared" si="6"/>
        <v>Q4-2002</v>
      </c>
      <c r="O41" t="s">
        <v>154</v>
      </c>
      <c r="P41" s="3">
        <v>37560</v>
      </c>
      <c r="Q41" s="5">
        <v>1105457</v>
      </c>
      <c r="R41" s="5">
        <v>1371229</v>
      </c>
      <c r="S41" s="19">
        <f t="shared" si="7"/>
        <v>0.80617971177680747</v>
      </c>
    </row>
    <row r="42" spans="1:19" x14ac:dyDescent="0.25">
      <c r="A42" s="35">
        <f t="shared" si="0"/>
        <v>2002</v>
      </c>
      <c r="B42" s="35" t="str">
        <f t="shared" si="1"/>
        <v>Q4-2002</v>
      </c>
      <c r="C42" t="s">
        <v>155</v>
      </c>
      <c r="D42" s="3">
        <v>37590</v>
      </c>
      <c r="E42" s="4">
        <v>264.7</v>
      </c>
      <c r="F42" s="4">
        <v>260.7</v>
      </c>
      <c r="G42" s="23">
        <f t="shared" si="2"/>
        <v>327.12403551792158</v>
      </c>
      <c r="H42" s="23">
        <f t="shared" si="3"/>
        <v>322.18071801859526</v>
      </c>
      <c r="I42" s="47">
        <f t="shared" si="4"/>
        <v>649.30475353651684</v>
      </c>
      <c r="J42" s="47">
        <f t="shared" si="5"/>
        <v>525.4</v>
      </c>
      <c r="K42" s="76">
        <v>-1</v>
      </c>
      <c r="N42" t="str">
        <f t="shared" si="6"/>
        <v>Q4-2002</v>
      </c>
      <c r="O42" t="s">
        <v>155</v>
      </c>
      <c r="P42" s="3">
        <v>37590</v>
      </c>
      <c r="Q42" s="5">
        <v>1109637</v>
      </c>
      <c r="R42" s="5">
        <v>1371322</v>
      </c>
      <c r="S42" s="19">
        <f t="shared" si="7"/>
        <v>0.80917319200012838</v>
      </c>
    </row>
    <row r="43" spans="1:19" x14ac:dyDescent="0.25">
      <c r="A43" s="35">
        <f t="shared" si="0"/>
        <v>2002</v>
      </c>
      <c r="B43" s="35" t="str">
        <f t="shared" si="1"/>
        <v>Q4-2002</v>
      </c>
      <c r="C43" t="s">
        <v>156</v>
      </c>
      <c r="D43" s="3">
        <v>37621</v>
      </c>
      <c r="E43" s="4">
        <v>266</v>
      </c>
      <c r="F43" s="4">
        <v>261.7</v>
      </c>
      <c r="G43" s="23">
        <f t="shared" si="2"/>
        <v>327.20953858849703</v>
      </c>
      <c r="H43" s="23">
        <f t="shared" si="3"/>
        <v>321.92006108499874</v>
      </c>
      <c r="I43" s="47">
        <f t="shared" si="4"/>
        <v>649.1295996734957</v>
      </c>
      <c r="J43" s="47">
        <f t="shared" si="5"/>
        <v>527.70000000000005</v>
      </c>
      <c r="K43" s="76">
        <v>-1</v>
      </c>
      <c r="N43" t="str">
        <f t="shared" si="6"/>
        <v>Q4-2002</v>
      </c>
      <c r="O43" t="s">
        <v>156</v>
      </c>
      <c r="P43" s="3">
        <v>37621</v>
      </c>
      <c r="Q43" s="5">
        <v>1114840</v>
      </c>
      <c r="R43" s="5">
        <v>1371377</v>
      </c>
      <c r="S43" s="19">
        <f t="shared" si="7"/>
        <v>0.81293473639998337</v>
      </c>
    </row>
    <row r="44" spans="1:19" x14ac:dyDescent="0.25">
      <c r="A44" s="35">
        <f t="shared" si="0"/>
        <v>2003</v>
      </c>
      <c r="B44" s="35" t="str">
        <f t="shared" si="1"/>
        <v>Q1-2003</v>
      </c>
      <c r="C44" t="s">
        <v>157</v>
      </c>
      <c r="D44" s="3">
        <v>37652</v>
      </c>
      <c r="E44" s="4">
        <v>267.2</v>
      </c>
      <c r="F44" s="4">
        <v>261.8</v>
      </c>
      <c r="G44" s="23">
        <f t="shared" si="2"/>
        <v>328.15351305394654</v>
      </c>
      <c r="H44" s="23">
        <f t="shared" si="3"/>
        <v>321.52166810450302</v>
      </c>
      <c r="I44" s="47">
        <f t="shared" si="4"/>
        <v>649.6751811584495</v>
      </c>
      <c r="J44" s="47">
        <f t="shared" si="5"/>
        <v>529</v>
      </c>
      <c r="K44" s="76">
        <v>-1</v>
      </c>
      <c r="N44" t="str">
        <f t="shared" si="6"/>
        <v>Q1-2003</v>
      </c>
      <c r="O44" t="s">
        <v>157</v>
      </c>
      <c r="P44" s="3">
        <v>37652</v>
      </c>
      <c r="Q44" s="5">
        <v>1119738</v>
      </c>
      <c r="R44" s="5">
        <v>1375172</v>
      </c>
      <c r="S44" s="19">
        <f t="shared" si="7"/>
        <v>0.81425305343622467</v>
      </c>
    </row>
    <row r="45" spans="1:19" x14ac:dyDescent="0.25">
      <c r="A45" s="35">
        <f t="shared" si="0"/>
        <v>2003</v>
      </c>
      <c r="B45" s="35" t="str">
        <f t="shared" si="1"/>
        <v>Q1-2003</v>
      </c>
      <c r="C45" t="s">
        <v>158</v>
      </c>
      <c r="D45" s="3">
        <v>37680</v>
      </c>
      <c r="E45" s="4">
        <v>268.60000000000002</v>
      </c>
      <c r="F45" s="4">
        <v>260.60000000000002</v>
      </c>
      <c r="G45" s="23">
        <f t="shared" si="2"/>
        <v>329.25745738415452</v>
      </c>
      <c r="H45" s="23">
        <f t="shared" si="3"/>
        <v>319.45083169884833</v>
      </c>
      <c r="I45" s="47">
        <f t="shared" si="4"/>
        <v>648.70828908300291</v>
      </c>
      <c r="J45" s="47">
        <f t="shared" si="5"/>
        <v>529.20000000000005</v>
      </c>
      <c r="K45" s="76">
        <v>-1</v>
      </c>
      <c r="N45" t="str">
        <f t="shared" si="6"/>
        <v>Q1-2003</v>
      </c>
      <c r="O45" t="s">
        <v>158</v>
      </c>
      <c r="P45" s="3">
        <v>37680</v>
      </c>
      <c r="Q45" s="5">
        <v>1125227</v>
      </c>
      <c r="R45" s="5">
        <v>1379335</v>
      </c>
      <c r="S45" s="19">
        <f t="shared" si="7"/>
        <v>0.81577499302199974</v>
      </c>
    </row>
    <row r="46" spans="1:19" x14ac:dyDescent="0.25">
      <c r="A46" s="35">
        <f t="shared" si="0"/>
        <v>2003</v>
      </c>
      <c r="B46" s="35" t="str">
        <f t="shared" si="1"/>
        <v>Q1-2003</v>
      </c>
      <c r="C46" t="s">
        <v>159</v>
      </c>
      <c r="D46" s="3">
        <v>37711</v>
      </c>
      <c r="E46" s="4">
        <v>270.10000000000002</v>
      </c>
      <c r="F46" s="4">
        <v>259.60000000000002</v>
      </c>
      <c r="G46" s="23">
        <f t="shared" si="2"/>
        <v>329.88025883857875</v>
      </c>
      <c r="H46" s="23">
        <f t="shared" si="3"/>
        <v>317.05633170860813</v>
      </c>
      <c r="I46" s="47">
        <f t="shared" si="4"/>
        <v>646.93659054718682</v>
      </c>
      <c r="J46" s="47">
        <f t="shared" si="5"/>
        <v>529.70000000000005</v>
      </c>
      <c r="K46" s="76">
        <v>-1</v>
      </c>
      <c r="N46" t="str">
        <f t="shared" si="6"/>
        <v>Q1-2003</v>
      </c>
      <c r="O46" t="s">
        <v>159</v>
      </c>
      <c r="P46" s="3">
        <v>37711</v>
      </c>
      <c r="Q46" s="5">
        <v>1133525</v>
      </c>
      <c r="R46" s="5">
        <v>1384404</v>
      </c>
      <c r="S46" s="19">
        <f t="shared" si="7"/>
        <v>0.81878194515473812</v>
      </c>
    </row>
    <row r="47" spans="1:19" x14ac:dyDescent="0.25">
      <c r="A47" s="35">
        <f t="shared" si="0"/>
        <v>2003</v>
      </c>
      <c r="B47" s="35" t="str">
        <f t="shared" si="1"/>
        <v>Q2-2003</v>
      </c>
      <c r="C47" t="s">
        <v>160</v>
      </c>
      <c r="D47" s="3">
        <v>37741</v>
      </c>
      <c r="E47" s="4">
        <v>271.7</v>
      </c>
      <c r="F47" s="4">
        <v>258.39999999999998</v>
      </c>
      <c r="G47" s="23">
        <f t="shared" si="2"/>
        <v>330.62806909385665</v>
      </c>
      <c r="H47" s="23">
        <f t="shared" si="3"/>
        <v>314.44347829905246</v>
      </c>
      <c r="I47" s="47">
        <f t="shared" si="4"/>
        <v>645.07154739290911</v>
      </c>
      <c r="J47" s="47">
        <f t="shared" si="5"/>
        <v>530.09999999999991</v>
      </c>
      <c r="K47" s="76">
        <v>-1</v>
      </c>
      <c r="N47" t="str">
        <f t="shared" si="6"/>
        <v>Q2-2003</v>
      </c>
      <c r="O47" t="s">
        <v>160</v>
      </c>
      <c r="P47" s="3">
        <v>37741</v>
      </c>
      <c r="Q47" s="5">
        <v>1138683</v>
      </c>
      <c r="R47" s="5">
        <v>1385648</v>
      </c>
      <c r="S47" s="19">
        <f t="shared" si="7"/>
        <v>0.82176930937727333</v>
      </c>
    </row>
    <row r="48" spans="1:19" x14ac:dyDescent="0.25">
      <c r="A48" s="35">
        <f t="shared" si="0"/>
        <v>2003</v>
      </c>
      <c r="B48" s="35" t="str">
        <f t="shared" si="1"/>
        <v>Q2-2003</v>
      </c>
      <c r="C48" t="s">
        <v>161</v>
      </c>
      <c r="D48" s="3">
        <v>37772</v>
      </c>
      <c r="E48" s="4">
        <v>273.39999999999998</v>
      </c>
      <c r="F48" s="4">
        <v>258.8</v>
      </c>
      <c r="G48" s="23">
        <f t="shared" si="2"/>
        <v>330.66266943842265</v>
      </c>
      <c r="H48" s="23">
        <f t="shared" si="3"/>
        <v>313.00475073395683</v>
      </c>
      <c r="I48" s="47">
        <f t="shared" si="4"/>
        <v>643.66742017237948</v>
      </c>
      <c r="J48" s="47">
        <f t="shared" si="5"/>
        <v>532.20000000000005</v>
      </c>
      <c r="K48" s="76">
        <v>-1</v>
      </c>
      <c r="N48" t="str">
        <f t="shared" si="6"/>
        <v>Q2-2003</v>
      </c>
      <c r="O48" t="s">
        <v>161</v>
      </c>
      <c r="P48" s="3">
        <v>37772</v>
      </c>
      <c r="Q48" s="5">
        <v>1145844</v>
      </c>
      <c r="R48" s="5">
        <v>1385837</v>
      </c>
      <c r="S48" s="19">
        <f t="shared" si="7"/>
        <v>0.8268245111077277</v>
      </c>
    </row>
    <row r="49" spans="1:19" x14ac:dyDescent="0.25">
      <c r="A49" s="35">
        <f t="shared" si="0"/>
        <v>2003</v>
      </c>
      <c r="B49" s="35" t="str">
        <f t="shared" si="1"/>
        <v>Q2-2003</v>
      </c>
      <c r="C49" t="s">
        <v>162</v>
      </c>
      <c r="D49" s="3">
        <v>37802</v>
      </c>
      <c r="E49" s="4">
        <v>275.2</v>
      </c>
      <c r="F49" s="4">
        <v>263.10000000000002</v>
      </c>
      <c r="G49" s="23">
        <f t="shared" si="2"/>
        <v>332.12742330941757</v>
      </c>
      <c r="H49" s="23">
        <f t="shared" si="3"/>
        <v>317.52443703745553</v>
      </c>
      <c r="I49" s="47">
        <f t="shared" si="4"/>
        <v>649.65186034687304</v>
      </c>
      <c r="J49" s="47">
        <f t="shared" si="5"/>
        <v>538.29999999999995</v>
      </c>
      <c r="K49" s="76">
        <v>-1</v>
      </c>
      <c r="N49" t="str">
        <f t="shared" si="6"/>
        <v>Q2-2003</v>
      </c>
      <c r="O49" t="s">
        <v>162</v>
      </c>
      <c r="P49" s="3">
        <v>37802</v>
      </c>
      <c r="Q49" s="5">
        <v>1150565</v>
      </c>
      <c r="R49" s="5">
        <v>1388569</v>
      </c>
      <c r="S49" s="19">
        <f t="shared" si="7"/>
        <v>0.82859764260904567</v>
      </c>
    </row>
    <row r="50" spans="1:19" x14ac:dyDescent="0.25">
      <c r="A50" s="35">
        <f t="shared" si="0"/>
        <v>2003</v>
      </c>
      <c r="B50" s="35" t="str">
        <f t="shared" si="1"/>
        <v>Q3-2003</v>
      </c>
      <c r="C50" t="s">
        <v>163</v>
      </c>
      <c r="D50" s="3">
        <v>37833</v>
      </c>
      <c r="E50" s="4">
        <v>277.10000000000002</v>
      </c>
      <c r="F50" s="4">
        <v>270.7</v>
      </c>
      <c r="G50" s="23">
        <f t="shared" si="2"/>
        <v>333.36233699920433</v>
      </c>
      <c r="H50" s="23">
        <f t="shared" si="3"/>
        <v>325.66288208475135</v>
      </c>
      <c r="I50" s="47">
        <f t="shared" si="4"/>
        <v>659.02521908395568</v>
      </c>
      <c r="J50" s="47">
        <f t="shared" si="5"/>
        <v>547.79999999999995</v>
      </c>
      <c r="K50" s="76">
        <v>-1</v>
      </c>
      <c r="N50" t="str">
        <f t="shared" si="6"/>
        <v>Q3-2003</v>
      </c>
      <c r="O50" t="s">
        <v>163</v>
      </c>
      <c r="P50" s="3">
        <v>37833</v>
      </c>
      <c r="Q50" s="5">
        <v>1157433</v>
      </c>
      <c r="R50" s="5">
        <v>1392438</v>
      </c>
      <c r="S50" s="19">
        <f t="shared" si="7"/>
        <v>0.83122767405083742</v>
      </c>
    </row>
    <row r="51" spans="1:19" x14ac:dyDescent="0.25">
      <c r="A51" s="35">
        <f t="shared" si="0"/>
        <v>2003</v>
      </c>
      <c r="B51" s="35" t="str">
        <f t="shared" si="1"/>
        <v>Q3-2003</v>
      </c>
      <c r="C51" t="s">
        <v>164</v>
      </c>
      <c r="D51" s="3">
        <v>37864</v>
      </c>
      <c r="E51" s="4">
        <v>279.10000000000002</v>
      </c>
      <c r="F51" s="4">
        <v>272.7</v>
      </c>
      <c r="G51" s="23">
        <f t="shared" si="2"/>
        <v>334.96808382544413</v>
      </c>
      <c r="H51" s="23">
        <f t="shared" si="3"/>
        <v>327.28698122249585</v>
      </c>
      <c r="I51" s="47">
        <f t="shared" si="4"/>
        <v>662.25506504793998</v>
      </c>
      <c r="J51" s="47">
        <f t="shared" si="5"/>
        <v>551.79999999999995</v>
      </c>
      <c r="K51" s="76">
        <v>-1</v>
      </c>
      <c r="N51" t="str">
        <f t="shared" si="6"/>
        <v>Q3-2003</v>
      </c>
      <c r="O51" t="s">
        <v>164</v>
      </c>
      <c r="P51" s="3">
        <v>37864</v>
      </c>
      <c r="Q51" s="5">
        <v>1164372</v>
      </c>
      <c r="R51" s="5">
        <v>1397447</v>
      </c>
      <c r="S51" s="19">
        <f t="shared" si="7"/>
        <v>0.83321371043052084</v>
      </c>
    </row>
    <row r="52" spans="1:19" x14ac:dyDescent="0.25">
      <c r="A52" s="35">
        <f t="shared" si="0"/>
        <v>2003</v>
      </c>
      <c r="B52" s="35" t="str">
        <f t="shared" si="1"/>
        <v>Q3-2003</v>
      </c>
      <c r="C52" t="s">
        <v>165</v>
      </c>
      <c r="D52" s="3">
        <v>37894</v>
      </c>
      <c r="E52" s="4">
        <v>281.2</v>
      </c>
      <c r="F52" s="4">
        <v>271.60000000000002</v>
      </c>
      <c r="G52" s="23">
        <f t="shared" si="2"/>
        <v>336.90378122422464</v>
      </c>
      <c r="H52" s="23">
        <f t="shared" si="3"/>
        <v>325.40208741287131</v>
      </c>
      <c r="I52" s="47">
        <f t="shared" si="4"/>
        <v>662.30586863709595</v>
      </c>
      <c r="J52" s="47">
        <f t="shared" si="5"/>
        <v>552.79999999999995</v>
      </c>
      <c r="K52" s="76">
        <v>-1</v>
      </c>
      <c r="N52" t="str">
        <f t="shared" si="6"/>
        <v>Q3-2003</v>
      </c>
      <c r="O52" t="s">
        <v>165</v>
      </c>
      <c r="P52" s="3">
        <v>37894</v>
      </c>
      <c r="Q52" s="5">
        <v>1169965</v>
      </c>
      <c r="R52" s="5">
        <v>1401727</v>
      </c>
      <c r="S52" s="19">
        <f t="shared" si="7"/>
        <v>0.8346596733886128</v>
      </c>
    </row>
    <row r="53" spans="1:19" x14ac:dyDescent="0.25">
      <c r="A53" s="35">
        <f t="shared" si="0"/>
        <v>2003</v>
      </c>
      <c r="B53" s="35" t="str">
        <f t="shared" si="1"/>
        <v>Q4-2003</v>
      </c>
      <c r="C53" t="s">
        <v>166</v>
      </c>
      <c r="D53" s="3">
        <v>37925</v>
      </c>
      <c r="E53" s="4">
        <v>283.39999999999998</v>
      </c>
      <c r="F53" s="4">
        <v>264.8</v>
      </c>
      <c r="G53" s="23">
        <f t="shared" si="2"/>
        <v>337.62025108414196</v>
      </c>
      <c r="H53" s="23">
        <f t="shared" si="3"/>
        <v>315.4616883806662</v>
      </c>
      <c r="I53" s="47">
        <f t="shared" si="4"/>
        <v>653.0819394648081</v>
      </c>
      <c r="J53" s="47">
        <f t="shared" si="5"/>
        <v>548.20000000000005</v>
      </c>
      <c r="K53" s="76">
        <v>-1</v>
      </c>
      <c r="N53" t="str">
        <f t="shared" si="6"/>
        <v>Q4-2003</v>
      </c>
      <c r="O53" t="s">
        <v>166</v>
      </c>
      <c r="P53" s="3">
        <v>37925</v>
      </c>
      <c r="Q53" s="5">
        <v>1176737</v>
      </c>
      <c r="R53" s="5">
        <v>1401871</v>
      </c>
      <c r="S53" s="19">
        <f t="shared" si="7"/>
        <v>0.83940462424859352</v>
      </c>
    </row>
    <row r="54" spans="1:19" x14ac:dyDescent="0.25">
      <c r="A54" s="35">
        <f t="shared" si="0"/>
        <v>2003</v>
      </c>
      <c r="B54" s="35" t="str">
        <f t="shared" si="1"/>
        <v>Q4-2003</v>
      </c>
      <c r="C54" t="s">
        <v>167</v>
      </c>
      <c r="D54" s="3">
        <v>37955</v>
      </c>
      <c r="E54" s="4">
        <v>285.7</v>
      </c>
      <c r="F54" s="4">
        <v>264</v>
      </c>
      <c r="G54" s="23">
        <f t="shared" si="2"/>
        <v>339.43413706613302</v>
      </c>
      <c r="H54" s="23">
        <f t="shared" si="3"/>
        <v>313.65282529037142</v>
      </c>
      <c r="I54" s="47">
        <f t="shared" si="4"/>
        <v>653.0869623565045</v>
      </c>
      <c r="J54" s="47">
        <f t="shared" si="5"/>
        <v>549.70000000000005</v>
      </c>
      <c r="K54" s="76">
        <v>-1</v>
      </c>
      <c r="N54" t="str">
        <f t="shared" si="6"/>
        <v>Q4-2003</v>
      </c>
      <c r="O54" t="s">
        <v>167</v>
      </c>
      <c r="P54" s="3">
        <v>37955</v>
      </c>
      <c r="Q54" s="5">
        <v>1183312</v>
      </c>
      <c r="R54" s="5">
        <v>1405868</v>
      </c>
      <c r="S54" s="19">
        <f t="shared" si="7"/>
        <v>0.84169495286897489</v>
      </c>
    </row>
    <row r="55" spans="1:19" x14ac:dyDescent="0.25">
      <c r="A55" s="35">
        <f t="shared" si="0"/>
        <v>2003</v>
      </c>
      <c r="B55" s="35" t="str">
        <f t="shared" si="1"/>
        <v>Q4-2003</v>
      </c>
      <c r="C55" t="s">
        <v>168</v>
      </c>
      <c r="D55" s="3">
        <v>37986</v>
      </c>
      <c r="E55" s="4">
        <v>288.10000000000002</v>
      </c>
      <c r="F55" s="4">
        <v>268.3</v>
      </c>
      <c r="G55" s="23">
        <f t="shared" si="2"/>
        <v>341.73088397998919</v>
      </c>
      <c r="H55" s="23">
        <f t="shared" si="3"/>
        <v>318.24504051312425</v>
      </c>
      <c r="I55" s="47">
        <f t="shared" si="4"/>
        <v>659.97592449311344</v>
      </c>
      <c r="J55" s="47">
        <f t="shared" si="5"/>
        <v>556.40000000000009</v>
      </c>
      <c r="K55" s="76">
        <v>-1</v>
      </c>
      <c r="N55" t="str">
        <f t="shared" si="6"/>
        <v>Q4-2003</v>
      </c>
      <c r="O55" t="s">
        <v>168</v>
      </c>
      <c r="P55" s="3">
        <v>37986</v>
      </c>
      <c r="Q55" s="5">
        <v>1190355</v>
      </c>
      <c r="R55" s="5">
        <v>1411944</v>
      </c>
      <c r="S55" s="19">
        <f t="shared" si="7"/>
        <v>0.84306105624585681</v>
      </c>
    </row>
    <row r="56" spans="1:19" x14ac:dyDescent="0.25">
      <c r="A56" s="35">
        <f t="shared" si="0"/>
        <v>2004</v>
      </c>
      <c r="B56" s="35" t="str">
        <f t="shared" si="1"/>
        <v>Q1-2004</v>
      </c>
      <c r="C56" t="s">
        <v>169</v>
      </c>
      <c r="D56" s="3">
        <v>38017</v>
      </c>
      <c r="E56" s="4">
        <v>290.60000000000002</v>
      </c>
      <c r="F56" s="4">
        <v>277.2</v>
      </c>
      <c r="G56" s="23">
        <f t="shared" si="2"/>
        <v>342.66618806877324</v>
      </c>
      <c r="H56" s="23">
        <f t="shared" si="3"/>
        <v>326.86533837805894</v>
      </c>
      <c r="I56" s="47">
        <f t="shared" si="4"/>
        <v>669.53152644683223</v>
      </c>
      <c r="J56" s="47">
        <f t="shared" si="5"/>
        <v>567.79999999999995</v>
      </c>
      <c r="K56" s="76">
        <v>-1</v>
      </c>
      <c r="N56" t="str">
        <f t="shared" si="6"/>
        <v>Q1-2004</v>
      </c>
      <c r="O56" t="s">
        <v>169</v>
      </c>
      <c r="P56" s="3">
        <v>38017</v>
      </c>
      <c r="Q56" s="5">
        <v>1198083</v>
      </c>
      <c r="R56" s="5">
        <v>1412741</v>
      </c>
      <c r="S56" s="19">
        <f t="shared" si="7"/>
        <v>0.84805565917602732</v>
      </c>
    </row>
    <row r="57" spans="1:19" x14ac:dyDescent="0.25">
      <c r="A57" s="35">
        <f t="shared" si="0"/>
        <v>2004</v>
      </c>
      <c r="B57" s="35" t="str">
        <f t="shared" si="1"/>
        <v>Q1-2004</v>
      </c>
      <c r="C57" t="s">
        <v>170</v>
      </c>
      <c r="D57" s="3">
        <v>38046</v>
      </c>
      <c r="E57" s="4">
        <v>293.10000000000002</v>
      </c>
      <c r="F57" s="4">
        <v>283.89999999999998</v>
      </c>
      <c r="G57" s="23">
        <f t="shared" si="2"/>
        <v>344.6039284875514</v>
      </c>
      <c r="H57" s="23">
        <f t="shared" si="3"/>
        <v>333.78729204236038</v>
      </c>
      <c r="I57" s="47">
        <f t="shared" si="4"/>
        <v>678.39122052991183</v>
      </c>
      <c r="J57" s="47">
        <f t="shared" si="5"/>
        <v>577</v>
      </c>
      <c r="K57" s="76">
        <v>-1</v>
      </c>
      <c r="N57" t="str">
        <f t="shared" si="6"/>
        <v>Q1-2004</v>
      </c>
      <c r="O57" t="s">
        <v>170</v>
      </c>
      <c r="P57" s="3">
        <v>38046</v>
      </c>
      <c r="Q57" s="5">
        <v>1204993</v>
      </c>
      <c r="R57" s="5">
        <v>1416736</v>
      </c>
      <c r="S57" s="19">
        <f t="shared" si="7"/>
        <v>0.85054166760779704</v>
      </c>
    </row>
    <row r="58" spans="1:19" x14ac:dyDescent="0.25">
      <c r="A58" s="35">
        <f t="shared" si="0"/>
        <v>2004</v>
      </c>
      <c r="B58" s="35" t="str">
        <f t="shared" si="1"/>
        <v>Q1-2004</v>
      </c>
      <c r="C58" t="s">
        <v>171</v>
      </c>
      <c r="D58" s="3">
        <v>38077</v>
      </c>
      <c r="E58" s="4">
        <v>295.5</v>
      </c>
      <c r="F58" s="4">
        <v>289.2</v>
      </c>
      <c r="G58" s="23">
        <f t="shared" si="2"/>
        <v>346.55773936585621</v>
      </c>
      <c r="H58" s="23">
        <f t="shared" si="3"/>
        <v>339.16919872962978</v>
      </c>
      <c r="I58" s="47">
        <f t="shared" si="4"/>
        <v>685.72693809548605</v>
      </c>
      <c r="J58" s="47">
        <f t="shared" si="5"/>
        <v>584.70000000000005</v>
      </c>
      <c r="K58" s="76">
        <v>-1</v>
      </c>
      <c r="N58" t="str">
        <f t="shared" si="6"/>
        <v>Q1-2004</v>
      </c>
      <c r="O58" t="s">
        <v>171</v>
      </c>
      <c r="P58" s="3">
        <v>38077</v>
      </c>
      <c r="Q58" s="5">
        <v>1210041</v>
      </c>
      <c r="R58" s="5">
        <v>1419117</v>
      </c>
      <c r="S58" s="19">
        <f t="shared" si="7"/>
        <v>0.85267176702132386</v>
      </c>
    </row>
    <row r="59" spans="1:19" x14ac:dyDescent="0.25">
      <c r="A59" s="35">
        <f t="shared" si="0"/>
        <v>2004</v>
      </c>
      <c r="B59" s="35" t="str">
        <f t="shared" si="1"/>
        <v>Q2-2004</v>
      </c>
      <c r="C59" t="s">
        <v>172</v>
      </c>
      <c r="D59" s="3">
        <v>38107</v>
      </c>
      <c r="E59" s="4">
        <v>298</v>
      </c>
      <c r="F59" s="4">
        <v>293</v>
      </c>
      <c r="G59" s="23">
        <f t="shared" si="2"/>
        <v>348.33342107572167</v>
      </c>
      <c r="H59" s="23">
        <f t="shared" si="3"/>
        <v>342.48890058787401</v>
      </c>
      <c r="I59" s="47">
        <f t="shared" si="4"/>
        <v>690.82232166359563</v>
      </c>
      <c r="J59" s="47">
        <f t="shared" si="5"/>
        <v>591</v>
      </c>
      <c r="K59" s="76">
        <v>-1</v>
      </c>
      <c r="N59" t="str">
        <f t="shared" si="6"/>
        <v>Q2-2004</v>
      </c>
      <c r="O59" t="s">
        <v>172</v>
      </c>
      <c r="P59" s="3">
        <v>38107</v>
      </c>
      <c r="Q59" s="5">
        <v>1219479</v>
      </c>
      <c r="R59" s="5">
        <v>1425454</v>
      </c>
      <c r="S59" s="19">
        <f t="shared" si="7"/>
        <v>0.85550217685032282</v>
      </c>
    </row>
    <row r="60" spans="1:19" x14ac:dyDescent="0.25">
      <c r="A60" s="35">
        <f t="shared" si="0"/>
        <v>2004</v>
      </c>
      <c r="B60" s="35" t="str">
        <f t="shared" si="1"/>
        <v>Q2-2004</v>
      </c>
      <c r="C60" t="s">
        <v>173</v>
      </c>
      <c r="D60" s="3">
        <v>38138</v>
      </c>
      <c r="E60" s="4">
        <v>300.39999999999998</v>
      </c>
      <c r="F60" s="4">
        <v>293.89999999999998</v>
      </c>
      <c r="G60" s="23">
        <f t="shared" si="2"/>
        <v>350.419291573902</v>
      </c>
      <c r="H60" s="23">
        <f t="shared" si="3"/>
        <v>342.83698333412048</v>
      </c>
      <c r="I60" s="47">
        <f t="shared" si="4"/>
        <v>693.25627490802253</v>
      </c>
      <c r="J60" s="47">
        <f t="shared" si="5"/>
        <v>594.29999999999995</v>
      </c>
      <c r="K60" s="76">
        <v>-1</v>
      </c>
      <c r="N60" t="str">
        <f t="shared" si="6"/>
        <v>Q2-2004</v>
      </c>
      <c r="O60" t="s">
        <v>173</v>
      </c>
      <c r="P60" s="3">
        <v>38138</v>
      </c>
      <c r="Q60" s="5">
        <v>1228018</v>
      </c>
      <c r="R60" s="5">
        <v>1432494</v>
      </c>
      <c r="S60" s="19">
        <f t="shared" si="7"/>
        <v>0.85725873895457849</v>
      </c>
    </row>
    <row r="61" spans="1:19" x14ac:dyDescent="0.25">
      <c r="A61" s="35">
        <f t="shared" si="0"/>
        <v>2004</v>
      </c>
      <c r="B61" s="35" t="str">
        <f t="shared" si="1"/>
        <v>Q2-2004</v>
      </c>
      <c r="C61" t="s">
        <v>174</v>
      </c>
      <c r="D61" s="3">
        <v>38168</v>
      </c>
      <c r="E61" s="4">
        <v>303</v>
      </c>
      <c r="F61" s="4">
        <v>292.3</v>
      </c>
      <c r="G61" s="23">
        <f t="shared" si="2"/>
        <v>352.70044673017429</v>
      </c>
      <c r="H61" s="23">
        <f t="shared" si="3"/>
        <v>340.24534844630347</v>
      </c>
      <c r="I61" s="47">
        <f t="shared" si="4"/>
        <v>692.94579517647776</v>
      </c>
      <c r="J61" s="47">
        <f t="shared" si="5"/>
        <v>595.29999999999995</v>
      </c>
      <c r="K61" s="76">
        <v>-1</v>
      </c>
      <c r="N61" t="str">
        <f t="shared" si="6"/>
        <v>Q2-2004</v>
      </c>
      <c r="O61" t="s">
        <v>174</v>
      </c>
      <c r="P61" s="3">
        <v>38168</v>
      </c>
      <c r="Q61" s="5">
        <v>1237436</v>
      </c>
      <c r="R61" s="5">
        <v>1440410</v>
      </c>
      <c r="S61" s="19">
        <f t="shared" si="7"/>
        <v>0.85908595469345539</v>
      </c>
    </row>
    <row r="62" spans="1:19" x14ac:dyDescent="0.25">
      <c r="A62" s="35">
        <f t="shared" si="0"/>
        <v>2004</v>
      </c>
      <c r="B62" s="35" t="str">
        <f t="shared" si="1"/>
        <v>Q3-2004</v>
      </c>
      <c r="C62" t="s">
        <v>175</v>
      </c>
      <c r="D62" s="3">
        <v>38199</v>
      </c>
      <c r="E62" s="4">
        <v>305.8</v>
      </c>
      <c r="F62" s="4">
        <v>289</v>
      </c>
      <c r="G62" s="23">
        <f t="shared" si="2"/>
        <v>355.24039657732067</v>
      </c>
      <c r="H62" s="23">
        <f t="shared" si="3"/>
        <v>335.72424660184976</v>
      </c>
      <c r="I62" s="47">
        <f t="shared" si="4"/>
        <v>690.96464317917048</v>
      </c>
      <c r="J62" s="47">
        <f t="shared" si="5"/>
        <v>594.79999999999995</v>
      </c>
      <c r="K62" s="76">
        <v>-1</v>
      </c>
      <c r="N62" t="str">
        <f t="shared" si="6"/>
        <v>Q3-2004</v>
      </c>
      <c r="O62" t="s">
        <v>175</v>
      </c>
      <c r="P62" s="3">
        <v>38199</v>
      </c>
      <c r="Q62" s="5">
        <v>1245457</v>
      </c>
      <c r="R62" s="5">
        <v>1446817</v>
      </c>
      <c r="S62" s="19">
        <f t="shared" si="7"/>
        <v>0.86082552250906641</v>
      </c>
    </row>
    <row r="63" spans="1:19" x14ac:dyDescent="0.25">
      <c r="A63" s="35">
        <f t="shared" si="0"/>
        <v>2004</v>
      </c>
      <c r="B63" s="35" t="str">
        <f t="shared" si="1"/>
        <v>Q3-2004</v>
      </c>
      <c r="C63" t="s">
        <v>176</v>
      </c>
      <c r="D63" s="3">
        <v>38230</v>
      </c>
      <c r="E63" s="4">
        <v>308.5</v>
      </c>
      <c r="F63" s="4">
        <v>287.7</v>
      </c>
      <c r="G63" s="23">
        <f t="shared" si="2"/>
        <v>357.55232265878959</v>
      </c>
      <c r="H63" s="23">
        <f t="shared" si="3"/>
        <v>333.44506719265405</v>
      </c>
      <c r="I63" s="47">
        <f t="shared" si="4"/>
        <v>690.99738985144359</v>
      </c>
      <c r="J63" s="47">
        <f t="shared" si="5"/>
        <v>596.20000000000005</v>
      </c>
      <c r="K63" s="76">
        <v>-1</v>
      </c>
      <c r="N63" t="str">
        <f t="shared" si="6"/>
        <v>Q3-2004</v>
      </c>
      <c r="O63" t="s">
        <v>176</v>
      </c>
      <c r="P63" s="3">
        <v>38230</v>
      </c>
      <c r="Q63" s="5">
        <v>1253262</v>
      </c>
      <c r="R63" s="5">
        <v>1452534</v>
      </c>
      <c r="S63" s="19">
        <f t="shared" si="7"/>
        <v>0.86281078446356507</v>
      </c>
    </row>
    <row r="64" spans="1:19" x14ac:dyDescent="0.25">
      <c r="A64" s="35">
        <f t="shared" si="0"/>
        <v>2004</v>
      </c>
      <c r="B64" s="35" t="str">
        <f t="shared" si="1"/>
        <v>Q3-2004</v>
      </c>
      <c r="C64" t="s">
        <v>177</v>
      </c>
      <c r="D64" s="3">
        <v>38260</v>
      </c>
      <c r="E64" s="4">
        <v>311.5</v>
      </c>
      <c r="F64" s="4">
        <v>288.10000000000002</v>
      </c>
      <c r="G64" s="23">
        <f t="shared" si="2"/>
        <v>360.25030699829352</v>
      </c>
      <c r="H64" s="23">
        <f t="shared" si="3"/>
        <v>333.18816515636712</v>
      </c>
      <c r="I64" s="47">
        <f t="shared" si="4"/>
        <v>693.43847215466064</v>
      </c>
      <c r="J64" s="47">
        <f t="shared" si="5"/>
        <v>599.6</v>
      </c>
      <c r="K64" s="76">
        <v>-1</v>
      </c>
      <c r="N64" t="str">
        <f t="shared" si="6"/>
        <v>Q3-2004</v>
      </c>
      <c r="O64" t="s">
        <v>177</v>
      </c>
      <c r="P64" s="3">
        <v>38260</v>
      </c>
      <c r="Q64" s="5">
        <v>1262222</v>
      </c>
      <c r="R64" s="5">
        <v>1459762</v>
      </c>
      <c r="S64" s="19">
        <f t="shared" si="7"/>
        <v>0.86467657056424263</v>
      </c>
    </row>
    <row r="65" spans="1:19" x14ac:dyDescent="0.25">
      <c r="A65" s="35">
        <f t="shared" si="0"/>
        <v>2004</v>
      </c>
      <c r="B65" s="35" t="str">
        <f t="shared" si="1"/>
        <v>Q4-2004</v>
      </c>
      <c r="C65" t="s">
        <v>178</v>
      </c>
      <c r="D65" s="3">
        <v>38291</v>
      </c>
      <c r="E65" s="4">
        <v>313.3</v>
      </c>
      <c r="F65" s="4">
        <v>291.8</v>
      </c>
      <c r="G65" s="23">
        <f t="shared" si="2"/>
        <v>361.59435131539965</v>
      </c>
      <c r="H65" s="23">
        <f t="shared" si="3"/>
        <v>336.78018421268308</v>
      </c>
      <c r="I65" s="47">
        <f t="shared" si="4"/>
        <v>698.37453552808279</v>
      </c>
      <c r="J65" s="47">
        <f t="shared" si="5"/>
        <v>605.1</v>
      </c>
      <c r="K65" s="76">
        <v>-1</v>
      </c>
      <c r="N65" t="str">
        <f t="shared" si="6"/>
        <v>Q4-2004</v>
      </c>
      <c r="O65" t="s">
        <v>178</v>
      </c>
      <c r="P65" s="3">
        <v>38291</v>
      </c>
      <c r="Q65" s="5">
        <v>1268968</v>
      </c>
      <c r="R65" s="5">
        <v>1464576</v>
      </c>
      <c r="S65" s="19">
        <f t="shared" si="7"/>
        <v>0.86644052613179512</v>
      </c>
    </row>
    <row r="66" spans="1:19" x14ac:dyDescent="0.25">
      <c r="A66" s="35">
        <f t="shared" si="0"/>
        <v>2004</v>
      </c>
      <c r="B66" s="35" t="str">
        <f t="shared" si="1"/>
        <v>Q4-2004</v>
      </c>
      <c r="C66" t="s">
        <v>179</v>
      </c>
      <c r="D66" s="3">
        <v>38321</v>
      </c>
      <c r="E66" s="4">
        <v>315.3</v>
      </c>
      <c r="F66" s="4">
        <v>295.39999999999998</v>
      </c>
      <c r="G66" s="23">
        <f t="shared" si="2"/>
        <v>363.06690002708018</v>
      </c>
      <c r="H66" s="23">
        <f t="shared" si="3"/>
        <v>340.15211629558985</v>
      </c>
      <c r="I66" s="47">
        <f t="shared" si="4"/>
        <v>703.21901632267009</v>
      </c>
      <c r="J66" s="47">
        <f t="shared" si="5"/>
        <v>610.70000000000005</v>
      </c>
      <c r="K66" s="76">
        <v>-1</v>
      </c>
      <c r="N66" t="str">
        <f t="shared" si="6"/>
        <v>Q4-2004</v>
      </c>
      <c r="O66" t="s">
        <v>179</v>
      </c>
      <c r="P66" s="3">
        <v>38321</v>
      </c>
      <c r="Q66" s="5">
        <v>1273995</v>
      </c>
      <c r="R66" s="5">
        <v>1467001</v>
      </c>
      <c r="S66" s="19">
        <f t="shared" si="7"/>
        <v>0.86843499084186038</v>
      </c>
    </row>
    <row r="67" spans="1:19" x14ac:dyDescent="0.25">
      <c r="A67" s="35">
        <f t="shared" si="0"/>
        <v>2004</v>
      </c>
      <c r="B67" s="35" t="str">
        <f t="shared" si="1"/>
        <v>Q4-2004</v>
      </c>
      <c r="C67" t="s">
        <v>180</v>
      </c>
      <c r="D67" s="3">
        <v>38352</v>
      </c>
      <c r="E67" s="4">
        <v>317.8</v>
      </c>
      <c r="F67" s="4">
        <v>296.3</v>
      </c>
      <c r="G67" s="23">
        <f t="shared" si="2"/>
        <v>365.02842964535438</v>
      </c>
      <c r="H67" s="23">
        <f t="shared" si="3"/>
        <v>340.33330303309788</v>
      </c>
      <c r="I67" s="47">
        <f t="shared" si="4"/>
        <v>705.3617326784522</v>
      </c>
      <c r="J67" s="47">
        <f t="shared" si="5"/>
        <v>614.1</v>
      </c>
      <c r="K67" s="76">
        <v>-1</v>
      </c>
      <c r="N67" t="str">
        <f t="shared" si="6"/>
        <v>Q4-2004</v>
      </c>
      <c r="O67" t="s">
        <v>180</v>
      </c>
      <c r="P67" s="3">
        <v>38352</v>
      </c>
      <c r="Q67" s="5">
        <v>1279418</v>
      </c>
      <c r="R67" s="5">
        <v>1469553</v>
      </c>
      <c r="S67" s="19">
        <f t="shared" si="7"/>
        <v>0.87061711962753296</v>
      </c>
    </row>
    <row r="68" spans="1:19" x14ac:dyDescent="0.25">
      <c r="A68" s="35">
        <f t="shared" si="0"/>
        <v>2005</v>
      </c>
      <c r="B68" s="35" t="str">
        <f t="shared" si="1"/>
        <v>Q1-2005</v>
      </c>
      <c r="C68" t="s">
        <v>181</v>
      </c>
      <c r="D68" s="3">
        <v>38383</v>
      </c>
      <c r="E68" s="4">
        <v>320.8</v>
      </c>
      <c r="F68" s="4">
        <v>298.5</v>
      </c>
      <c r="G68" s="23">
        <f t="shared" si="2"/>
        <v>367.10903426985078</v>
      </c>
      <c r="H68" s="23">
        <f t="shared" si="3"/>
        <v>341.58992122677824</v>
      </c>
      <c r="I68" s="47">
        <f t="shared" si="4"/>
        <v>708.69895549662897</v>
      </c>
      <c r="J68" s="47">
        <f t="shared" si="5"/>
        <v>619.29999999999995</v>
      </c>
      <c r="K68" s="76">
        <v>-1</v>
      </c>
      <c r="N68" t="str">
        <f t="shared" si="6"/>
        <v>Q1-2005</v>
      </c>
      <c r="O68" t="s">
        <v>181</v>
      </c>
      <c r="P68" s="3">
        <v>38383</v>
      </c>
      <c r="Q68" s="5">
        <v>1285970</v>
      </c>
      <c r="R68" s="5">
        <v>1471606</v>
      </c>
      <c r="S68" s="19">
        <f t="shared" si="7"/>
        <v>0.8738548225544065</v>
      </c>
    </row>
    <row r="69" spans="1:19" x14ac:dyDescent="0.25">
      <c r="A69" s="35">
        <f t="shared" si="0"/>
        <v>2005</v>
      </c>
      <c r="B69" s="35" t="str">
        <f t="shared" si="1"/>
        <v>Q1-2005</v>
      </c>
      <c r="C69" t="s">
        <v>182</v>
      </c>
      <c r="D69" s="3">
        <v>38411</v>
      </c>
      <c r="E69" s="4">
        <v>323.3</v>
      </c>
      <c r="F69" s="4">
        <v>300.5</v>
      </c>
      <c r="G69" s="23">
        <f t="shared" si="2"/>
        <v>368.25991933226851</v>
      </c>
      <c r="H69" s="23">
        <f t="shared" si="3"/>
        <v>342.28922288693684</v>
      </c>
      <c r="I69" s="47">
        <f t="shared" si="4"/>
        <v>710.54914221920535</v>
      </c>
      <c r="J69" s="47">
        <f t="shared" si="5"/>
        <v>623.79999999999995</v>
      </c>
      <c r="K69" s="76">
        <v>-1</v>
      </c>
      <c r="N69" t="str">
        <f t="shared" si="6"/>
        <v>Q1-2005</v>
      </c>
      <c r="O69" t="s">
        <v>182</v>
      </c>
      <c r="P69" s="3">
        <v>38411</v>
      </c>
      <c r="Q69" s="5">
        <v>1293454</v>
      </c>
      <c r="R69" s="5">
        <v>1473329</v>
      </c>
      <c r="S69" s="19">
        <f t="shared" si="7"/>
        <v>0.8779125368468278</v>
      </c>
    </row>
    <row r="70" spans="1:19" x14ac:dyDescent="0.25">
      <c r="A70" s="35">
        <f t="shared" si="0"/>
        <v>2005</v>
      </c>
      <c r="B70" s="35" t="str">
        <f t="shared" si="1"/>
        <v>Q1-2005</v>
      </c>
      <c r="C70" t="s">
        <v>183</v>
      </c>
      <c r="D70" s="3">
        <v>38442</v>
      </c>
      <c r="E70" s="4">
        <v>325.60000000000002</v>
      </c>
      <c r="F70" s="4">
        <v>305.10000000000002</v>
      </c>
      <c r="G70" s="23">
        <f t="shared" si="2"/>
        <v>370.01754267136283</v>
      </c>
      <c r="H70" s="23">
        <f t="shared" si="3"/>
        <v>346.72098362725058</v>
      </c>
      <c r="I70" s="47">
        <f t="shared" si="4"/>
        <v>716.73852629861335</v>
      </c>
      <c r="J70" s="47">
        <f t="shared" si="5"/>
        <v>630.70000000000005</v>
      </c>
      <c r="K70" s="76">
        <v>-1</v>
      </c>
      <c r="N70" t="str">
        <f t="shared" si="6"/>
        <v>Q1-2005</v>
      </c>
      <c r="O70" t="s">
        <v>183</v>
      </c>
      <c r="P70" s="3">
        <v>38442</v>
      </c>
      <c r="Q70" s="5">
        <v>1299232</v>
      </c>
      <c r="R70" s="5">
        <v>1476470</v>
      </c>
      <c r="S70" s="19">
        <f t="shared" si="7"/>
        <v>0.87995827886784017</v>
      </c>
    </row>
    <row r="71" spans="1:19" x14ac:dyDescent="0.25">
      <c r="A71" s="35">
        <f t="shared" si="0"/>
        <v>2005</v>
      </c>
      <c r="B71" s="35" t="str">
        <f t="shared" si="1"/>
        <v>Q2-2005</v>
      </c>
      <c r="C71" t="s">
        <v>184</v>
      </c>
      <c r="D71" s="3">
        <v>38472</v>
      </c>
      <c r="E71" s="4">
        <v>327.2</v>
      </c>
      <c r="F71" s="4">
        <v>311.89999999999998</v>
      </c>
      <c r="G71" s="23">
        <f t="shared" si="2"/>
        <v>371.18824320789838</v>
      </c>
      <c r="H71" s="23">
        <f t="shared" si="3"/>
        <v>353.8313357473823</v>
      </c>
      <c r="I71" s="47">
        <f t="shared" si="4"/>
        <v>725.01957895528062</v>
      </c>
      <c r="J71" s="47">
        <f t="shared" si="5"/>
        <v>639.09999999999991</v>
      </c>
      <c r="K71" s="76">
        <v>-1</v>
      </c>
      <c r="N71" t="str">
        <f t="shared" si="6"/>
        <v>Q2-2005</v>
      </c>
      <c r="O71" t="s">
        <v>184</v>
      </c>
      <c r="P71" s="3">
        <v>38472</v>
      </c>
      <c r="Q71" s="5">
        <v>1303757</v>
      </c>
      <c r="R71" s="5">
        <v>1479032</v>
      </c>
      <c r="S71" s="19">
        <f t="shared" si="7"/>
        <v>0.88149343624749166</v>
      </c>
    </row>
    <row r="72" spans="1:19" x14ac:dyDescent="0.25">
      <c r="A72" s="35">
        <f t="shared" si="0"/>
        <v>2005</v>
      </c>
      <c r="B72" s="35" t="str">
        <f t="shared" si="1"/>
        <v>Q2-2005</v>
      </c>
      <c r="C72" t="s">
        <v>185</v>
      </c>
      <c r="D72" s="3">
        <v>38503</v>
      </c>
      <c r="E72" s="4">
        <v>329.2</v>
      </c>
      <c r="F72" s="4">
        <v>311.5</v>
      </c>
      <c r="G72" s="23">
        <f t="shared" si="2"/>
        <v>372.5897403259433</v>
      </c>
      <c r="H72" s="23">
        <f t="shared" si="3"/>
        <v>352.55681686370394</v>
      </c>
      <c r="I72" s="47">
        <f t="shared" si="4"/>
        <v>725.14655718964718</v>
      </c>
      <c r="J72" s="47">
        <f t="shared" si="5"/>
        <v>640.70000000000005</v>
      </c>
      <c r="K72" s="76">
        <v>-1</v>
      </c>
      <c r="N72" t="str">
        <f t="shared" si="6"/>
        <v>Q2-2005</v>
      </c>
      <c r="O72" t="s">
        <v>185</v>
      </c>
      <c r="P72" s="3">
        <v>38503</v>
      </c>
      <c r="Q72" s="5">
        <v>1310412</v>
      </c>
      <c r="R72" s="5">
        <v>1483129</v>
      </c>
      <c r="S72" s="19">
        <f t="shared" si="7"/>
        <v>0.88354553110349809</v>
      </c>
    </row>
    <row r="73" spans="1:19" x14ac:dyDescent="0.25">
      <c r="A73" s="35">
        <f t="shared" ref="A73:A136" si="8">YEAR(C73)</f>
        <v>2005</v>
      </c>
      <c r="B73" s="35" t="str">
        <f t="shared" ref="B73:B136" si="9">"Q"&amp;ROUNDUP(MONTH(C73)/3, 0)&amp;"-"&amp;YEAR(C73)</f>
        <v>Q2-2005</v>
      </c>
      <c r="C73" t="s">
        <v>186</v>
      </c>
      <c r="D73" s="3">
        <v>38533</v>
      </c>
      <c r="E73" s="4">
        <v>331.3</v>
      </c>
      <c r="F73" s="4">
        <v>309</v>
      </c>
      <c r="G73" s="23">
        <f t="shared" ref="G73:G136" si="10">E73/$S73</f>
        <v>374.12317207300549</v>
      </c>
      <c r="H73" s="23">
        <f t="shared" ref="H73:H136" si="11">F73/S73</f>
        <v>348.94071889694749</v>
      </c>
      <c r="I73" s="47">
        <f t="shared" ref="I73:I136" si="12">SUM(G73:H73)</f>
        <v>723.06389096995304</v>
      </c>
      <c r="J73" s="47">
        <f t="shared" ref="J73:J136" si="13">SUM(E73:F73)</f>
        <v>640.29999999999995</v>
      </c>
      <c r="K73" s="76">
        <v>-1</v>
      </c>
      <c r="N73" t="str">
        <f t="shared" ref="N73:N136" si="14">"Q"&amp;ROUNDUP(MONTH(O73)/3, 0)&amp;"-"&amp;YEAR(O73)</f>
        <v>Q2-2005</v>
      </c>
      <c r="O73" t="s">
        <v>186</v>
      </c>
      <c r="P73" s="3">
        <v>38533</v>
      </c>
      <c r="Q73" s="5">
        <v>1317435</v>
      </c>
      <c r="R73" s="5">
        <v>1487724</v>
      </c>
      <c r="S73" s="19">
        <f t="shared" ref="S73:S136" si="15">Q73/R73</f>
        <v>0.88553723674552542</v>
      </c>
    </row>
    <row r="74" spans="1:19" x14ac:dyDescent="0.25">
      <c r="A74" s="35">
        <f t="shared" si="8"/>
        <v>2005</v>
      </c>
      <c r="B74" s="35" t="str">
        <f t="shared" si="9"/>
        <v>Q3-2005</v>
      </c>
      <c r="C74" t="s">
        <v>187</v>
      </c>
      <c r="D74" s="3">
        <v>38564</v>
      </c>
      <c r="E74" s="4">
        <v>333.2</v>
      </c>
      <c r="F74" s="4">
        <v>302.10000000000002</v>
      </c>
      <c r="G74" s="23">
        <f t="shared" si="10"/>
        <v>375.56841583964666</v>
      </c>
      <c r="H74" s="23">
        <f t="shared" si="11"/>
        <v>340.51386081979973</v>
      </c>
      <c r="I74" s="47">
        <f t="shared" si="12"/>
        <v>716.08227665944639</v>
      </c>
      <c r="J74" s="47">
        <f t="shared" si="13"/>
        <v>635.29999999999995</v>
      </c>
      <c r="K74" s="76">
        <v>-1</v>
      </c>
      <c r="N74" t="str">
        <f t="shared" si="14"/>
        <v>Q3-2005</v>
      </c>
      <c r="O74" t="s">
        <v>187</v>
      </c>
      <c r="P74" s="3">
        <v>38564</v>
      </c>
      <c r="Q74" s="5">
        <v>1328666</v>
      </c>
      <c r="R74" s="5">
        <v>1497614</v>
      </c>
      <c r="S74" s="19">
        <f t="shared" si="15"/>
        <v>0.88718855459417445</v>
      </c>
    </row>
    <row r="75" spans="1:19" x14ac:dyDescent="0.25">
      <c r="A75" s="35">
        <f t="shared" si="8"/>
        <v>2005</v>
      </c>
      <c r="B75" s="35" t="str">
        <f t="shared" si="9"/>
        <v>Q3-2005</v>
      </c>
      <c r="C75" t="s">
        <v>188</v>
      </c>
      <c r="D75" s="3">
        <v>38595</v>
      </c>
      <c r="E75" s="4">
        <v>335.2</v>
      </c>
      <c r="F75" s="4">
        <v>299.10000000000002</v>
      </c>
      <c r="G75" s="23">
        <f t="shared" si="10"/>
        <v>377.07100815039132</v>
      </c>
      <c r="H75" s="23">
        <f t="shared" si="11"/>
        <v>336.46163048264339</v>
      </c>
      <c r="I75" s="47">
        <f t="shared" si="12"/>
        <v>713.53263863303471</v>
      </c>
      <c r="J75" s="47">
        <f t="shared" si="13"/>
        <v>634.29999999999995</v>
      </c>
      <c r="K75" s="76">
        <v>-1</v>
      </c>
      <c r="N75" t="str">
        <f t="shared" si="14"/>
        <v>Q3-2005</v>
      </c>
      <c r="O75" t="s">
        <v>188</v>
      </c>
      <c r="P75" s="3">
        <v>38595</v>
      </c>
      <c r="Q75" s="5">
        <v>1335396</v>
      </c>
      <c r="R75" s="5">
        <v>1502205</v>
      </c>
      <c r="S75" s="19">
        <f t="shared" si="15"/>
        <v>0.88895723286768447</v>
      </c>
    </row>
    <row r="76" spans="1:19" x14ac:dyDescent="0.25">
      <c r="A76" s="35">
        <f t="shared" si="8"/>
        <v>2005</v>
      </c>
      <c r="B76" s="35" t="str">
        <f t="shared" si="9"/>
        <v>Q3-2005</v>
      </c>
      <c r="C76" t="s">
        <v>189</v>
      </c>
      <c r="D76" s="3">
        <v>38625</v>
      </c>
      <c r="E76" s="4">
        <v>337.2</v>
      </c>
      <c r="F76" s="4">
        <v>299.2</v>
      </c>
      <c r="G76" s="23">
        <f t="shared" si="10"/>
        <v>377.89907588551966</v>
      </c>
      <c r="H76" s="23">
        <f t="shared" si="11"/>
        <v>335.31258453424522</v>
      </c>
      <c r="I76" s="47">
        <f t="shared" si="12"/>
        <v>713.21166041976494</v>
      </c>
      <c r="J76" s="47">
        <f t="shared" si="13"/>
        <v>636.4</v>
      </c>
      <c r="K76" s="76">
        <v>-1</v>
      </c>
      <c r="N76" t="str">
        <f t="shared" si="14"/>
        <v>Q3-2005</v>
      </c>
      <c r="O76" t="s">
        <v>189</v>
      </c>
      <c r="P76" s="3">
        <v>38625</v>
      </c>
      <c r="Q76" s="5">
        <v>1342799</v>
      </c>
      <c r="R76" s="5">
        <v>1504871</v>
      </c>
      <c r="S76" s="19">
        <f t="shared" si="15"/>
        <v>0.89230173217505027</v>
      </c>
    </row>
    <row r="77" spans="1:19" x14ac:dyDescent="0.25">
      <c r="A77" s="35">
        <f t="shared" si="8"/>
        <v>2005</v>
      </c>
      <c r="B77" s="35" t="str">
        <f t="shared" si="9"/>
        <v>Q4-2005</v>
      </c>
      <c r="C77" t="s">
        <v>190</v>
      </c>
      <c r="D77" s="3">
        <v>38656</v>
      </c>
      <c r="E77" s="4">
        <v>339.1</v>
      </c>
      <c r="F77" s="4">
        <v>306.7</v>
      </c>
      <c r="G77" s="23">
        <f t="shared" si="10"/>
        <v>378.41839311477196</v>
      </c>
      <c r="H77" s="23">
        <f t="shared" si="11"/>
        <v>342.2616371816589</v>
      </c>
      <c r="I77" s="47">
        <f t="shared" si="12"/>
        <v>720.68003029643091</v>
      </c>
      <c r="J77" s="47">
        <f t="shared" si="13"/>
        <v>645.79999999999995</v>
      </c>
      <c r="K77" s="76">
        <v>-1</v>
      </c>
      <c r="N77" t="str">
        <f t="shared" si="14"/>
        <v>Q4-2005</v>
      </c>
      <c r="O77" t="s">
        <v>190</v>
      </c>
      <c r="P77" s="3">
        <v>38656</v>
      </c>
      <c r="Q77" s="5">
        <v>1345373</v>
      </c>
      <c r="R77" s="5">
        <v>1501368</v>
      </c>
      <c r="S77" s="19">
        <f t="shared" si="15"/>
        <v>0.89609809187354461</v>
      </c>
    </row>
    <row r="78" spans="1:19" x14ac:dyDescent="0.25">
      <c r="A78" s="35">
        <f t="shared" si="8"/>
        <v>2005</v>
      </c>
      <c r="B78" s="35" t="str">
        <f t="shared" si="9"/>
        <v>Q4-2005</v>
      </c>
      <c r="C78" t="s">
        <v>191</v>
      </c>
      <c r="D78" s="3">
        <v>38686</v>
      </c>
      <c r="E78" s="4">
        <v>341</v>
      </c>
      <c r="F78" s="4">
        <v>306.7</v>
      </c>
      <c r="G78" s="23">
        <f t="shared" si="10"/>
        <v>379.42633386703318</v>
      </c>
      <c r="H78" s="23">
        <f t="shared" si="11"/>
        <v>341.26116304111167</v>
      </c>
      <c r="I78" s="47">
        <f t="shared" si="12"/>
        <v>720.68749690814479</v>
      </c>
      <c r="J78" s="47">
        <f t="shared" si="13"/>
        <v>647.70000000000005</v>
      </c>
      <c r="K78" s="76">
        <v>-1</v>
      </c>
      <c r="N78" t="str">
        <f t="shared" si="14"/>
        <v>Q4-2005</v>
      </c>
      <c r="O78" t="s">
        <v>191</v>
      </c>
      <c r="P78" s="3">
        <v>38686</v>
      </c>
      <c r="Q78" s="5">
        <v>1350322</v>
      </c>
      <c r="R78" s="5">
        <v>1502486</v>
      </c>
      <c r="S78" s="19">
        <f t="shared" si="15"/>
        <v>0.89872517946922637</v>
      </c>
    </row>
    <row r="79" spans="1:19" x14ac:dyDescent="0.25">
      <c r="A79" s="35">
        <f t="shared" si="8"/>
        <v>2005</v>
      </c>
      <c r="B79" s="35" t="str">
        <f t="shared" si="9"/>
        <v>Q4-2005</v>
      </c>
      <c r="C79" t="s">
        <v>192</v>
      </c>
      <c r="D79" s="3">
        <v>38717</v>
      </c>
      <c r="E79" s="4">
        <v>343</v>
      </c>
      <c r="F79" s="4">
        <v>302.8</v>
      </c>
      <c r="G79" s="23">
        <f t="shared" si="10"/>
        <v>381.20814751546033</v>
      </c>
      <c r="H79" s="23">
        <f t="shared" si="11"/>
        <v>336.53010806904194</v>
      </c>
      <c r="I79" s="47">
        <f t="shared" si="12"/>
        <v>717.73825558450221</v>
      </c>
      <c r="J79" s="47">
        <f t="shared" si="13"/>
        <v>645.79999999999995</v>
      </c>
      <c r="K79" s="76">
        <v>-1</v>
      </c>
      <c r="N79" t="str">
        <f t="shared" si="14"/>
        <v>Q4-2005</v>
      </c>
      <c r="O79" t="s">
        <v>192</v>
      </c>
      <c r="P79" s="3">
        <v>38717</v>
      </c>
      <c r="Q79" s="5">
        <v>1354597</v>
      </c>
      <c r="R79" s="5">
        <v>1505491</v>
      </c>
      <c r="S79" s="19">
        <f t="shared" si="15"/>
        <v>0.89977090530597659</v>
      </c>
    </row>
    <row r="80" spans="1:19" x14ac:dyDescent="0.25">
      <c r="A80" s="35">
        <f t="shared" si="8"/>
        <v>2006</v>
      </c>
      <c r="B80" s="35" t="str">
        <f t="shared" si="9"/>
        <v>Q1-2006</v>
      </c>
      <c r="C80" t="s">
        <v>193</v>
      </c>
      <c r="D80" s="3">
        <v>38748</v>
      </c>
      <c r="E80" s="4">
        <v>387.5</v>
      </c>
      <c r="F80" s="4">
        <v>294.89999999999998</v>
      </c>
      <c r="G80" s="23">
        <f t="shared" si="10"/>
        <v>430.42676028450438</v>
      </c>
      <c r="H80" s="23">
        <f t="shared" si="11"/>
        <v>327.56864931071055</v>
      </c>
      <c r="I80" s="47">
        <f t="shared" si="12"/>
        <v>757.99540959521494</v>
      </c>
      <c r="J80" s="47">
        <f t="shared" si="13"/>
        <v>682.4</v>
      </c>
      <c r="K80" s="76">
        <v>-1</v>
      </c>
      <c r="N80" t="str">
        <f t="shared" si="14"/>
        <v>Q1-2006</v>
      </c>
      <c r="O80" t="s">
        <v>193</v>
      </c>
      <c r="P80" s="3">
        <v>38748</v>
      </c>
      <c r="Q80" s="5">
        <v>1358573</v>
      </c>
      <c r="R80" s="5">
        <v>1509074</v>
      </c>
      <c r="S80" s="19">
        <f t="shared" si="15"/>
        <v>0.90026930422232443</v>
      </c>
    </row>
    <row r="81" spans="1:19" x14ac:dyDescent="0.25">
      <c r="A81" s="35">
        <f t="shared" si="8"/>
        <v>2006</v>
      </c>
      <c r="B81" s="35" t="str">
        <f t="shared" si="9"/>
        <v>Q1-2006</v>
      </c>
      <c r="C81" t="s">
        <v>194</v>
      </c>
      <c r="D81" s="3">
        <v>38776</v>
      </c>
      <c r="E81" s="4">
        <v>389.7</v>
      </c>
      <c r="F81" s="4">
        <v>289.60000000000002</v>
      </c>
      <c r="G81" s="23">
        <f t="shared" si="10"/>
        <v>431.79320348014176</v>
      </c>
      <c r="H81" s="23">
        <f t="shared" si="11"/>
        <v>320.88096414639227</v>
      </c>
      <c r="I81" s="47">
        <f t="shared" si="12"/>
        <v>752.67416762653397</v>
      </c>
      <c r="J81" s="47">
        <f t="shared" si="13"/>
        <v>679.3</v>
      </c>
      <c r="K81" s="76">
        <v>-1</v>
      </c>
      <c r="N81" t="str">
        <f t="shared" si="14"/>
        <v>Q1-2006</v>
      </c>
      <c r="O81" t="s">
        <v>194</v>
      </c>
      <c r="P81" s="3">
        <v>38776</v>
      </c>
      <c r="Q81" s="5">
        <v>1364772</v>
      </c>
      <c r="R81" s="5">
        <v>1512187</v>
      </c>
      <c r="S81" s="19">
        <f t="shared" si="15"/>
        <v>0.90251536350993622</v>
      </c>
    </row>
    <row r="82" spans="1:19" x14ac:dyDescent="0.25">
      <c r="A82" s="35">
        <f t="shared" si="8"/>
        <v>2006</v>
      </c>
      <c r="B82" s="35" t="str">
        <f t="shared" si="9"/>
        <v>Q1-2006</v>
      </c>
      <c r="C82" t="s">
        <v>195</v>
      </c>
      <c r="D82" s="3">
        <v>38807</v>
      </c>
      <c r="E82" s="4">
        <v>391.4</v>
      </c>
      <c r="F82" s="4">
        <v>289.5</v>
      </c>
      <c r="G82" s="23">
        <f t="shared" si="10"/>
        <v>432.44005322163792</v>
      </c>
      <c r="H82" s="23">
        <f t="shared" si="11"/>
        <v>319.85537917134434</v>
      </c>
      <c r="I82" s="47">
        <f t="shared" si="12"/>
        <v>752.29543239298232</v>
      </c>
      <c r="J82" s="47">
        <f t="shared" si="13"/>
        <v>680.9</v>
      </c>
      <c r="K82" s="76">
        <v>-1</v>
      </c>
      <c r="N82" t="str">
        <f t="shared" si="14"/>
        <v>Q1-2006</v>
      </c>
      <c r="O82" t="s">
        <v>195</v>
      </c>
      <c r="P82" s="3">
        <v>38807</v>
      </c>
      <c r="Q82" s="5">
        <v>1370871</v>
      </c>
      <c r="R82" s="5">
        <v>1514613</v>
      </c>
      <c r="S82" s="19">
        <f t="shared" si="15"/>
        <v>0.90509654941559325</v>
      </c>
    </row>
    <row r="83" spans="1:19" x14ac:dyDescent="0.25">
      <c r="A83" s="35">
        <f t="shared" si="8"/>
        <v>2006</v>
      </c>
      <c r="B83" s="35" t="str">
        <f t="shared" si="9"/>
        <v>Q2-2006</v>
      </c>
      <c r="C83" t="s">
        <v>196</v>
      </c>
      <c r="D83" s="3">
        <v>38837</v>
      </c>
      <c r="E83" s="4">
        <v>393.5</v>
      </c>
      <c r="F83" s="4">
        <v>289.7</v>
      </c>
      <c r="G83" s="23">
        <f t="shared" si="10"/>
        <v>433.48289076914028</v>
      </c>
      <c r="H83" s="23">
        <f t="shared" si="11"/>
        <v>319.13594270856402</v>
      </c>
      <c r="I83" s="47">
        <f t="shared" si="12"/>
        <v>752.61883347770436</v>
      </c>
      <c r="J83" s="47">
        <f t="shared" si="13"/>
        <v>683.2</v>
      </c>
      <c r="K83" s="76">
        <v>-1</v>
      </c>
      <c r="N83" t="str">
        <f t="shared" si="14"/>
        <v>Q2-2006</v>
      </c>
      <c r="O83" t="s">
        <v>196</v>
      </c>
      <c r="P83" s="3">
        <v>38837</v>
      </c>
      <c r="Q83" s="5">
        <v>1377239</v>
      </c>
      <c r="R83" s="5">
        <v>1517178</v>
      </c>
      <c r="S83" s="19">
        <f t="shared" si="15"/>
        <v>0.90776362430776081</v>
      </c>
    </row>
    <row r="84" spans="1:19" x14ac:dyDescent="0.25">
      <c r="A84" s="35">
        <f t="shared" si="8"/>
        <v>2006</v>
      </c>
      <c r="B84" s="35" t="str">
        <f t="shared" si="9"/>
        <v>Q2-2006</v>
      </c>
      <c r="C84" t="s">
        <v>197</v>
      </c>
      <c r="D84" s="3">
        <v>38868</v>
      </c>
      <c r="E84" s="4">
        <v>395.5</v>
      </c>
      <c r="F84" s="4">
        <v>294.7</v>
      </c>
      <c r="G84" s="23">
        <f t="shared" si="10"/>
        <v>434.45485714368363</v>
      </c>
      <c r="H84" s="23">
        <f t="shared" si="11"/>
        <v>323.72653957078018</v>
      </c>
      <c r="I84" s="47">
        <f t="shared" si="12"/>
        <v>758.18139671446374</v>
      </c>
      <c r="J84" s="47">
        <f t="shared" si="13"/>
        <v>690.2</v>
      </c>
      <c r="K84" s="76">
        <v>-1</v>
      </c>
      <c r="N84" t="str">
        <f t="shared" si="14"/>
        <v>Q2-2006</v>
      </c>
      <c r="O84" t="s">
        <v>197</v>
      </c>
      <c r="P84" s="3">
        <v>38868</v>
      </c>
      <c r="Q84" s="5">
        <v>1382788</v>
      </c>
      <c r="R84" s="5">
        <v>1518986</v>
      </c>
      <c r="S84" s="19">
        <f t="shared" si="15"/>
        <v>0.91033623746367642</v>
      </c>
    </row>
    <row r="85" spans="1:19" x14ac:dyDescent="0.25">
      <c r="A85" s="35">
        <f t="shared" si="8"/>
        <v>2006</v>
      </c>
      <c r="B85" s="35" t="str">
        <f t="shared" si="9"/>
        <v>Q2-2006</v>
      </c>
      <c r="C85" t="s">
        <v>198</v>
      </c>
      <c r="D85" s="3">
        <v>38898</v>
      </c>
      <c r="E85" s="4">
        <v>397.7</v>
      </c>
      <c r="F85" s="4">
        <v>300.3</v>
      </c>
      <c r="G85" s="23">
        <f t="shared" si="10"/>
        <v>435.47549068517645</v>
      </c>
      <c r="H85" s="23">
        <f t="shared" si="11"/>
        <v>328.82396241578704</v>
      </c>
      <c r="I85" s="47">
        <f t="shared" si="12"/>
        <v>764.29945310096355</v>
      </c>
      <c r="J85" s="47">
        <f t="shared" si="13"/>
        <v>698</v>
      </c>
      <c r="K85" s="76">
        <v>-1</v>
      </c>
      <c r="N85" t="str">
        <f t="shared" si="14"/>
        <v>Q2-2006</v>
      </c>
      <c r="O85" t="s">
        <v>198</v>
      </c>
      <c r="P85" s="3">
        <v>38898</v>
      </c>
      <c r="Q85" s="5">
        <v>1391116</v>
      </c>
      <c r="R85" s="5">
        <v>1523251</v>
      </c>
      <c r="S85" s="19">
        <f t="shared" si="15"/>
        <v>0.913254611354268</v>
      </c>
    </row>
    <row r="86" spans="1:19" x14ac:dyDescent="0.25">
      <c r="A86" s="35">
        <f t="shared" si="8"/>
        <v>2006</v>
      </c>
      <c r="B86" s="35" t="str">
        <f t="shared" si="9"/>
        <v>Q3-2006</v>
      </c>
      <c r="C86" t="s">
        <v>199</v>
      </c>
      <c r="D86" s="3">
        <v>38929</v>
      </c>
      <c r="E86" s="4">
        <v>399.9</v>
      </c>
      <c r="F86" s="4">
        <v>308.5</v>
      </c>
      <c r="G86" s="23">
        <f t="shared" si="10"/>
        <v>436.4131400784309</v>
      </c>
      <c r="H86" s="23">
        <f t="shared" si="11"/>
        <v>336.66780123579878</v>
      </c>
      <c r="I86" s="47">
        <f t="shared" si="12"/>
        <v>773.08094131422968</v>
      </c>
      <c r="J86" s="47">
        <f t="shared" si="13"/>
        <v>708.4</v>
      </c>
      <c r="K86" s="76">
        <v>-1</v>
      </c>
      <c r="N86" t="str">
        <f t="shared" si="14"/>
        <v>Q3-2006</v>
      </c>
      <c r="O86" t="s">
        <v>199</v>
      </c>
      <c r="P86" s="3">
        <v>38929</v>
      </c>
      <c r="Q86" s="5">
        <v>1397153</v>
      </c>
      <c r="R86" s="5">
        <v>1524721</v>
      </c>
      <c r="S86" s="19">
        <f t="shared" si="15"/>
        <v>0.91633354561260716</v>
      </c>
    </row>
    <row r="87" spans="1:19" x14ac:dyDescent="0.25">
      <c r="A87" s="35">
        <f t="shared" si="8"/>
        <v>2006</v>
      </c>
      <c r="B87" s="35" t="str">
        <f t="shared" si="9"/>
        <v>Q3-2006</v>
      </c>
      <c r="C87" t="s">
        <v>200</v>
      </c>
      <c r="D87" s="3">
        <v>38960</v>
      </c>
      <c r="E87" s="4">
        <v>402.2</v>
      </c>
      <c r="F87" s="4">
        <v>311.3</v>
      </c>
      <c r="G87" s="23">
        <f t="shared" si="10"/>
        <v>437.66010247661308</v>
      </c>
      <c r="H87" s="23">
        <f t="shared" si="11"/>
        <v>338.74587245392752</v>
      </c>
      <c r="I87" s="47">
        <f t="shared" si="12"/>
        <v>776.40597493054065</v>
      </c>
      <c r="J87" s="47">
        <f t="shared" si="13"/>
        <v>713.5</v>
      </c>
      <c r="K87" s="76">
        <v>-1</v>
      </c>
      <c r="N87" t="str">
        <f t="shared" si="14"/>
        <v>Q3-2006</v>
      </c>
      <c r="O87" t="s">
        <v>200</v>
      </c>
      <c r="P87" s="3">
        <v>38960</v>
      </c>
      <c r="Q87" s="5">
        <v>1404418</v>
      </c>
      <c r="R87" s="5">
        <v>1528239</v>
      </c>
      <c r="S87" s="19">
        <f t="shared" si="15"/>
        <v>0.91897798708186351</v>
      </c>
    </row>
    <row r="88" spans="1:19" x14ac:dyDescent="0.25">
      <c r="A88" s="35">
        <f t="shared" si="8"/>
        <v>2006</v>
      </c>
      <c r="B88" s="35" t="str">
        <f t="shared" si="9"/>
        <v>Q3-2006</v>
      </c>
      <c r="C88" t="s">
        <v>201</v>
      </c>
      <c r="D88" s="3">
        <v>38990</v>
      </c>
      <c r="E88" s="4">
        <v>404.5</v>
      </c>
      <c r="F88" s="4">
        <v>306.5</v>
      </c>
      <c r="G88" s="23">
        <f t="shared" si="10"/>
        <v>439.10755653378129</v>
      </c>
      <c r="H88" s="23">
        <f t="shared" si="11"/>
        <v>332.72303109420017</v>
      </c>
      <c r="I88" s="47">
        <f t="shared" si="12"/>
        <v>771.83058762798146</v>
      </c>
      <c r="J88" s="47">
        <f t="shared" si="13"/>
        <v>711</v>
      </c>
      <c r="K88" s="76">
        <v>-1</v>
      </c>
      <c r="N88" t="str">
        <f t="shared" si="14"/>
        <v>Q3-2006</v>
      </c>
      <c r="O88" t="s">
        <v>201</v>
      </c>
      <c r="P88" s="3">
        <v>38990</v>
      </c>
      <c r="Q88" s="5">
        <v>1410263</v>
      </c>
      <c r="R88" s="5">
        <v>1530920</v>
      </c>
      <c r="S88" s="19">
        <f t="shared" si="15"/>
        <v>0.92118660674627018</v>
      </c>
    </row>
    <row r="89" spans="1:19" x14ac:dyDescent="0.25">
      <c r="A89" s="35">
        <f t="shared" si="8"/>
        <v>2006</v>
      </c>
      <c r="B89" s="35" t="str">
        <f t="shared" si="9"/>
        <v>Q4-2006</v>
      </c>
      <c r="C89" t="s">
        <v>202</v>
      </c>
      <c r="D89" s="3">
        <v>39021</v>
      </c>
      <c r="E89" s="4">
        <v>406.9</v>
      </c>
      <c r="F89" s="4">
        <v>297.39999999999998</v>
      </c>
      <c r="G89" s="23">
        <f t="shared" si="10"/>
        <v>441.12140074115973</v>
      </c>
      <c r="H89" s="23">
        <f t="shared" si="11"/>
        <v>322.41215183195112</v>
      </c>
      <c r="I89" s="47">
        <f t="shared" si="12"/>
        <v>763.53355257311091</v>
      </c>
      <c r="J89" s="47">
        <f t="shared" si="13"/>
        <v>704.3</v>
      </c>
      <c r="K89" s="76">
        <v>-1</v>
      </c>
      <c r="N89" t="str">
        <f t="shared" si="14"/>
        <v>Q4-2006</v>
      </c>
      <c r="O89" t="s">
        <v>202</v>
      </c>
      <c r="P89" s="3">
        <v>39021</v>
      </c>
      <c r="Q89" s="5">
        <v>1417778</v>
      </c>
      <c r="R89" s="5">
        <v>1537017</v>
      </c>
      <c r="S89" s="19">
        <f t="shared" si="15"/>
        <v>0.9224218079565808</v>
      </c>
    </row>
    <row r="90" spans="1:19" x14ac:dyDescent="0.25">
      <c r="A90" s="35">
        <f t="shared" si="8"/>
        <v>2006</v>
      </c>
      <c r="B90" s="35" t="str">
        <f t="shared" si="9"/>
        <v>Q4-2006</v>
      </c>
      <c r="C90" t="s">
        <v>203</v>
      </c>
      <c r="D90" s="3">
        <v>39051</v>
      </c>
      <c r="E90" s="4">
        <v>409.4</v>
      </c>
      <c r="F90" s="4">
        <v>298.5</v>
      </c>
      <c r="G90" s="23">
        <f t="shared" si="10"/>
        <v>443.11310635137153</v>
      </c>
      <c r="H90" s="23">
        <f t="shared" si="11"/>
        <v>323.08075780626382</v>
      </c>
      <c r="I90" s="47">
        <f t="shared" si="12"/>
        <v>766.19386415763529</v>
      </c>
      <c r="J90" s="47">
        <f t="shared" si="13"/>
        <v>707.9</v>
      </c>
      <c r="K90" s="76">
        <v>-1</v>
      </c>
      <c r="N90" t="str">
        <f t="shared" si="14"/>
        <v>Q4-2006</v>
      </c>
      <c r="O90" t="s">
        <v>203</v>
      </c>
      <c r="P90" s="3">
        <v>39051</v>
      </c>
      <c r="Q90" s="5">
        <v>1424401</v>
      </c>
      <c r="R90" s="5">
        <v>1541697</v>
      </c>
      <c r="S90" s="19">
        <f t="shared" si="15"/>
        <v>0.92391760508063514</v>
      </c>
    </row>
    <row r="91" spans="1:19" x14ac:dyDescent="0.25">
      <c r="A91" s="35">
        <f t="shared" si="8"/>
        <v>2006</v>
      </c>
      <c r="B91" s="35" t="str">
        <f t="shared" si="9"/>
        <v>Q4-2006</v>
      </c>
      <c r="C91" t="s">
        <v>204</v>
      </c>
      <c r="D91" s="3">
        <v>39082</v>
      </c>
      <c r="E91" s="4">
        <v>411.9</v>
      </c>
      <c r="F91" s="4">
        <v>308.3</v>
      </c>
      <c r="G91" s="23">
        <f t="shared" si="10"/>
        <v>444.62489010298043</v>
      </c>
      <c r="H91" s="23">
        <f t="shared" si="11"/>
        <v>332.79401218438665</v>
      </c>
      <c r="I91" s="47">
        <f t="shared" si="12"/>
        <v>777.41890228736702</v>
      </c>
      <c r="J91" s="47">
        <f t="shared" si="13"/>
        <v>720.2</v>
      </c>
      <c r="K91" s="76">
        <v>-1</v>
      </c>
      <c r="N91" t="str">
        <f t="shared" si="14"/>
        <v>Q4-2006</v>
      </c>
      <c r="O91" t="s">
        <v>204</v>
      </c>
      <c r="P91" s="3">
        <v>39082</v>
      </c>
      <c r="Q91" s="5">
        <v>1431340</v>
      </c>
      <c r="R91" s="5">
        <v>1545058</v>
      </c>
      <c r="S91" s="19">
        <f t="shared" si="15"/>
        <v>0.92639887952426381</v>
      </c>
    </row>
    <row r="92" spans="1:19" x14ac:dyDescent="0.25">
      <c r="A92" s="35">
        <f t="shared" si="8"/>
        <v>2007</v>
      </c>
      <c r="B92" s="35" t="str">
        <f t="shared" si="9"/>
        <v>Q1-2007</v>
      </c>
      <c r="C92" t="s">
        <v>205</v>
      </c>
      <c r="D92" s="3">
        <v>39113</v>
      </c>
      <c r="E92" s="4">
        <v>414.4</v>
      </c>
      <c r="F92" s="4">
        <v>328.7</v>
      </c>
      <c r="G92" s="23">
        <f t="shared" si="10"/>
        <v>442.95873477368673</v>
      </c>
      <c r="H92" s="23">
        <f t="shared" si="11"/>
        <v>351.35264507748752</v>
      </c>
      <c r="I92" s="47">
        <f t="shared" si="12"/>
        <v>794.31137985117425</v>
      </c>
      <c r="J92" s="47">
        <f t="shared" si="13"/>
        <v>743.09999999999991</v>
      </c>
      <c r="K92" s="76">
        <v>-1</v>
      </c>
      <c r="N92" t="str">
        <f t="shared" si="14"/>
        <v>Q1-2007</v>
      </c>
      <c r="O92" t="s">
        <v>205</v>
      </c>
      <c r="P92" s="3">
        <v>39113</v>
      </c>
      <c r="Q92" s="5">
        <v>1447330</v>
      </c>
      <c r="R92" s="5">
        <v>1547074</v>
      </c>
      <c r="S92" s="19">
        <f t="shared" si="15"/>
        <v>0.93552732448480158</v>
      </c>
    </row>
    <row r="93" spans="1:19" x14ac:dyDescent="0.25">
      <c r="A93" s="35">
        <f t="shared" si="8"/>
        <v>2007</v>
      </c>
      <c r="B93" s="35" t="str">
        <f t="shared" si="9"/>
        <v>Q1-2007</v>
      </c>
      <c r="C93" t="s">
        <v>206</v>
      </c>
      <c r="D93" s="3">
        <v>39141</v>
      </c>
      <c r="E93" s="4">
        <v>417</v>
      </c>
      <c r="F93" s="4">
        <v>335.1</v>
      </c>
      <c r="G93" s="23">
        <f t="shared" si="10"/>
        <v>444.30435015934347</v>
      </c>
      <c r="H93" s="23">
        <f t="shared" si="11"/>
        <v>357.04169721437887</v>
      </c>
      <c r="I93" s="47">
        <f t="shared" si="12"/>
        <v>801.34604737372229</v>
      </c>
      <c r="J93" s="47">
        <f t="shared" si="13"/>
        <v>752.1</v>
      </c>
      <c r="K93" s="76">
        <v>-1</v>
      </c>
      <c r="N93" t="str">
        <f t="shared" si="14"/>
        <v>Q1-2007</v>
      </c>
      <c r="O93" t="s">
        <v>206</v>
      </c>
      <c r="P93" s="3">
        <v>39141</v>
      </c>
      <c r="Q93" s="5">
        <v>1453464</v>
      </c>
      <c r="R93" s="5">
        <v>1548634</v>
      </c>
      <c r="S93" s="19">
        <f t="shared" si="15"/>
        <v>0.93854584104443017</v>
      </c>
    </row>
    <row r="94" spans="1:19" x14ac:dyDescent="0.25">
      <c r="A94" s="35">
        <f t="shared" si="8"/>
        <v>2007</v>
      </c>
      <c r="B94" s="35" t="str">
        <f t="shared" si="9"/>
        <v>Q1-2007</v>
      </c>
      <c r="C94" t="s">
        <v>207</v>
      </c>
      <c r="D94" s="3">
        <v>39172</v>
      </c>
      <c r="E94" s="4">
        <v>419.6</v>
      </c>
      <c r="F94" s="4">
        <v>334.8</v>
      </c>
      <c r="G94" s="23">
        <f t="shared" si="10"/>
        <v>446.40496274447332</v>
      </c>
      <c r="H94" s="23">
        <f t="shared" si="11"/>
        <v>356.18775387714413</v>
      </c>
      <c r="I94" s="47">
        <f t="shared" si="12"/>
        <v>802.59271662161746</v>
      </c>
      <c r="J94" s="47">
        <f t="shared" si="13"/>
        <v>754.40000000000009</v>
      </c>
      <c r="K94" s="76">
        <v>-1</v>
      </c>
      <c r="N94" t="str">
        <f t="shared" si="14"/>
        <v>Q1-2007</v>
      </c>
      <c r="O94" t="s">
        <v>207</v>
      </c>
      <c r="P94" s="3">
        <v>39172</v>
      </c>
      <c r="Q94" s="5">
        <v>1459515</v>
      </c>
      <c r="R94" s="5">
        <v>1552752</v>
      </c>
      <c r="S94" s="19">
        <f t="shared" si="15"/>
        <v>0.93995370799715605</v>
      </c>
    </row>
    <row r="95" spans="1:19" x14ac:dyDescent="0.25">
      <c r="A95" s="35">
        <f t="shared" si="8"/>
        <v>2007</v>
      </c>
      <c r="B95" s="35" t="str">
        <f t="shared" si="9"/>
        <v>Q2-2007</v>
      </c>
      <c r="C95" t="s">
        <v>208</v>
      </c>
      <c r="D95" s="3">
        <v>39202</v>
      </c>
      <c r="E95" s="4">
        <v>422.2</v>
      </c>
      <c r="F95" s="4">
        <v>318.89999999999998</v>
      </c>
      <c r="G95" s="23">
        <f t="shared" si="10"/>
        <v>448.37196195106742</v>
      </c>
      <c r="H95" s="23">
        <f t="shared" si="11"/>
        <v>338.66844781192657</v>
      </c>
      <c r="I95" s="47">
        <f t="shared" si="12"/>
        <v>787.04040976299393</v>
      </c>
      <c r="J95" s="47">
        <f t="shared" si="13"/>
        <v>741.09999999999991</v>
      </c>
      <c r="K95" s="76">
        <v>-1</v>
      </c>
      <c r="N95" t="str">
        <f t="shared" si="14"/>
        <v>Q2-2007</v>
      </c>
      <c r="O95" t="s">
        <v>208</v>
      </c>
      <c r="P95" s="3">
        <v>39202</v>
      </c>
      <c r="Q95" s="5">
        <v>1462748</v>
      </c>
      <c r="R95" s="5">
        <v>1553423</v>
      </c>
      <c r="S95" s="19">
        <f t="shared" si="15"/>
        <v>0.94162890597087856</v>
      </c>
    </row>
    <row r="96" spans="1:19" x14ac:dyDescent="0.25">
      <c r="A96" s="35">
        <f t="shared" si="8"/>
        <v>2007</v>
      </c>
      <c r="B96" s="35" t="str">
        <f t="shared" si="9"/>
        <v>Q2-2007</v>
      </c>
      <c r="C96" t="s">
        <v>209</v>
      </c>
      <c r="D96" s="3">
        <v>39233</v>
      </c>
      <c r="E96" s="4">
        <v>424.9</v>
      </c>
      <c r="F96" s="4">
        <v>312.89999999999998</v>
      </c>
      <c r="G96" s="23">
        <f t="shared" si="10"/>
        <v>450.57513232669407</v>
      </c>
      <c r="H96" s="23">
        <f t="shared" si="11"/>
        <v>331.80738739708772</v>
      </c>
      <c r="I96" s="47">
        <f t="shared" si="12"/>
        <v>782.3825197237818</v>
      </c>
      <c r="J96" s="47">
        <f t="shared" si="13"/>
        <v>737.8</v>
      </c>
      <c r="K96" s="76">
        <v>-1</v>
      </c>
      <c r="N96" t="str">
        <f t="shared" si="14"/>
        <v>Q2-2007</v>
      </c>
      <c r="O96" t="s">
        <v>209</v>
      </c>
      <c r="P96" s="3">
        <v>39233</v>
      </c>
      <c r="Q96" s="5">
        <v>1467391</v>
      </c>
      <c r="R96" s="5">
        <v>1556060</v>
      </c>
      <c r="S96" s="19">
        <f t="shared" si="15"/>
        <v>0.94301697877973856</v>
      </c>
    </row>
    <row r="97" spans="1:19" x14ac:dyDescent="0.25">
      <c r="A97" s="35">
        <f t="shared" si="8"/>
        <v>2007</v>
      </c>
      <c r="B97" s="35" t="str">
        <f t="shared" si="9"/>
        <v>Q2-2007</v>
      </c>
      <c r="C97" t="s">
        <v>210</v>
      </c>
      <c r="D97" s="3">
        <v>39263</v>
      </c>
      <c r="E97" s="4">
        <v>427.5</v>
      </c>
      <c r="F97" s="4">
        <v>310.5</v>
      </c>
      <c r="G97" s="23">
        <f t="shared" si="10"/>
        <v>452.13685820849463</v>
      </c>
      <c r="H97" s="23">
        <f t="shared" si="11"/>
        <v>328.394139119854</v>
      </c>
      <c r="I97" s="47">
        <f t="shared" si="12"/>
        <v>780.53099732834858</v>
      </c>
      <c r="J97" s="47">
        <f t="shared" si="13"/>
        <v>738</v>
      </c>
      <c r="K97" s="76">
        <v>-1</v>
      </c>
      <c r="N97" t="str">
        <f t="shared" si="14"/>
        <v>Q2-2007</v>
      </c>
      <c r="O97" t="s">
        <v>210</v>
      </c>
      <c r="P97" s="3">
        <v>39263</v>
      </c>
      <c r="Q97" s="5">
        <v>1474369</v>
      </c>
      <c r="R97" s="5">
        <v>1559337</v>
      </c>
      <c r="S97" s="19">
        <f t="shared" si="15"/>
        <v>0.94551017515777536</v>
      </c>
    </row>
    <row r="98" spans="1:19" x14ac:dyDescent="0.25">
      <c r="A98" s="35">
        <f t="shared" si="8"/>
        <v>2007</v>
      </c>
      <c r="B98" s="35" t="str">
        <f t="shared" si="9"/>
        <v>Q3-2007</v>
      </c>
      <c r="C98" t="s">
        <v>211</v>
      </c>
      <c r="D98" s="3">
        <v>39294</v>
      </c>
      <c r="E98" s="4">
        <v>430.2</v>
      </c>
      <c r="F98" s="4">
        <v>316</v>
      </c>
      <c r="G98" s="23">
        <f t="shared" si="10"/>
        <v>454.13005238809012</v>
      </c>
      <c r="H98" s="23">
        <f t="shared" si="11"/>
        <v>333.57763029901554</v>
      </c>
      <c r="I98" s="47">
        <f t="shared" si="12"/>
        <v>787.70768268710572</v>
      </c>
      <c r="J98" s="47">
        <f t="shared" si="13"/>
        <v>746.2</v>
      </c>
      <c r="K98" s="76">
        <v>-1</v>
      </c>
      <c r="N98" t="str">
        <f t="shared" si="14"/>
        <v>Q3-2007</v>
      </c>
      <c r="O98" t="s">
        <v>211</v>
      </c>
      <c r="P98" s="3">
        <v>39294</v>
      </c>
      <c r="Q98" s="5">
        <v>1482398</v>
      </c>
      <c r="R98" s="5">
        <v>1564857</v>
      </c>
      <c r="S98" s="19">
        <f t="shared" si="15"/>
        <v>0.94730572825504178</v>
      </c>
    </row>
    <row r="99" spans="1:19" x14ac:dyDescent="0.25">
      <c r="A99" s="35">
        <f t="shared" si="8"/>
        <v>2007</v>
      </c>
      <c r="B99" s="35" t="str">
        <f t="shared" si="9"/>
        <v>Q3-2007</v>
      </c>
      <c r="C99" t="s">
        <v>212</v>
      </c>
      <c r="D99" s="3">
        <v>39325</v>
      </c>
      <c r="E99" s="4">
        <v>433</v>
      </c>
      <c r="F99" s="4">
        <v>319.39999999999998</v>
      </c>
      <c r="G99" s="23">
        <f t="shared" si="10"/>
        <v>455.93892362018482</v>
      </c>
      <c r="H99" s="23">
        <f t="shared" si="11"/>
        <v>336.32076721544348</v>
      </c>
      <c r="I99" s="47">
        <f t="shared" si="12"/>
        <v>792.25969083562836</v>
      </c>
      <c r="J99" s="47">
        <f t="shared" si="13"/>
        <v>752.4</v>
      </c>
      <c r="K99" s="76">
        <v>-1</v>
      </c>
      <c r="N99" t="str">
        <f t="shared" si="14"/>
        <v>Q3-2007</v>
      </c>
      <c r="O99" t="s">
        <v>212</v>
      </c>
      <c r="P99" s="3">
        <v>39325</v>
      </c>
      <c r="Q99" s="5">
        <v>1492410</v>
      </c>
      <c r="R99" s="5">
        <v>1571473</v>
      </c>
      <c r="S99" s="19">
        <f t="shared" si="15"/>
        <v>0.94968860425855228</v>
      </c>
    </row>
    <row r="100" spans="1:19" x14ac:dyDescent="0.25">
      <c r="A100" s="35">
        <f t="shared" si="8"/>
        <v>2007</v>
      </c>
      <c r="B100" s="35" t="str">
        <f t="shared" si="9"/>
        <v>Q3-2007</v>
      </c>
      <c r="C100" t="s">
        <v>213</v>
      </c>
      <c r="D100" s="3">
        <v>39355</v>
      </c>
      <c r="E100" s="4">
        <v>435.7</v>
      </c>
      <c r="F100" s="4">
        <v>324</v>
      </c>
      <c r="G100" s="23">
        <f t="shared" si="10"/>
        <v>457.15947641090827</v>
      </c>
      <c r="H100" s="23">
        <f t="shared" si="11"/>
        <v>339.95793058786847</v>
      </c>
      <c r="I100" s="47">
        <f t="shared" si="12"/>
        <v>797.11740699877669</v>
      </c>
      <c r="J100" s="47">
        <f t="shared" si="13"/>
        <v>759.7</v>
      </c>
      <c r="K100" s="76">
        <v>-1</v>
      </c>
      <c r="N100" t="str">
        <f t="shared" si="14"/>
        <v>Q3-2007</v>
      </c>
      <c r="O100" t="s">
        <v>213</v>
      </c>
      <c r="P100" s="3">
        <v>39355</v>
      </c>
      <c r="Q100" s="5">
        <v>1500948</v>
      </c>
      <c r="R100" s="5">
        <v>1574874</v>
      </c>
      <c r="S100" s="19">
        <f t="shared" si="15"/>
        <v>0.95305910187100684</v>
      </c>
    </row>
    <row r="101" spans="1:19" x14ac:dyDescent="0.25">
      <c r="A101" s="35">
        <f t="shared" si="8"/>
        <v>2007</v>
      </c>
      <c r="B101" s="35" t="str">
        <f t="shared" si="9"/>
        <v>Q4-2007</v>
      </c>
      <c r="C101" t="s">
        <v>214</v>
      </c>
      <c r="D101" s="3">
        <v>39386</v>
      </c>
      <c r="E101" s="4">
        <v>438.5</v>
      </c>
      <c r="F101" s="4">
        <v>328.2</v>
      </c>
      <c r="G101" s="23">
        <f t="shared" si="10"/>
        <v>457.64840685600001</v>
      </c>
      <c r="H101" s="23">
        <f t="shared" si="11"/>
        <v>342.53182925915439</v>
      </c>
      <c r="I101" s="47">
        <f t="shared" si="12"/>
        <v>800.18023611515446</v>
      </c>
      <c r="J101" s="47">
        <f t="shared" si="13"/>
        <v>766.7</v>
      </c>
      <c r="K101" s="76">
        <v>-1</v>
      </c>
      <c r="N101" t="str">
        <f t="shared" si="14"/>
        <v>Q4-2007</v>
      </c>
      <c r="O101" t="s">
        <v>214</v>
      </c>
      <c r="P101" s="3">
        <v>39386</v>
      </c>
      <c r="Q101" s="5">
        <v>1507993</v>
      </c>
      <c r="R101" s="5">
        <v>1573844</v>
      </c>
      <c r="S101" s="19">
        <f t="shared" si="15"/>
        <v>0.95815913140057085</v>
      </c>
    </row>
    <row r="102" spans="1:19" x14ac:dyDescent="0.25">
      <c r="A102" s="35">
        <f t="shared" si="8"/>
        <v>2007</v>
      </c>
      <c r="B102" s="35" t="str">
        <f t="shared" si="9"/>
        <v>Q4-2007</v>
      </c>
      <c r="C102" t="s">
        <v>215</v>
      </c>
      <c r="D102" s="3">
        <v>39416</v>
      </c>
      <c r="E102" s="4">
        <v>441.3</v>
      </c>
      <c r="F102" s="4">
        <v>330.5</v>
      </c>
      <c r="G102" s="23">
        <f t="shared" si="10"/>
        <v>460.30756983586065</v>
      </c>
      <c r="H102" s="23">
        <f t="shared" si="11"/>
        <v>344.73521828858361</v>
      </c>
      <c r="I102" s="47">
        <f t="shared" si="12"/>
        <v>805.04278812444431</v>
      </c>
      <c r="J102" s="47">
        <f t="shared" si="13"/>
        <v>771.8</v>
      </c>
      <c r="K102" s="76">
        <v>-1</v>
      </c>
      <c r="N102" t="str">
        <f t="shared" si="14"/>
        <v>Q4-2007</v>
      </c>
      <c r="O102" t="s">
        <v>215</v>
      </c>
      <c r="P102" s="3">
        <v>39416</v>
      </c>
      <c r="Q102" s="5">
        <v>1510363</v>
      </c>
      <c r="R102" s="5">
        <v>1575417</v>
      </c>
      <c r="S102" s="19">
        <f t="shared" si="15"/>
        <v>0.95870680588060175</v>
      </c>
    </row>
    <row r="103" spans="1:19" x14ac:dyDescent="0.25">
      <c r="A103" s="35">
        <f t="shared" si="8"/>
        <v>2007</v>
      </c>
      <c r="B103" s="35" t="str">
        <f t="shared" si="9"/>
        <v>Q4-2007</v>
      </c>
      <c r="C103" t="s">
        <v>216</v>
      </c>
      <c r="D103" s="3">
        <v>39447</v>
      </c>
      <c r="E103" s="4">
        <v>444.1</v>
      </c>
      <c r="F103" s="4">
        <v>331.1</v>
      </c>
      <c r="G103" s="23">
        <f t="shared" si="10"/>
        <v>461.17674165502467</v>
      </c>
      <c r="H103" s="23">
        <f t="shared" si="11"/>
        <v>343.83161261422805</v>
      </c>
      <c r="I103" s="47">
        <f t="shared" si="12"/>
        <v>805.00835426925278</v>
      </c>
      <c r="J103" s="47">
        <f t="shared" si="13"/>
        <v>775.2</v>
      </c>
      <c r="K103" s="76">
        <v>1</v>
      </c>
      <c r="N103" t="str">
        <f t="shared" si="14"/>
        <v>Q4-2007</v>
      </c>
      <c r="O103" t="s">
        <v>216</v>
      </c>
      <c r="P103" s="3">
        <v>39447</v>
      </c>
      <c r="Q103" s="5">
        <v>1522503</v>
      </c>
      <c r="R103" s="5">
        <v>1581047</v>
      </c>
      <c r="S103" s="19">
        <f t="shared" si="15"/>
        <v>0.96297137276753952</v>
      </c>
    </row>
    <row r="104" spans="1:19" x14ac:dyDescent="0.25">
      <c r="A104" s="35">
        <f t="shared" si="8"/>
        <v>2008</v>
      </c>
      <c r="B104" s="35" t="str">
        <f t="shared" si="9"/>
        <v>Q1-2008</v>
      </c>
      <c r="C104" t="s">
        <v>217</v>
      </c>
      <c r="D104" s="3">
        <v>39478</v>
      </c>
      <c r="E104" s="4">
        <v>447</v>
      </c>
      <c r="F104" s="4">
        <v>330.4</v>
      </c>
      <c r="G104" s="23">
        <f t="shared" si="10"/>
        <v>464.23089459678022</v>
      </c>
      <c r="H104" s="23">
        <f t="shared" si="11"/>
        <v>343.13621381381694</v>
      </c>
      <c r="I104" s="47">
        <f t="shared" si="12"/>
        <v>807.36710841059721</v>
      </c>
      <c r="J104" s="47">
        <f t="shared" si="13"/>
        <v>777.4</v>
      </c>
      <c r="K104" s="76">
        <v>1</v>
      </c>
      <c r="N104" t="str">
        <f t="shared" si="14"/>
        <v>Q1-2008</v>
      </c>
      <c r="O104" t="s">
        <v>217</v>
      </c>
      <c r="P104" s="3">
        <v>39478</v>
      </c>
      <c r="Q104" s="5">
        <v>1530902</v>
      </c>
      <c r="R104" s="5">
        <v>1589915</v>
      </c>
      <c r="S104" s="19">
        <f t="shared" si="15"/>
        <v>0.96288292141403786</v>
      </c>
    </row>
    <row r="105" spans="1:19" x14ac:dyDescent="0.25">
      <c r="A105" s="35">
        <f t="shared" si="8"/>
        <v>2008</v>
      </c>
      <c r="B105" s="35" t="str">
        <f t="shared" si="9"/>
        <v>Q1-2008</v>
      </c>
      <c r="C105" t="s">
        <v>218</v>
      </c>
      <c r="D105" s="3">
        <v>39507</v>
      </c>
      <c r="E105" s="4">
        <v>449.8</v>
      </c>
      <c r="F105" s="4">
        <v>331.2</v>
      </c>
      <c r="G105" s="23">
        <f t="shared" si="10"/>
        <v>466.16832953950114</v>
      </c>
      <c r="H105" s="23">
        <f t="shared" si="11"/>
        <v>343.2524471842658</v>
      </c>
      <c r="I105" s="47">
        <f t="shared" si="12"/>
        <v>809.42077672376695</v>
      </c>
      <c r="J105" s="47">
        <f t="shared" si="13"/>
        <v>781</v>
      </c>
      <c r="K105" s="76">
        <v>1</v>
      </c>
      <c r="N105" t="str">
        <f t="shared" si="14"/>
        <v>Q1-2008</v>
      </c>
      <c r="O105" t="s">
        <v>218</v>
      </c>
      <c r="P105" s="3">
        <v>39507</v>
      </c>
      <c r="Q105" s="5">
        <v>1538462</v>
      </c>
      <c r="R105" s="5">
        <v>1594447</v>
      </c>
      <c r="S105" s="19">
        <f t="shared" si="15"/>
        <v>0.96488751272384721</v>
      </c>
    </row>
    <row r="106" spans="1:19" x14ac:dyDescent="0.25">
      <c r="A106" s="35">
        <f t="shared" si="8"/>
        <v>2008</v>
      </c>
      <c r="B106" s="35" t="str">
        <f t="shared" si="9"/>
        <v>Q1-2008</v>
      </c>
      <c r="C106" t="s">
        <v>219</v>
      </c>
      <c r="D106" s="3">
        <v>39538</v>
      </c>
      <c r="E106" s="4">
        <v>452.7</v>
      </c>
      <c r="F106" s="4">
        <v>334.3</v>
      </c>
      <c r="G106" s="23">
        <f t="shared" si="10"/>
        <v>468.21309964211105</v>
      </c>
      <c r="H106" s="23">
        <f t="shared" si="11"/>
        <v>345.75577470810191</v>
      </c>
      <c r="I106" s="47">
        <f t="shared" si="12"/>
        <v>813.9688743502129</v>
      </c>
      <c r="J106" s="47">
        <f t="shared" si="13"/>
        <v>787</v>
      </c>
      <c r="K106" s="76">
        <v>1</v>
      </c>
      <c r="N106" t="str">
        <f t="shared" si="14"/>
        <v>Q1-2008</v>
      </c>
      <c r="O106" t="s">
        <v>219</v>
      </c>
      <c r="P106" s="3">
        <v>39538</v>
      </c>
      <c r="Q106" s="5">
        <v>1543775</v>
      </c>
      <c r="R106" s="5">
        <v>1596677</v>
      </c>
      <c r="S106" s="19">
        <f t="shared" si="15"/>
        <v>0.96686743780990148</v>
      </c>
    </row>
    <row r="107" spans="1:19" x14ac:dyDescent="0.25">
      <c r="A107" s="35">
        <f t="shared" si="8"/>
        <v>2008</v>
      </c>
      <c r="B107" s="35" t="str">
        <f t="shared" si="9"/>
        <v>Q2-2008</v>
      </c>
      <c r="C107" t="s">
        <v>220</v>
      </c>
      <c r="D107" s="3">
        <v>39568</v>
      </c>
      <c r="E107" s="4">
        <v>455.6</v>
      </c>
      <c r="F107" s="4">
        <v>335.9</v>
      </c>
      <c r="G107" s="23">
        <f t="shared" si="10"/>
        <v>470.4637425848897</v>
      </c>
      <c r="H107" s="23">
        <f t="shared" si="11"/>
        <v>346.85858457915811</v>
      </c>
      <c r="I107" s="47">
        <f t="shared" si="12"/>
        <v>817.32232716404781</v>
      </c>
      <c r="J107" s="47">
        <f t="shared" si="13"/>
        <v>791.5</v>
      </c>
      <c r="K107" s="76">
        <v>1</v>
      </c>
      <c r="N107" t="str">
        <f t="shared" si="14"/>
        <v>Q2-2008</v>
      </c>
      <c r="O107" t="s">
        <v>220</v>
      </c>
      <c r="P107" s="3">
        <v>39568</v>
      </c>
      <c r="Q107" s="5">
        <v>1545830</v>
      </c>
      <c r="R107" s="5">
        <v>1596262</v>
      </c>
      <c r="S107" s="19">
        <f t="shared" si="15"/>
        <v>0.96840618895895536</v>
      </c>
    </row>
    <row r="108" spans="1:19" x14ac:dyDescent="0.25">
      <c r="A108" s="35">
        <f t="shared" si="8"/>
        <v>2008</v>
      </c>
      <c r="B108" s="35" t="str">
        <f t="shared" si="9"/>
        <v>Q2-2008</v>
      </c>
      <c r="C108" t="s">
        <v>221</v>
      </c>
      <c r="D108" s="3">
        <v>39599</v>
      </c>
      <c r="E108" s="4">
        <v>458.5</v>
      </c>
      <c r="F108" s="4">
        <v>339.5</v>
      </c>
      <c r="G108" s="23">
        <f t="shared" si="10"/>
        <v>472.38314643205774</v>
      </c>
      <c r="H108" s="23">
        <f t="shared" si="11"/>
        <v>349.77988705274504</v>
      </c>
      <c r="I108" s="47">
        <f t="shared" si="12"/>
        <v>822.16303348480278</v>
      </c>
      <c r="J108" s="47">
        <f t="shared" si="13"/>
        <v>798</v>
      </c>
      <c r="K108" s="76">
        <v>1</v>
      </c>
      <c r="N108" t="str">
        <f t="shared" si="14"/>
        <v>Q2-2008</v>
      </c>
      <c r="O108" t="s">
        <v>221</v>
      </c>
      <c r="P108" s="3">
        <v>39599</v>
      </c>
      <c r="Q108" s="5">
        <v>1549927</v>
      </c>
      <c r="R108" s="5">
        <v>1596858</v>
      </c>
      <c r="S108" s="19">
        <f t="shared" si="15"/>
        <v>0.97061041119498415</v>
      </c>
    </row>
    <row r="109" spans="1:19" x14ac:dyDescent="0.25">
      <c r="A109" s="35">
        <f t="shared" si="8"/>
        <v>2008</v>
      </c>
      <c r="B109" s="35" t="str">
        <f t="shared" si="9"/>
        <v>Q2-2008</v>
      </c>
      <c r="C109" t="s">
        <v>222</v>
      </c>
      <c r="D109" s="3">
        <v>39629</v>
      </c>
      <c r="E109" s="4">
        <v>461.4</v>
      </c>
      <c r="F109" s="4">
        <v>340.3</v>
      </c>
      <c r="G109" s="23">
        <f t="shared" si="10"/>
        <v>474.58442777883323</v>
      </c>
      <c r="H109" s="23">
        <f t="shared" si="11"/>
        <v>350.0240155464607</v>
      </c>
      <c r="I109" s="47">
        <f t="shared" si="12"/>
        <v>824.60844332529393</v>
      </c>
      <c r="J109" s="47">
        <f t="shared" si="13"/>
        <v>801.7</v>
      </c>
      <c r="K109" s="76">
        <v>1</v>
      </c>
      <c r="N109" t="str">
        <f t="shared" si="14"/>
        <v>Q2-2008</v>
      </c>
      <c r="O109" t="s">
        <v>222</v>
      </c>
      <c r="P109" s="3">
        <v>39629</v>
      </c>
      <c r="Q109" s="5">
        <v>1552765</v>
      </c>
      <c r="R109" s="5">
        <v>1597135</v>
      </c>
      <c r="S109" s="19">
        <f t="shared" si="15"/>
        <v>0.97221900465521072</v>
      </c>
    </row>
    <row r="110" spans="1:19" x14ac:dyDescent="0.25">
      <c r="A110" s="35">
        <f t="shared" si="8"/>
        <v>2008</v>
      </c>
      <c r="B110" s="35" t="str">
        <f t="shared" si="9"/>
        <v>Q3-2008</v>
      </c>
      <c r="C110" t="s">
        <v>223</v>
      </c>
      <c r="D110" s="3">
        <v>39660</v>
      </c>
      <c r="E110" s="4">
        <v>464.3</v>
      </c>
      <c r="F110" s="4">
        <v>341.8</v>
      </c>
      <c r="G110" s="23">
        <f t="shared" si="10"/>
        <v>476.07182838526063</v>
      </c>
      <c r="H110" s="23">
        <f t="shared" si="11"/>
        <v>350.46597230687507</v>
      </c>
      <c r="I110" s="47">
        <f t="shared" si="12"/>
        <v>826.53780069213576</v>
      </c>
      <c r="J110" s="47">
        <f t="shared" si="13"/>
        <v>806.1</v>
      </c>
      <c r="K110" s="76">
        <v>1</v>
      </c>
      <c r="N110" t="str">
        <f t="shared" si="14"/>
        <v>Q3-2008</v>
      </c>
      <c r="O110" t="s">
        <v>223</v>
      </c>
      <c r="P110" s="3">
        <v>39660</v>
      </c>
      <c r="Q110" s="5">
        <v>1558654</v>
      </c>
      <c r="R110" s="5">
        <v>1598172</v>
      </c>
      <c r="S110" s="19">
        <f t="shared" si="15"/>
        <v>0.97527299940181655</v>
      </c>
    </row>
    <row r="111" spans="1:19" x14ac:dyDescent="0.25">
      <c r="A111" s="35">
        <f t="shared" si="8"/>
        <v>2008</v>
      </c>
      <c r="B111" s="35" t="str">
        <f t="shared" si="9"/>
        <v>Q3-2008</v>
      </c>
      <c r="C111" t="s">
        <v>224</v>
      </c>
      <c r="D111" s="3">
        <v>39691</v>
      </c>
      <c r="E111" s="4">
        <v>467.3</v>
      </c>
      <c r="F111" s="4">
        <v>340.9</v>
      </c>
      <c r="G111" s="23">
        <f t="shared" si="10"/>
        <v>478.41150142549509</v>
      </c>
      <c r="H111" s="23">
        <f t="shared" si="11"/>
        <v>349.00595085801683</v>
      </c>
      <c r="I111" s="47">
        <f t="shared" si="12"/>
        <v>827.41745228351192</v>
      </c>
      <c r="J111" s="47">
        <f t="shared" si="13"/>
        <v>808.2</v>
      </c>
      <c r="K111" s="76">
        <v>1</v>
      </c>
      <c r="N111" t="str">
        <f t="shared" si="14"/>
        <v>Q3-2008</v>
      </c>
      <c r="O111" t="s">
        <v>224</v>
      </c>
      <c r="P111" s="3">
        <v>39691</v>
      </c>
      <c r="Q111" s="5">
        <v>1562615</v>
      </c>
      <c r="R111" s="5">
        <v>1599771</v>
      </c>
      <c r="S111" s="19">
        <f t="shared" si="15"/>
        <v>0.9767741758039119</v>
      </c>
    </row>
    <row r="112" spans="1:19" x14ac:dyDescent="0.25">
      <c r="A112" s="35">
        <f t="shared" si="8"/>
        <v>2008</v>
      </c>
      <c r="B112" s="35" t="str">
        <f t="shared" si="9"/>
        <v>Q3-2008</v>
      </c>
      <c r="C112" t="s">
        <v>225</v>
      </c>
      <c r="D112" s="3">
        <v>39721</v>
      </c>
      <c r="E112" s="4">
        <v>470.2</v>
      </c>
      <c r="F112" s="4">
        <v>340.1</v>
      </c>
      <c r="G112" s="23">
        <f t="shared" si="10"/>
        <v>480.6984031804954</v>
      </c>
      <c r="H112" s="23">
        <f t="shared" si="11"/>
        <v>347.69359192191939</v>
      </c>
      <c r="I112" s="47">
        <f t="shared" si="12"/>
        <v>828.39199510241474</v>
      </c>
      <c r="J112" s="47">
        <f t="shared" si="13"/>
        <v>810.3</v>
      </c>
      <c r="K112" s="76">
        <v>1</v>
      </c>
      <c r="N112" t="str">
        <f t="shared" si="14"/>
        <v>Q3-2008</v>
      </c>
      <c r="O112" t="s">
        <v>225</v>
      </c>
      <c r="P112" s="3">
        <v>39721</v>
      </c>
      <c r="Q112" s="5">
        <v>1567303</v>
      </c>
      <c r="R112" s="5">
        <v>1602297</v>
      </c>
      <c r="S112" s="19">
        <f t="shared" si="15"/>
        <v>0.97816010390083741</v>
      </c>
    </row>
    <row r="113" spans="1:19" x14ac:dyDescent="0.25">
      <c r="A113" s="35">
        <f t="shared" si="8"/>
        <v>2008</v>
      </c>
      <c r="B113" s="35" t="str">
        <f t="shared" si="9"/>
        <v>Q4-2008</v>
      </c>
      <c r="C113" t="s">
        <v>226</v>
      </c>
      <c r="D113" s="3">
        <v>39752</v>
      </c>
      <c r="E113" s="4">
        <v>473.2</v>
      </c>
      <c r="F113" s="4">
        <v>339.4</v>
      </c>
      <c r="G113" s="23">
        <f t="shared" si="10"/>
        <v>482.84602248771102</v>
      </c>
      <c r="H113" s="23">
        <f t="shared" si="11"/>
        <v>346.31855459072085</v>
      </c>
      <c r="I113" s="47">
        <f t="shared" si="12"/>
        <v>829.16457707843188</v>
      </c>
      <c r="J113" s="47">
        <f t="shared" si="13"/>
        <v>812.59999999999991</v>
      </c>
      <c r="K113" s="76">
        <v>1</v>
      </c>
      <c r="N113" t="str">
        <f t="shared" si="14"/>
        <v>Q4-2008</v>
      </c>
      <c r="O113" t="s">
        <v>226</v>
      </c>
      <c r="P113" s="3">
        <v>39752</v>
      </c>
      <c r="Q113" s="5">
        <v>1570102</v>
      </c>
      <c r="R113" s="5">
        <v>1602108</v>
      </c>
      <c r="S113" s="19">
        <f t="shared" si="15"/>
        <v>0.98002257026367756</v>
      </c>
    </row>
    <row r="114" spans="1:19" x14ac:dyDescent="0.25">
      <c r="A114" s="35">
        <f t="shared" si="8"/>
        <v>2008</v>
      </c>
      <c r="B114" s="35" t="str">
        <f t="shared" si="9"/>
        <v>Q4-2008</v>
      </c>
      <c r="C114" t="s">
        <v>227</v>
      </c>
      <c r="D114" s="3">
        <v>39782</v>
      </c>
      <c r="E114" s="4">
        <v>476.1</v>
      </c>
      <c r="F114" s="4">
        <v>340.5</v>
      </c>
      <c r="G114" s="23">
        <f t="shared" si="10"/>
        <v>484.83176998055387</v>
      </c>
      <c r="H114" s="23">
        <f t="shared" si="11"/>
        <v>346.74483864393738</v>
      </c>
      <c r="I114" s="47">
        <f t="shared" si="12"/>
        <v>831.5766086244912</v>
      </c>
      <c r="J114" s="47">
        <f t="shared" si="13"/>
        <v>816.6</v>
      </c>
      <c r="K114" s="76">
        <v>1</v>
      </c>
      <c r="N114" t="str">
        <f t="shared" si="14"/>
        <v>Q4-2008</v>
      </c>
      <c r="O114" t="s">
        <v>227</v>
      </c>
      <c r="P114" s="3">
        <v>39782</v>
      </c>
      <c r="Q114" s="5">
        <v>1575119</v>
      </c>
      <c r="R114" s="5">
        <v>1604007</v>
      </c>
      <c r="S114" s="19">
        <f t="shared" si="15"/>
        <v>0.98199010353446092</v>
      </c>
    </row>
    <row r="115" spans="1:19" x14ac:dyDescent="0.25">
      <c r="A115" s="35">
        <f t="shared" si="8"/>
        <v>2008</v>
      </c>
      <c r="B115" s="35" t="str">
        <f t="shared" si="9"/>
        <v>Q4-2008</v>
      </c>
      <c r="C115" t="s">
        <v>228</v>
      </c>
      <c r="D115" s="3">
        <v>39813</v>
      </c>
      <c r="E115" s="4">
        <v>479.1</v>
      </c>
      <c r="F115" s="4">
        <v>345.5</v>
      </c>
      <c r="G115" s="23">
        <f t="shared" si="10"/>
        <v>486.93176283677764</v>
      </c>
      <c r="H115" s="23">
        <f t="shared" si="11"/>
        <v>351.14782730141235</v>
      </c>
      <c r="I115" s="47">
        <f t="shared" si="12"/>
        <v>838.07959013819004</v>
      </c>
      <c r="J115" s="47">
        <f t="shared" si="13"/>
        <v>824.6</v>
      </c>
      <c r="K115" s="76">
        <v>1</v>
      </c>
      <c r="N115" t="str">
        <f t="shared" si="14"/>
        <v>Q4-2008</v>
      </c>
      <c r="O115" t="s">
        <v>228</v>
      </c>
      <c r="P115" s="3">
        <v>39813</v>
      </c>
      <c r="Q115" s="5">
        <v>1582387</v>
      </c>
      <c r="R115" s="5">
        <v>1608254</v>
      </c>
      <c r="S115" s="19">
        <f t="shared" si="15"/>
        <v>0.98391609783031786</v>
      </c>
    </row>
    <row r="116" spans="1:19" x14ac:dyDescent="0.25">
      <c r="A116" s="35">
        <f t="shared" si="8"/>
        <v>2009</v>
      </c>
      <c r="B116" s="35" t="str">
        <f t="shared" si="9"/>
        <v>Q1-2009</v>
      </c>
      <c r="C116" t="s">
        <v>229</v>
      </c>
      <c r="D116" s="3">
        <v>39844</v>
      </c>
      <c r="E116" s="4">
        <v>482.1</v>
      </c>
      <c r="F116" s="4">
        <v>353.1</v>
      </c>
      <c r="G116" s="23">
        <f t="shared" si="10"/>
        <v>488.10219488200107</v>
      </c>
      <c r="H116" s="23">
        <f t="shared" si="11"/>
        <v>357.49613153460814</v>
      </c>
      <c r="I116" s="47">
        <f t="shared" si="12"/>
        <v>845.59832641660921</v>
      </c>
      <c r="J116" s="47">
        <f t="shared" si="13"/>
        <v>835.2</v>
      </c>
      <c r="K116" s="76">
        <v>1</v>
      </c>
      <c r="N116" t="str">
        <f t="shared" si="14"/>
        <v>Q1-2009</v>
      </c>
      <c r="O116" t="s">
        <v>229</v>
      </c>
      <c r="P116" s="3">
        <v>39844</v>
      </c>
      <c r="Q116" s="5">
        <v>1591794</v>
      </c>
      <c r="R116" s="5">
        <v>1611612</v>
      </c>
      <c r="S116" s="19">
        <f t="shared" si="15"/>
        <v>0.98770299551008556</v>
      </c>
    </row>
    <row r="117" spans="1:19" x14ac:dyDescent="0.25">
      <c r="A117" s="35">
        <f t="shared" si="8"/>
        <v>2009</v>
      </c>
      <c r="B117" s="35" t="str">
        <f t="shared" si="9"/>
        <v>Q1-2009</v>
      </c>
      <c r="C117" t="s">
        <v>230</v>
      </c>
      <c r="D117" s="3">
        <v>39872</v>
      </c>
      <c r="E117" s="4">
        <v>485</v>
      </c>
      <c r="F117" s="4">
        <v>356.8</v>
      </c>
      <c r="G117" s="23">
        <f t="shared" si="10"/>
        <v>490.16499238698611</v>
      </c>
      <c r="H117" s="23">
        <f t="shared" si="11"/>
        <v>360.59973048180757</v>
      </c>
      <c r="I117" s="47">
        <f t="shared" si="12"/>
        <v>850.76472286879368</v>
      </c>
      <c r="J117" s="47">
        <f t="shared" si="13"/>
        <v>841.8</v>
      </c>
      <c r="K117" s="76">
        <v>1</v>
      </c>
      <c r="N117" t="str">
        <f t="shared" si="14"/>
        <v>Q1-2009</v>
      </c>
      <c r="O117" t="s">
        <v>230</v>
      </c>
      <c r="P117" s="3">
        <v>39872</v>
      </c>
      <c r="Q117" s="5">
        <v>1599892</v>
      </c>
      <c r="R117" s="5">
        <v>1616930</v>
      </c>
      <c r="S117" s="19">
        <f t="shared" si="15"/>
        <v>0.98946274730507811</v>
      </c>
    </row>
    <row r="118" spans="1:19" x14ac:dyDescent="0.25">
      <c r="A118" s="35">
        <f t="shared" si="8"/>
        <v>2009</v>
      </c>
      <c r="B118" s="35" t="str">
        <f t="shared" si="9"/>
        <v>Q1-2009</v>
      </c>
      <c r="C118" t="s">
        <v>231</v>
      </c>
      <c r="D118" s="3">
        <v>39903</v>
      </c>
      <c r="E118" s="4">
        <v>487.6</v>
      </c>
      <c r="F118" s="4">
        <v>363.1</v>
      </c>
      <c r="G118" s="23">
        <f t="shared" si="10"/>
        <v>491.81258733941974</v>
      </c>
      <c r="H118" s="23">
        <f t="shared" si="11"/>
        <v>366.23697797978531</v>
      </c>
      <c r="I118" s="47">
        <f t="shared" si="12"/>
        <v>858.04956531920504</v>
      </c>
      <c r="J118" s="47">
        <f t="shared" si="13"/>
        <v>850.7</v>
      </c>
      <c r="K118" s="76">
        <v>1</v>
      </c>
      <c r="N118" t="str">
        <f t="shared" si="14"/>
        <v>Q1-2009</v>
      </c>
      <c r="O118" t="s">
        <v>231</v>
      </c>
      <c r="P118" s="3">
        <v>39903</v>
      </c>
      <c r="Q118" s="5">
        <v>1605661</v>
      </c>
      <c r="R118" s="5">
        <v>1619533</v>
      </c>
      <c r="S118" s="19">
        <f t="shared" si="15"/>
        <v>0.99143456786616879</v>
      </c>
    </row>
    <row r="119" spans="1:19" x14ac:dyDescent="0.25">
      <c r="A119" s="35">
        <f t="shared" si="8"/>
        <v>2009</v>
      </c>
      <c r="B119" s="35" t="str">
        <f t="shared" si="9"/>
        <v>Q2-2009</v>
      </c>
      <c r="C119" t="s">
        <v>232</v>
      </c>
      <c r="D119" s="3">
        <v>39933</v>
      </c>
      <c r="E119" s="4">
        <v>490.1</v>
      </c>
      <c r="F119" s="4">
        <v>365.4</v>
      </c>
      <c r="G119" s="23">
        <f t="shared" si="10"/>
        <v>493.4513929101949</v>
      </c>
      <c r="H119" s="23">
        <f t="shared" si="11"/>
        <v>367.89867163718668</v>
      </c>
      <c r="I119" s="47">
        <f t="shared" si="12"/>
        <v>861.35006454738163</v>
      </c>
      <c r="J119" s="47">
        <f t="shared" si="13"/>
        <v>855.5</v>
      </c>
      <c r="K119" s="76">
        <v>1</v>
      </c>
      <c r="N119" t="str">
        <f t="shared" si="14"/>
        <v>Q2-2009</v>
      </c>
      <c r="O119" t="s">
        <v>232</v>
      </c>
      <c r="P119" s="3">
        <v>39933</v>
      </c>
      <c r="Q119" s="5">
        <v>1614318</v>
      </c>
      <c r="R119" s="5">
        <v>1625357</v>
      </c>
      <c r="S119" s="19">
        <f t="shared" si="15"/>
        <v>0.99320826132351236</v>
      </c>
    </row>
    <row r="120" spans="1:19" x14ac:dyDescent="0.25">
      <c r="A120" s="35">
        <f t="shared" si="8"/>
        <v>2009</v>
      </c>
      <c r="B120" s="35" t="str">
        <f t="shared" si="9"/>
        <v>Q2-2009</v>
      </c>
      <c r="C120" t="s">
        <v>233</v>
      </c>
      <c r="D120" s="3">
        <v>39964</v>
      </c>
      <c r="E120" s="4">
        <v>492.4</v>
      </c>
      <c r="F120" s="4">
        <v>368.2</v>
      </c>
      <c r="G120" s="23">
        <f t="shared" si="10"/>
        <v>494.26078448053715</v>
      </c>
      <c r="H120" s="23">
        <f t="shared" si="11"/>
        <v>369.59143144949996</v>
      </c>
      <c r="I120" s="47">
        <f t="shared" si="12"/>
        <v>863.85221593003712</v>
      </c>
      <c r="J120" s="47">
        <f t="shared" si="13"/>
        <v>860.59999999999991</v>
      </c>
      <c r="K120" s="76">
        <v>1</v>
      </c>
      <c r="N120" t="str">
        <f t="shared" si="14"/>
        <v>Q2-2009</v>
      </c>
      <c r="O120" t="s">
        <v>233</v>
      </c>
      <c r="P120" s="3">
        <v>39964</v>
      </c>
      <c r="Q120" s="5">
        <v>1622118</v>
      </c>
      <c r="R120" s="5">
        <v>1628248</v>
      </c>
      <c r="S120" s="19">
        <f t="shared" si="15"/>
        <v>0.99623521723963426</v>
      </c>
    </row>
    <row r="121" spans="1:19" x14ac:dyDescent="0.25">
      <c r="A121" s="35">
        <f t="shared" si="8"/>
        <v>2009</v>
      </c>
      <c r="B121" s="35" t="str">
        <f t="shared" si="9"/>
        <v>Q2-2009</v>
      </c>
      <c r="C121" t="s">
        <v>234</v>
      </c>
      <c r="D121" s="3">
        <v>39994</v>
      </c>
      <c r="E121" s="4">
        <v>494.6</v>
      </c>
      <c r="F121" s="4">
        <v>372</v>
      </c>
      <c r="G121" s="23">
        <f t="shared" si="10"/>
        <v>495.37095293647644</v>
      </c>
      <c r="H121" s="23">
        <f t="shared" si="11"/>
        <v>372.57985137963857</v>
      </c>
      <c r="I121" s="47">
        <f t="shared" si="12"/>
        <v>867.95080431611495</v>
      </c>
      <c r="J121" s="47">
        <f t="shared" si="13"/>
        <v>866.6</v>
      </c>
      <c r="K121" s="76">
        <v>1</v>
      </c>
      <c r="N121" t="str">
        <f t="shared" si="14"/>
        <v>Q2-2009</v>
      </c>
      <c r="O121" t="s">
        <v>234</v>
      </c>
      <c r="P121" s="3">
        <v>39994</v>
      </c>
      <c r="Q121" s="5">
        <v>1629521</v>
      </c>
      <c r="R121" s="5">
        <v>1632061</v>
      </c>
      <c r="S121" s="19">
        <f t="shared" si="15"/>
        <v>0.99844368562204477</v>
      </c>
    </row>
    <row r="122" spans="1:19" x14ac:dyDescent="0.25">
      <c r="A122" s="35">
        <f t="shared" si="8"/>
        <v>2009</v>
      </c>
      <c r="B122" s="35" t="str">
        <f t="shared" si="9"/>
        <v>Q3-2009</v>
      </c>
      <c r="C122" t="s">
        <v>235</v>
      </c>
      <c r="D122" s="3">
        <v>40025</v>
      </c>
      <c r="E122" s="4">
        <v>496.6</v>
      </c>
      <c r="F122" s="4">
        <v>378</v>
      </c>
      <c r="G122" s="23">
        <f t="shared" si="10"/>
        <v>496.59483652439417</v>
      </c>
      <c r="H122" s="23">
        <f t="shared" si="11"/>
        <v>377.99606968630889</v>
      </c>
      <c r="I122" s="47">
        <f t="shared" si="12"/>
        <v>874.590906210703</v>
      </c>
      <c r="J122" s="47">
        <f t="shared" si="13"/>
        <v>874.6</v>
      </c>
      <c r="K122" s="76">
        <v>-1</v>
      </c>
      <c r="N122" t="str">
        <f t="shared" si="14"/>
        <v>Q3-2009</v>
      </c>
      <c r="O122" t="s">
        <v>235</v>
      </c>
      <c r="P122" s="3">
        <v>40025</v>
      </c>
      <c r="Q122" s="5">
        <v>1634984</v>
      </c>
      <c r="R122" s="5">
        <v>1634967</v>
      </c>
      <c r="S122" s="19">
        <f t="shared" si="15"/>
        <v>1.0000103977633799</v>
      </c>
    </row>
    <row r="123" spans="1:19" x14ac:dyDescent="0.25">
      <c r="A123" s="35">
        <f t="shared" si="8"/>
        <v>2009</v>
      </c>
      <c r="B123" s="35" t="str">
        <f t="shared" si="9"/>
        <v>Q3-2009</v>
      </c>
      <c r="C123" t="s">
        <v>236</v>
      </c>
      <c r="D123" s="3">
        <v>40056</v>
      </c>
      <c r="E123" s="4">
        <v>498.4</v>
      </c>
      <c r="F123" s="4">
        <v>379.4</v>
      </c>
      <c r="G123" s="23">
        <f t="shared" si="10"/>
        <v>496.57423871475356</v>
      </c>
      <c r="H123" s="23">
        <f t="shared" si="11"/>
        <v>378.01016486432081</v>
      </c>
      <c r="I123" s="47">
        <f t="shared" si="12"/>
        <v>874.58440357907443</v>
      </c>
      <c r="J123" s="47">
        <f t="shared" si="13"/>
        <v>877.8</v>
      </c>
      <c r="K123" s="76">
        <v>-1</v>
      </c>
      <c r="N123" t="str">
        <f t="shared" si="14"/>
        <v>Q3-2009</v>
      </c>
      <c r="O123" t="s">
        <v>236</v>
      </c>
      <c r="P123" s="3">
        <v>40056</v>
      </c>
      <c r="Q123" s="5">
        <v>1639530</v>
      </c>
      <c r="R123" s="5">
        <v>1633524</v>
      </c>
      <c r="S123" s="19">
        <f t="shared" si="15"/>
        <v>1.0036767136570997</v>
      </c>
    </row>
    <row r="124" spans="1:19" x14ac:dyDescent="0.25">
      <c r="A124" s="35">
        <f t="shared" si="8"/>
        <v>2009</v>
      </c>
      <c r="B124" s="35" t="str">
        <f t="shared" si="9"/>
        <v>Q3-2009</v>
      </c>
      <c r="C124" t="s">
        <v>237</v>
      </c>
      <c r="D124" s="3">
        <v>40086</v>
      </c>
      <c r="E124" s="4">
        <v>500.1</v>
      </c>
      <c r="F124" s="4">
        <v>377</v>
      </c>
      <c r="G124" s="23">
        <f t="shared" si="10"/>
        <v>497.8156937086456</v>
      </c>
      <c r="H124" s="23">
        <f t="shared" si="11"/>
        <v>375.27797746082661</v>
      </c>
      <c r="I124" s="47">
        <f t="shared" si="12"/>
        <v>873.09367116947215</v>
      </c>
      <c r="J124" s="47">
        <f t="shared" si="13"/>
        <v>877.1</v>
      </c>
      <c r="K124" s="76">
        <v>-1</v>
      </c>
      <c r="N124" t="str">
        <f t="shared" si="14"/>
        <v>Q3-2009</v>
      </c>
      <c r="O124" t="s">
        <v>237</v>
      </c>
      <c r="P124" s="3">
        <v>40086</v>
      </c>
      <c r="Q124" s="5">
        <v>1643716</v>
      </c>
      <c r="R124" s="5">
        <v>1636208</v>
      </c>
      <c r="S124" s="19">
        <f t="shared" si="15"/>
        <v>1.0045886586546453</v>
      </c>
    </row>
    <row r="125" spans="1:19" x14ac:dyDescent="0.25">
      <c r="A125" s="35">
        <f t="shared" si="8"/>
        <v>2009</v>
      </c>
      <c r="B125" s="35" t="str">
        <f t="shared" si="9"/>
        <v>Q4-2009</v>
      </c>
      <c r="C125" t="s">
        <v>238</v>
      </c>
      <c r="D125" s="3">
        <v>40117</v>
      </c>
      <c r="E125" s="4">
        <v>501.5</v>
      </c>
      <c r="F125" s="4">
        <v>372.6</v>
      </c>
      <c r="G125" s="23">
        <f t="shared" si="10"/>
        <v>496.82700598500992</v>
      </c>
      <c r="H125" s="23">
        <f t="shared" si="11"/>
        <v>369.12810055835433</v>
      </c>
      <c r="I125" s="47">
        <f t="shared" si="12"/>
        <v>865.95510654336431</v>
      </c>
      <c r="J125" s="47">
        <f t="shared" si="13"/>
        <v>874.1</v>
      </c>
      <c r="K125" s="76">
        <v>-1</v>
      </c>
      <c r="N125" t="str">
        <f t="shared" si="14"/>
        <v>Q4-2009</v>
      </c>
      <c r="O125" t="s">
        <v>238</v>
      </c>
      <c r="P125" s="3">
        <v>40117</v>
      </c>
      <c r="Q125" s="5">
        <v>1648953</v>
      </c>
      <c r="R125" s="5">
        <v>1633588</v>
      </c>
      <c r="S125" s="19">
        <f t="shared" si="15"/>
        <v>1.0094056763394441</v>
      </c>
    </row>
    <row r="126" spans="1:19" x14ac:dyDescent="0.25">
      <c r="A126" s="35">
        <f t="shared" si="8"/>
        <v>2009</v>
      </c>
      <c r="B126" s="35" t="str">
        <f t="shared" si="9"/>
        <v>Q4-2009</v>
      </c>
      <c r="C126" t="s">
        <v>239</v>
      </c>
      <c r="D126" s="3">
        <v>40147</v>
      </c>
      <c r="E126" s="4">
        <v>502.8</v>
      </c>
      <c r="F126" s="4">
        <v>371.8</v>
      </c>
      <c r="G126" s="23">
        <f t="shared" si="10"/>
        <v>496.93170928618622</v>
      </c>
      <c r="H126" s="23">
        <f t="shared" si="11"/>
        <v>367.4606394443199</v>
      </c>
      <c r="I126" s="47">
        <f t="shared" si="12"/>
        <v>864.39234873050611</v>
      </c>
      <c r="J126" s="47">
        <f t="shared" si="13"/>
        <v>874.6</v>
      </c>
      <c r="K126" s="76">
        <v>-1</v>
      </c>
      <c r="N126" t="str">
        <f t="shared" si="14"/>
        <v>Q4-2009</v>
      </c>
      <c r="O126" t="s">
        <v>239</v>
      </c>
      <c r="P126" s="3">
        <v>40147</v>
      </c>
      <c r="Q126" s="5">
        <v>1649870</v>
      </c>
      <c r="R126" s="5">
        <v>1630614</v>
      </c>
      <c r="S126" s="19">
        <f t="shared" si="15"/>
        <v>1.0118090486160427</v>
      </c>
    </row>
    <row r="127" spans="1:19" x14ac:dyDescent="0.25">
      <c r="A127" s="35">
        <f t="shared" si="8"/>
        <v>2009</v>
      </c>
      <c r="B127" s="35" t="str">
        <f t="shared" si="9"/>
        <v>Q4-2009</v>
      </c>
      <c r="C127" t="s">
        <v>240</v>
      </c>
      <c r="D127" s="3">
        <v>40178</v>
      </c>
      <c r="E127" s="4">
        <v>504</v>
      </c>
      <c r="F127" s="4">
        <v>373.5</v>
      </c>
      <c r="G127" s="23">
        <f t="shared" si="10"/>
        <v>497.18614784802389</v>
      </c>
      <c r="H127" s="23">
        <f t="shared" si="11"/>
        <v>368.45044885166055</v>
      </c>
      <c r="I127" s="47">
        <f t="shared" si="12"/>
        <v>865.63659669968445</v>
      </c>
      <c r="J127" s="47">
        <f t="shared" si="13"/>
        <v>877.5</v>
      </c>
      <c r="K127" s="76">
        <v>-1</v>
      </c>
      <c r="N127" t="str">
        <f t="shared" si="14"/>
        <v>Q4-2009</v>
      </c>
      <c r="O127" t="s">
        <v>240</v>
      </c>
      <c r="P127" s="3">
        <v>40178</v>
      </c>
      <c r="Q127" s="5">
        <v>1648206</v>
      </c>
      <c r="R127" s="5">
        <v>1625923</v>
      </c>
      <c r="S127" s="19">
        <f t="shared" si="15"/>
        <v>1.0137048310405843</v>
      </c>
    </row>
    <row r="128" spans="1:19" x14ac:dyDescent="0.25">
      <c r="A128" s="35">
        <f t="shared" si="8"/>
        <v>2010</v>
      </c>
      <c r="B128" s="35" t="str">
        <f t="shared" si="9"/>
        <v>Q1-2010</v>
      </c>
      <c r="C128" t="s">
        <v>241</v>
      </c>
      <c r="D128" s="3">
        <v>40209</v>
      </c>
      <c r="E128" s="4">
        <v>503.3</v>
      </c>
      <c r="F128" s="4">
        <v>379.6</v>
      </c>
      <c r="G128" s="23">
        <f t="shared" si="10"/>
        <v>495.64444744330939</v>
      </c>
      <c r="H128" s="23">
        <f t="shared" si="11"/>
        <v>373.82601281438554</v>
      </c>
      <c r="I128" s="47">
        <f t="shared" si="12"/>
        <v>869.47046025769487</v>
      </c>
      <c r="J128" s="47">
        <f t="shared" si="13"/>
        <v>882.90000000000009</v>
      </c>
      <c r="K128" s="76">
        <v>-1</v>
      </c>
      <c r="N128" t="str">
        <f t="shared" si="14"/>
        <v>Q1-2010</v>
      </c>
      <c r="O128" t="s">
        <v>241</v>
      </c>
      <c r="P128" s="3">
        <v>40209</v>
      </c>
      <c r="Q128" s="5">
        <v>1648772</v>
      </c>
      <c r="R128" s="5">
        <v>1623693</v>
      </c>
      <c r="S128" s="19">
        <f t="shared" si="15"/>
        <v>1.0154456538274168</v>
      </c>
    </row>
    <row r="129" spans="1:19" x14ac:dyDescent="0.25">
      <c r="A129" s="35">
        <f t="shared" si="8"/>
        <v>2010</v>
      </c>
      <c r="B129" s="35" t="str">
        <f t="shared" si="9"/>
        <v>Q1-2010</v>
      </c>
      <c r="C129" t="s">
        <v>242</v>
      </c>
      <c r="D129" s="3">
        <v>40237</v>
      </c>
      <c r="E129" s="4">
        <v>505.1</v>
      </c>
      <c r="F129" s="4">
        <v>382.4</v>
      </c>
      <c r="G129" s="23">
        <f t="shared" si="10"/>
        <v>496.46904428120604</v>
      </c>
      <c r="H129" s="23">
        <f t="shared" si="11"/>
        <v>375.86569497749588</v>
      </c>
      <c r="I129" s="47">
        <f t="shared" si="12"/>
        <v>872.33473925870192</v>
      </c>
      <c r="J129" s="47">
        <f t="shared" si="13"/>
        <v>887.5</v>
      </c>
      <c r="K129" s="76">
        <v>-1</v>
      </c>
      <c r="N129" t="str">
        <f t="shared" si="14"/>
        <v>Q1-2010</v>
      </c>
      <c r="O129" t="s">
        <v>242</v>
      </c>
      <c r="P129" s="3">
        <v>40237</v>
      </c>
      <c r="Q129" s="5">
        <v>1653478</v>
      </c>
      <c r="R129" s="5">
        <v>1625224</v>
      </c>
      <c r="S129" s="19">
        <f t="shared" si="15"/>
        <v>1.0173846805117326</v>
      </c>
    </row>
    <row r="130" spans="1:19" x14ac:dyDescent="0.25">
      <c r="A130" s="35">
        <f t="shared" si="8"/>
        <v>2010</v>
      </c>
      <c r="B130" s="35" t="str">
        <f t="shared" si="9"/>
        <v>Q1-2010</v>
      </c>
      <c r="C130" t="s">
        <v>243</v>
      </c>
      <c r="D130" s="3">
        <v>40268</v>
      </c>
      <c r="E130" s="4">
        <v>506.9</v>
      </c>
      <c r="F130" s="4">
        <v>383.1</v>
      </c>
      <c r="G130" s="23">
        <f t="shared" si="10"/>
        <v>497.1514183923241</v>
      </c>
      <c r="H130" s="23">
        <f t="shared" si="11"/>
        <v>375.73231088202681</v>
      </c>
      <c r="I130" s="47">
        <f t="shared" si="12"/>
        <v>872.88372927435091</v>
      </c>
      <c r="J130" s="47">
        <f t="shared" si="13"/>
        <v>890</v>
      </c>
      <c r="K130" s="76">
        <v>-1</v>
      </c>
      <c r="N130" t="str">
        <f t="shared" si="14"/>
        <v>Q1-2010</v>
      </c>
      <c r="O130" t="s">
        <v>243</v>
      </c>
      <c r="P130" s="3">
        <v>40268</v>
      </c>
      <c r="Q130" s="5">
        <v>1661106</v>
      </c>
      <c r="R130" s="5">
        <v>1629160</v>
      </c>
      <c r="S130" s="19">
        <f t="shared" si="15"/>
        <v>1.019608878194898</v>
      </c>
    </row>
    <row r="131" spans="1:19" x14ac:dyDescent="0.25">
      <c r="A131" s="35">
        <f t="shared" si="8"/>
        <v>2010</v>
      </c>
      <c r="B131" s="35" t="str">
        <f t="shared" si="9"/>
        <v>Q2-2010</v>
      </c>
      <c r="C131" t="s">
        <v>244</v>
      </c>
      <c r="D131" s="3">
        <v>40298</v>
      </c>
      <c r="E131" s="4">
        <v>508.8</v>
      </c>
      <c r="F131" s="4">
        <v>382.8</v>
      </c>
      <c r="G131" s="23">
        <f t="shared" si="10"/>
        <v>497.91433228732075</v>
      </c>
      <c r="H131" s="23">
        <f t="shared" si="11"/>
        <v>374.61007547088519</v>
      </c>
      <c r="I131" s="47">
        <f t="shared" si="12"/>
        <v>872.52440775820594</v>
      </c>
      <c r="J131" s="47">
        <f t="shared" si="13"/>
        <v>891.6</v>
      </c>
      <c r="K131" s="76">
        <v>-1</v>
      </c>
      <c r="N131" t="str">
        <f t="shared" si="14"/>
        <v>Q2-2010</v>
      </c>
      <c r="O131" t="s">
        <v>244</v>
      </c>
      <c r="P131" s="3">
        <v>40298</v>
      </c>
      <c r="Q131" s="5">
        <v>1671108</v>
      </c>
      <c r="R131" s="5">
        <v>1635355</v>
      </c>
      <c r="S131" s="19">
        <f t="shared" si="15"/>
        <v>1.0218625313769794</v>
      </c>
    </row>
    <row r="132" spans="1:19" x14ac:dyDescent="0.25">
      <c r="A132" s="35">
        <f t="shared" si="8"/>
        <v>2010</v>
      </c>
      <c r="B132" s="35" t="str">
        <f t="shared" si="9"/>
        <v>Q2-2010</v>
      </c>
      <c r="C132" t="s">
        <v>245</v>
      </c>
      <c r="D132" s="3">
        <v>40329</v>
      </c>
      <c r="E132" s="4">
        <v>510.7</v>
      </c>
      <c r="F132" s="4">
        <v>383.7</v>
      </c>
      <c r="G132" s="23">
        <f t="shared" si="10"/>
        <v>499.4853570123737</v>
      </c>
      <c r="H132" s="23">
        <f t="shared" si="11"/>
        <v>375.27419519414099</v>
      </c>
      <c r="I132" s="47">
        <f t="shared" si="12"/>
        <v>874.75955220651463</v>
      </c>
      <c r="J132" s="47">
        <f t="shared" si="13"/>
        <v>894.4</v>
      </c>
      <c r="K132" s="76">
        <v>-1</v>
      </c>
      <c r="N132" t="str">
        <f t="shared" si="14"/>
        <v>Q2-2010</v>
      </c>
      <c r="O132" t="s">
        <v>245</v>
      </c>
      <c r="P132" s="3">
        <v>40329</v>
      </c>
      <c r="Q132" s="5">
        <v>1677827</v>
      </c>
      <c r="R132" s="5">
        <v>1640983</v>
      </c>
      <c r="S132" s="19">
        <f t="shared" si="15"/>
        <v>1.0224523959114751</v>
      </c>
    </row>
    <row r="133" spans="1:19" x14ac:dyDescent="0.25">
      <c r="A133" s="35">
        <f t="shared" si="8"/>
        <v>2010</v>
      </c>
      <c r="B133" s="35" t="str">
        <f t="shared" si="9"/>
        <v>Q2-2010</v>
      </c>
      <c r="C133" t="s">
        <v>246</v>
      </c>
      <c r="D133" s="3">
        <v>40359</v>
      </c>
      <c r="E133" s="4">
        <v>512.6</v>
      </c>
      <c r="F133" s="4">
        <v>389.4</v>
      </c>
      <c r="G133" s="23">
        <f t="shared" si="10"/>
        <v>500.07712102887615</v>
      </c>
      <c r="H133" s="23">
        <f t="shared" si="11"/>
        <v>379.88691168288011</v>
      </c>
      <c r="I133" s="47">
        <f t="shared" si="12"/>
        <v>879.96403271175632</v>
      </c>
      <c r="J133" s="47">
        <f t="shared" si="13"/>
        <v>902</v>
      </c>
      <c r="K133" s="76">
        <v>-1</v>
      </c>
      <c r="N133" t="str">
        <f t="shared" si="14"/>
        <v>Q2-2010</v>
      </c>
      <c r="O133" t="s">
        <v>246</v>
      </c>
      <c r="P133" s="3">
        <v>40359</v>
      </c>
      <c r="Q133" s="5">
        <v>1687589</v>
      </c>
      <c r="R133" s="5">
        <v>1646361</v>
      </c>
      <c r="S133" s="19">
        <f t="shared" si="15"/>
        <v>1.0250418954287668</v>
      </c>
    </row>
    <row r="134" spans="1:19" x14ac:dyDescent="0.25">
      <c r="A134" s="35">
        <f t="shared" si="8"/>
        <v>2010</v>
      </c>
      <c r="B134" s="35" t="str">
        <f t="shared" si="9"/>
        <v>Q3-2010</v>
      </c>
      <c r="C134" t="s">
        <v>247</v>
      </c>
      <c r="D134" s="3">
        <v>40390</v>
      </c>
      <c r="E134" s="4">
        <v>514.6</v>
      </c>
      <c r="F134" s="4">
        <v>399.9</v>
      </c>
      <c r="G134" s="23">
        <f t="shared" si="10"/>
        <v>501.59875293148446</v>
      </c>
      <c r="H134" s="23">
        <f t="shared" si="11"/>
        <v>389.79662125398488</v>
      </c>
      <c r="I134" s="47">
        <f t="shared" si="12"/>
        <v>891.39537418546934</v>
      </c>
      <c r="J134" s="47">
        <f t="shared" si="13"/>
        <v>914.5</v>
      </c>
      <c r="K134" s="76">
        <v>-1</v>
      </c>
      <c r="N134" t="str">
        <f t="shared" si="14"/>
        <v>Q3-2010</v>
      </c>
      <c r="O134" t="s">
        <v>247</v>
      </c>
      <c r="P134" s="3">
        <v>40390</v>
      </c>
      <c r="Q134" s="5">
        <v>1694534</v>
      </c>
      <c r="R134" s="5">
        <v>1651722</v>
      </c>
      <c r="S134" s="19">
        <f t="shared" si="15"/>
        <v>1.0259196160128641</v>
      </c>
    </row>
    <row r="135" spans="1:19" x14ac:dyDescent="0.25">
      <c r="A135" s="35">
        <f t="shared" si="8"/>
        <v>2010</v>
      </c>
      <c r="B135" s="35" t="str">
        <f t="shared" si="9"/>
        <v>Q3-2010</v>
      </c>
      <c r="C135" t="s">
        <v>248</v>
      </c>
      <c r="D135" s="3">
        <v>40421</v>
      </c>
      <c r="E135" s="4">
        <v>516.6</v>
      </c>
      <c r="F135" s="4">
        <v>406.3</v>
      </c>
      <c r="G135" s="23">
        <f t="shared" si="10"/>
        <v>502.70895949838314</v>
      </c>
      <c r="H135" s="23">
        <f t="shared" si="11"/>
        <v>395.37485529266951</v>
      </c>
      <c r="I135" s="47">
        <f t="shared" si="12"/>
        <v>898.08381479105265</v>
      </c>
      <c r="J135" s="47">
        <f t="shared" si="13"/>
        <v>922.90000000000009</v>
      </c>
      <c r="K135" s="76">
        <v>-1</v>
      </c>
      <c r="N135" t="str">
        <f t="shared" si="14"/>
        <v>Q3-2010</v>
      </c>
      <c r="O135" t="s">
        <v>248</v>
      </c>
      <c r="P135" s="3">
        <v>40421</v>
      </c>
      <c r="Q135" s="5">
        <v>1703611</v>
      </c>
      <c r="R135" s="5">
        <v>1657802</v>
      </c>
      <c r="S135" s="19">
        <f t="shared" si="15"/>
        <v>1.0276323710551682</v>
      </c>
    </row>
    <row r="136" spans="1:19" x14ac:dyDescent="0.25">
      <c r="A136" s="35">
        <f t="shared" si="8"/>
        <v>2010</v>
      </c>
      <c r="B136" s="35" t="str">
        <f t="shared" si="9"/>
        <v>Q3-2010</v>
      </c>
      <c r="C136" t="s">
        <v>249</v>
      </c>
      <c r="D136" s="3">
        <v>40451</v>
      </c>
      <c r="E136" s="4">
        <v>518.6</v>
      </c>
      <c r="F136" s="4">
        <v>410.2</v>
      </c>
      <c r="G136" s="23">
        <f t="shared" si="10"/>
        <v>503.62718601502081</v>
      </c>
      <c r="H136" s="23">
        <f t="shared" si="11"/>
        <v>398.35686792009551</v>
      </c>
      <c r="I136" s="47">
        <f t="shared" si="12"/>
        <v>901.98405393511632</v>
      </c>
      <c r="J136" s="47">
        <f t="shared" si="13"/>
        <v>928.8</v>
      </c>
      <c r="K136" s="76">
        <v>-1</v>
      </c>
      <c r="N136" t="str">
        <f t="shared" si="14"/>
        <v>Q3-2010</v>
      </c>
      <c r="O136" t="s">
        <v>249</v>
      </c>
      <c r="P136" s="3">
        <v>40451</v>
      </c>
      <c r="Q136" s="5">
        <v>1711093</v>
      </c>
      <c r="R136" s="5">
        <v>1661691</v>
      </c>
      <c r="S136" s="19">
        <f t="shared" si="15"/>
        <v>1.0297299558100754</v>
      </c>
    </row>
    <row r="137" spans="1:19" x14ac:dyDescent="0.25">
      <c r="A137" s="35">
        <f t="shared" ref="A137:A182" si="16">YEAR(C137)</f>
        <v>2010</v>
      </c>
      <c r="B137" s="35" t="str">
        <f t="shared" ref="B137:B182" si="17">"Q"&amp;ROUNDUP(MONTH(C137)/3, 0)&amp;"-"&amp;YEAR(C137)</f>
        <v>Q4-2010</v>
      </c>
      <c r="C137" t="s">
        <v>250</v>
      </c>
      <c r="D137" s="3">
        <v>40482</v>
      </c>
      <c r="E137" s="4">
        <v>520.70000000000005</v>
      </c>
      <c r="F137" s="4">
        <v>412</v>
      </c>
      <c r="G137" s="23">
        <f t="shared" ref="G137:G175" si="18">E137/$S137</f>
        <v>505.01918555388653</v>
      </c>
      <c r="H137" s="23">
        <f t="shared" ref="H137:H175" si="19">F137/S137</f>
        <v>399.59267226464613</v>
      </c>
      <c r="I137" s="47">
        <f t="shared" ref="I137:I175" si="20">SUM(G137:H137)</f>
        <v>904.6118578185326</v>
      </c>
      <c r="J137" s="47">
        <f t="shared" ref="J137:J175" si="21">SUM(E137:F137)</f>
        <v>932.7</v>
      </c>
      <c r="K137" s="76">
        <v>-1</v>
      </c>
      <c r="N137" t="str">
        <f t="shared" ref="N137:N181" si="22">"Q"&amp;ROUNDUP(MONTH(O137)/3, 0)&amp;"-"&amp;YEAR(O137)</f>
        <v>Q4-2010</v>
      </c>
      <c r="O137" t="s">
        <v>250</v>
      </c>
      <c r="P137" s="3">
        <v>40482</v>
      </c>
      <c r="Q137" s="5">
        <v>1719549</v>
      </c>
      <c r="R137" s="5">
        <v>1667765</v>
      </c>
      <c r="S137" s="19">
        <f t="shared" ref="S137:S181" si="23">Q137/R137</f>
        <v>1.0310499380907983</v>
      </c>
    </row>
    <row r="138" spans="1:19" x14ac:dyDescent="0.25">
      <c r="A138" s="35">
        <f t="shared" si="16"/>
        <v>2010</v>
      </c>
      <c r="B138" s="35" t="str">
        <f t="shared" si="17"/>
        <v>Q4-2010</v>
      </c>
      <c r="C138" t="s">
        <v>251</v>
      </c>
      <c r="D138" s="3">
        <v>40512</v>
      </c>
      <c r="E138" s="4">
        <v>522.79999999999995</v>
      </c>
      <c r="F138" s="4">
        <v>413.7</v>
      </c>
      <c r="G138" s="23">
        <f t="shared" si="18"/>
        <v>506.46385296916139</v>
      </c>
      <c r="H138" s="23">
        <f t="shared" si="19"/>
        <v>400.77294562613253</v>
      </c>
      <c r="I138" s="47">
        <f t="shared" si="20"/>
        <v>907.23679859529398</v>
      </c>
      <c r="J138" s="47">
        <f t="shared" si="21"/>
        <v>936.5</v>
      </c>
      <c r="K138" s="76">
        <v>-1</v>
      </c>
      <c r="N138" t="str">
        <f t="shared" si="22"/>
        <v>Q4-2010</v>
      </c>
      <c r="O138" t="s">
        <v>251</v>
      </c>
      <c r="P138" s="3">
        <v>40512</v>
      </c>
      <c r="Q138" s="5">
        <v>1726767</v>
      </c>
      <c r="R138" s="5">
        <v>1672810</v>
      </c>
      <c r="S138" s="19">
        <f t="shared" si="23"/>
        <v>1.0322553069386242</v>
      </c>
    </row>
    <row r="139" spans="1:19" x14ac:dyDescent="0.25">
      <c r="A139" s="35">
        <f t="shared" si="16"/>
        <v>2010</v>
      </c>
      <c r="B139" s="35" t="str">
        <f t="shared" si="17"/>
        <v>Q4-2010</v>
      </c>
      <c r="C139" t="s">
        <v>252</v>
      </c>
      <c r="D139" s="3">
        <v>40543</v>
      </c>
      <c r="E139" s="4">
        <v>525</v>
      </c>
      <c r="F139" s="4">
        <v>416.6</v>
      </c>
      <c r="G139" s="23">
        <f t="shared" si="18"/>
        <v>508.25289903911624</v>
      </c>
      <c r="H139" s="23">
        <f t="shared" si="19"/>
        <v>403.31077664703969</v>
      </c>
      <c r="I139" s="47">
        <f t="shared" si="20"/>
        <v>911.56367568615588</v>
      </c>
      <c r="J139" s="47">
        <f t="shared" si="21"/>
        <v>941.6</v>
      </c>
      <c r="K139" s="76">
        <v>-1</v>
      </c>
      <c r="N139" t="str">
        <f t="shared" si="22"/>
        <v>Q4-2010</v>
      </c>
      <c r="O139" t="s">
        <v>252</v>
      </c>
      <c r="P139" s="3">
        <v>40543</v>
      </c>
      <c r="Q139" s="5">
        <v>1732988</v>
      </c>
      <c r="R139" s="5">
        <v>1677707</v>
      </c>
      <c r="S139" s="19">
        <f t="shared" si="23"/>
        <v>1.0329503304212238</v>
      </c>
    </row>
    <row r="140" spans="1:19" x14ac:dyDescent="0.25">
      <c r="A140" s="35">
        <f t="shared" si="16"/>
        <v>2011</v>
      </c>
      <c r="B140" s="35" t="str">
        <f t="shared" si="17"/>
        <v>Q1-2011</v>
      </c>
      <c r="C140" t="s">
        <v>253</v>
      </c>
      <c r="D140" s="3">
        <v>40574</v>
      </c>
      <c r="E140" s="4">
        <v>526.79999999999995</v>
      </c>
      <c r="F140" s="4">
        <v>418.1</v>
      </c>
      <c r="G140" s="23">
        <f t="shared" si="18"/>
        <v>510.03518544693429</v>
      </c>
      <c r="H140" s="23">
        <f t="shared" si="19"/>
        <v>404.79444008231445</v>
      </c>
      <c r="I140" s="47">
        <f t="shared" si="20"/>
        <v>914.82962552924869</v>
      </c>
      <c r="J140" s="47">
        <f t="shared" si="21"/>
        <v>944.9</v>
      </c>
      <c r="K140" s="76">
        <v>-1</v>
      </c>
      <c r="N140" t="str">
        <f t="shared" si="22"/>
        <v>Q1-2011</v>
      </c>
      <c r="O140" t="s">
        <v>253</v>
      </c>
      <c r="P140" s="3">
        <v>40574</v>
      </c>
      <c r="Q140" s="5">
        <v>1733353</v>
      </c>
      <c r="R140" s="5">
        <v>1678191</v>
      </c>
      <c r="S140" s="19">
        <f t="shared" si="23"/>
        <v>1.0328699176672977</v>
      </c>
    </row>
    <row r="141" spans="1:19" x14ac:dyDescent="0.25">
      <c r="A141" s="35">
        <f t="shared" si="16"/>
        <v>2011</v>
      </c>
      <c r="B141" s="35" t="str">
        <f t="shared" si="17"/>
        <v>Q1-2011</v>
      </c>
      <c r="C141" t="s">
        <v>254</v>
      </c>
      <c r="D141" s="3">
        <v>40602</v>
      </c>
      <c r="E141" s="4">
        <v>528.70000000000005</v>
      </c>
      <c r="F141" s="4">
        <v>419.2</v>
      </c>
      <c r="G141" s="23">
        <f t="shared" si="18"/>
        <v>510.42053206543795</v>
      </c>
      <c r="H141" s="23">
        <f t="shared" si="19"/>
        <v>404.70642527299327</v>
      </c>
      <c r="I141" s="47">
        <f t="shared" si="20"/>
        <v>915.12695733843123</v>
      </c>
      <c r="J141" s="47">
        <f t="shared" si="21"/>
        <v>947.90000000000009</v>
      </c>
      <c r="K141" s="76">
        <v>-1</v>
      </c>
      <c r="N141" t="str">
        <f t="shared" si="22"/>
        <v>Q1-2011</v>
      </c>
      <c r="O141" t="s">
        <v>254</v>
      </c>
      <c r="P141" s="3">
        <v>40602</v>
      </c>
      <c r="Q141" s="5">
        <v>1739786</v>
      </c>
      <c r="R141" s="5">
        <v>1679634</v>
      </c>
      <c r="S141" s="19">
        <f t="shared" si="23"/>
        <v>1.0358125639276177</v>
      </c>
    </row>
    <row r="142" spans="1:19" x14ac:dyDescent="0.25">
      <c r="A142" s="35">
        <f t="shared" si="16"/>
        <v>2011</v>
      </c>
      <c r="B142" s="35" t="str">
        <f t="shared" si="17"/>
        <v>Q1-2011</v>
      </c>
      <c r="C142" t="s">
        <v>255</v>
      </c>
      <c r="D142" s="3">
        <v>40633</v>
      </c>
      <c r="E142" s="4">
        <v>530.4</v>
      </c>
      <c r="F142" s="4">
        <v>419.2</v>
      </c>
      <c r="G142" s="23">
        <f t="shared" si="18"/>
        <v>511.09057691426472</v>
      </c>
      <c r="H142" s="23">
        <f t="shared" si="19"/>
        <v>403.9388571690418</v>
      </c>
      <c r="I142" s="47">
        <f t="shared" si="20"/>
        <v>915.02943408330657</v>
      </c>
      <c r="J142" s="47">
        <f t="shared" si="21"/>
        <v>949.59999999999991</v>
      </c>
      <c r="K142" s="76">
        <v>-1</v>
      </c>
      <c r="N142" t="str">
        <f t="shared" si="22"/>
        <v>Q1-2011</v>
      </c>
      <c r="O142" t="s">
        <v>255</v>
      </c>
      <c r="P142" s="3">
        <v>40633</v>
      </c>
      <c r="Q142" s="5">
        <v>1745840</v>
      </c>
      <c r="R142" s="5">
        <v>1682282</v>
      </c>
      <c r="S142" s="19">
        <f t="shared" si="23"/>
        <v>1.0377808239046724</v>
      </c>
    </row>
    <row r="143" spans="1:19" x14ac:dyDescent="0.25">
      <c r="A143" s="35">
        <f t="shared" si="16"/>
        <v>2011</v>
      </c>
      <c r="B143" s="35" t="str">
        <f t="shared" si="17"/>
        <v>Q2-2011</v>
      </c>
      <c r="C143" t="s">
        <v>256</v>
      </c>
      <c r="D143" s="3">
        <v>40663</v>
      </c>
      <c r="E143" s="4">
        <v>532.20000000000005</v>
      </c>
      <c r="F143" s="4">
        <v>412.8</v>
      </c>
      <c r="G143" s="23">
        <f t="shared" si="18"/>
        <v>511.52397702889749</v>
      </c>
      <c r="H143" s="23">
        <f t="shared" si="19"/>
        <v>396.76267891305685</v>
      </c>
      <c r="I143" s="47">
        <f t="shared" si="20"/>
        <v>908.28665594195434</v>
      </c>
      <c r="J143" s="47">
        <f t="shared" si="21"/>
        <v>945</v>
      </c>
      <c r="K143" s="76">
        <v>-1</v>
      </c>
      <c r="N143" t="str">
        <f t="shared" si="22"/>
        <v>Q2-2011</v>
      </c>
      <c r="O143" t="s">
        <v>256</v>
      </c>
      <c r="P143" s="3">
        <v>40663</v>
      </c>
      <c r="Q143" s="5">
        <v>1754204</v>
      </c>
      <c r="R143" s="5">
        <v>1686053</v>
      </c>
      <c r="S143" s="19">
        <f t="shared" si="23"/>
        <v>1.0404204375544541</v>
      </c>
    </row>
    <row r="144" spans="1:19" x14ac:dyDescent="0.25">
      <c r="A144" s="35">
        <f t="shared" si="16"/>
        <v>2011</v>
      </c>
      <c r="B144" s="35" t="str">
        <f t="shared" si="17"/>
        <v>Q2-2011</v>
      </c>
      <c r="C144" t="s">
        <v>257</v>
      </c>
      <c r="D144" s="3">
        <v>40694</v>
      </c>
      <c r="E144" s="4">
        <v>533.79999999999995</v>
      </c>
      <c r="F144" s="4">
        <v>409.3</v>
      </c>
      <c r="G144" s="23">
        <f t="shared" si="18"/>
        <v>512.08624552876915</v>
      </c>
      <c r="H144" s="23">
        <f t="shared" si="19"/>
        <v>392.65061876156841</v>
      </c>
      <c r="I144" s="47">
        <f t="shared" si="20"/>
        <v>904.73686429033751</v>
      </c>
      <c r="J144" s="47">
        <f t="shared" si="21"/>
        <v>943.09999999999991</v>
      </c>
      <c r="K144" s="76">
        <v>-1</v>
      </c>
      <c r="N144" t="str">
        <f t="shared" si="22"/>
        <v>Q2-2011</v>
      </c>
      <c r="O144" t="s">
        <v>257</v>
      </c>
      <c r="P144" s="3">
        <v>40694</v>
      </c>
      <c r="Q144" s="5">
        <v>1761260</v>
      </c>
      <c r="R144" s="5">
        <v>1689616</v>
      </c>
      <c r="S144" s="19">
        <f t="shared" si="23"/>
        <v>1.0424025340669123</v>
      </c>
    </row>
    <row r="145" spans="1:19" x14ac:dyDescent="0.25">
      <c r="A145" s="35">
        <f t="shared" si="16"/>
        <v>2011</v>
      </c>
      <c r="B145" s="35" t="str">
        <f t="shared" si="17"/>
        <v>Q2-2011</v>
      </c>
      <c r="C145" t="s">
        <v>258</v>
      </c>
      <c r="D145" s="3">
        <v>40724</v>
      </c>
      <c r="E145" s="4">
        <v>535.5</v>
      </c>
      <c r="F145" s="4">
        <v>404.3</v>
      </c>
      <c r="G145" s="23">
        <f t="shared" si="18"/>
        <v>512.88655425728825</v>
      </c>
      <c r="H145" s="23">
        <f t="shared" si="19"/>
        <v>387.22695403589478</v>
      </c>
      <c r="I145" s="47">
        <f t="shared" si="20"/>
        <v>900.11350829318303</v>
      </c>
      <c r="J145" s="47">
        <f t="shared" si="21"/>
        <v>939.8</v>
      </c>
      <c r="K145" s="76">
        <v>-1</v>
      </c>
      <c r="N145" t="str">
        <f t="shared" si="22"/>
        <v>Q2-2011</v>
      </c>
      <c r="O145" t="s">
        <v>258</v>
      </c>
      <c r="P145" s="3">
        <v>40724</v>
      </c>
      <c r="Q145" s="5">
        <v>1763376</v>
      </c>
      <c r="R145" s="5">
        <v>1688911</v>
      </c>
      <c r="S145" s="19">
        <f t="shared" si="23"/>
        <v>1.0440905411830463</v>
      </c>
    </row>
    <row r="146" spans="1:19" x14ac:dyDescent="0.25">
      <c r="A146" s="35">
        <f t="shared" si="16"/>
        <v>2011</v>
      </c>
      <c r="B146" s="35" t="str">
        <f t="shared" si="17"/>
        <v>Q3-2011</v>
      </c>
      <c r="C146" t="s">
        <v>259</v>
      </c>
      <c r="D146" s="3">
        <v>40755</v>
      </c>
      <c r="E146" s="4">
        <v>537.1</v>
      </c>
      <c r="F146" s="4">
        <v>399.8</v>
      </c>
      <c r="G146" s="23">
        <f t="shared" si="18"/>
        <v>513.8935867123472</v>
      </c>
      <c r="H146" s="23">
        <f t="shared" si="19"/>
        <v>382.52589083521957</v>
      </c>
      <c r="I146" s="47">
        <f t="shared" si="20"/>
        <v>896.41947754756677</v>
      </c>
      <c r="J146" s="47">
        <f t="shared" si="21"/>
        <v>936.90000000000009</v>
      </c>
      <c r="K146" s="76">
        <v>-1</v>
      </c>
      <c r="N146" t="str">
        <f t="shared" si="22"/>
        <v>Q3-2011</v>
      </c>
      <c r="O146" t="s">
        <v>259</v>
      </c>
      <c r="P146" s="3">
        <v>40755</v>
      </c>
      <c r="Q146" s="5">
        <v>1763261</v>
      </c>
      <c r="R146" s="5">
        <v>1687076</v>
      </c>
      <c r="S146" s="19">
        <f t="shared" si="23"/>
        <v>1.0451580130355715</v>
      </c>
    </row>
    <row r="147" spans="1:19" x14ac:dyDescent="0.25">
      <c r="A147" s="35">
        <f t="shared" si="16"/>
        <v>2011</v>
      </c>
      <c r="B147" s="35" t="str">
        <f t="shared" si="17"/>
        <v>Q3-2011</v>
      </c>
      <c r="C147" t="s">
        <v>260</v>
      </c>
      <c r="D147" s="3">
        <v>40786</v>
      </c>
      <c r="E147" s="4">
        <v>538.6</v>
      </c>
      <c r="F147" s="4">
        <v>395</v>
      </c>
      <c r="G147" s="23">
        <f t="shared" si="18"/>
        <v>514.44261922597047</v>
      </c>
      <c r="H147" s="23">
        <f t="shared" si="19"/>
        <v>377.28339137441202</v>
      </c>
      <c r="I147" s="47">
        <f t="shared" si="20"/>
        <v>891.72601060038255</v>
      </c>
      <c r="J147" s="47">
        <f t="shared" si="21"/>
        <v>933.6</v>
      </c>
      <c r="K147" s="76">
        <v>-1</v>
      </c>
      <c r="N147" t="str">
        <f t="shared" si="22"/>
        <v>Q3-2011</v>
      </c>
      <c r="O147" t="s">
        <v>260</v>
      </c>
      <c r="P147" s="3">
        <v>40786</v>
      </c>
      <c r="Q147" s="5">
        <v>1764842</v>
      </c>
      <c r="R147" s="5">
        <v>1685685</v>
      </c>
      <c r="S147" s="19">
        <f t="shared" si="23"/>
        <v>1.0469583581748665</v>
      </c>
    </row>
    <row r="148" spans="1:19" x14ac:dyDescent="0.25">
      <c r="A148" s="35">
        <f t="shared" si="16"/>
        <v>2011</v>
      </c>
      <c r="B148" s="35" t="str">
        <f t="shared" si="17"/>
        <v>Q3-2011</v>
      </c>
      <c r="C148" t="s">
        <v>261</v>
      </c>
      <c r="D148" s="3">
        <v>40816</v>
      </c>
      <c r="E148" s="4">
        <v>540.1</v>
      </c>
      <c r="F148" s="4">
        <v>393.9</v>
      </c>
      <c r="G148" s="23">
        <f t="shared" si="18"/>
        <v>514.81374470712683</v>
      </c>
      <c r="H148" s="23">
        <f t="shared" si="19"/>
        <v>375.45849664902283</v>
      </c>
      <c r="I148" s="47">
        <f t="shared" si="20"/>
        <v>890.27224135614961</v>
      </c>
      <c r="J148" s="47">
        <f t="shared" si="21"/>
        <v>934</v>
      </c>
      <c r="K148" s="76">
        <v>-1</v>
      </c>
      <c r="N148" t="str">
        <f t="shared" si="22"/>
        <v>Q3-2011</v>
      </c>
      <c r="O148" t="s">
        <v>261</v>
      </c>
      <c r="P148" s="3">
        <v>40816</v>
      </c>
      <c r="Q148" s="5">
        <v>1771722</v>
      </c>
      <c r="R148" s="5">
        <v>1688774</v>
      </c>
      <c r="S148" s="19">
        <f t="shared" si="23"/>
        <v>1.0491172886366085</v>
      </c>
    </row>
    <row r="149" spans="1:19" x14ac:dyDescent="0.25">
      <c r="A149" s="35">
        <f t="shared" si="16"/>
        <v>2011</v>
      </c>
      <c r="B149" s="35" t="str">
        <f t="shared" si="17"/>
        <v>Q4-2011</v>
      </c>
      <c r="C149" t="s">
        <v>262</v>
      </c>
      <c r="D149" s="3">
        <v>40847</v>
      </c>
      <c r="E149" s="4">
        <v>541.6</v>
      </c>
      <c r="F149" s="4">
        <v>396.8</v>
      </c>
      <c r="G149" s="23">
        <f t="shared" si="18"/>
        <v>516.28077662575697</v>
      </c>
      <c r="H149" s="23">
        <f t="shared" si="19"/>
        <v>378.25002246141128</v>
      </c>
      <c r="I149" s="47">
        <f t="shared" si="20"/>
        <v>894.53079908716825</v>
      </c>
      <c r="J149" s="47">
        <f t="shared" si="21"/>
        <v>938.40000000000009</v>
      </c>
      <c r="K149" s="76">
        <v>-1</v>
      </c>
      <c r="N149" t="str">
        <f t="shared" si="22"/>
        <v>Q4-2011</v>
      </c>
      <c r="O149" t="s">
        <v>262</v>
      </c>
      <c r="P149" s="3">
        <v>40847</v>
      </c>
      <c r="Q149" s="5">
        <v>1780832</v>
      </c>
      <c r="R149" s="5">
        <v>1697580</v>
      </c>
      <c r="S149" s="19">
        <f t="shared" si="23"/>
        <v>1.0490415768329033</v>
      </c>
    </row>
    <row r="150" spans="1:19" x14ac:dyDescent="0.25">
      <c r="A150" s="35">
        <f t="shared" si="16"/>
        <v>2011</v>
      </c>
      <c r="B150" s="35" t="str">
        <f t="shared" si="17"/>
        <v>Q4-2011</v>
      </c>
      <c r="C150" t="s">
        <v>263</v>
      </c>
      <c r="D150" s="3">
        <v>40877</v>
      </c>
      <c r="E150" s="4">
        <v>543</v>
      </c>
      <c r="F150" s="4">
        <v>399.5</v>
      </c>
      <c r="G150" s="23">
        <f t="shared" si="18"/>
        <v>516.89410261845524</v>
      </c>
      <c r="H150" s="23">
        <f t="shared" si="19"/>
        <v>380.29317494672722</v>
      </c>
      <c r="I150" s="47">
        <f t="shared" si="20"/>
        <v>897.18727756518251</v>
      </c>
      <c r="J150" s="47">
        <f t="shared" si="21"/>
        <v>942.5</v>
      </c>
      <c r="K150" s="76">
        <v>-1</v>
      </c>
      <c r="N150" t="str">
        <f t="shared" si="22"/>
        <v>Q4-2011</v>
      </c>
      <c r="O150" t="s">
        <v>263</v>
      </c>
      <c r="P150" s="3">
        <v>40877</v>
      </c>
      <c r="Q150" s="5">
        <v>1792660</v>
      </c>
      <c r="R150" s="5">
        <v>1706474</v>
      </c>
      <c r="S150" s="19">
        <f t="shared" si="23"/>
        <v>1.0505053109511191</v>
      </c>
    </row>
    <row r="151" spans="1:19" x14ac:dyDescent="0.25">
      <c r="A151" s="35">
        <f t="shared" si="16"/>
        <v>2011</v>
      </c>
      <c r="B151" s="35" t="str">
        <f t="shared" si="17"/>
        <v>Q4-2011</v>
      </c>
      <c r="C151" t="s">
        <v>264</v>
      </c>
      <c r="D151" s="3">
        <v>40908</v>
      </c>
      <c r="E151" s="4">
        <v>544.29999999999995</v>
      </c>
      <c r="F151" s="4">
        <v>400.2</v>
      </c>
      <c r="G151" s="23">
        <f t="shared" si="18"/>
        <v>516.68280446593792</v>
      </c>
      <c r="H151" s="23">
        <f t="shared" si="19"/>
        <v>379.89428320277119</v>
      </c>
      <c r="I151" s="47">
        <f t="shared" si="20"/>
        <v>896.57708766870905</v>
      </c>
      <c r="J151" s="47">
        <f t="shared" si="21"/>
        <v>944.5</v>
      </c>
      <c r="K151" s="76">
        <v>-1</v>
      </c>
      <c r="N151" t="str">
        <f t="shared" si="22"/>
        <v>Q4-2011</v>
      </c>
      <c r="O151" t="s">
        <v>264</v>
      </c>
      <c r="P151" s="3">
        <v>40908</v>
      </c>
      <c r="Q151" s="5">
        <v>1805399</v>
      </c>
      <c r="R151" s="5">
        <v>1713795</v>
      </c>
      <c r="S151" s="19">
        <f t="shared" si="23"/>
        <v>1.0534509670059722</v>
      </c>
    </row>
    <row r="152" spans="1:19" x14ac:dyDescent="0.25">
      <c r="A152" s="35">
        <f t="shared" si="16"/>
        <v>2012</v>
      </c>
      <c r="B152" s="35" t="str">
        <f t="shared" si="17"/>
        <v>Q1-2012</v>
      </c>
      <c r="C152" t="s">
        <v>265</v>
      </c>
      <c r="D152" s="3">
        <v>40939</v>
      </c>
      <c r="E152" s="4">
        <v>545.70000000000005</v>
      </c>
      <c r="F152" s="4">
        <v>396.7</v>
      </c>
      <c r="G152" s="23">
        <f t="shared" si="18"/>
        <v>517.83664683159134</v>
      </c>
      <c r="H152" s="23">
        <f t="shared" si="19"/>
        <v>376.44456257667633</v>
      </c>
      <c r="I152" s="47">
        <f t="shared" si="20"/>
        <v>894.28120940826761</v>
      </c>
      <c r="J152" s="47">
        <f t="shared" si="21"/>
        <v>942.40000000000009</v>
      </c>
      <c r="K152" s="76">
        <v>-1</v>
      </c>
      <c r="N152" t="str">
        <f t="shared" si="22"/>
        <v>Q1-2012</v>
      </c>
      <c r="O152" t="s">
        <v>265</v>
      </c>
      <c r="P152" s="3">
        <v>40939</v>
      </c>
      <c r="Q152" s="5">
        <v>1819336</v>
      </c>
      <c r="R152" s="5">
        <v>1726441</v>
      </c>
      <c r="S152" s="19">
        <f t="shared" si="23"/>
        <v>1.0538072253844759</v>
      </c>
    </row>
    <row r="153" spans="1:19" x14ac:dyDescent="0.25">
      <c r="A153" s="35">
        <f t="shared" si="16"/>
        <v>2012</v>
      </c>
      <c r="B153" s="35" t="str">
        <f t="shared" si="17"/>
        <v>Q1-2012</v>
      </c>
      <c r="C153" t="s">
        <v>266</v>
      </c>
      <c r="D153" s="3">
        <v>40968</v>
      </c>
      <c r="E153" s="4">
        <v>547.1</v>
      </c>
      <c r="F153" s="4">
        <v>399.1</v>
      </c>
      <c r="G153" s="23">
        <f t="shared" si="18"/>
        <v>518.50419800739166</v>
      </c>
      <c r="H153" s="23">
        <f t="shared" si="19"/>
        <v>378.23985637863279</v>
      </c>
      <c r="I153" s="47">
        <f t="shared" si="20"/>
        <v>896.74405438602446</v>
      </c>
      <c r="J153" s="47">
        <f t="shared" si="21"/>
        <v>946.2</v>
      </c>
      <c r="K153" s="76">
        <v>-1</v>
      </c>
      <c r="N153" t="str">
        <f t="shared" si="22"/>
        <v>Q1-2012</v>
      </c>
      <c r="O153" t="s">
        <v>266</v>
      </c>
      <c r="P153" s="3">
        <v>40968</v>
      </c>
      <c r="Q153" s="5">
        <v>1828558</v>
      </c>
      <c r="R153" s="5">
        <v>1732983</v>
      </c>
      <c r="S153" s="19">
        <f t="shared" si="23"/>
        <v>1.0551505698555612</v>
      </c>
    </row>
    <row r="154" spans="1:19" x14ac:dyDescent="0.25">
      <c r="A154" s="35">
        <f t="shared" si="16"/>
        <v>2012</v>
      </c>
      <c r="B154" s="35" t="str">
        <f t="shared" si="17"/>
        <v>Q1-2012</v>
      </c>
      <c r="C154" t="s">
        <v>267</v>
      </c>
      <c r="D154" s="3">
        <v>40999</v>
      </c>
      <c r="E154" s="4">
        <v>548.6</v>
      </c>
      <c r="F154" s="4">
        <v>406.9</v>
      </c>
      <c r="G154" s="23">
        <f t="shared" si="18"/>
        <v>519.45216433340693</v>
      </c>
      <c r="H154" s="23">
        <f t="shared" si="19"/>
        <v>385.28087070226621</v>
      </c>
      <c r="I154" s="47">
        <f t="shared" si="20"/>
        <v>904.73303503567308</v>
      </c>
      <c r="J154" s="47">
        <f t="shared" si="21"/>
        <v>955.5</v>
      </c>
      <c r="K154" s="76">
        <v>-1</v>
      </c>
      <c r="N154" t="str">
        <f t="shared" si="22"/>
        <v>Q1-2012</v>
      </c>
      <c r="O154" t="s">
        <v>267</v>
      </c>
      <c r="P154" s="3">
        <v>40999</v>
      </c>
      <c r="Q154" s="5">
        <v>1835415</v>
      </c>
      <c r="R154" s="5">
        <v>1737897</v>
      </c>
      <c r="S154" s="19">
        <f t="shared" si="23"/>
        <v>1.0561126464917081</v>
      </c>
    </row>
    <row r="155" spans="1:19" x14ac:dyDescent="0.25">
      <c r="A155" s="35">
        <f t="shared" si="16"/>
        <v>2012</v>
      </c>
      <c r="B155" s="35" t="str">
        <f t="shared" si="17"/>
        <v>Q2-2012</v>
      </c>
      <c r="C155" t="s">
        <v>268</v>
      </c>
      <c r="D155" s="3">
        <v>41029</v>
      </c>
      <c r="E155" s="4">
        <v>550.20000000000005</v>
      </c>
      <c r="F155" s="4">
        <v>416.3</v>
      </c>
      <c r="G155" s="23">
        <f t="shared" si="18"/>
        <v>519.54001371883999</v>
      </c>
      <c r="H155" s="23">
        <f t="shared" si="19"/>
        <v>393.10161343357521</v>
      </c>
      <c r="I155" s="47">
        <f t="shared" si="20"/>
        <v>912.64162715241514</v>
      </c>
      <c r="J155" s="47">
        <f t="shared" si="21"/>
        <v>966.5</v>
      </c>
      <c r="K155" s="76">
        <v>-1</v>
      </c>
      <c r="N155" t="str">
        <f t="shared" si="22"/>
        <v>Q2-2012</v>
      </c>
      <c r="O155" t="s">
        <v>268</v>
      </c>
      <c r="P155" s="3">
        <v>41029</v>
      </c>
      <c r="Q155" s="5">
        <v>1836890</v>
      </c>
      <c r="R155" s="5">
        <v>1734529</v>
      </c>
      <c r="S155" s="19">
        <f t="shared" si="23"/>
        <v>1.0590137149623904</v>
      </c>
    </row>
    <row r="156" spans="1:19" x14ac:dyDescent="0.25">
      <c r="A156" s="35">
        <f t="shared" si="16"/>
        <v>2012</v>
      </c>
      <c r="B156" s="35" t="str">
        <f t="shared" si="17"/>
        <v>Q2-2012</v>
      </c>
      <c r="C156" t="s">
        <v>269</v>
      </c>
      <c r="D156" s="3">
        <v>41060</v>
      </c>
      <c r="E156" s="4">
        <v>551.9</v>
      </c>
      <c r="F156" s="4">
        <v>423.8</v>
      </c>
      <c r="G156" s="23">
        <f t="shared" si="18"/>
        <v>520.10483317926924</v>
      </c>
      <c r="H156" s="23">
        <f t="shared" si="19"/>
        <v>399.38472241597088</v>
      </c>
      <c r="I156" s="47">
        <f t="shared" si="20"/>
        <v>919.48955559524006</v>
      </c>
      <c r="J156" s="47">
        <f t="shared" si="21"/>
        <v>975.7</v>
      </c>
      <c r="K156" s="76">
        <v>-1</v>
      </c>
      <c r="N156" t="str">
        <f t="shared" si="22"/>
        <v>Q2-2012</v>
      </c>
      <c r="O156" t="s">
        <v>269</v>
      </c>
      <c r="P156" s="3">
        <v>41060</v>
      </c>
      <c r="Q156" s="5">
        <v>1842307</v>
      </c>
      <c r="R156" s="5">
        <v>1736171</v>
      </c>
      <c r="S156" s="19">
        <f t="shared" si="23"/>
        <v>1.0611322271826911</v>
      </c>
    </row>
    <row r="157" spans="1:19" x14ac:dyDescent="0.25">
      <c r="A157" s="35">
        <f t="shared" si="16"/>
        <v>2012</v>
      </c>
      <c r="B157" s="35" t="str">
        <f t="shared" si="17"/>
        <v>Q2-2012</v>
      </c>
      <c r="C157" t="s">
        <v>270</v>
      </c>
      <c r="D157" s="3">
        <v>41090</v>
      </c>
      <c r="E157" s="4">
        <v>553.70000000000005</v>
      </c>
      <c r="F157" s="4">
        <v>423.9</v>
      </c>
      <c r="G157" s="23">
        <f t="shared" si="18"/>
        <v>521.32532274768494</v>
      </c>
      <c r="H157" s="23">
        <f t="shared" si="19"/>
        <v>399.11469083031182</v>
      </c>
      <c r="I157" s="47">
        <f t="shared" si="20"/>
        <v>920.44001357799675</v>
      </c>
      <c r="J157" s="47">
        <f t="shared" si="21"/>
        <v>977.6</v>
      </c>
      <c r="K157" s="76">
        <v>-1</v>
      </c>
      <c r="N157" t="str">
        <f t="shared" si="22"/>
        <v>Q2-2012</v>
      </c>
      <c r="O157" t="s">
        <v>270</v>
      </c>
      <c r="P157" s="3">
        <v>41090</v>
      </c>
      <c r="Q157" s="5">
        <v>1850052</v>
      </c>
      <c r="R157" s="5">
        <v>1741880</v>
      </c>
      <c r="S157" s="19">
        <f t="shared" si="23"/>
        <v>1.0621007187636347</v>
      </c>
    </row>
    <row r="158" spans="1:19" x14ac:dyDescent="0.25">
      <c r="A158" s="35">
        <f t="shared" si="16"/>
        <v>2012</v>
      </c>
      <c r="B158" s="35" t="str">
        <f t="shared" si="17"/>
        <v>Q3-2012</v>
      </c>
      <c r="C158" t="s">
        <v>271</v>
      </c>
      <c r="D158" s="3">
        <v>41121</v>
      </c>
      <c r="E158" s="4">
        <v>555.6</v>
      </c>
      <c r="F158" s="4">
        <v>420.4</v>
      </c>
      <c r="G158" s="23">
        <f t="shared" si="18"/>
        <v>521.8382811316925</v>
      </c>
      <c r="H158" s="23">
        <f t="shared" si="19"/>
        <v>394.85387578791131</v>
      </c>
      <c r="I158" s="47">
        <f t="shared" si="20"/>
        <v>916.6921569196038</v>
      </c>
      <c r="J158" s="47">
        <f t="shared" si="21"/>
        <v>976</v>
      </c>
      <c r="K158" s="76">
        <v>-1</v>
      </c>
      <c r="N158" t="str">
        <f t="shared" si="22"/>
        <v>Q3-2012</v>
      </c>
      <c r="O158" t="s">
        <v>271</v>
      </c>
      <c r="P158" s="3">
        <v>41121</v>
      </c>
      <c r="Q158" s="5">
        <v>1862202</v>
      </c>
      <c r="R158" s="5">
        <v>1749043</v>
      </c>
      <c r="S158" s="19">
        <f t="shared" si="23"/>
        <v>1.064697666095116</v>
      </c>
    </row>
    <row r="159" spans="1:19" x14ac:dyDescent="0.25">
      <c r="A159" s="35">
        <f t="shared" si="16"/>
        <v>2012</v>
      </c>
      <c r="B159" s="35" t="str">
        <f t="shared" si="17"/>
        <v>Q3-2012</v>
      </c>
      <c r="C159" t="s">
        <v>272</v>
      </c>
      <c r="D159" s="3">
        <v>41152</v>
      </c>
      <c r="E159" s="4">
        <v>557.6</v>
      </c>
      <c r="F159" s="4">
        <v>420.2</v>
      </c>
      <c r="G159" s="23">
        <f t="shared" si="18"/>
        <v>522.80936186552765</v>
      </c>
      <c r="H159" s="23">
        <f t="shared" si="19"/>
        <v>393.982234318319</v>
      </c>
      <c r="I159" s="47">
        <f t="shared" si="20"/>
        <v>916.79159618384665</v>
      </c>
      <c r="J159" s="47">
        <f t="shared" si="21"/>
        <v>977.8</v>
      </c>
      <c r="K159" s="76">
        <v>-1</v>
      </c>
      <c r="N159" t="str">
        <f t="shared" si="22"/>
        <v>Q3-2012</v>
      </c>
      <c r="O159" t="s">
        <v>272</v>
      </c>
      <c r="P159" s="3">
        <v>41152</v>
      </c>
      <c r="Q159" s="5">
        <v>1869841</v>
      </c>
      <c r="R159" s="5">
        <v>1753175</v>
      </c>
      <c r="S159" s="19">
        <f t="shared" si="23"/>
        <v>1.0665455530680052</v>
      </c>
    </row>
    <row r="160" spans="1:19" x14ac:dyDescent="0.25">
      <c r="A160" s="35">
        <f t="shared" si="16"/>
        <v>2012</v>
      </c>
      <c r="B160" s="35" t="str">
        <f t="shared" si="17"/>
        <v>Q3-2012</v>
      </c>
      <c r="C160" t="s">
        <v>273</v>
      </c>
      <c r="D160" s="3">
        <v>41182</v>
      </c>
      <c r="E160" s="4">
        <v>559.70000000000005</v>
      </c>
      <c r="F160" s="4">
        <v>420.8</v>
      </c>
      <c r="G160" s="23">
        <f t="shared" si="18"/>
        <v>524.27805091970663</v>
      </c>
      <c r="H160" s="23">
        <f t="shared" si="19"/>
        <v>394.16866862071208</v>
      </c>
      <c r="I160" s="47">
        <f t="shared" si="20"/>
        <v>918.44671954041871</v>
      </c>
      <c r="J160" s="47">
        <f t="shared" si="21"/>
        <v>980.5</v>
      </c>
      <c r="K160" s="76">
        <v>-1</v>
      </c>
      <c r="N160" t="str">
        <f t="shared" si="22"/>
        <v>Q3-2012</v>
      </c>
      <c r="O160" t="s">
        <v>273</v>
      </c>
      <c r="P160" s="3">
        <v>41182</v>
      </c>
      <c r="Q160" s="5">
        <v>1874402</v>
      </c>
      <c r="R160" s="5">
        <v>1755776</v>
      </c>
      <c r="S160" s="19">
        <f t="shared" si="23"/>
        <v>1.0675632882554495</v>
      </c>
    </row>
    <row r="161" spans="1:19" x14ac:dyDescent="0.25">
      <c r="A161" s="35">
        <f t="shared" si="16"/>
        <v>2012</v>
      </c>
      <c r="B161" s="35" t="str">
        <f t="shared" si="17"/>
        <v>Q4-2012</v>
      </c>
      <c r="C161" t="s">
        <v>274</v>
      </c>
      <c r="D161" s="3">
        <v>41213</v>
      </c>
      <c r="E161" s="4">
        <v>561.9</v>
      </c>
      <c r="F161" s="4">
        <v>424.2</v>
      </c>
      <c r="G161" s="23">
        <f t="shared" si="18"/>
        <v>526.2145727954869</v>
      </c>
      <c r="H161" s="23">
        <f t="shared" si="19"/>
        <v>397.25969350390739</v>
      </c>
      <c r="I161" s="47">
        <f t="shared" si="20"/>
        <v>923.47426629939423</v>
      </c>
      <c r="J161" s="47">
        <f t="shared" si="21"/>
        <v>986.09999999999991</v>
      </c>
      <c r="K161" s="76">
        <v>-1</v>
      </c>
      <c r="N161" t="str">
        <f t="shared" si="22"/>
        <v>Q4-2012</v>
      </c>
      <c r="O161" t="s">
        <v>274</v>
      </c>
      <c r="P161" s="3">
        <v>41213</v>
      </c>
      <c r="Q161" s="5">
        <v>1876174</v>
      </c>
      <c r="R161" s="5">
        <v>1757021</v>
      </c>
      <c r="S161" s="19">
        <f t="shared" si="23"/>
        <v>1.0678153533736934</v>
      </c>
    </row>
    <row r="162" spans="1:19" x14ac:dyDescent="0.25">
      <c r="A162" s="35">
        <f t="shared" si="16"/>
        <v>2012</v>
      </c>
      <c r="B162" s="35" t="str">
        <f t="shared" si="17"/>
        <v>Q4-2012</v>
      </c>
      <c r="C162" t="s">
        <v>275</v>
      </c>
      <c r="D162" s="3">
        <v>41243</v>
      </c>
      <c r="E162" s="4">
        <v>564.20000000000005</v>
      </c>
      <c r="F162" s="4">
        <v>426.8</v>
      </c>
      <c r="G162" s="23">
        <f t="shared" si="18"/>
        <v>528.12372227096932</v>
      </c>
      <c r="H162" s="23">
        <f t="shared" si="19"/>
        <v>399.50940210076158</v>
      </c>
      <c r="I162" s="47">
        <f t="shared" si="20"/>
        <v>927.6331243717309</v>
      </c>
      <c r="J162" s="47">
        <f t="shared" si="21"/>
        <v>991</v>
      </c>
      <c r="K162" s="76">
        <v>-1</v>
      </c>
      <c r="N162" t="str">
        <f t="shared" si="22"/>
        <v>Q4-2012</v>
      </c>
      <c r="O162" t="s">
        <v>275</v>
      </c>
      <c r="P162" s="3">
        <v>41243</v>
      </c>
      <c r="Q162" s="5">
        <v>1878176</v>
      </c>
      <c r="R162" s="5">
        <v>1758081</v>
      </c>
      <c r="S162" s="19">
        <f t="shared" si="23"/>
        <v>1.0683102769440089</v>
      </c>
    </row>
    <row r="163" spans="1:19" x14ac:dyDescent="0.25">
      <c r="A163" s="35">
        <f t="shared" si="16"/>
        <v>2012</v>
      </c>
      <c r="B163" s="35" t="str">
        <f t="shared" si="17"/>
        <v>Q4-2012</v>
      </c>
      <c r="C163" t="s">
        <v>276</v>
      </c>
      <c r="D163" s="3">
        <v>41274</v>
      </c>
      <c r="E163" s="4">
        <v>566.6</v>
      </c>
      <c r="F163" s="4">
        <v>427.9</v>
      </c>
      <c r="G163" s="23">
        <f t="shared" si="18"/>
        <v>528.80742767978359</v>
      </c>
      <c r="H163" s="23">
        <f t="shared" si="19"/>
        <v>399.35880392548421</v>
      </c>
      <c r="I163" s="47">
        <f t="shared" si="20"/>
        <v>928.16623160526774</v>
      </c>
      <c r="J163" s="47">
        <f t="shared" si="21"/>
        <v>994.5</v>
      </c>
      <c r="K163" s="76">
        <v>-1</v>
      </c>
      <c r="N163" t="str">
        <f t="shared" si="22"/>
        <v>Q4-2012</v>
      </c>
      <c r="O163" t="s">
        <v>276</v>
      </c>
      <c r="P163" s="3">
        <v>41274</v>
      </c>
      <c r="Q163" s="5">
        <v>1882876</v>
      </c>
      <c r="R163" s="5">
        <v>1757287</v>
      </c>
      <c r="S163" s="19">
        <f t="shared" si="23"/>
        <v>1.0714675519707366</v>
      </c>
    </row>
    <row r="164" spans="1:19" x14ac:dyDescent="0.25">
      <c r="A164" s="35">
        <f t="shared" si="16"/>
        <v>2013</v>
      </c>
      <c r="B164" s="35" t="str">
        <f t="shared" si="17"/>
        <v>Q1-2013</v>
      </c>
      <c r="C164" t="s">
        <v>277</v>
      </c>
      <c r="D164" s="3">
        <v>41305</v>
      </c>
      <c r="E164" s="4">
        <v>569</v>
      </c>
      <c r="F164" s="4">
        <v>425.7</v>
      </c>
      <c r="G164" s="23">
        <f t="shared" si="18"/>
        <v>530.14349617166067</v>
      </c>
      <c r="H164" s="23">
        <f t="shared" si="19"/>
        <v>396.62932569468529</v>
      </c>
      <c r="I164" s="47">
        <f t="shared" si="20"/>
        <v>926.77282186634602</v>
      </c>
      <c r="J164" s="47">
        <f t="shared" si="21"/>
        <v>994.7</v>
      </c>
      <c r="K164" s="76">
        <v>-1</v>
      </c>
      <c r="N164" t="str">
        <f t="shared" si="22"/>
        <v>Q1-2013</v>
      </c>
      <c r="O164" t="s">
        <v>277</v>
      </c>
      <c r="P164" s="3">
        <v>41305</v>
      </c>
      <c r="Q164" s="5">
        <v>1885674</v>
      </c>
      <c r="R164" s="5">
        <v>1756903</v>
      </c>
      <c r="S164" s="19">
        <f t="shared" si="23"/>
        <v>1.0732943139148832</v>
      </c>
    </row>
    <row r="165" spans="1:19" x14ac:dyDescent="0.25">
      <c r="A165" s="35">
        <f t="shared" si="16"/>
        <v>2013</v>
      </c>
      <c r="B165" s="35" t="str">
        <f t="shared" si="17"/>
        <v>Q1-2013</v>
      </c>
      <c r="C165" t="s">
        <v>278</v>
      </c>
      <c r="D165" s="3">
        <v>41333</v>
      </c>
      <c r="E165" s="4">
        <v>571.4</v>
      </c>
      <c r="F165" s="4">
        <v>427.8</v>
      </c>
      <c r="G165" s="23">
        <f t="shared" si="18"/>
        <v>531.58589480019907</v>
      </c>
      <c r="H165" s="23">
        <f t="shared" si="19"/>
        <v>397.99167972615533</v>
      </c>
      <c r="I165" s="47">
        <f t="shared" si="20"/>
        <v>929.5775745263544</v>
      </c>
      <c r="J165" s="47">
        <f t="shared" si="21"/>
        <v>999.2</v>
      </c>
      <c r="K165" s="76">
        <v>-1</v>
      </c>
      <c r="N165" t="str">
        <f t="shared" si="22"/>
        <v>Q1-2013</v>
      </c>
      <c r="O165" t="s">
        <v>278</v>
      </c>
      <c r="P165" s="3">
        <v>41333</v>
      </c>
      <c r="Q165" s="5">
        <v>1890707</v>
      </c>
      <c r="R165" s="5">
        <v>1758966</v>
      </c>
      <c r="S165" s="19">
        <f t="shared" si="23"/>
        <v>1.0748968428042385</v>
      </c>
    </row>
    <row r="166" spans="1:19" x14ac:dyDescent="0.25">
      <c r="A166" s="35">
        <f t="shared" si="16"/>
        <v>2013</v>
      </c>
      <c r="B166" s="35" t="str">
        <f t="shared" si="17"/>
        <v>Q1-2013</v>
      </c>
      <c r="C166" t="s">
        <v>279</v>
      </c>
      <c r="D166" s="3">
        <v>41364</v>
      </c>
      <c r="E166" s="4">
        <v>573.70000000000005</v>
      </c>
      <c r="F166" s="4">
        <v>431.1</v>
      </c>
      <c r="G166" s="23">
        <f t="shared" si="18"/>
        <v>532.88151225850538</v>
      </c>
      <c r="H166" s="23">
        <f t="shared" si="19"/>
        <v>400.42743582820583</v>
      </c>
      <c r="I166" s="47">
        <f t="shared" si="20"/>
        <v>933.30894808671121</v>
      </c>
      <c r="J166" s="47">
        <f t="shared" si="21"/>
        <v>1004.8000000000001</v>
      </c>
      <c r="K166" s="76">
        <v>-1</v>
      </c>
      <c r="N166" t="str">
        <f t="shared" si="22"/>
        <v>Q1-2013</v>
      </c>
      <c r="O166" t="s">
        <v>279</v>
      </c>
      <c r="P166" s="3">
        <v>41364</v>
      </c>
      <c r="Q166" s="5">
        <v>1896316</v>
      </c>
      <c r="R166" s="5">
        <v>1761394</v>
      </c>
      <c r="S166" s="19">
        <f t="shared" si="23"/>
        <v>1.0765995569418314</v>
      </c>
    </row>
    <row r="167" spans="1:19" x14ac:dyDescent="0.25">
      <c r="A167" s="35">
        <f t="shared" si="16"/>
        <v>2013</v>
      </c>
      <c r="B167" s="35" t="str">
        <f t="shared" si="17"/>
        <v>Q2-2013</v>
      </c>
      <c r="C167" t="s">
        <v>280</v>
      </c>
      <c r="D167" s="3">
        <v>41394</v>
      </c>
      <c r="E167" s="4">
        <v>565.70000000000005</v>
      </c>
      <c r="F167" s="4">
        <v>432.1</v>
      </c>
      <c r="G167" s="23">
        <f t="shared" si="18"/>
        <v>527.27940575797243</v>
      </c>
      <c r="H167" s="23">
        <f t="shared" si="19"/>
        <v>402.75310452186653</v>
      </c>
      <c r="I167" s="47">
        <f t="shared" si="20"/>
        <v>930.03251027983902</v>
      </c>
      <c r="J167" s="47">
        <f t="shared" si="21"/>
        <v>997.80000000000007</v>
      </c>
      <c r="K167" s="76">
        <v>-1</v>
      </c>
      <c r="N167" t="str">
        <f t="shared" si="22"/>
        <v>Q2-2013</v>
      </c>
      <c r="O167" t="s">
        <v>280</v>
      </c>
      <c r="P167" s="3">
        <v>41394</v>
      </c>
      <c r="Q167" s="5">
        <v>1900808</v>
      </c>
      <c r="R167" s="5">
        <v>1771711</v>
      </c>
      <c r="S167" s="19">
        <f t="shared" si="23"/>
        <v>1.0728657213281398</v>
      </c>
    </row>
    <row r="168" spans="1:19" x14ac:dyDescent="0.25">
      <c r="A168" s="35">
        <f t="shared" si="16"/>
        <v>2013</v>
      </c>
      <c r="B168" s="35" t="str">
        <f t="shared" si="17"/>
        <v>Q2-2013</v>
      </c>
      <c r="C168" t="s">
        <v>281</v>
      </c>
      <c r="D168" s="3">
        <v>41425</v>
      </c>
      <c r="E168" s="4">
        <v>567.70000000000005</v>
      </c>
      <c r="F168" s="4">
        <v>438.6</v>
      </c>
      <c r="G168" s="23">
        <f t="shared" si="18"/>
        <v>528.18590381304443</v>
      </c>
      <c r="H168" s="23">
        <f t="shared" si="19"/>
        <v>408.07175869720152</v>
      </c>
      <c r="I168" s="47">
        <f t="shared" si="20"/>
        <v>936.25766251024595</v>
      </c>
      <c r="J168" s="47">
        <f t="shared" si="21"/>
        <v>1006.3000000000001</v>
      </c>
      <c r="K168" s="76">
        <v>-1</v>
      </c>
      <c r="N168" t="str">
        <f t="shared" si="22"/>
        <v>Q2-2013</v>
      </c>
      <c r="O168" t="s">
        <v>281</v>
      </c>
      <c r="P168" s="3">
        <v>41425</v>
      </c>
      <c r="Q168" s="5">
        <v>1906849</v>
      </c>
      <c r="R168" s="5">
        <v>1774125</v>
      </c>
      <c r="S168" s="19">
        <f t="shared" si="23"/>
        <v>1.0748109631508491</v>
      </c>
    </row>
    <row r="169" spans="1:19" x14ac:dyDescent="0.25">
      <c r="A169" s="35">
        <f t="shared" si="16"/>
        <v>2013</v>
      </c>
      <c r="B169" s="35" t="str">
        <f t="shared" si="17"/>
        <v>Q2-2013</v>
      </c>
      <c r="C169" t="s">
        <v>282</v>
      </c>
      <c r="D169" s="3">
        <v>41455</v>
      </c>
      <c r="E169" s="4">
        <v>569.6</v>
      </c>
      <c r="F169" s="4">
        <v>441.7</v>
      </c>
      <c r="G169" s="23">
        <f t="shared" si="18"/>
        <v>528.94877718179066</v>
      </c>
      <c r="H169" s="23">
        <f t="shared" si="19"/>
        <v>410.17674663131481</v>
      </c>
      <c r="I169" s="47">
        <f t="shared" si="20"/>
        <v>939.12552381310547</v>
      </c>
      <c r="J169" s="47">
        <f t="shared" si="21"/>
        <v>1011.3</v>
      </c>
      <c r="K169" s="76">
        <v>-1</v>
      </c>
      <c r="N169" t="str">
        <f t="shared" si="22"/>
        <v>Q2-2013</v>
      </c>
      <c r="O169" t="s">
        <v>282</v>
      </c>
      <c r="P169" s="3">
        <v>41455</v>
      </c>
      <c r="Q169" s="5">
        <v>1914471</v>
      </c>
      <c r="R169" s="5">
        <v>1777839</v>
      </c>
      <c r="S169" s="19">
        <f t="shared" si="23"/>
        <v>1.0768528533798618</v>
      </c>
    </row>
    <row r="170" spans="1:19" x14ac:dyDescent="0.25">
      <c r="A170" s="35">
        <f t="shared" si="16"/>
        <v>2013</v>
      </c>
      <c r="B170" s="35" t="str">
        <f t="shared" si="17"/>
        <v>Q3-2013</v>
      </c>
      <c r="C170" t="s">
        <v>283</v>
      </c>
      <c r="D170" s="3">
        <v>41486</v>
      </c>
      <c r="E170" s="4">
        <v>571.4</v>
      </c>
      <c r="F170" s="4">
        <v>447.9</v>
      </c>
      <c r="G170" s="23">
        <f t="shared" si="18"/>
        <v>530.02799969147611</v>
      </c>
      <c r="H170" s="23">
        <f t="shared" si="19"/>
        <v>415.46997035668903</v>
      </c>
      <c r="I170" s="47">
        <f t="shared" si="20"/>
        <v>945.49797004816514</v>
      </c>
      <c r="J170" s="47">
        <f t="shared" si="21"/>
        <v>1019.3</v>
      </c>
      <c r="K170" s="76">
        <v>-1</v>
      </c>
      <c r="N170" t="str">
        <f t="shared" si="22"/>
        <v>Q3-2013</v>
      </c>
      <c r="O170" t="s">
        <v>283</v>
      </c>
      <c r="P170" s="3">
        <v>41486</v>
      </c>
      <c r="Q170" s="5">
        <v>1918814</v>
      </c>
      <c r="R170" s="5">
        <v>1779883</v>
      </c>
      <c r="S170" s="19">
        <f t="shared" si="23"/>
        <v>1.0780562542594092</v>
      </c>
    </row>
    <row r="171" spans="1:19" x14ac:dyDescent="0.25">
      <c r="A171" s="35">
        <f t="shared" si="16"/>
        <v>2013</v>
      </c>
      <c r="B171" s="35" t="str">
        <f t="shared" si="17"/>
        <v>Q3-2013</v>
      </c>
      <c r="C171" t="s">
        <v>284</v>
      </c>
      <c r="D171" s="3">
        <v>41517</v>
      </c>
      <c r="E171" s="4">
        <v>573.1</v>
      </c>
      <c r="F171" s="4">
        <v>452</v>
      </c>
      <c r="G171" s="23">
        <f t="shared" si="18"/>
        <v>531.54363365901065</v>
      </c>
      <c r="H171" s="23">
        <f t="shared" si="19"/>
        <v>419.22478173769463</v>
      </c>
      <c r="I171" s="47">
        <f t="shared" si="20"/>
        <v>950.76841539670522</v>
      </c>
      <c r="J171" s="47">
        <f t="shared" si="21"/>
        <v>1025.0999999999999</v>
      </c>
      <c r="K171" s="76">
        <v>-1</v>
      </c>
      <c r="N171" t="str">
        <f t="shared" si="22"/>
        <v>Q3-2013</v>
      </c>
      <c r="O171" t="s">
        <v>284</v>
      </c>
      <c r="P171" s="3">
        <v>41517</v>
      </c>
      <c r="Q171" s="5">
        <v>1925321</v>
      </c>
      <c r="R171" s="5">
        <v>1785713</v>
      </c>
      <c r="S171" s="19">
        <f t="shared" si="23"/>
        <v>1.0781805362899861</v>
      </c>
    </row>
    <row r="172" spans="1:19" x14ac:dyDescent="0.25">
      <c r="A172" s="35">
        <f t="shared" si="16"/>
        <v>2013</v>
      </c>
      <c r="B172" s="35" t="str">
        <f t="shared" si="17"/>
        <v>Q3-2013</v>
      </c>
      <c r="C172" t="s">
        <v>285</v>
      </c>
      <c r="D172" s="3">
        <v>41547</v>
      </c>
      <c r="E172" s="4">
        <v>574.6</v>
      </c>
      <c r="F172" s="4">
        <v>450.2</v>
      </c>
      <c r="G172" s="23">
        <f t="shared" si="18"/>
        <v>531.892056227289</v>
      </c>
      <c r="H172" s="23">
        <f t="shared" si="19"/>
        <v>416.73825916032973</v>
      </c>
      <c r="I172" s="47">
        <f t="shared" si="20"/>
        <v>948.63031538761879</v>
      </c>
      <c r="J172" s="47">
        <f t="shared" si="21"/>
        <v>1024.8</v>
      </c>
      <c r="K172" s="76">
        <v>-1</v>
      </c>
      <c r="N172" t="str">
        <f t="shared" si="22"/>
        <v>Q3-2013</v>
      </c>
      <c r="O172" t="s">
        <v>285</v>
      </c>
      <c r="P172" s="3">
        <v>41547</v>
      </c>
      <c r="Q172" s="5">
        <v>1936284</v>
      </c>
      <c r="R172" s="5">
        <v>1792367</v>
      </c>
      <c r="S172" s="19">
        <f t="shared" si="23"/>
        <v>1.0802943816751815</v>
      </c>
    </row>
    <row r="173" spans="1:19" x14ac:dyDescent="0.25">
      <c r="A173" s="35">
        <f t="shared" si="16"/>
        <v>2013</v>
      </c>
      <c r="B173" s="35" t="str">
        <f t="shared" si="17"/>
        <v>Q4-2013</v>
      </c>
      <c r="C173" t="s">
        <v>286</v>
      </c>
      <c r="D173" s="3">
        <v>41578</v>
      </c>
      <c r="E173" s="4">
        <v>576.1</v>
      </c>
      <c r="F173" s="4">
        <v>449.4</v>
      </c>
      <c r="G173" s="23">
        <f t="shared" si="18"/>
        <v>532.06648199687436</v>
      </c>
      <c r="H173" s="23">
        <f t="shared" si="19"/>
        <v>415.05064573753748</v>
      </c>
      <c r="I173" s="47">
        <f t="shared" si="20"/>
        <v>947.11712773441184</v>
      </c>
      <c r="J173" s="47">
        <f t="shared" si="21"/>
        <v>1025.5</v>
      </c>
      <c r="K173" s="76">
        <v>-1</v>
      </c>
      <c r="N173" t="str">
        <f t="shared" si="22"/>
        <v>Q4-2013</v>
      </c>
      <c r="O173" t="s">
        <v>286</v>
      </c>
      <c r="P173" s="3">
        <v>41578</v>
      </c>
      <c r="Q173" s="5">
        <v>1950328</v>
      </c>
      <c r="R173" s="5">
        <v>1801257</v>
      </c>
      <c r="S173" s="19">
        <f t="shared" si="23"/>
        <v>1.0827594285546149</v>
      </c>
    </row>
    <row r="174" spans="1:19" x14ac:dyDescent="0.25">
      <c r="A174" s="35">
        <f t="shared" si="16"/>
        <v>2013</v>
      </c>
      <c r="B174" s="35" t="str">
        <f t="shared" si="17"/>
        <v>Q4-2013</v>
      </c>
      <c r="C174" t="s">
        <v>287</v>
      </c>
      <c r="D174" s="3">
        <v>41608</v>
      </c>
      <c r="E174" s="4">
        <v>577.4</v>
      </c>
      <c r="F174" s="4">
        <v>449.2</v>
      </c>
      <c r="G174" s="23">
        <f t="shared" si="18"/>
        <v>532.39440271525768</v>
      </c>
      <c r="H174" s="23">
        <f t="shared" si="19"/>
        <v>414.18698597106641</v>
      </c>
      <c r="I174" s="47">
        <f t="shared" si="20"/>
        <v>946.58138868632409</v>
      </c>
      <c r="J174" s="47">
        <f t="shared" si="21"/>
        <v>1026.5999999999999</v>
      </c>
      <c r="K174" s="76">
        <v>-1</v>
      </c>
      <c r="N174" t="str">
        <f t="shared" si="22"/>
        <v>Q4-2013</v>
      </c>
      <c r="O174" t="s">
        <v>287</v>
      </c>
      <c r="P174" s="3">
        <v>41608</v>
      </c>
      <c r="Q174" s="5">
        <v>1959593</v>
      </c>
      <c r="R174" s="5">
        <v>1806852</v>
      </c>
      <c r="S174" s="19">
        <f t="shared" si="23"/>
        <v>1.0845343171438502</v>
      </c>
    </row>
    <row r="175" spans="1:19" x14ac:dyDescent="0.25">
      <c r="A175" s="35">
        <f t="shared" si="16"/>
        <v>2013</v>
      </c>
      <c r="B175" s="35" t="str">
        <f t="shared" si="17"/>
        <v>Q4-2013</v>
      </c>
      <c r="C175" t="s">
        <v>288</v>
      </c>
      <c r="D175" s="3">
        <v>41639</v>
      </c>
      <c r="E175" s="4">
        <v>578.6</v>
      </c>
      <c r="F175" s="4">
        <v>447.5</v>
      </c>
      <c r="G175" s="23">
        <f t="shared" si="18"/>
        <v>533.45005072156346</v>
      </c>
      <c r="H175" s="23">
        <f t="shared" si="19"/>
        <v>412.58018959194544</v>
      </c>
      <c r="I175" s="47">
        <f t="shared" si="20"/>
        <v>946.0302403135089</v>
      </c>
      <c r="J175" s="47">
        <f t="shared" si="21"/>
        <v>1026.0999999999999</v>
      </c>
      <c r="K175" s="76">
        <v>-1</v>
      </c>
      <c r="N175" t="str">
        <f t="shared" si="22"/>
        <v>Q4-2013</v>
      </c>
      <c r="O175" t="s">
        <v>288</v>
      </c>
      <c r="P175" s="3">
        <v>41639</v>
      </c>
      <c r="Q175" s="5">
        <v>1958733</v>
      </c>
      <c r="R175" s="5">
        <v>1805887</v>
      </c>
      <c r="S175" s="19">
        <f t="shared" si="23"/>
        <v>1.0846376323657017</v>
      </c>
    </row>
    <row r="176" spans="1:19" x14ac:dyDescent="0.25">
      <c r="A176" s="35">
        <f t="shared" si="16"/>
        <v>2014</v>
      </c>
      <c r="B176" s="35" t="str">
        <f t="shared" si="17"/>
        <v>Q1-2014</v>
      </c>
      <c r="C176" t="s">
        <v>289</v>
      </c>
      <c r="D176" s="3">
        <v>41670</v>
      </c>
      <c r="E176" s="4">
        <v>581.4</v>
      </c>
      <c r="F176" s="4">
        <v>460.5</v>
      </c>
      <c r="G176" s="23"/>
      <c r="H176" s="23"/>
      <c r="I176" s="47"/>
      <c r="J176" s="47"/>
      <c r="K176" s="76">
        <v>-1</v>
      </c>
      <c r="N176" t="str">
        <f t="shared" si="22"/>
        <v>Q1-2014</v>
      </c>
      <c r="O176" t="s">
        <v>289</v>
      </c>
      <c r="P176" s="3">
        <v>41670</v>
      </c>
      <c r="Q176" s="5">
        <v>1953883</v>
      </c>
      <c r="R176" s="5">
        <v>1801491</v>
      </c>
      <c r="S176" s="19">
        <f t="shared" si="23"/>
        <v>1.0845921517232116</v>
      </c>
    </row>
    <row r="177" spans="1:19" x14ac:dyDescent="0.25">
      <c r="A177" s="35">
        <f t="shared" si="16"/>
        <v>2014</v>
      </c>
      <c r="B177" s="35" t="str">
        <f t="shared" si="17"/>
        <v>Q1-2014</v>
      </c>
      <c r="C177" t="s">
        <v>290</v>
      </c>
      <c r="D177" s="3">
        <v>41698</v>
      </c>
      <c r="E177" s="4">
        <v>583.20000000000005</v>
      </c>
      <c r="F177" s="4">
        <v>468.7</v>
      </c>
      <c r="G177" s="23"/>
      <c r="H177" s="23"/>
      <c r="I177" s="47"/>
      <c r="J177" s="47"/>
      <c r="K177" s="76">
        <v>-1</v>
      </c>
      <c r="N177" t="str">
        <f t="shared" si="22"/>
        <v>Q1-2014</v>
      </c>
      <c r="O177" t="s">
        <v>290</v>
      </c>
      <c r="P177" s="3">
        <v>41698</v>
      </c>
      <c r="Q177" s="5">
        <v>1950642</v>
      </c>
      <c r="R177" s="5">
        <v>1797764</v>
      </c>
      <c r="S177" s="19">
        <f t="shared" si="23"/>
        <v>1.0850378581393332</v>
      </c>
    </row>
    <row r="178" spans="1:19" x14ac:dyDescent="0.25">
      <c r="A178" s="35">
        <f t="shared" si="16"/>
        <v>2014</v>
      </c>
      <c r="B178" s="35" t="str">
        <f t="shared" si="17"/>
        <v>Q1-2014</v>
      </c>
      <c r="C178" t="s">
        <v>291</v>
      </c>
      <c r="D178" s="3">
        <v>41729</v>
      </c>
      <c r="E178" s="4">
        <v>583.29999999999995</v>
      </c>
      <c r="F178" s="4">
        <v>473.6</v>
      </c>
      <c r="G178" s="23"/>
      <c r="H178" s="23"/>
      <c r="I178" s="47"/>
      <c r="J178" s="47"/>
      <c r="K178" s="76">
        <v>-1</v>
      </c>
      <c r="N178" t="str">
        <f t="shared" si="22"/>
        <v>Q1-2014</v>
      </c>
      <c r="O178" t="s">
        <v>291</v>
      </c>
      <c r="P178" s="3">
        <v>41729</v>
      </c>
      <c r="Q178" s="5">
        <v>1950528</v>
      </c>
      <c r="R178" s="5">
        <v>1795966</v>
      </c>
      <c r="S178" s="19">
        <f t="shared" si="23"/>
        <v>1.0860606492550526</v>
      </c>
    </row>
    <row r="179" spans="1:19" x14ac:dyDescent="0.25">
      <c r="A179" s="35">
        <f t="shared" si="16"/>
        <v>2014</v>
      </c>
      <c r="B179" s="35" t="str">
        <f t="shared" si="17"/>
        <v>Q2-2014</v>
      </c>
      <c r="C179" t="s">
        <v>292</v>
      </c>
      <c r="D179" s="3">
        <v>41759</v>
      </c>
      <c r="E179" s="4">
        <v>585.5</v>
      </c>
      <c r="F179" s="4">
        <v>472.8</v>
      </c>
      <c r="G179" s="23"/>
      <c r="H179" s="23"/>
      <c r="I179" s="47"/>
      <c r="J179" s="47"/>
      <c r="K179" s="76">
        <v>-1</v>
      </c>
      <c r="N179" t="str">
        <f t="shared" si="22"/>
        <v>Q2-2014</v>
      </c>
      <c r="O179" t="s">
        <v>292</v>
      </c>
      <c r="P179" s="3">
        <v>41759</v>
      </c>
      <c r="Q179" s="5">
        <v>1957058</v>
      </c>
      <c r="R179" s="5">
        <v>1798283</v>
      </c>
      <c r="S179" s="19">
        <f t="shared" si="23"/>
        <v>1.0882925546201572</v>
      </c>
    </row>
    <row r="180" spans="1:19" x14ac:dyDescent="0.25">
      <c r="A180" s="35">
        <f t="shared" si="16"/>
        <v>2014</v>
      </c>
      <c r="B180" s="35" t="str">
        <f t="shared" si="17"/>
        <v>Q2-2014</v>
      </c>
      <c r="C180" t="s">
        <v>293</v>
      </c>
      <c r="D180" s="3">
        <v>41790</v>
      </c>
      <c r="E180" s="4">
        <v>586.5</v>
      </c>
      <c r="F180" s="4">
        <v>475.9</v>
      </c>
      <c r="G180" s="23"/>
      <c r="H180" s="23"/>
      <c r="I180" s="47"/>
      <c r="J180" s="47"/>
      <c r="K180" s="76">
        <v>-1</v>
      </c>
      <c r="N180" t="str">
        <f t="shared" si="22"/>
        <v>Q2-2014</v>
      </c>
      <c r="O180" t="s">
        <v>293</v>
      </c>
      <c r="P180" s="3">
        <v>41790</v>
      </c>
      <c r="Q180" s="5">
        <v>1964288</v>
      </c>
      <c r="R180" s="5">
        <v>1801328</v>
      </c>
      <c r="S180" s="19">
        <f t="shared" si="23"/>
        <v>1.0904665890942682</v>
      </c>
    </row>
    <row r="181" spans="1:19" x14ac:dyDescent="0.25">
      <c r="A181" s="35">
        <f t="shared" si="16"/>
        <v>2014</v>
      </c>
      <c r="B181" s="35" t="str">
        <f t="shared" si="17"/>
        <v>Q2-2014</v>
      </c>
      <c r="C181" t="s">
        <v>294</v>
      </c>
      <c r="D181" s="3">
        <v>41820</v>
      </c>
      <c r="E181" s="4">
        <v>588.79999999999995</v>
      </c>
      <c r="F181" s="4">
        <v>474</v>
      </c>
      <c r="G181" s="23"/>
      <c r="H181" s="23"/>
      <c r="I181" s="47"/>
      <c r="J181" s="47"/>
      <c r="K181" s="76">
        <v>-1</v>
      </c>
      <c r="N181" t="str">
        <f t="shared" si="22"/>
        <v>Q2-2014</v>
      </c>
      <c r="O181" t="s">
        <v>294</v>
      </c>
      <c r="P181" s="3">
        <v>41820</v>
      </c>
      <c r="Q181" s="5">
        <v>1970019</v>
      </c>
      <c r="R181" s="5">
        <v>1804467</v>
      </c>
      <c r="S181" s="19">
        <f t="shared" si="23"/>
        <v>1.0917456512089165</v>
      </c>
    </row>
    <row r="182" spans="1:19" x14ac:dyDescent="0.25">
      <c r="A182" s="35">
        <f t="shared" si="16"/>
        <v>2014</v>
      </c>
      <c r="B182" s="35" t="str">
        <f t="shared" si="17"/>
        <v>Q3-2014</v>
      </c>
      <c r="C182" t="s">
        <v>295</v>
      </c>
      <c r="D182" s="3">
        <v>41851</v>
      </c>
      <c r="K182" s="76">
        <v>-1</v>
      </c>
    </row>
  </sheetData>
  <hyperlinks>
    <hyperlink ref="E4" r:id="rId1"/>
    <hyperlink ref="F4" r:id="rId2"/>
    <hyperlink ref="Q4" r:id="rId3"/>
    <hyperlink ref="R4" r:id="rId4"/>
    <hyperlink ref="K4" r:id="rId5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topLeftCell="A7" zoomScale="70" zoomScaleNormal="70" workbookViewId="0">
      <selection activeCell="O7" sqref="O7"/>
    </sheetView>
  </sheetViews>
  <sheetFormatPr defaultRowHeight="15" x14ac:dyDescent="0.25"/>
  <cols>
    <col min="1" max="2" width="9.140625" style="35"/>
    <col min="4" max="4" width="9.42578125" bestFit="1" customWidth="1"/>
    <col min="10" max="13" width="9.140625" style="19"/>
    <col min="14" max="15" width="9.140625" style="46"/>
    <col min="20" max="20" width="11" customWidth="1"/>
  </cols>
  <sheetData>
    <row r="1" spans="1:27" x14ac:dyDescent="0.25">
      <c r="A1" s="35" t="s">
        <v>356</v>
      </c>
      <c r="B1" s="35" t="s">
        <v>349</v>
      </c>
      <c r="J1" s="92" t="s">
        <v>350</v>
      </c>
      <c r="K1" s="92"/>
      <c r="L1" s="92"/>
      <c r="M1" s="92"/>
      <c r="N1" s="44" t="s">
        <v>382</v>
      </c>
      <c r="O1" s="44" t="s">
        <v>383</v>
      </c>
      <c r="X1" s="7" t="s">
        <v>109</v>
      </c>
      <c r="Y1" s="8"/>
      <c r="Z1" s="8"/>
      <c r="AA1" s="9"/>
    </row>
    <row r="2" spans="1:27" s="37" customFormat="1" ht="60" x14ac:dyDescent="0.25">
      <c r="A2" s="35"/>
      <c r="B2" s="36"/>
      <c r="E2" s="37" t="s">
        <v>85</v>
      </c>
      <c r="F2" s="37" t="s">
        <v>86</v>
      </c>
      <c r="G2" s="37" t="s">
        <v>87</v>
      </c>
      <c r="H2" s="37" t="s">
        <v>88</v>
      </c>
      <c r="J2" s="38" t="s">
        <v>85</v>
      </c>
      <c r="K2" s="38" t="s">
        <v>86</v>
      </c>
      <c r="L2" s="38" t="s">
        <v>87</v>
      </c>
      <c r="M2" s="38" t="s">
        <v>88</v>
      </c>
      <c r="N2" s="42"/>
      <c r="O2" s="42"/>
      <c r="U2" s="37" t="s">
        <v>82</v>
      </c>
      <c r="X2" s="39" t="s">
        <v>93</v>
      </c>
      <c r="Y2" s="40"/>
      <c r="Z2" s="40"/>
      <c r="AA2" s="41"/>
    </row>
    <row r="3" spans="1:27" x14ac:dyDescent="0.25">
      <c r="C3" s="2" t="s">
        <v>115</v>
      </c>
      <c r="D3" s="2" t="s">
        <v>8</v>
      </c>
      <c r="E3" s="1" t="s">
        <v>89</v>
      </c>
      <c r="F3" s="1" t="s">
        <v>90</v>
      </c>
      <c r="G3" s="1" t="s">
        <v>91</v>
      </c>
      <c r="H3" s="1" t="s">
        <v>92</v>
      </c>
      <c r="I3" s="1"/>
      <c r="J3" s="22"/>
      <c r="K3" s="22"/>
      <c r="L3" s="22"/>
      <c r="M3" s="22"/>
      <c r="N3" s="45"/>
      <c r="O3" s="45"/>
      <c r="P3" s="1" t="s">
        <v>114</v>
      </c>
      <c r="S3" s="2" t="s">
        <v>315</v>
      </c>
      <c r="T3" s="2" t="s">
        <v>8</v>
      </c>
      <c r="U3" s="1" t="s">
        <v>335</v>
      </c>
      <c r="X3" s="10" t="s">
        <v>94</v>
      </c>
      <c r="Y3" s="11"/>
      <c r="Z3" s="11"/>
      <c r="AA3" s="12"/>
    </row>
    <row r="4" spans="1:27" x14ac:dyDescent="0.25">
      <c r="C4" t="s">
        <v>69</v>
      </c>
      <c r="E4" t="s">
        <v>307</v>
      </c>
      <c r="F4" t="s">
        <v>309</v>
      </c>
      <c r="G4" t="s">
        <v>310</v>
      </c>
      <c r="H4" t="s">
        <v>312</v>
      </c>
      <c r="P4" t="s">
        <v>121</v>
      </c>
      <c r="S4" t="s">
        <v>69</v>
      </c>
      <c r="U4" t="s">
        <v>314</v>
      </c>
      <c r="X4" s="10" t="s">
        <v>95</v>
      </c>
      <c r="Y4" s="11"/>
      <c r="Z4" s="11"/>
      <c r="AA4" s="12"/>
    </row>
    <row r="5" spans="1:27" x14ac:dyDescent="0.25">
      <c r="C5" t="s">
        <v>68</v>
      </c>
      <c r="E5" t="s">
        <v>71</v>
      </c>
      <c r="F5" t="s">
        <v>71</v>
      </c>
      <c r="G5" t="s">
        <v>71</v>
      </c>
      <c r="H5" t="s">
        <v>71</v>
      </c>
      <c r="P5" t="s">
        <v>77</v>
      </c>
      <c r="S5" t="s">
        <v>68</v>
      </c>
      <c r="U5" t="s">
        <v>71</v>
      </c>
      <c r="X5" s="10" t="s">
        <v>96</v>
      </c>
      <c r="Y5" s="11"/>
      <c r="Z5" s="11"/>
      <c r="AA5" s="12"/>
    </row>
    <row r="6" spans="1:27" x14ac:dyDescent="0.25">
      <c r="C6" t="s">
        <v>67</v>
      </c>
      <c r="E6" t="s">
        <v>73</v>
      </c>
      <c r="F6" t="s">
        <v>308</v>
      </c>
      <c r="G6" t="s">
        <v>73</v>
      </c>
      <c r="H6" t="s">
        <v>311</v>
      </c>
      <c r="P6" t="s">
        <v>120</v>
      </c>
      <c r="S6" t="s">
        <v>67</v>
      </c>
      <c r="U6" t="s">
        <v>70</v>
      </c>
      <c r="X6" s="10" t="s">
        <v>97</v>
      </c>
      <c r="Y6" s="11"/>
      <c r="Z6" s="11"/>
      <c r="AA6" s="12"/>
    </row>
    <row r="7" spans="1:27" x14ac:dyDescent="0.25">
      <c r="A7" s="35">
        <f>YEAR(C7)</f>
        <v>2000</v>
      </c>
      <c r="B7" s="35" t="str">
        <f>"Q"&amp;ROUNDUP(MONTH(C7)/3, 0)&amp;"-"&amp;YEAR(C7)</f>
        <v>Q1-2000</v>
      </c>
      <c r="C7" t="s">
        <v>117</v>
      </c>
      <c r="D7" s="3">
        <v>36556</v>
      </c>
      <c r="E7" s="4">
        <v>391.2</v>
      </c>
      <c r="F7" s="4">
        <v>20.9</v>
      </c>
      <c r="G7" s="4">
        <v>25</v>
      </c>
      <c r="H7" s="4">
        <v>170.5</v>
      </c>
      <c r="J7" s="23">
        <f>E7/$U7</f>
        <v>474.36006256896536</v>
      </c>
      <c r="K7" s="23">
        <f>F7/$U7</f>
        <v>25.342856103505561</v>
      </c>
      <c r="L7" s="23">
        <f>G7/$U7</f>
        <v>30.31442117644206</v>
      </c>
      <c r="M7" s="23">
        <f>H7/$U7</f>
        <v>206.74435242333485</v>
      </c>
      <c r="N7" s="47">
        <f>SUM(J7:M7)</f>
        <v>736.76169227224773</v>
      </c>
      <c r="O7" s="47">
        <f>SUM(E7:H7)</f>
        <v>607.59999999999991</v>
      </c>
      <c r="P7" s="5">
        <v>-1</v>
      </c>
      <c r="S7" t="s">
        <v>9</v>
      </c>
      <c r="T7" s="3">
        <v>36616</v>
      </c>
      <c r="U7" s="21">
        <v>0.82468999999999992</v>
      </c>
      <c r="X7" s="10" t="s">
        <v>98</v>
      </c>
      <c r="Y7" s="11"/>
      <c r="Z7" s="11"/>
      <c r="AA7" s="12"/>
    </row>
    <row r="8" spans="1:27" x14ac:dyDescent="0.25">
      <c r="A8" s="35">
        <f t="shared" ref="A8:A71" si="0">YEAR(C8)</f>
        <v>2000</v>
      </c>
      <c r="B8" s="35" t="str">
        <f t="shared" ref="B8:B71" si="1">"Q"&amp;ROUNDUP(MONTH(C8)/3, 0)&amp;"-"&amp;YEAR(C8)</f>
        <v>Q1-2000</v>
      </c>
      <c r="C8" t="s">
        <v>122</v>
      </c>
      <c r="D8" s="3">
        <v>36585</v>
      </c>
      <c r="E8" s="4">
        <v>392.1</v>
      </c>
      <c r="F8" s="4">
        <v>21.2</v>
      </c>
      <c r="G8" s="4">
        <v>25.1</v>
      </c>
      <c r="H8" s="4">
        <v>171.7</v>
      </c>
      <c r="I8" s="4"/>
      <c r="J8" s="23">
        <f>E8/$U7</f>
        <v>475.45138173131727</v>
      </c>
      <c r="K8" s="23">
        <f>F8/$U7</f>
        <v>25.706629157622867</v>
      </c>
      <c r="L8" s="23">
        <f>G8/$U7</f>
        <v>30.435678861147831</v>
      </c>
      <c r="M8" s="23">
        <f>H8/$U7</f>
        <v>208.19944463980406</v>
      </c>
      <c r="N8" s="47">
        <f t="shared" ref="N8:N71" si="2">SUM(J8:M8)</f>
        <v>739.79313438989197</v>
      </c>
      <c r="O8" s="47">
        <f t="shared" ref="O8:O71" si="3">SUM(E8:H8)</f>
        <v>610.1</v>
      </c>
      <c r="P8" s="5">
        <v>-1</v>
      </c>
      <c r="S8" t="s">
        <v>10</v>
      </c>
      <c r="T8" s="3">
        <v>36707</v>
      </c>
      <c r="U8" s="21">
        <v>0.82846999999999993</v>
      </c>
      <c r="X8" s="10" t="s">
        <v>99</v>
      </c>
      <c r="Y8" s="11"/>
      <c r="Z8" s="11"/>
      <c r="AA8" s="12"/>
    </row>
    <row r="9" spans="1:27" x14ac:dyDescent="0.25">
      <c r="A9" s="35">
        <f t="shared" si="0"/>
        <v>2000</v>
      </c>
      <c r="B9" s="35" t="str">
        <f t="shared" si="1"/>
        <v>Q1-2000</v>
      </c>
      <c r="C9" t="s">
        <v>123</v>
      </c>
      <c r="D9" s="3">
        <v>36616</v>
      </c>
      <c r="E9" s="4">
        <v>394.2</v>
      </c>
      <c r="F9" s="4">
        <v>19.600000000000001</v>
      </c>
      <c r="G9" s="4">
        <v>25.2</v>
      </c>
      <c r="H9" s="4">
        <v>171.8</v>
      </c>
      <c r="I9" s="4"/>
      <c r="J9" s="23">
        <f t="shared" ref="J9:M10" si="4">E9/$U7</f>
        <v>477.99779311013839</v>
      </c>
      <c r="K9" s="23">
        <f t="shared" si="4"/>
        <v>23.766506202330575</v>
      </c>
      <c r="L9" s="23">
        <f t="shared" si="4"/>
        <v>30.556936545853596</v>
      </c>
      <c r="M9" s="23">
        <f t="shared" si="4"/>
        <v>208.32070232450985</v>
      </c>
      <c r="N9" s="47">
        <f t="shared" si="2"/>
        <v>740.6419381828324</v>
      </c>
      <c r="O9" s="47">
        <f t="shared" si="3"/>
        <v>610.79999999999995</v>
      </c>
      <c r="P9" s="5">
        <v>-1</v>
      </c>
      <c r="S9" t="s">
        <v>11</v>
      </c>
      <c r="T9" s="3">
        <v>36799</v>
      </c>
      <c r="U9" s="21">
        <v>0.83362999999999998</v>
      </c>
      <c r="X9" s="10" t="s">
        <v>100</v>
      </c>
      <c r="Y9" s="11"/>
      <c r="Z9" s="11"/>
      <c r="AA9" s="12"/>
    </row>
    <row r="10" spans="1:27" x14ac:dyDescent="0.25">
      <c r="A10" s="35">
        <f t="shared" si="0"/>
        <v>2000</v>
      </c>
      <c r="B10" s="35" t="str">
        <f t="shared" si="1"/>
        <v>Q2-2000</v>
      </c>
      <c r="C10" t="s">
        <v>124</v>
      </c>
      <c r="D10" s="3">
        <v>36646</v>
      </c>
      <c r="E10" s="4">
        <v>395.1</v>
      </c>
      <c r="F10" s="4">
        <v>20.3</v>
      </c>
      <c r="G10" s="4">
        <v>24.9</v>
      </c>
      <c r="H10" s="4">
        <v>173.3</v>
      </c>
      <c r="I10" s="4"/>
      <c r="J10" s="23">
        <f t="shared" si="4"/>
        <v>476.90320711673331</v>
      </c>
      <c r="K10" s="23">
        <f t="shared" si="4"/>
        <v>24.502999505111834</v>
      </c>
      <c r="L10" s="23">
        <f t="shared" si="4"/>
        <v>30.055403333856386</v>
      </c>
      <c r="M10" s="23">
        <f t="shared" si="4"/>
        <v>209.18077902639808</v>
      </c>
      <c r="N10" s="47">
        <f t="shared" si="2"/>
        <v>740.64238898209965</v>
      </c>
      <c r="O10" s="47">
        <f t="shared" si="3"/>
        <v>613.6</v>
      </c>
      <c r="P10" s="5">
        <v>-1</v>
      </c>
      <c r="S10" t="s">
        <v>12</v>
      </c>
      <c r="T10" s="3">
        <v>36891</v>
      </c>
      <c r="U10" s="21">
        <v>0.83825000000000005</v>
      </c>
      <c r="X10" s="10" t="s">
        <v>101</v>
      </c>
      <c r="Y10" s="11"/>
      <c r="Z10" s="11"/>
      <c r="AA10" s="12"/>
    </row>
    <row r="11" spans="1:27" x14ac:dyDescent="0.25">
      <c r="A11" s="35">
        <f t="shared" si="0"/>
        <v>2000</v>
      </c>
      <c r="B11" s="35" t="str">
        <f t="shared" si="1"/>
        <v>Q2-2000</v>
      </c>
      <c r="C11" t="s">
        <v>125</v>
      </c>
      <c r="D11" s="3">
        <v>36677</v>
      </c>
      <c r="E11" s="4">
        <v>414.9</v>
      </c>
      <c r="F11" s="4">
        <v>20.399999999999999</v>
      </c>
      <c r="G11" s="4">
        <v>25</v>
      </c>
      <c r="H11" s="4">
        <v>174.3</v>
      </c>
      <c r="I11" s="4"/>
      <c r="J11" s="23">
        <f>E11/$U8</f>
        <v>500.80268446654679</v>
      </c>
      <c r="K11" s="23">
        <f>F11/$U8</f>
        <v>24.623703936171498</v>
      </c>
      <c r="L11" s="23">
        <f>G11/$U8</f>
        <v>30.176107764916054</v>
      </c>
      <c r="M11" s="23">
        <f>H11/$U8</f>
        <v>210.38782333699473</v>
      </c>
      <c r="N11" s="47">
        <f t="shared" si="2"/>
        <v>765.99031950462916</v>
      </c>
      <c r="O11" s="47">
        <f t="shared" si="3"/>
        <v>634.59999999999991</v>
      </c>
      <c r="P11" s="5">
        <v>-1</v>
      </c>
      <c r="S11" t="s">
        <v>13</v>
      </c>
      <c r="T11" s="3">
        <v>36981</v>
      </c>
      <c r="U11" s="21">
        <v>0.84385999999999994</v>
      </c>
      <c r="X11" s="10" t="s">
        <v>102</v>
      </c>
      <c r="Y11" s="11"/>
      <c r="Z11" s="11"/>
      <c r="AA11" s="12"/>
    </row>
    <row r="12" spans="1:27" x14ac:dyDescent="0.25">
      <c r="A12" s="35">
        <f t="shared" si="0"/>
        <v>2000</v>
      </c>
      <c r="B12" s="35" t="str">
        <f t="shared" si="1"/>
        <v>Q2-2000</v>
      </c>
      <c r="C12" t="s">
        <v>126</v>
      </c>
      <c r="D12" s="3">
        <v>36707</v>
      </c>
      <c r="E12" s="4">
        <v>404</v>
      </c>
      <c r="F12" s="4">
        <v>19.2</v>
      </c>
      <c r="G12" s="4">
        <v>24.9</v>
      </c>
      <c r="H12" s="4">
        <v>174.5</v>
      </c>
      <c r="I12" s="4"/>
      <c r="J12" s="23">
        <f t="shared" ref="J12:M13" si="5">E12/$U8</f>
        <v>487.64590148104344</v>
      </c>
      <c r="K12" s="23">
        <f t="shared" si="5"/>
        <v>23.175250763455526</v>
      </c>
      <c r="L12" s="23">
        <f t="shared" si="5"/>
        <v>30.055403333856386</v>
      </c>
      <c r="M12" s="23">
        <f t="shared" si="5"/>
        <v>210.62923219911406</v>
      </c>
      <c r="N12" s="47">
        <f t="shared" si="2"/>
        <v>751.50578777746944</v>
      </c>
      <c r="O12" s="47">
        <f t="shared" si="3"/>
        <v>622.59999999999991</v>
      </c>
      <c r="P12" s="5">
        <v>-1</v>
      </c>
      <c r="S12" t="s">
        <v>14</v>
      </c>
      <c r="T12" s="3">
        <v>37072</v>
      </c>
      <c r="U12" s="21">
        <v>0.8479000000000001</v>
      </c>
      <c r="X12" s="10" t="s">
        <v>103</v>
      </c>
      <c r="Y12" s="11"/>
      <c r="Z12" s="11"/>
      <c r="AA12" s="12"/>
    </row>
    <row r="13" spans="1:27" x14ac:dyDescent="0.25">
      <c r="A13" s="35">
        <f t="shared" si="0"/>
        <v>2000</v>
      </c>
      <c r="B13" s="35" t="str">
        <f t="shared" si="1"/>
        <v>Q3-2000</v>
      </c>
      <c r="C13" t="s">
        <v>127</v>
      </c>
      <c r="D13" s="3">
        <v>36738</v>
      </c>
      <c r="E13" s="4">
        <v>401.4</v>
      </c>
      <c r="F13" s="4">
        <v>20.8</v>
      </c>
      <c r="G13" s="4">
        <v>24.9</v>
      </c>
      <c r="H13" s="4">
        <v>174.6</v>
      </c>
      <c r="I13" s="4"/>
      <c r="J13" s="23">
        <f t="shared" si="5"/>
        <v>481.50858294447175</v>
      </c>
      <c r="K13" s="23">
        <f t="shared" si="5"/>
        <v>24.951117402204815</v>
      </c>
      <c r="L13" s="23">
        <f t="shared" si="5"/>
        <v>29.869366505524031</v>
      </c>
      <c r="M13" s="23">
        <f t="shared" si="5"/>
        <v>209.44543742427695</v>
      </c>
      <c r="N13" s="47">
        <f t="shared" si="2"/>
        <v>745.77450427647761</v>
      </c>
      <c r="O13" s="47">
        <f t="shared" si="3"/>
        <v>621.69999999999993</v>
      </c>
      <c r="P13" s="5">
        <v>-1</v>
      </c>
      <c r="S13" t="s">
        <v>15</v>
      </c>
      <c r="T13" s="3">
        <v>37164</v>
      </c>
      <c r="U13" s="21">
        <v>0.84853999999999996</v>
      </c>
      <c r="X13" s="10" t="s">
        <v>104</v>
      </c>
      <c r="Y13" s="11"/>
      <c r="Z13" s="11"/>
      <c r="AA13" s="12"/>
    </row>
    <row r="14" spans="1:27" x14ac:dyDescent="0.25">
      <c r="A14" s="35">
        <f t="shared" si="0"/>
        <v>2000</v>
      </c>
      <c r="B14" s="35" t="str">
        <f t="shared" si="1"/>
        <v>Q3-2000</v>
      </c>
      <c r="C14" t="s">
        <v>128</v>
      </c>
      <c r="D14" s="3">
        <v>36769</v>
      </c>
      <c r="E14" s="4">
        <v>403.8</v>
      </c>
      <c r="F14" s="4">
        <v>20.399999999999999</v>
      </c>
      <c r="G14" s="4">
        <v>25.1</v>
      </c>
      <c r="H14" s="4">
        <v>176.1</v>
      </c>
      <c r="I14" s="4"/>
      <c r="J14" s="23">
        <f>E14/$U9</f>
        <v>484.38755802934156</v>
      </c>
      <c r="K14" s="23">
        <f>F14/$U9</f>
        <v>24.471288221393184</v>
      </c>
      <c r="L14" s="23">
        <f>G14/$U9</f>
        <v>30.109281095929852</v>
      </c>
      <c r="M14" s="23">
        <f>H14/$U9</f>
        <v>211.24479685232058</v>
      </c>
      <c r="N14" s="47">
        <f t="shared" si="2"/>
        <v>750.21292419898509</v>
      </c>
      <c r="O14" s="47">
        <f t="shared" si="3"/>
        <v>625.4</v>
      </c>
      <c r="P14" s="5">
        <v>-1</v>
      </c>
      <c r="S14" t="s">
        <v>16</v>
      </c>
      <c r="T14" s="3">
        <v>37256</v>
      </c>
      <c r="U14" s="21">
        <v>0.84909999999999997</v>
      </c>
      <c r="X14" s="10" t="s">
        <v>105</v>
      </c>
      <c r="Y14" s="11"/>
      <c r="Z14" s="11"/>
      <c r="AA14" s="12"/>
    </row>
    <row r="15" spans="1:27" x14ac:dyDescent="0.25">
      <c r="A15" s="35">
        <f t="shared" si="0"/>
        <v>2000</v>
      </c>
      <c r="B15" s="35" t="str">
        <f t="shared" si="1"/>
        <v>Q3-2000</v>
      </c>
      <c r="C15" t="s">
        <v>129</v>
      </c>
      <c r="D15" s="3">
        <v>36799</v>
      </c>
      <c r="E15" s="4">
        <v>406.4</v>
      </c>
      <c r="F15" s="4">
        <v>20.5</v>
      </c>
      <c r="G15" s="4">
        <v>24.7</v>
      </c>
      <c r="H15" s="4">
        <v>176.2</v>
      </c>
      <c r="I15" s="4"/>
      <c r="J15" s="23">
        <f t="shared" ref="J15:M16" si="6">E15/$U9</f>
        <v>487.50644770461713</v>
      </c>
      <c r="K15" s="23">
        <f t="shared" si="6"/>
        <v>24.591245516596093</v>
      </c>
      <c r="L15" s="23">
        <f t="shared" si="6"/>
        <v>29.629451915118217</v>
      </c>
      <c r="M15" s="23">
        <f t="shared" si="6"/>
        <v>211.36475414752348</v>
      </c>
      <c r="N15" s="47">
        <f t="shared" si="2"/>
        <v>753.09189928385501</v>
      </c>
      <c r="O15" s="47">
        <f t="shared" si="3"/>
        <v>627.79999999999995</v>
      </c>
      <c r="P15" s="5">
        <v>-1</v>
      </c>
      <c r="S15" t="s">
        <v>17</v>
      </c>
      <c r="T15" s="3">
        <v>37346</v>
      </c>
      <c r="U15" s="21">
        <v>0.85063999999999995</v>
      </c>
      <c r="X15" s="10" t="s">
        <v>106</v>
      </c>
      <c r="Y15" s="11"/>
      <c r="Z15" s="11"/>
      <c r="AA15" s="12"/>
    </row>
    <row r="16" spans="1:27" x14ac:dyDescent="0.25">
      <c r="A16" s="35">
        <f t="shared" si="0"/>
        <v>2000</v>
      </c>
      <c r="B16" s="35" t="str">
        <f t="shared" si="1"/>
        <v>Q4-2000</v>
      </c>
      <c r="C16" t="s">
        <v>130</v>
      </c>
      <c r="D16" s="3">
        <v>36830</v>
      </c>
      <c r="E16" s="4">
        <v>403.6</v>
      </c>
      <c r="F16" s="4">
        <v>21.8</v>
      </c>
      <c r="G16" s="4">
        <v>25.2</v>
      </c>
      <c r="H16" s="4">
        <v>178.5</v>
      </c>
      <c r="I16" s="4"/>
      <c r="J16" s="23">
        <f t="shared" si="6"/>
        <v>481.47927229346851</v>
      </c>
      <c r="K16" s="23">
        <f t="shared" si="6"/>
        <v>26.006561288398448</v>
      </c>
      <c r="L16" s="23">
        <f t="shared" si="6"/>
        <v>30.062630480167012</v>
      </c>
      <c r="M16" s="23">
        <f t="shared" si="6"/>
        <v>212.94363256784968</v>
      </c>
      <c r="N16" s="47">
        <f t="shared" si="2"/>
        <v>750.49209662988369</v>
      </c>
      <c r="O16" s="47">
        <f t="shared" si="3"/>
        <v>629.1</v>
      </c>
      <c r="P16" s="5">
        <v>-1</v>
      </c>
      <c r="S16" t="s">
        <v>18</v>
      </c>
      <c r="T16" s="3">
        <v>37437</v>
      </c>
      <c r="U16" s="21">
        <v>0.8571899999999999</v>
      </c>
      <c r="X16" s="10" t="s">
        <v>107</v>
      </c>
      <c r="Y16" s="11"/>
      <c r="Z16" s="11"/>
      <c r="AA16" s="12"/>
    </row>
    <row r="17" spans="1:27" x14ac:dyDescent="0.25">
      <c r="A17" s="35">
        <f t="shared" si="0"/>
        <v>2000</v>
      </c>
      <c r="B17" s="35" t="str">
        <f t="shared" si="1"/>
        <v>Q4-2000</v>
      </c>
      <c r="C17" t="s">
        <v>131</v>
      </c>
      <c r="D17" s="3">
        <v>36860</v>
      </c>
      <c r="E17" s="4">
        <v>400.2</v>
      </c>
      <c r="F17" s="4">
        <v>21</v>
      </c>
      <c r="G17" s="4">
        <v>24.7</v>
      </c>
      <c r="H17" s="4">
        <v>177.2</v>
      </c>
      <c r="I17" s="4"/>
      <c r="J17" s="23">
        <f>E17/$U10</f>
        <v>477.42320310169993</v>
      </c>
      <c r="K17" s="23">
        <f>F17/$U10</f>
        <v>25.052192066805844</v>
      </c>
      <c r="L17" s="23">
        <f>G17/$U10</f>
        <v>29.466149716671634</v>
      </c>
      <c r="M17" s="23">
        <f>H17/$U10</f>
        <v>211.39278258276167</v>
      </c>
      <c r="N17" s="47">
        <f t="shared" si="2"/>
        <v>743.33432746793915</v>
      </c>
      <c r="O17" s="47">
        <f t="shared" si="3"/>
        <v>623.09999999999991</v>
      </c>
      <c r="P17" s="5">
        <v>-1</v>
      </c>
      <c r="S17" t="s">
        <v>19</v>
      </c>
      <c r="T17" s="3">
        <v>37529</v>
      </c>
      <c r="U17" s="21">
        <v>0.86151</v>
      </c>
      <c r="X17" s="13" t="s">
        <v>108</v>
      </c>
      <c r="Y17" s="14"/>
      <c r="Z17" s="14"/>
      <c r="AA17" s="15"/>
    </row>
    <row r="18" spans="1:27" x14ac:dyDescent="0.25">
      <c r="A18" s="35">
        <f t="shared" si="0"/>
        <v>2000</v>
      </c>
      <c r="B18" s="35" t="str">
        <f t="shared" si="1"/>
        <v>Q4-2000</v>
      </c>
      <c r="C18" t="s">
        <v>132</v>
      </c>
      <c r="D18" s="3">
        <v>36891</v>
      </c>
      <c r="E18" s="4">
        <v>409.8</v>
      </c>
      <c r="F18" s="4">
        <v>22.7</v>
      </c>
      <c r="G18" s="4">
        <v>25.4</v>
      </c>
      <c r="H18" s="4">
        <v>179.3</v>
      </c>
      <c r="I18" s="4"/>
      <c r="J18" s="23">
        <f t="shared" ref="J18:M19" si="7">E18/$U10</f>
        <v>488.87563376081118</v>
      </c>
      <c r="K18" s="23">
        <f t="shared" si="7"/>
        <v>27.080226662690126</v>
      </c>
      <c r="L18" s="23">
        <f t="shared" si="7"/>
        <v>30.301222785565162</v>
      </c>
      <c r="M18" s="23">
        <f t="shared" si="7"/>
        <v>213.8980017894423</v>
      </c>
      <c r="N18" s="47">
        <f t="shared" si="2"/>
        <v>760.15508499850887</v>
      </c>
      <c r="O18" s="47">
        <f t="shared" si="3"/>
        <v>637.20000000000005</v>
      </c>
      <c r="P18" s="5">
        <v>-1</v>
      </c>
      <c r="S18" t="s">
        <v>20</v>
      </c>
      <c r="T18" s="3">
        <v>37621</v>
      </c>
      <c r="U18" s="21">
        <v>0.86545000000000005</v>
      </c>
    </row>
    <row r="19" spans="1:27" x14ac:dyDescent="0.25">
      <c r="A19" s="35">
        <f t="shared" si="0"/>
        <v>2001</v>
      </c>
      <c r="B19" s="35" t="str">
        <f t="shared" si="1"/>
        <v>Q1-2001</v>
      </c>
      <c r="C19" t="s">
        <v>133</v>
      </c>
      <c r="D19" s="3">
        <v>36922</v>
      </c>
      <c r="E19" s="4">
        <v>419.2</v>
      </c>
      <c r="F19" s="4">
        <v>27.3</v>
      </c>
      <c r="G19" s="4">
        <v>26.1</v>
      </c>
      <c r="H19" s="4">
        <v>181.2</v>
      </c>
      <c r="I19" s="4"/>
      <c r="J19" s="23">
        <f t="shared" si="7"/>
        <v>496.76486621003488</v>
      </c>
      <c r="K19" s="23">
        <f t="shared" si="7"/>
        <v>32.351337899651604</v>
      </c>
      <c r="L19" s="23">
        <f t="shared" si="7"/>
        <v>30.92930106889769</v>
      </c>
      <c r="M19" s="23">
        <f t="shared" si="7"/>
        <v>214.72756144384141</v>
      </c>
      <c r="N19" s="47">
        <f t="shared" si="2"/>
        <v>774.77306662242552</v>
      </c>
      <c r="O19" s="47">
        <f t="shared" si="3"/>
        <v>653.79999999999995</v>
      </c>
      <c r="P19" s="5">
        <v>-1</v>
      </c>
      <c r="S19" t="s">
        <v>21</v>
      </c>
      <c r="T19" s="3">
        <v>37711</v>
      </c>
      <c r="U19" s="21">
        <v>0.87156000000000011</v>
      </c>
    </row>
    <row r="20" spans="1:27" x14ac:dyDescent="0.25">
      <c r="A20" s="35">
        <f t="shared" si="0"/>
        <v>2001</v>
      </c>
      <c r="B20" s="35" t="str">
        <f t="shared" si="1"/>
        <v>Q1-2001</v>
      </c>
      <c r="C20" t="s">
        <v>134</v>
      </c>
      <c r="D20" s="3">
        <v>36950</v>
      </c>
      <c r="E20" s="4">
        <v>420.5</v>
      </c>
      <c r="F20" s="4">
        <v>25.4</v>
      </c>
      <c r="G20" s="4">
        <v>26.1</v>
      </c>
      <c r="H20" s="4">
        <v>181.8</v>
      </c>
      <c r="I20" s="4"/>
      <c r="J20" s="23">
        <f>E20/$U11</f>
        <v>498.30540611001828</v>
      </c>
      <c r="K20" s="23">
        <f>F20/$U11</f>
        <v>30.099779584291234</v>
      </c>
      <c r="L20" s="23">
        <f>G20/$U11</f>
        <v>30.92930106889769</v>
      </c>
      <c r="M20" s="23">
        <f>H20/$U11</f>
        <v>215.43857985921838</v>
      </c>
      <c r="N20" s="47">
        <f t="shared" si="2"/>
        <v>774.77306662242552</v>
      </c>
      <c r="O20" s="47">
        <f t="shared" si="3"/>
        <v>653.79999999999995</v>
      </c>
      <c r="P20" s="5">
        <v>-1</v>
      </c>
      <c r="S20" t="s">
        <v>22</v>
      </c>
      <c r="T20" s="3">
        <v>37802</v>
      </c>
      <c r="U20" s="21">
        <v>0.87230999999999992</v>
      </c>
    </row>
    <row r="21" spans="1:27" x14ac:dyDescent="0.25">
      <c r="A21" s="35">
        <f t="shared" si="0"/>
        <v>2001</v>
      </c>
      <c r="B21" s="35" t="str">
        <f t="shared" si="1"/>
        <v>Q1-2001</v>
      </c>
      <c r="C21" t="s">
        <v>135</v>
      </c>
      <c r="D21" s="3">
        <v>36981</v>
      </c>
      <c r="E21" s="4">
        <v>422.7</v>
      </c>
      <c r="F21" s="4">
        <v>23.7</v>
      </c>
      <c r="G21" s="4">
        <v>26</v>
      </c>
      <c r="H21" s="4">
        <v>183.4</v>
      </c>
      <c r="I21" s="4"/>
      <c r="J21" s="23">
        <f t="shared" ref="J21:M22" si="8">E21/$U11</f>
        <v>500.91247363306712</v>
      </c>
      <c r="K21" s="23">
        <f t="shared" si="8"/>
        <v>28.085227407389851</v>
      </c>
      <c r="L21" s="23">
        <f t="shared" si="8"/>
        <v>30.810797999668193</v>
      </c>
      <c r="M21" s="23">
        <f t="shared" si="8"/>
        <v>217.33462896689025</v>
      </c>
      <c r="N21" s="47">
        <f t="shared" si="2"/>
        <v>777.14312800701543</v>
      </c>
      <c r="O21" s="47">
        <f t="shared" si="3"/>
        <v>655.8</v>
      </c>
      <c r="P21" s="5">
        <v>1</v>
      </c>
      <c r="S21" t="s">
        <v>23</v>
      </c>
      <c r="T21" s="3">
        <v>37894</v>
      </c>
      <c r="U21" s="21">
        <v>0.87763999999999998</v>
      </c>
    </row>
    <row r="22" spans="1:27" x14ac:dyDescent="0.25">
      <c r="A22" s="35">
        <f t="shared" si="0"/>
        <v>2001</v>
      </c>
      <c r="B22" s="35" t="str">
        <f t="shared" si="1"/>
        <v>Q2-2001</v>
      </c>
      <c r="C22" t="s">
        <v>136</v>
      </c>
      <c r="D22" s="3">
        <v>37011</v>
      </c>
      <c r="E22" s="4">
        <v>423</v>
      </c>
      <c r="F22" s="4">
        <v>27.3</v>
      </c>
      <c r="G22" s="4">
        <v>26.4</v>
      </c>
      <c r="H22" s="4">
        <v>184.8</v>
      </c>
      <c r="I22" s="4"/>
      <c r="J22" s="23">
        <f t="shared" si="8"/>
        <v>498.87958485670475</v>
      </c>
      <c r="K22" s="23">
        <f t="shared" si="8"/>
        <v>32.197193065219949</v>
      </c>
      <c r="L22" s="23">
        <f t="shared" si="8"/>
        <v>31.135747139992919</v>
      </c>
      <c r="M22" s="23">
        <f t="shared" si="8"/>
        <v>217.95022997995045</v>
      </c>
      <c r="N22" s="47">
        <f t="shared" si="2"/>
        <v>780.16275504186808</v>
      </c>
      <c r="O22" s="47">
        <f t="shared" si="3"/>
        <v>661.5</v>
      </c>
      <c r="P22" s="5">
        <v>1</v>
      </c>
      <c r="S22" t="s">
        <v>24</v>
      </c>
      <c r="T22" s="3">
        <v>37986</v>
      </c>
      <c r="U22" s="21">
        <v>0.88119000000000003</v>
      </c>
    </row>
    <row r="23" spans="1:27" x14ac:dyDescent="0.25">
      <c r="A23" s="35">
        <f t="shared" si="0"/>
        <v>2001</v>
      </c>
      <c r="B23" s="35" t="str">
        <f t="shared" si="1"/>
        <v>Q2-2001</v>
      </c>
      <c r="C23" t="s">
        <v>137</v>
      </c>
      <c r="D23" s="3">
        <v>37042</v>
      </c>
      <c r="E23" s="4">
        <v>422.9</v>
      </c>
      <c r="F23" s="4">
        <v>29.1</v>
      </c>
      <c r="G23" s="4">
        <v>26.4</v>
      </c>
      <c r="H23" s="4">
        <v>185.6</v>
      </c>
      <c r="I23" s="4"/>
      <c r="J23" s="23">
        <f>E23/$U12</f>
        <v>498.76164642056835</v>
      </c>
      <c r="K23" s="23">
        <f>F23/$U12</f>
        <v>34.320084915674016</v>
      </c>
      <c r="L23" s="23">
        <f>G23/$U12</f>
        <v>31.135747139992919</v>
      </c>
      <c r="M23" s="23">
        <f>H23/$U12</f>
        <v>218.89373746904113</v>
      </c>
      <c r="N23" s="47">
        <f t="shared" si="2"/>
        <v>783.1112159452764</v>
      </c>
      <c r="O23" s="47">
        <f t="shared" si="3"/>
        <v>664</v>
      </c>
      <c r="P23" s="5">
        <v>1</v>
      </c>
      <c r="S23" t="s">
        <v>25</v>
      </c>
      <c r="T23" s="3">
        <v>38077</v>
      </c>
      <c r="U23" s="21">
        <v>0.88790999999999998</v>
      </c>
    </row>
    <row r="24" spans="1:27" x14ac:dyDescent="0.25">
      <c r="A24" s="35">
        <f t="shared" si="0"/>
        <v>2001</v>
      </c>
      <c r="B24" s="35" t="str">
        <f t="shared" si="1"/>
        <v>Q2-2001</v>
      </c>
      <c r="C24" t="s">
        <v>138</v>
      </c>
      <c r="D24" s="3">
        <v>37072</v>
      </c>
      <c r="E24" s="4">
        <v>422.2</v>
      </c>
      <c r="F24" s="4">
        <v>28.8</v>
      </c>
      <c r="G24" s="4">
        <v>26.2</v>
      </c>
      <c r="H24" s="4">
        <v>189.9</v>
      </c>
      <c r="I24" s="4"/>
      <c r="J24" s="23">
        <f t="shared" ref="J24:M25" si="9">E24/$U12</f>
        <v>497.93607736761402</v>
      </c>
      <c r="K24" s="23">
        <f t="shared" si="9"/>
        <v>33.966269607265005</v>
      </c>
      <c r="L24" s="23">
        <f t="shared" si="9"/>
        <v>30.899870267720246</v>
      </c>
      <c r="M24" s="23">
        <f t="shared" si="9"/>
        <v>223.96509022290363</v>
      </c>
      <c r="N24" s="47">
        <f t="shared" si="2"/>
        <v>786.76730746550288</v>
      </c>
      <c r="O24" s="47">
        <f t="shared" si="3"/>
        <v>667.1</v>
      </c>
      <c r="P24" s="5">
        <v>1</v>
      </c>
      <c r="S24" t="s">
        <v>26</v>
      </c>
      <c r="T24" s="3">
        <v>38168</v>
      </c>
      <c r="U24" s="21">
        <v>0.89415000000000011</v>
      </c>
    </row>
    <row r="25" spans="1:27" x14ac:dyDescent="0.25">
      <c r="A25" s="35">
        <f t="shared" si="0"/>
        <v>2001</v>
      </c>
      <c r="B25" s="35" t="str">
        <f t="shared" si="1"/>
        <v>Q3-2001</v>
      </c>
      <c r="C25" t="s">
        <v>139</v>
      </c>
      <c r="D25" s="3">
        <v>37103</v>
      </c>
      <c r="E25" s="4">
        <v>432.3</v>
      </c>
      <c r="F25" s="4">
        <v>33.1</v>
      </c>
      <c r="G25" s="4">
        <v>26.6</v>
      </c>
      <c r="H25" s="4">
        <v>189.3</v>
      </c>
      <c r="I25" s="4"/>
      <c r="J25" s="23">
        <f t="shared" si="9"/>
        <v>509.46331345605398</v>
      </c>
      <c r="K25" s="23">
        <f t="shared" si="9"/>
        <v>39.008178754095276</v>
      </c>
      <c r="L25" s="23">
        <f t="shared" si="9"/>
        <v>31.347962382445143</v>
      </c>
      <c r="M25" s="23">
        <f t="shared" si="9"/>
        <v>223.0890706389799</v>
      </c>
      <c r="N25" s="47">
        <f t="shared" si="2"/>
        <v>802.90852523157434</v>
      </c>
      <c r="O25" s="47">
        <f t="shared" si="3"/>
        <v>681.30000000000007</v>
      </c>
      <c r="P25" s="5">
        <v>1</v>
      </c>
      <c r="S25" t="s">
        <v>27</v>
      </c>
      <c r="T25" s="3">
        <v>38260</v>
      </c>
      <c r="U25" s="21">
        <v>0.89934999999999998</v>
      </c>
    </row>
    <row r="26" spans="1:27" x14ac:dyDescent="0.25">
      <c r="A26" s="35">
        <f t="shared" si="0"/>
        <v>2001</v>
      </c>
      <c r="B26" s="35" t="str">
        <f t="shared" si="1"/>
        <v>Q3-2001</v>
      </c>
      <c r="C26" t="s">
        <v>140</v>
      </c>
      <c r="D26" s="3">
        <v>37134</v>
      </c>
      <c r="E26" s="4">
        <v>426.6</v>
      </c>
      <c r="F26" s="4">
        <v>30.6</v>
      </c>
      <c r="G26" s="4">
        <v>26.5</v>
      </c>
      <c r="H26" s="4">
        <v>189.1</v>
      </c>
      <c r="I26" s="4"/>
      <c r="J26" s="23">
        <f>E26/$U13</f>
        <v>502.74589294553004</v>
      </c>
      <c r="K26" s="23">
        <f>F26/$U13</f>
        <v>36.06194168807599</v>
      </c>
      <c r="L26" s="23">
        <f>G26/$U13</f>
        <v>31.230112899804372</v>
      </c>
      <c r="M26" s="23">
        <f>H26/$U13</f>
        <v>222.85337167369835</v>
      </c>
      <c r="N26" s="47">
        <f t="shared" si="2"/>
        <v>792.89131920710872</v>
      </c>
      <c r="O26" s="47">
        <f t="shared" si="3"/>
        <v>672.80000000000007</v>
      </c>
      <c r="P26" s="5">
        <v>1</v>
      </c>
      <c r="S26" t="s">
        <v>28</v>
      </c>
      <c r="T26" s="3">
        <v>38352</v>
      </c>
      <c r="U26" s="21">
        <v>0.90644999999999998</v>
      </c>
    </row>
    <row r="27" spans="1:27" x14ac:dyDescent="0.25">
      <c r="A27" s="35">
        <f t="shared" si="0"/>
        <v>2001</v>
      </c>
      <c r="B27" s="35" t="str">
        <f t="shared" si="1"/>
        <v>Q3-2001</v>
      </c>
      <c r="C27" t="s">
        <v>141</v>
      </c>
      <c r="D27" s="3">
        <v>37164</v>
      </c>
      <c r="E27" s="4">
        <v>426.2</v>
      </c>
      <c r="F27" s="4">
        <v>35.700000000000003</v>
      </c>
      <c r="G27" s="4">
        <v>26.2</v>
      </c>
      <c r="H27" s="4">
        <v>190.3</v>
      </c>
      <c r="I27" s="4"/>
      <c r="J27" s="23">
        <f t="shared" ref="J27:M28" si="10">E27/$U13</f>
        <v>502.27449501496687</v>
      </c>
      <c r="K27" s="23">
        <f t="shared" si="10"/>
        <v>42.072265302755326</v>
      </c>
      <c r="L27" s="23">
        <f t="shared" si="10"/>
        <v>30.876564451882057</v>
      </c>
      <c r="M27" s="23">
        <f t="shared" si="10"/>
        <v>224.26756546538763</v>
      </c>
      <c r="N27" s="47">
        <f t="shared" si="2"/>
        <v>799.49089023499187</v>
      </c>
      <c r="O27" s="47">
        <f t="shared" si="3"/>
        <v>678.4</v>
      </c>
      <c r="P27" s="5">
        <v>1</v>
      </c>
      <c r="S27" t="s">
        <v>29</v>
      </c>
      <c r="T27" s="3">
        <v>38442</v>
      </c>
      <c r="U27" s="21">
        <v>0.91114000000000006</v>
      </c>
    </row>
    <row r="28" spans="1:27" x14ac:dyDescent="0.25">
      <c r="A28" s="35">
        <f t="shared" si="0"/>
        <v>2001</v>
      </c>
      <c r="B28" s="35" t="str">
        <f t="shared" si="1"/>
        <v>Q4-2001</v>
      </c>
      <c r="C28" t="s">
        <v>142</v>
      </c>
      <c r="D28" s="3">
        <v>37195</v>
      </c>
      <c r="E28" s="4">
        <v>425.8</v>
      </c>
      <c r="F28" s="4">
        <v>39.200000000000003</v>
      </c>
      <c r="G28" s="4">
        <v>28.5</v>
      </c>
      <c r="H28" s="4">
        <v>192.4</v>
      </c>
      <c r="I28" s="4"/>
      <c r="J28" s="23">
        <f t="shared" si="10"/>
        <v>501.47214697915445</v>
      </c>
      <c r="K28" s="23">
        <f t="shared" si="10"/>
        <v>46.166529266281948</v>
      </c>
      <c r="L28" s="23">
        <f t="shared" si="10"/>
        <v>33.564951124720295</v>
      </c>
      <c r="M28" s="23">
        <f t="shared" si="10"/>
        <v>226.59286303144506</v>
      </c>
      <c r="N28" s="47">
        <f t="shared" si="2"/>
        <v>807.79649040160177</v>
      </c>
      <c r="O28" s="47">
        <f t="shared" si="3"/>
        <v>685.9</v>
      </c>
      <c r="P28" s="5">
        <v>1</v>
      </c>
      <c r="S28" t="s">
        <v>30</v>
      </c>
      <c r="T28" s="3">
        <v>38533</v>
      </c>
      <c r="U28" s="21">
        <v>0.91720000000000002</v>
      </c>
    </row>
    <row r="29" spans="1:27" x14ac:dyDescent="0.25">
      <c r="A29" s="35">
        <f t="shared" si="0"/>
        <v>2001</v>
      </c>
      <c r="B29" s="35" t="str">
        <f t="shared" si="1"/>
        <v>Q4-2001</v>
      </c>
      <c r="C29" t="s">
        <v>143</v>
      </c>
      <c r="D29" s="3">
        <v>37225</v>
      </c>
      <c r="E29" s="4">
        <v>427.7</v>
      </c>
      <c r="F29" s="4">
        <v>40.200000000000003</v>
      </c>
      <c r="G29" s="4">
        <v>27</v>
      </c>
      <c r="H29" s="4">
        <v>192.5</v>
      </c>
      <c r="I29" s="4"/>
      <c r="J29" s="23">
        <f>E29/$U14</f>
        <v>503.70981038746908</v>
      </c>
      <c r="K29" s="23">
        <f>F29/$U14</f>
        <v>47.344246849605469</v>
      </c>
      <c r="L29" s="23">
        <f>G29/$U14</f>
        <v>31.798374749735014</v>
      </c>
      <c r="M29" s="23">
        <f>H29/$U14</f>
        <v>226.71063478977743</v>
      </c>
      <c r="N29" s="47">
        <f t="shared" si="2"/>
        <v>809.56306677658699</v>
      </c>
      <c r="O29" s="47">
        <f t="shared" si="3"/>
        <v>687.4</v>
      </c>
      <c r="P29" s="5">
        <v>1</v>
      </c>
      <c r="S29" t="s">
        <v>31</v>
      </c>
      <c r="T29" s="3">
        <v>38625</v>
      </c>
      <c r="U29" s="21">
        <v>0.92725999999999997</v>
      </c>
    </row>
    <row r="30" spans="1:27" x14ac:dyDescent="0.25">
      <c r="A30" s="35">
        <f t="shared" si="0"/>
        <v>2001</v>
      </c>
      <c r="B30" s="35" t="str">
        <f t="shared" si="1"/>
        <v>Q4-2001</v>
      </c>
      <c r="C30" t="s">
        <v>144</v>
      </c>
      <c r="D30" s="3">
        <v>37256</v>
      </c>
      <c r="E30" s="4">
        <v>431.9</v>
      </c>
      <c r="F30" s="4">
        <v>42.6</v>
      </c>
      <c r="G30" s="4">
        <v>27.3</v>
      </c>
      <c r="H30" s="4">
        <v>194.8</v>
      </c>
      <c r="I30" s="4"/>
      <c r="J30" s="23">
        <f t="shared" ref="J30:M31" si="11">E30/$U14</f>
        <v>508.65622423742786</v>
      </c>
      <c r="K30" s="23">
        <f t="shared" si="11"/>
        <v>50.170769049581914</v>
      </c>
      <c r="L30" s="23">
        <f t="shared" si="11"/>
        <v>32.151690024732069</v>
      </c>
      <c r="M30" s="23">
        <f t="shared" si="11"/>
        <v>229.41938523142153</v>
      </c>
      <c r="N30" s="47">
        <f t="shared" si="2"/>
        <v>820.39806854316339</v>
      </c>
      <c r="O30" s="47">
        <f t="shared" si="3"/>
        <v>696.6</v>
      </c>
      <c r="P30" s="5">
        <v>-1</v>
      </c>
      <c r="S30" t="s">
        <v>32</v>
      </c>
      <c r="T30" s="3">
        <v>38717</v>
      </c>
      <c r="U30" s="21">
        <v>0.93452000000000002</v>
      </c>
    </row>
    <row r="31" spans="1:27" x14ac:dyDescent="0.25">
      <c r="A31" s="35">
        <f t="shared" si="0"/>
        <v>2002</v>
      </c>
      <c r="B31" s="35" t="str">
        <f t="shared" si="1"/>
        <v>Q1-2002</v>
      </c>
      <c r="C31" t="s">
        <v>145</v>
      </c>
      <c r="D31" s="3">
        <v>37287</v>
      </c>
      <c r="E31" s="4">
        <v>443</v>
      </c>
      <c r="F31" s="4">
        <v>42.4</v>
      </c>
      <c r="G31" s="4">
        <v>28.8</v>
      </c>
      <c r="H31" s="4">
        <v>202.3</v>
      </c>
      <c r="I31" s="4"/>
      <c r="J31" s="23">
        <f t="shared" si="11"/>
        <v>520.78435060660206</v>
      </c>
      <c r="K31" s="23">
        <f t="shared" si="11"/>
        <v>49.844822721715417</v>
      </c>
      <c r="L31" s="23">
        <f t="shared" si="11"/>
        <v>33.856860716636888</v>
      </c>
      <c r="M31" s="23">
        <f t="shared" si="11"/>
        <v>237.82093482554313</v>
      </c>
      <c r="N31" s="47">
        <f t="shared" si="2"/>
        <v>842.30696887049749</v>
      </c>
      <c r="O31" s="47">
        <f t="shared" si="3"/>
        <v>716.5</v>
      </c>
      <c r="P31" s="5">
        <v>-1</v>
      </c>
      <c r="S31" t="s">
        <v>33</v>
      </c>
      <c r="T31" s="3">
        <v>38807</v>
      </c>
      <c r="U31" s="21">
        <v>0.93885000000000007</v>
      </c>
    </row>
    <row r="32" spans="1:27" x14ac:dyDescent="0.25">
      <c r="A32" s="35">
        <f t="shared" si="0"/>
        <v>2002</v>
      </c>
      <c r="B32" s="35" t="str">
        <f t="shared" si="1"/>
        <v>Q1-2002</v>
      </c>
      <c r="C32" t="s">
        <v>146</v>
      </c>
      <c r="D32" s="3">
        <v>37315</v>
      </c>
      <c r="E32" s="4">
        <v>445.6</v>
      </c>
      <c r="F32" s="4">
        <v>41.5</v>
      </c>
      <c r="G32" s="4">
        <v>28.5</v>
      </c>
      <c r="H32" s="4">
        <v>203.4</v>
      </c>
      <c r="I32" s="4"/>
      <c r="J32" s="23">
        <f>E32/$U15</f>
        <v>523.84087275463185</v>
      </c>
      <c r="K32" s="23">
        <f>F32/$U15</f>
        <v>48.786795824320514</v>
      </c>
      <c r="L32" s="23">
        <f>G32/$U15</f>
        <v>33.504185084171922</v>
      </c>
      <c r="M32" s="23">
        <f>H32/$U15</f>
        <v>239.11407881124802</v>
      </c>
      <c r="N32" s="47">
        <f t="shared" si="2"/>
        <v>845.24593247437224</v>
      </c>
      <c r="O32" s="47">
        <f t="shared" si="3"/>
        <v>719</v>
      </c>
      <c r="P32" s="5">
        <v>-1</v>
      </c>
      <c r="S32" t="s">
        <v>34</v>
      </c>
      <c r="T32" s="3">
        <v>38898</v>
      </c>
      <c r="U32" s="21">
        <v>0.94608999999999999</v>
      </c>
    </row>
    <row r="33" spans="1:21" x14ac:dyDescent="0.25">
      <c r="A33" s="35">
        <f t="shared" si="0"/>
        <v>2002</v>
      </c>
      <c r="B33" s="35" t="str">
        <f t="shared" si="1"/>
        <v>Q1-2002</v>
      </c>
      <c r="C33" t="s">
        <v>147</v>
      </c>
      <c r="D33" s="3">
        <v>37346</v>
      </c>
      <c r="E33" s="4">
        <v>440</v>
      </c>
      <c r="F33" s="4">
        <v>44.8</v>
      </c>
      <c r="G33" s="4">
        <v>29</v>
      </c>
      <c r="H33" s="4">
        <v>204.1</v>
      </c>
      <c r="I33" s="4"/>
      <c r="J33" s="23">
        <f t="shared" ref="J33:M34" si="12">E33/$U15</f>
        <v>517.25759428195249</v>
      </c>
      <c r="K33" s="23">
        <f t="shared" si="12"/>
        <v>52.666227781435154</v>
      </c>
      <c r="L33" s="23">
        <f t="shared" si="12"/>
        <v>34.091977804946865</v>
      </c>
      <c r="M33" s="23">
        <f t="shared" si="12"/>
        <v>239.93698862033293</v>
      </c>
      <c r="N33" s="47">
        <f t="shared" si="2"/>
        <v>843.95278848866747</v>
      </c>
      <c r="O33" s="47">
        <f t="shared" si="3"/>
        <v>717.9</v>
      </c>
      <c r="P33" s="5">
        <v>-1</v>
      </c>
      <c r="S33" t="s">
        <v>35</v>
      </c>
      <c r="T33" s="3">
        <v>38990</v>
      </c>
      <c r="U33" s="21">
        <v>0.95286000000000004</v>
      </c>
    </row>
    <row r="34" spans="1:21" x14ac:dyDescent="0.25">
      <c r="A34" s="35">
        <f t="shared" si="0"/>
        <v>2002</v>
      </c>
      <c r="B34" s="35" t="str">
        <f t="shared" si="1"/>
        <v>Q2-2002</v>
      </c>
      <c r="C34" t="s">
        <v>148</v>
      </c>
      <c r="D34" s="3">
        <v>37376</v>
      </c>
      <c r="E34" s="4">
        <v>445.4</v>
      </c>
      <c r="F34" s="4">
        <v>59.7</v>
      </c>
      <c r="G34" s="4">
        <v>29.4</v>
      </c>
      <c r="H34" s="4">
        <v>205.4</v>
      </c>
      <c r="I34" s="4"/>
      <c r="J34" s="23">
        <f t="shared" si="12"/>
        <v>519.60475507180445</v>
      </c>
      <c r="K34" s="23">
        <f t="shared" si="12"/>
        <v>69.646169460679673</v>
      </c>
      <c r="L34" s="23">
        <f t="shared" si="12"/>
        <v>34.298113603751794</v>
      </c>
      <c r="M34" s="23">
        <f t="shared" si="12"/>
        <v>239.62015422485101</v>
      </c>
      <c r="N34" s="47">
        <f t="shared" si="2"/>
        <v>863.16919236108686</v>
      </c>
      <c r="O34" s="47">
        <f t="shared" si="3"/>
        <v>739.9</v>
      </c>
      <c r="P34" s="5">
        <v>-1</v>
      </c>
      <c r="S34" t="s">
        <v>36</v>
      </c>
      <c r="T34" s="3">
        <v>39082</v>
      </c>
      <c r="U34" s="21">
        <v>0.95121999999999995</v>
      </c>
    </row>
    <row r="35" spans="1:21" x14ac:dyDescent="0.25">
      <c r="A35" s="35">
        <f t="shared" si="0"/>
        <v>2002</v>
      </c>
      <c r="B35" s="35" t="str">
        <f t="shared" si="1"/>
        <v>Q2-2002</v>
      </c>
      <c r="C35" t="s">
        <v>149</v>
      </c>
      <c r="D35" s="3">
        <v>37407</v>
      </c>
      <c r="E35" s="4">
        <v>445.3</v>
      </c>
      <c r="F35" s="4">
        <v>61</v>
      </c>
      <c r="G35" s="4">
        <v>29.1</v>
      </c>
      <c r="H35" s="4">
        <v>205.9</v>
      </c>
      <c r="I35" s="4"/>
      <c r="J35" s="23">
        <f>E35/$U16</f>
        <v>519.48809482145157</v>
      </c>
      <c r="K35" s="23">
        <f>F35/$U16</f>
        <v>71.162752715267331</v>
      </c>
      <c r="L35" s="23">
        <f>G35/$U16</f>
        <v>33.948132852693107</v>
      </c>
      <c r="M35" s="23">
        <f>H35/$U16</f>
        <v>240.20345547661549</v>
      </c>
      <c r="N35" s="47">
        <f t="shared" si="2"/>
        <v>864.80243586602751</v>
      </c>
      <c r="O35" s="47">
        <f t="shared" si="3"/>
        <v>741.3</v>
      </c>
      <c r="P35" s="5">
        <v>-1</v>
      </c>
      <c r="S35" t="s">
        <v>37</v>
      </c>
      <c r="T35" s="3">
        <v>39172</v>
      </c>
      <c r="U35" s="21">
        <v>0.96007999999999993</v>
      </c>
    </row>
    <row r="36" spans="1:21" x14ac:dyDescent="0.25">
      <c r="A36" s="35">
        <f t="shared" si="0"/>
        <v>2002</v>
      </c>
      <c r="B36" s="35" t="str">
        <f t="shared" si="1"/>
        <v>Q2-2002</v>
      </c>
      <c r="C36" t="s">
        <v>150</v>
      </c>
      <c r="D36" s="3">
        <v>37437</v>
      </c>
      <c r="E36" s="4">
        <v>445.8</v>
      </c>
      <c r="F36" s="4">
        <v>60.7</v>
      </c>
      <c r="G36" s="4">
        <v>29.4</v>
      </c>
      <c r="H36" s="4">
        <v>205.9</v>
      </c>
      <c r="I36" s="4"/>
      <c r="J36" s="23">
        <f t="shared" ref="J36:M37" si="13">E36/$U16</f>
        <v>520.07139607321608</v>
      </c>
      <c r="K36" s="23">
        <f t="shared" si="13"/>
        <v>70.81277196420865</v>
      </c>
      <c r="L36" s="23">
        <f t="shared" si="13"/>
        <v>34.298113603751794</v>
      </c>
      <c r="M36" s="23">
        <f t="shared" si="13"/>
        <v>240.20345547661549</v>
      </c>
      <c r="N36" s="47">
        <f t="shared" si="2"/>
        <v>865.3857371177919</v>
      </c>
      <c r="O36" s="47">
        <f t="shared" si="3"/>
        <v>741.8</v>
      </c>
      <c r="P36" s="5">
        <v>-1</v>
      </c>
      <c r="S36" t="s">
        <v>38</v>
      </c>
      <c r="T36" s="3">
        <v>39263</v>
      </c>
      <c r="U36" s="21">
        <v>0.96770999999999996</v>
      </c>
    </row>
    <row r="37" spans="1:21" x14ac:dyDescent="0.25">
      <c r="A37" s="35">
        <f t="shared" si="0"/>
        <v>2002</v>
      </c>
      <c r="B37" s="35" t="str">
        <f t="shared" si="1"/>
        <v>Q3-2002</v>
      </c>
      <c r="C37" t="s">
        <v>151</v>
      </c>
      <c r="D37" s="3">
        <v>37468</v>
      </c>
      <c r="E37" s="4">
        <v>446.4</v>
      </c>
      <c r="F37" s="4">
        <v>58.5</v>
      </c>
      <c r="G37" s="4">
        <v>29.8</v>
      </c>
      <c r="H37" s="4">
        <v>207.3</v>
      </c>
      <c r="I37" s="4"/>
      <c r="J37" s="23">
        <f t="shared" si="13"/>
        <v>518.15997492774318</v>
      </c>
      <c r="K37" s="23">
        <f t="shared" si="13"/>
        <v>67.904028972385689</v>
      </c>
      <c r="L37" s="23">
        <f t="shared" si="13"/>
        <v>34.590428433796475</v>
      </c>
      <c r="M37" s="23">
        <f t="shared" si="13"/>
        <v>240.62402061496675</v>
      </c>
      <c r="N37" s="47">
        <f t="shared" si="2"/>
        <v>861.2784529488921</v>
      </c>
      <c r="O37" s="47">
        <f t="shared" si="3"/>
        <v>742</v>
      </c>
      <c r="P37" s="5">
        <v>-1</v>
      </c>
      <c r="S37" t="s">
        <v>39</v>
      </c>
      <c r="T37" s="3">
        <v>39355</v>
      </c>
      <c r="U37" s="21">
        <v>0.97319</v>
      </c>
    </row>
    <row r="38" spans="1:21" x14ac:dyDescent="0.25">
      <c r="A38" s="35">
        <f t="shared" si="0"/>
        <v>2002</v>
      </c>
      <c r="B38" s="35" t="str">
        <f t="shared" si="1"/>
        <v>Q3-2002</v>
      </c>
      <c r="C38" t="s">
        <v>152</v>
      </c>
      <c r="D38" s="3">
        <v>37499</v>
      </c>
      <c r="E38" s="4">
        <v>448.3</v>
      </c>
      <c r="F38" s="4">
        <v>55.3</v>
      </c>
      <c r="G38" s="4">
        <v>29.7</v>
      </c>
      <c r="H38" s="4">
        <v>207.6</v>
      </c>
      <c r="I38" s="4"/>
      <c r="J38" s="23">
        <f>E38/$U17</f>
        <v>520.36540492855568</v>
      </c>
      <c r="K38" s="23">
        <f>F38/$U17</f>
        <v>64.189620549964587</v>
      </c>
      <c r="L38" s="23">
        <f>G38/$U17</f>
        <v>34.474353170595812</v>
      </c>
      <c r="M38" s="23">
        <f>H38/$U17</f>
        <v>240.97224640456872</v>
      </c>
      <c r="N38" s="47">
        <f t="shared" si="2"/>
        <v>860.00162505368485</v>
      </c>
      <c r="O38" s="47">
        <f t="shared" si="3"/>
        <v>740.90000000000009</v>
      </c>
      <c r="P38" s="5">
        <v>-1</v>
      </c>
      <c r="S38" t="s">
        <v>40</v>
      </c>
      <c r="T38" s="3">
        <v>39447</v>
      </c>
      <c r="U38" s="21">
        <v>0.98296000000000006</v>
      </c>
    </row>
    <row r="39" spans="1:21" x14ac:dyDescent="0.25">
      <c r="A39" s="35">
        <f t="shared" si="0"/>
        <v>2002</v>
      </c>
      <c r="B39" s="35" t="str">
        <f t="shared" si="1"/>
        <v>Q3-2002</v>
      </c>
      <c r="C39" t="s">
        <v>153</v>
      </c>
      <c r="D39" s="3">
        <v>37529</v>
      </c>
      <c r="E39" s="4">
        <v>449.5</v>
      </c>
      <c r="F39" s="4">
        <v>57.5</v>
      </c>
      <c r="G39" s="4">
        <v>29.9</v>
      </c>
      <c r="H39" s="4">
        <v>209</v>
      </c>
      <c r="I39" s="4"/>
      <c r="J39" s="23">
        <f t="shared" ref="J39:M40" si="14">E39/$U17</f>
        <v>521.75830808696355</v>
      </c>
      <c r="K39" s="23">
        <f t="shared" si="14"/>
        <v>66.743276340379097</v>
      </c>
      <c r="L39" s="23">
        <f t="shared" si="14"/>
        <v>34.706503696997132</v>
      </c>
      <c r="M39" s="23">
        <f t="shared" si="14"/>
        <v>242.59730008937797</v>
      </c>
      <c r="N39" s="47">
        <f t="shared" si="2"/>
        <v>865.80538821371783</v>
      </c>
      <c r="O39" s="47">
        <f t="shared" si="3"/>
        <v>745.9</v>
      </c>
      <c r="P39" s="5">
        <v>-1</v>
      </c>
      <c r="S39" t="s">
        <v>41</v>
      </c>
      <c r="T39" s="3">
        <v>39538</v>
      </c>
      <c r="U39" s="21">
        <v>0.99138999999999999</v>
      </c>
    </row>
    <row r="40" spans="1:21" x14ac:dyDescent="0.25">
      <c r="A40" s="35">
        <f t="shared" si="0"/>
        <v>2002</v>
      </c>
      <c r="B40" s="35" t="str">
        <f t="shared" si="1"/>
        <v>Q4-2002</v>
      </c>
      <c r="C40" t="s">
        <v>154</v>
      </c>
      <c r="D40" s="3">
        <v>37560</v>
      </c>
      <c r="E40" s="4">
        <v>446.9</v>
      </c>
      <c r="F40" s="4">
        <v>55</v>
      </c>
      <c r="G40" s="4">
        <v>30.3</v>
      </c>
      <c r="H40" s="4">
        <v>210.5</v>
      </c>
      <c r="I40" s="4"/>
      <c r="J40" s="23">
        <f t="shared" si="14"/>
        <v>516.3787624935004</v>
      </c>
      <c r="K40" s="23">
        <f t="shared" si="14"/>
        <v>63.55075394303541</v>
      </c>
      <c r="L40" s="23">
        <f t="shared" si="14"/>
        <v>35.010688081344966</v>
      </c>
      <c r="M40" s="23">
        <f t="shared" si="14"/>
        <v>243.22606736379916</v>
      </c>
      <c r="N40" s="47">
        <f t="shared" si="2"/>
        <v>858.1662718816799</v>
      </c>
      <c r="O40" s="47">
        <f t="shared" si="3"/>
        <v>742.69999999999993</v>
      </c>
      <c r="P40" s="5">
        <v>-1</v>
      </c>
      <c r="S40" t="s">
        <v>42</v>
      </c>
      <c r="T40" s="3">
        <v>39629</v>
      </c>
      <c r="U40" s="21">
        <v>1.00177</v>
      </c>
    </row>
    <row r="41" spans="1:21" x14ac:dyDescent="0.25">
      <c r="A41" s="35">
        <f t="shared" si="0"/>
        <v>2002</v>
      </c>
      <c r="B41" s="35" t="str">
        <f t="shared" si="1"/>
        <v>Q4-2002</v>
      </c>
      <c r="C41" t="s">
        <v>155</v>
      </c>
      <c r="D41" s="3">
        <v>37590</v>
      </c>
      <c r="E41" s="4">
        <v>450.5</v>
      </c>
      <c r="F41" s="4">
        <v>50.8</v>
      </c>
      <c r="G41" s="4">
        <v>30.2</v>
      </c>
      <c r="H41" s="4">
        <v>211</v>
      </c>
      <c r="I41" s="4"/>
      <c r="J41" s="23">
        <f>E41/$U18</f>
        <v>520.53844820613551</v>
      </c>
      <c r="K41" s="23">
        <f>F41/$U18</f>
        <v>58.69778727829452</v>
      </c>
      <c r="L41" s="23">
        <f>G41/$U18</f>
        <v>34.895141255993991</v>
      </c>
      <c r="M41" s="23">
        <f>H41/$U18</f>
        <v>243.80380149055404</v>
      </c>
      <c r="N41" s="47">
        <f t="shared" si="2"/>
        <v>857.93517823097807</v>
      </c>
      <c r="O41" s="47">
        <f t="shared" si="3"/>
        <v>742.5</v>
      </c>
      <c r="P41" s="5">
        <v>-1</v>
      </c>
      <c r="S41" t="s">
        <v>43</v>
      </c>
      <c r="T41" s="3">
        <v>39721</v>
      </c>
      <c r="U41" s="21">
        <v>1.01197</v>
      </c>
    </row>
    <row r="42" spans="1:21" x14ac:dyDescent="0.25">
      <c r="A42" s="35">
        <f t="shared" si="0"/>
        <v>2002</v>
      </c>
      <c r="B42" s="35" t="str">
        <f t="shared" si="1"/>
        <v>Q4-2002</v>
      </c>
      <c r="C42" t="s">
        <v>156</v>
      </c>
      <c r="D42" s="3">
        <v>37621</v>
      </c>
      <c r="E42" s="4">
        <v>456.2</v>
      </c>
      <c r="F42" s="4">
        <v>54.6</v>
      </c>
      <c r="G42" s="4">
        <v>30.4</v>
      </c>
      <c r="H42" s="4">
        <v>211.8</v>
      </c>
      <c r="I42" s="4"/>
      <c r="J42" s="23">
        <f t="shared" ref="J42:M43" si="15">E42/$U18</f>
        <v>527.12461725114099</v>
      </c>
      <c r="K42" s="23">
        <f t="shared" si="15"/>
        <v>63.088566641631516</v>
      </c>
      <c r="L42" s="23">
        <f t="shared" si="15"/>
        <v>35.126234906695935</v>
      </c>
      <c r="M42" s="23">
        <f t="shared" si="15"/>
        <v>244.72817609336184</v>
      </c>
      <c r="N42" s="47">
        <f t="shared" si="2"/>
        <v>870.06759489283024</v>
      </c>
      <c r="O42" s="47">
        <f t="shared" si="3"/>
        <v>753</v>
      </c>
      <c r="P42" s="5">
        <v>-1</v>
      </c>
      <c r="S42" t="s">
        <v>44</v>
      </c>
      <c r="T42" s="3">
        <v>39813</v>
      </c>
      <c r="U42" s="21">
        <v>0.9974599999999999</v>
      </c>
    </row>
    <row r="43" spans="1:21" x14ac:dyDescent="0.25">
      <c r="A43" s="35">
        <f t="shared" si="0"/>
        <v>2003</v>
      </c>
      <c r="B43" s="35" t="str">
        <f t="shared" si="1"/>
        <v>Q1-2003</v>
      </c>
      <c r="C43" t="s">
        <v>157</v>
      </c>
      <c r="D43" s="3">
        <v>37652</v>
      </c>
      <c r="E43" s="4">
        <v>456.4</v>
      </c>
      <c r="F43" s="4">
        <v>49.7</v>
      </c>
      <c r="G43" s="4">
        <v>31.2</v>
      </c>
      <c r="H43" s="4">
        <v>218.1</v>
      </c>
      <c r="I43" s="4"/>
      <c r="J43" s="23">
        <f t="shared" si="15"/>
        <v>523.65872688053594</v>
      </c>
      <c r="K43" s="23">
        <f t="shared" si="15"/>
        <v>57.024186516131991</v>
      </c>
      <c r="L43" s="23">
        <f t="shared" si="15"/>
        <v>35.797879664050662</v>
      </c>
      <c r="M43" s="23">
        <f t="shared" si="15"/>
        <v>250.24094726696953</v>
      </c>
      <c r="N43" s="47">
        <f t="shared" si="2"/>
        <v>866.72174032768817</v>
      </c>
      <c r="O43" s="47">
        <f t="shared" si="3"/>
        <v>755.4</v>
      </c>
      <c r="P43" s="5">
        <v>-1</v>
      </c>
      <c r="S43" t="s">
        <v>45</v>
      </c>
      <c r="T43" s="3">
        <v>39903</v>
      </c>
      <c r="U43" s="21">
        <v>0.99182000000000003</v>
      </c>
    </row>
    <row r="44" spans="1:21" x14ac:dyDescent="0.25">
      <c r="A44" s="35">
        <f t="shared" si="0"/>
        <v>2003</v>
      </c>
      <c r="B44" s="35" t="str">
        <f t="shared" si="1"/>
        <v>Q1-2003</v>
      </c>
      <c r="C44" t="s">
        <v>158</v>
      </c>
      <c r="D44" s="3">
        <v>37680</v>
      </c>
      <c r="E44" s="4">
        <v>457.6</v>
      </c>
      <c r="F44" s="4">
        <v>50</v>
      </c>
      <c r="G44" s="4">
        <v>31.1</v>
      </c>
      <c r="H44" s="4">
        <v>219.5</v>
      </c>
      <c r="I44" s="4"/>
      <c r="J44" s="23">
        <f>E44/$U19</f>
        <v>525.03556840607644</v>
      </c>
      <c r="K44" s="23">
        <f>F44/$U19</f>
        <v>57.368396897517087</v>
      </c>
      <c r="L44" s="23">
        <f>G44/$U19</f>
        <v>35.683142870255629</v>
      </c>
      <c r="M44" s="23">
        <f>H44/$U19</f>
        <v>251.84726238010001</v>
      </c>
      <c r="N44" s="47">
        <f t="shared" si="2"/>
        <v>869.93437055394918</v>
      </c>
      <c r="O44" s="47">
        <f t="shared" si="3"/>
        <v>758.2</v>
      </c>
      <c r="P44" s="5">
        <v>-1</v>
      </c>
      <c r="S44" t="s">
        <v>46</v>
      </c>
      <c r="T44" s="3">
        <v>39994</v>
      </c>
      <c r="U44" s="21">
        <v>0.99626000000000003</v>
      </c>
    </row>
    <row r="45" spans="1:21" x14ac:dyDescent="0.25">
      <c r="A45" s="35">
        <f t="shared" si="0"/>
        <v>2003</v>
      </c>
      <c r="B45" s="35" t="str">
        <f t="shared" si="1"/>
        <v>Q1-2003</v>
      </c>
      <c r="C45" t="s">
        <v>159</v>
      </c>
      <c r="D45" s="3">
        <v>37711</v>
      </c>
      <c r="E45" s="4">
        <v>460.4</v>
      </c>
      <c r="F45" s="4">
        <v>54.1</v>
      </c>
      <c r="G45" s="4">
        <v>31.8</v>
      </c>
      <c r="H45" s="4">
        <v>221</v>
      </c>
      <c r="I45" s="4"/>
      <c r="J45" s="23">
        <f t="shared" ref="J45:M46" si="16">E45/$U19</f>
        <v>528.24819863233733</v>
      </c>
      <c r="K45" s="23">
        <f t="shared" si="16"/>
        <v>62.072605443113488</v>
      </c>
      <c r="L45" s="23">
        <f t="shared" si="16"/>
        <v>36.486300426820868</v>
      </c>
      <c r="M45" s="23">
        <f t="shared" si="16"/>
        <v>253.56831428702554</v>
      </c>
      <c r="N45" s="47">
        <f t="shared" si="2"/>
        <v>880.37541878929733</v>
      </c>
      <c r="O45" s="47">
        <f t="shared" si="3"/>
        <v>767.3</v>
      </c>
      <c r="P45" s="5">
        <v>-1</v>
      </c>
      <c r="S45" t="s">
        <v>47</v>
      </c>
      <c r="T45" s="3">
        <v>40086</v>
      </c>
      <c r="U45" s="21">
        <v>1.0025299999999999</v>
      </c>
    </row>
    <row r="46" spans="1:21" x14ac:dyDescent="0.25">
      <c r="A46" s="35">
        <f t="shared" si="0"/>
        <v>2003</v>
      </c>
      <c r="B46" s="35" t="str">
        <f t="shared" si="1"/>
        <v>Q2-2003</v>
      </c>
      <c r="C46" t="s">
        <v>160</v>
      </c>
      <c r="D46" s="3">
        <v>37741</v>
      </c>
      <c r="E46" s="4">
        <v>460.2</v>
      </c>
      <c r="F46" s="4">
        <v>55</v>
      </c>
      <c r="G46" s="4">
        <v>31.5</v>
      </c>
      <c r="H46" s="4">
        <v>223.4</v>
      </c>
      <c r="I46" s="4"/>
      <c r="J46" s="23">
        <f t="shared" si="16"/>
        <v>527.56474189221728</v>
      </c>
      <c r="K46" s="23">
        <f t="shared" si="16"/>
        <v>63.050979582946432</v>
      </c>
      <c r="L46" s="23">
        <f t="shared" si="16"/>
        <v>36.111015579323869</v>
      </c>
      <c r="M46" s="23">
        <f t="shared" si="16"/>
        <v>256.10161525145878</v>
      </c>
      <c r="N46" s="47">
        <f t="shared" si="2"/>
        <v>882.82835230594628</v>
      </c>
      <c r="O46" s="47">
        <f t="shared" si="3"/>
        <v>770.1</v>
      </c>
      <c r="P46" s="5">
        <v>-1</v>
      </c>
      <c r="S46" t="s">
        <v>48</v>
      </c>
      <c r="T46" s="3">
        <v>40178</v>
      </c>
      <c r="U46" s="21">
        <v>1.00936</v>
      </c>
    </row>
    <row r="47" spans="1:21" x14ac:dyDescent="0.25">
      <c r="A47" s="35">
        <f t="shared" si="0"/>
        <v>2003</v>
      </c>
      <c r="B47" s="35" t="str">
        <f t="shared" si="1"/>
        <v>Q2-2003</v>
      </c>
      <c r="C47" t="s">
        <v>161</v>
      </c>
      <c r="D47" s="3">
        <v>37772</v>
      </c>
      <c r="E47" s="4">
        <v>465.1</v>
      </c>
      <c r="F47" s="4">
        <v>52.1</v>
      </c>
      <c r="G47" s="4">
        <v>31.8</v>
      </c>
      <c r="H47" s="4">
        <v>224.5</v>
      </c>
      <c r="I47" s="4"/>
      <c r="J47" s="23">
        <f>E47/$U20</f>
        <v>533.1820109823343</v>
      </c>
      <c r="K47" s="23">
        <f>F47/$U20</f>
        <v>59.726473386754719</v>
      </c>
      <c r="L47" s="23">
        <f>G47/$U20</f>
        <v>36.454930013412664</v>
      </c>
      <c r="M47" s="23">
        <f>H47/$U20</f>
        <v>257.36263484311775</v>
      </c>
      <c r="N47" s="47">
        <f t="shared" si="2"/>
        <v>886.72604922561936</v>
      </c>
      <c r="O47" s="47">
        <f t="shared" si="3"/>
        <v>773.5</v>
      </c>
      <c r="P47" s="5">
        <v>-1</v>
      </c>
      <c r="S47" t="s">
        <v>49</v>
      </c>
      <c r="T47" s="3">
        <v>40268</v>
      </c>
      <c r="U47" s="21">
        <v>1.0127899999999999</v>
      </c>
    </row>
    <row r="48" spans="1:21" x14ac:dyDescent="0.25">
      <c r="A48" s="35">
        <f t="shared" si="0"/>
        <v>2003</v>
      </c>
      <c r="B48" s="35" t="str">
        <f t="shared" si="1"/>
        <v>Q2-2003</v>
      </c>
      <c r="C48" t="s">
        <v>162</v>
      </c>
      <c r="D48" s="3">
        <v>37802</v>
      </c>
      <c r="E48" s="4">
        <v>464</v>
      </c>
      <c r="F48" s="4">
        <v>57.6</v>
      </c>
      <c r="G48" s="4">
        <v>32</v>
      </c>
      <c r="H48" s="4">
        <v>226</v>
      </c>
      <c r="I48" s="4"/>
      <c r="J48" s="23">
        <f t="shared" ref="J48:M49" si="17">E48/$U20</f>
        <v>531.92099139067534</v>
      </c>
      <c r="K48" s="23">
        <f t="shared" si="17"/>
        <v>66.031571345049358</v>
      </c>
      <c r="L48" s="23">
        <f t="shared" si="17"/>
        <v>36.684206302805201</v>
      </c>
      <c r="M48" s="23">
        <f t="shared" si="17"/>
        <v>259.08220701356174</v>
      </c>
      <c r="N48" s="47">
        <f t="shared" si="2"/>
        <v>893.71897605209165</v>
      </c>
      <c r="O48" s="47">
        <f t="shared" si="3"/>
        <v>779.6</v>
      </c>
      <c r="P48" s="5">
        <v>-1</v>
      </c>
      <c r="S48" t="s">
        <v>50</v>
      </c>
      <c r="T48" s="3">
        <v>40359</v>
      </c>
      <c r="U48" s="21">
        <v>1.01393</v>
      </c>
    </row>
    <row r="49" spans="1:21" x14ac:dyDescent="0.25">
      <c r="A49" s="35">
        <f t="shared" si="0"/>
        <v>2003</v>
      </c>
      <c r="B49" s="35" t="str">
        <f t="shared" si="1"/>
        <v>Q3-2003</v>
      </c>
      <c r="C49" t="s">
        <v>163</v>
      </c>
      <c r="D49" s="3">
        <v>37833</v>
      </c>
      <c r="E49" s="4">
        <v>462.8</v>
      </c>
      <c r="F49" s="4">
        <v>54.8</v>
      </c>
      <c r="G49" s="4">
        <v>32.1</v>
      </c>
      <c r="H49" s="4">
        <v>226.9</v>
      </c>
      <c r="I49" s="4"/>
      <c r="J49" s="23">
        <f t="shared" si="17"/>
        <v>527.32327605852061</v>
      </c>
      <c r="K49" s="23">
        <f t="shared" si="17"/>
        <v>62.44018048402534</v>
      </c>
      <c r="L49" s="23">
        <f t="shared" si="17"/>
        <v>36.575361195934555</v>
      </c>
      <c r="M49" s="23">
        <f t="shared" si="17"/>
        <v>258.5342509457181</v>
      </c>
      <c r="N49" s="47">
        <f t="shared" si="2"/>
        <v>884.87306868419853</v>
      </c>
      <c r="O49" s="47">
        <f t="shared" si="3"/>
        <v>776.6</v>
      </c>
      <c r="P49" s="5">
        <v>-1</v>
      </c>
      <c r="S49" t="s">
        <v>51</v>
      </c>
      <c r="T49" s="3">
        <v>40451</v>
      </c>
      <c r="U49" s="21">
        <v>1.0169299999999999</v>
      </c>
    </row>
    <row r="50" spans="1:21" x14ac:dyDescent="0.25">
      <c r="A50" s="35">
        <f t="shared" si="0"/>
        <v>2003</v>
      </c>
      <c r="B50" s="35" t="str">
        <f t="shared" si="1"/>
        <v>Q3-2003</v>
      </c>
      <c r="C50" t="s">
        <v>164</v>
      </c>
      <c r="D50" s="3">
        <v>37864</v>
      </c>
      <c r="E50" s="4">
        <v>466.1</v>
      </c>
      <c r="F50" s="4">
        <v>53.3</v>
      </c>
      <c r="G50" s="4">
        <v>31.8</v>
      </c>
      <c r="H50" s="4">
        <v>229.1</v>
      </c>
      <c r="I50" s="4"/>
      <c r="J50" s="23">
        <f>E50/$U21</f>
        <v>531.08335991978493</v>
      </c>
      <c r="K50" s="23">
        <f>F50/$U21</f>
        <v>60.73105145617793</v>
      </c>
      <c r="L50" s="23">
        <f>G50/$U21</f>
        <v>36.23353539036507</v>
      </c>
      <c r="M50" s="23">
        <f>H50/$U21</f>
        <v>261.04097351989424</v>
      </c>
      <c r="N50" s="47">
        <f t="shared" si="2"/>
        <v>889.08892028622222</v>
      </c>
      <c r="O50" s="47">
        <f t="shared" si="3"/>
        <v>780.3</v>
      </c>
      <c r="P50" s="5">
        <v>-1</v>
      </c>
      <c r="S50" t="s">
        <v>52</v>
      </c>
      <c r="T50" s="3">
        <v>40543</v>
      </c>
      <c r="U50" s="21">
        <v>1.02233</v>
      </c>
    </row>
    <row r="51" spans="1:21" x14ac:dyDescent="0.25">
      <c r="A51" s="35">
        <f t="shared" si="0"/>
        <v>2003</v>
      </c>
      <c r="B51" s="35" t="str">
        <f t="shared" si="1"/>
        <v>Q3-2003</v>
      </c>
      <c r="C51" t="s">
        <v>165</v>
      </c>
      <c r="D51" s="3">
        <v>37894</v>
      </c>
      <c r="E51" s="4">
        <v>465.5</v>
      </c>
      <c r="F51" s="4">
        <v>56.1</v>
      </c>
      <c r="G51" s="4">
        <v>32.4</v>
      </c>
      <c r="H51" s="4">
        <v>232</v>
      </c>
      <c r="I51" s="4"/>
      <c r="J51" s="23">
        <f t="shared" ref="J51:M52" si="18">E51/$U21</f>
        <v>530.39970830864593</v>
      </c>
      <c r="K51" s="23">
        <f t="shared" si="18"/>
        <v>63.921425641493101</v>
      </c>
      <c r="L51" s="23">
        <f t="shared" si="18"/>
        <v>36.917187001504033</v>
      </c>
      <c r="M51" s="23">
        <f t="shared" si="18"/>
        <v>264.34528964039924</v>
      </c>
      <c r="N51" s="47">
        <f t="shared" si="2"/>
        <v>895.58361059204231</v>
      </c>
      <c r="O51" s="47">
        <f t="shared" si="3"/>
        <v>786</v>
      </c>
      <c r="P51" s="5">
        <v>-1</v>
      </c>
      <c r="S51" t="s">
        <v>53</v>
      </c>
      <c r="T51" s="3">
        <v>40633</v>
      </c>
      <c r="U51" s="21">
        <v>1.02999</v>
      </c>
    </row>
    <row r="52" spans="1:21" x14ac:dyDescent="0.25">
      <c r="A52" s="35">
        <f t="shared" si="0"/>
        <v>2003</v>
      </c>
      <c r="B52" s="35" t="str">
        <f t="shared" si="1"/>
        <v>Q4-2003</v>
      </c>
      <c r="C52" t="s">
        <v>166</v>
      </c>
      <c r="D52" s="3">
        <v>37925</v>
      </c>
      <c r="E52" s="4">
        <v>465.7</v>
      </c>
      <c r="F52" s="4">
        <v>51.8</v>
      </c>
      <c r="G52" s="4">
        <v>32</v>
      </c>
      <c r="H52" s="4">
        <v>232.1</v>
      </c>
      <c r="I52" s="4"/>
      <c r="J52" s="23">
        <f t="shared" si="18"/>
        <v>528.48988299912617</v>
      </c>
      <c r="K52" s="23">
        <f t="shared" si="18"/>
        <v>58.784144168680982</v>
      </c>
      <c r="L52" s="23">
        <f t="shared" si="18"/>
        <v>36.314529216173582</v>
      </c>
      <c r="M52" s="23">
        <f t="shared" si="18"/>
        <v>263.393819721059</v>
      </c>
      <c r="N52" s="47">
        <f t="shared" si="2"/>
        <v>886.98237610503975</v>
      </c>
      <c r="O52" s="47">
        <f t="shared" si="3"/>
        <v>781.6</v>
      </c>
      <c r="P52" s="5">
        <v>-1</v>
      </c>
      <c r="S52" t="s">
        <v>54</v>
      </c>
      <c r="T52" s="3">
        <v>40724</v>
      </c>
      <c r="U52" s="21">
        <v>1.0404100000000001</v>
      </c>
    </row>
    <row r="53" spans="1:21" x14ac:dyDescent="0.25">
      <c r="A53" s="35">
        <f t="shared" si="0"/>
        <v>2003</v>
      </c>
      <c r="B53" s="35" t="str">
        <f t="shared" si="1"/>
        <v>Q4-2003</v>
      </c>
      <c r="C53" t="s">
        <v>167</v>
      </c>
      <c r="D53" s="3">
        <v>37955</v>
      </c>
      <c r="E53" s="4">
        <v>466.2</v>
      </c>
      <c r="F53" s="4">
        <v>51.6</v>
      </c>
      <c r="G53" s="4">
        <v>32</v>
      </c>
      <c r="H53" s="4">
        <v>233.6</v>
      </c>
      <c r="I53" s="4"/>
      <c r="J53" s="23">
        <f>E53/$U22</f>
        <v>529.05729751812885</v>
      </c>
      <c r="K53" s="23">
        <f>F53/$U22</f>
        <v>58.557178361079906</v>
      </c>
      <c r="L53" s="23">
        <f>G53/$U22</f>
        <v>36.314529216173582</v>
      </c>
      <c r="M53" s="23">
        <f>H53/$U22</f>
        <v>265.09606327806716</v>
      </c>
      <c r="N53" s="47">
        <f t="shared" si="2"/>
        <v>889.02506837344947</v>
      </c>
      <c r="O53" s="47">
        <f t="shared" si="3"/>
        <v>783.4</v>
      </c>
      <c r="P53" s="5">
        <v>-1</v>
      </c>
      <c r="S53" t="s">
        <v>55</v>
      </c>
      <c r="T53" s="3">
        <v>40816</v>
      </c>
      <c r="U53" s="21">
        <v>1.04593</v>
      </c>
    </row>
    <row r="54" spans="1:21" x14ac:dyDescent="0.25">
      <c r="A54" s="35">
        <f t="shared" si="0"/>
        <v>2003</v>
      </c>
      <c r="B54" s="35" t="str">
        <f t="shared" si="1"/>
        <v>Q4-2003</v>
      </c>
      <c r="C54" t="s">
        <v>168</v>
      </c>
      <c r="D54" s="3">
        <v>37986</v>
      </c>
      <c r="E54" s="4">
        <v>472.6</v>
      </c>
      <c r="F54" s="4">
        <v>52.1</v>
      </c>
      <c r="G54" s="4">
        <v>32.200000000000003</v>
      </c>
      <c r="H54" s="4">
        <v>235.4</v>
      </c>
      <c r="I54" s="4"/>
      <c r="J54" s="23">
        <f t="shared" ref="J54:M55" si="19">E54/$U22</f>
        <v>536.32020336136361</v>
      </c>
      <c r="K54" s="23">
        <f t="shared" si="19"/>
        <v>59.124592880082616</v>
      </c>
      <c r="L54" s="23">
        <f t="shared" si="19"/>
        <v>36.541495023774672</v>
      </c>
      <c r="M54" s="23">
        <f t="shared" si="19"/>
        <v>267.13875554647694</v>
      </c>
      <c r="N54" s="47">
        <f t="shared" si="2"/>
        <v>899.12504681169798</v>
      </c>
      <c r="O54" s="47">
        <f t="shared" si="3"/>
        <v>792.30000000000007</v>
      </c>
      <c r="P54" s="5">
        <v>-1</v>
      </c>
      <c r="S54" t="s">
        <v>56</v>
      </c>
      <c r="T54" s="3">
        <v>40908</v>
      </c>
      <c r="U54" s="21">
        <v>1.0495399999999999</v>
      </c>
    </row>
    <row r="55" spans="1:21" x14ac:dyDescent="0.25">
      <c r="A55" s="35">
        <f t="shared" si="0"/>
        <v>2004</v>
      </c>
      <c r="B55" s="35" t="str">
        <f t="shared" si="1"/>
        <v>Q1-2004</v>
      </c>
      <c r="C55" t="s">
        <v>169</v>
      </c>
      <c r="D55" s="3">
        <v>38017</v>
      </c>
      <c r="E55" s="4">
        <v>474.2</v>
      </c>
      <c r="F55" s="4">
        <v>46.8</v>
      </c>
      <c r="G55" s="4">
        <v>33</v>
      </c>
      <c r="H55" s="4">
        <v>241.2</v>
      </c>
      <c r="I55" s="4"/>
      <c r="J55" s="23">
        <f t="shared" si="19"/>
        <v>534.06313702965394</v>
      </c>
      <c r="K55" s="23">
        <f t="shared" si="19"/>
        <v>52.708044734263609</v>
      </c>
      <c r="L55" s="23">
        <f t="shared" si="19"/>
        <v>37.165928979288445</v>
      </c>
      <c r="M55" s="23">
        <f t="shared" si="19"/>
        <v>271.64915363043553</v>
      </c>
      <c r="N55" s="47">
        <f t="shared" si="2"/>
        <v>895.58626437364148</v>
      </c>
      <c r="O55" s="47">
        <f t="shared" si="3"/>
        <v>795.2</v>
      </c>
      <c r="P55" s="5">
        <v>-1</v>
      </c>
      <c r="S55" t="s">
        <v>57</v>
      </c>
      <c r="T55" s="3">
        <v>40999</v>
      </c>
      <c r="U55" s="21">
        <v>1.05508</v>
      </c>
    </row>
    <row r="56" spans="1:21" x14ac:dyDescent="0.25">
      <c r="A56" s="35">
        <f t="shared" si="0"/>
        <v>2004</v>
      </c>
      <c r="B56" s="35" t="str">
        <f t="shared" si="1"/>
        <v>Q1-2004</v>
      </c>
      <c r="C56" t="s">
        <v>170</v>
      </c>
      <c r="D56" s="3">
        <v>38046</v>
      </c>
      <c r="E56" s="4">
        <v>482.2</v>
      </c>
      <c r="F56" s="4">
        <v>43.7</v>
      </c>
      <c r="G56" s="4">
        <v>33.6</v>
      </c>
      <c r="H56" s="4">
        <v>243.3</v>
      </c>
      <c r="I56" s="4"/>
      <c r="J56" s="23">
        <f>E56/$U23</f>
        <v>543.07305920645115</v>
      </c>
      <c r="K56" s="23">
        <f>F56/$U23</f>
        <v>49.216699890754697</v>
      </c>
      <c r="L56" s="23">
        <f>G56/$U23</f>
        <v>37.841673142548231</v>
      </c>
      <c r="M56" s="23">
        <f>H56/$U23</f>
        <v>274.01425820184483</v>
      </c>
      <c r="N56" s="47">
        <f t="shared" si="2"/>
        <v>904.14569044159884</v>
      </c>
      <c r="O56" s="47">
        <f t="shared" si="3"/>
        <v>802.8</v>
      </c>
      <c r="P56" s="5">
        <v>-1</v>
      </c>
      <c r="S56" t="s">
        <v>58</v>
      </c>
      <c r="T56" s="3">
        <v>41090</v>
      </c>
      <c r="U56" s="21">
        <v>1.0585800000000001</v>
      </c>
    </row>
    <row r="57" spans="1:21" x14ac:dyDescent="0.25">
      <c r="A57" s="35">
        <f t="shared" si="0"/>
        <v>2004</v>
      </c>
      <c r="B57" s="35" t="str">
        <f t="shared" si="1"/>
        <v>Q1-2004</v>
      </c>
      <c r="C57" t="s">
        <v>171</v>
      </c>
      <c r="D57" s="3">
        <v>38077</v>
      </c>
      <c r="E57" s="4">
        <v>482.6</v>
      </c>
      <c r="F57" s="4">
        <v>39.700000000000003</v>
      </c>
      <c r="G57" s="4">
        <v>33.9</v>
      </c>
      <c r="H57" s="4">
        <v>246</v>
      </c>
      <c r="I57" s="4"/>
      <c r="J57" s="23">
        <f t="shared" ref="J57:M58" si="20">E57/$U23</f>
        <v>543.52355531529099</v>
      </c>
      <c r="K57" s="23">
        <f t="shared" si="20"/>
        <v>44.711738802356102</v>
      </c>
      <c r="L57" s="23">
        <f t="shared" si="20"/>
        <v>38.179545224178128</v>
      </c>
      <c r="M57" s="23">
        <f t="shared" si="20"/>
        <v>277.05510693651382</v>
      </c>
      <c r="N57" s="47">
        <f t="shared" si="2"/>
        <v>903.46994627833897</v>
      </c>
      <c r="O57" s="47">
        <f t="shared" si="3"/>
        <v>802.2</v>
      </c>
      <c r="P57" s="5">
        <v>-1</v>
      </c>
      <c r="S57" t="s">
        <v>59</v>
      </c>
      <c r="T57" s="3">
        <v>41182</v>
      </c>
      <c r="U57" s="21">
        <v>1.06202</v>
      </c>
    </row>
    <row r="58" spans="1:21" x14ac:dyDescent="0.25">
      <c r="A58" s="35">
        <f t="shared" si="0"/>
        <v>2004</v>
      </c>
      <c r="B58" s="35" t="str">
        <f t="shared" si="1"/>
        <v>Q2-2004</v>
      </c>
      <c r="C58" t="s">
        <v>172</v>
      </c>
      <c r="D58" s="3">
        <v>38107</v>
      </c>
      <c r="E58" s="4">
        <v>484.1</v>
      </c>
      <c r="F58" s="4">
        <v>35.299999999999997</v>
      </c>
      <c r="G58" s="4">
        <v>33.9</v>
      </c>
      <c r="H58" s="4">
        <v>246.8</v>
      </c>
      <c r="I58" s="4"/>
      <c r="J58" s="23">
        <f t="shared" si="20"/>
        <v>541.40804115640549</v>
      </c>
      <c r="K58" s="23">
        <f t="shared" si="20"/>
        <v>39.47883464743051</v>
      </c>
      <c r="L58" s="23">
        <f t="shared" si="20"/>
        <v>37.91310182855225</v>
      </c>
      <c r="M58" s="23">
        <f t="shared" si="20"/>
        <v>276.0163283565397</v>
      </c>
      <c r="N58" s="47">
        <f t="shared" si="2"/>
        <v>894.81630598892798</v>
      </c>
      <c r="O58" s="47">
        <f t="shared" si="3"/>
        <v>800.09999999999991</v>
      </c>
      <c r="P58" s="5">
        <v>-1</v>
      </c>
      <c r="S58" t="s">
        <v>60</v>
      </c>
      <c r="T58" s="3">
        <v>41274</v>
      </c>
      <c r="U58" s="21">
        <v>1.06673</v>
      </c>
    </row>
    <row r="59" spans="1:21" x14ac:dyDescent="0.25">
      <c r="A59" s="35">
        <f t="shared" si="0"/>
        <v>2004</v>
      </c>
      <c r="B59" s="35" t="str">
        <f t="shared" si="1"/>
        <v>Q2-2004</v>
      </c>
      <c r="C59" t="s">
        <v>173</v>
      </c>
      <c r="D59" s="3">
        <v>38138</v>
      </c>
      <c r="E59" s="4">
        <v>484.8</v>
      </c>
      <c r="F59" s="4">
        <v>36.9</v>
      </c>
      <c r="G59" s="4">
        <v>33.5</v>
      </c>
      <c r="H59" s="4">
        <v>248.1</v>
      </c>
      <c r="I59" s="4"/>
      <c r="J59" s="23">
        <f>E59/$U24</f>
        <v>542.19090756584455</v>
      </c>
      <c r="K59" s="23">
        <f>F59/$U24</f>
        <v>41.268243583291387</v>
      </c>
      <c r="L59" s="23">
        <f>G59/$U24</f>
        <v>37.465749594587031</v>
      </c>
      <c r="M59" s="23">
        <f>H59/$U24</f>
        <v>277.47022311692666</v>
      </c>
      <c r="N59" s="47">
        <f t="shared" si="2"/>
        <v>898.39512386064962</v>
      </c>
      <c r="O59" s="47">
        <f t="shared" si="3"/>
        <v>803.30000000000007</v>
      </c>
      <c r="P59" s="5">
        <v>-1</v>
      </c>
      <c r="S59" t="s">
        <v>61</v>
      </c>
      <c r="T59" s="3">
        <v>41364</v>
      </c>
      <c r="U59" s="21">
        <v>1.0694900000000001</v>
      </c>
    </row>
    <row r="60" spans="1:21" x14ac:dyDescent="0.25">
      <c r="A60" s="35">
        <f t="shared" si="0"/>
        <v>2004</v>
      </c>
      <c r="B60" s="35" t="str">
        <f t="shared" si="1"/>
        <v>Q2-2004</v>
      </c>
      <c r="C60" t="s">
        <v>174</v>
      </c>
      <c r="D60" s="3">
        <v>38168</v>
      </c>
      <c r="E60" s="4">
        <v>485.5</v>
      </c>
      <c r="F60" s="4">
        <v>35.4</v>
      </c>
      <c r="G60" s="4">
        <v>33.799999999999997</v>
      </c>
      <c r="H60" s="4">
        <v>250</v>
      </c>
      <c r="I60" s="4"/>
      <c r="J60" s="23">
        <f t="shared" ref="J60:M61" si="21">E60/$U24</f>
        <v>542.97377397528373</v>
      </c>
      <c r="K60" s="23">
        <f t="shared" si="21"/>
        <v>39.590672705921818</v>
      </c>
      <c r="L60" s="23">
        <f t="shared" si="21"/>
        <v>37.801263770060942</v>
      </c>
      <c r="M60" s="23">
        <f t="shared" si="21"/>
        <v>279.59514622826146</v>
      </c>
      <c r="N60" s="47">
        <f t="shared" si="2"/>
        <v>899.96085667952798</v>
      </c>
      <c r="O60" s="47">
        <f t="shared" si="3"/>
        <v>804.69999999999993</v>
      </c>
      <c r="P60" s="5">
        <v>-1</v>
      </c>
      <c r="S60" t="s">
        <v>62</v>
      </c>
      <c r="T60" s="3">
        <v>41455</v>
      </c>
      <c r="U60" s="21">
        <v>1.0707200000000001</v>
      </c>
    </row>
    <row r="61" spans="1:21" x14ac:dyDescent="0.25">
      <c r="A61" s="35">
        <f t="shared" si="0"/>
        <v>2004</v>
      </c>
      <c r="B61" s="35" t="str">
        <f t="shared" si="1"/>
        <v>Q3-2004</v>
      </c>
      <c r="C61" t="s">
        <v>175</v>
      </c>
      <c r="D61" s="3">
        <v>38199</v>
      </c>
      <c r="E61" s="4">
        <v>479.5</v>
      </c>
      <c r="F61" s="4">
        <v>33.4</v>
      </c>
      <c r="G61" s="4">
        <v>33.799999999999997</v>
      </c>
      <c r="H61" s="4">
        <v>250</v>
      </c>
      <c r="I61" s="4"/>
      <c r="J61" s="23">
        <f t="shared" si="21"/>
        <v>533.16283982876519</v>
      </c>
      <c r="K61" s="23">
        <f t="shared" si="21"/>
        <v>37.13793295157614</v>
      </c>
      <c r="L61" s="23">
        <f t="shared" si="21"/>
        <v>37.582698615666871</v>
      </c>
      <c r="M61" s="23">
        <f t="shared" si="21"/>
        <v>277.97854005670763</v>
      </c>
      <c r="N61" s="47">
        <f t="shared" si="2"/>
        <v>885.86201145271582</v>
      </c>
      <c r="O61" s="47">
        <f t="shared" si="3"/>
        <v>796.69999999999993</v>
      </c>
      <c r="P61" s="5">
        <v>-1</v>
      </c>
      <c r="S61" t="s">
        <v>63</v>
      </c>
      <c r="T61" s="3">
        <v>41547</v>
      </c>
      <c r="U61" s="21">
        <v>1.07517</v>
      </c>
    </row>
    <row r="62" spans="1:21" x14ac:dyDescent="0.25">
      <c r="A62" s="35">
        <f t="shared" si="0"/>
        <v>2004</v>
      </c>
      <c r="B62" s="35" t="str">
        <f t="shared" si="1"/>
        <v>Q3-2004</v>
      </c>
      <c r="C62" t="s">
        <v>176</v>
      </c>
      <c r="D62" s="3">
        <v>38230</v>
      </c>
      <c r="E62" s="4">
        <v>492.8</v>
      </c>
      <c r="F62" s="4">
        <v>35.700000000000003</v>
      </c>
      <c r="G62" s="4">
        <v>34.799999999999997</v>
      </c>
      <c r="H62" s="4">
        <v>252.6</v>
      </c>
      <c r="I62" s="4"/>
      <c r="J62" s="23">
        <f>E62/$U25</f>
        <v>547.95129815978214</v>
      </c>
      <c r="K62" s="23">
        <f>F62/$U25</f>
        <v>39.695335520097849</v>
      </c>
      <c r="L62" s="23">
        <f>G62/$U25</f>
        <v>38.694612775893695</v>
      </c>
      <c r="M62" s="23">
        <f>H62/$U25</f>
        <v>280.86951687329736</v>
      </c>
      <c r="N62" s="47">
        <f t="shared" si="2"/>
        <v>907.21076332907103</v>
      </c>
      <c r="O62" s="47">
        <f t="shared" si="3"/>
        <v>815.9</v>
      </c>
      <c r="P62" s="5">
        <v>-1</v>
      </c>
      <c r="S62" t="s">
        <v>64</v>
      </c>
      <c r="T62" s="3">
        <v>41639</v>
      </c>
      <c r="U62" s="21">
        <v>1.0778700000000001</v>
      </c>
    </row>
    <row r="63" spans="1:21" x14ac:dyDescent="0.25">
      <c r="A63" s="35">
        <f t="shared" si="0"/>
        <v>2004</v>
      </c>
      <c r="B63" s="35" t="str">
        <f t="shared" si="1"/>
        <v>Q3-2004</v>
      </c>
      <c r="C63" t="s">
        <v>177</v>
      </c>
      <c r="D63" s="3">
        <v>38260</v>
      </c>
      <c r="E63" s="4">
        <v>486.2</v>
      </c>
      <c r="F63" s="4">
        <v>32.1</v>
      </c>
      <c r="G63" s="4">
        <v>34.299999999999997</v>
      </c>
      <c r="H63" s="4">
        <v>256.8</v>
      </c>
      <c r="I63" s="4"/>
      <c r="J63" s="23">
        <f t="shared" ref="J63:M64" si="22">E63/$U25</f>
        <v>540.61266470228497</v>
      </c>
      <c r="K63" s="23">
        <f t="shared" si="22"/>
        <v>35.692444543281262</v>
      </c>
      <c r="L63" s="23">
        <f t="shared" si="22"/>
        <v>38.138655695780287</v>
      </c>
      <c r="M63" s="23">
        <f t="shared" si="22"/>
        <v>285.53955634625009</v>
      </c>
      <c r="N63" s="47">
        <f t="shared" si="2"/>
        <v>899.98332128759648</v>
      </c>
      <c r="O63" s="47">
        <f t="shared" si="3"/>
        <v>809.39999999999986</v>
      </c>
      <c r="P63" s="5">
        <v>-1</v>
      </c>
      <c r="S63" t="s">
        <v>65</v>
      </c>
      <c r="T63" s="3">
        <v>41729</v>
      </c>
      <c r="U63" s="21">
        <v>1.0815300000000001</v>
      </c>
    </row>
    <row r="64" spans="1:21" x14ac:dyDescent="0.25">
      <c r="A64" s="35">
        <f t="shared" si="0"/>
        <v>2004</v>
      </c>
      <c r="B64" s="35" t="str">
        <f t="shared" si="1"/>
        <v>Q4-2004</v>
      </c>
      <c r="C64" t="s">
        <v>178</v>
      </c>
      <c r="D64" s="3">
        <v>38291</v>
      </c>
      <c r="E64" s="4">
        <v>488.2</v>
      </c>
      <c r="F64" s="4">
        <v>33.299999999999997</v>
      </c>
      <c r="G64" s="4">
        <v>34.299999999999997</v>
      </c>
      <c r="H64" s="4">
        <v>254</v>
      </c>
      <c r="I64" s="4"/>
      <c r="J64" s="23">
        <f t="shared" si="22"/>
        <v>538.58458822880471</v>
      </c>
      <c r="K64" s="23">
        <f t="shared" si="22"/>
        <v>36.73672017209995</v>
      </c>
      <c r="L64" s="23">
        <f t="shared" si="22"/>
        <v>37.839924982072922</v>
      </c>
      <c r="M64" s="23">
        <f t="shared" si="22"/>
        <v>280.21402173313476</v>
      </c>
      <c r="N64" s="47">
        <f t="shared" si="2"/>
        <v>893.37525511611238</v>
      </c>
      <c r="O64" s="47">
        <f t="shared" si="3"/>
        <v>809.8</v>
      </c>
      <c r="P64" s="5">
        <v>-1</v>
      </c>
      <c r="S64" t="s">
        <v>66</v>
      </c>
      <c r="T64" s="3">
        <v>41820</v>
      </c>
      <c r="U64" s="21">
        <v>1.08775</v>
      </c>
    </row>
    <row r="65" spans="1:16" x14ac:dyDescent="0.25">
      <c r="A65" s="35">
        <f t="shared" si="0"/>
        <v>2004</v>
      </c>
      <c r="B65" s="35" t="str">
        <f t="shared" si="1"/>
        <v>Q4-2004</v>
      </c>
      <c r="C65" t="s">
        <v>179</v>
      </c>
      <c r="D65" s="3">
        <v>38321</v>
      </c>
      <c r="E65" s="4">
        <v>489</v>
      </c>
      <c r="F65" s="4">
        <v>33.4</v>
      </c>
      <c r="G65" s="4">
        <v>34.700000000000003</v>
      </c>
      <c r="H65" s="4">
        <v>252.8</v>
      </c>
      <c r="I65" s="4"/>
      <c r="J65" s="23">
        <f>E65/$U26</f>
        <v>539.46715207678312</v>
      </c>
      <c r="K65" s="23">
        <f>F65/$U26</f>
        <v>36.847040653097245</v>
      </c>
      <c r="L65" s="23">
        <f>G65/$U26</f>
        <v>38.281206906062117</v>
      </c>
      <c r="M65" s="23">
        <f>H65/$U26</f>
        <v>278.89017596116719</v>
      </c>
      <c r="N65" s="47">
        <f t="shared" si="2"/>
        <v>893.48557559710969</v>
      </c>
      <c r="O65" s="47">
        <f t="shared" si="3"/>
        <v>809.90000000000009</v>
      </c>
      <c r="P65" s="5">
        <v>-1</v>
      </c>
    </row>
    <row r="66" spans="1:16" x14ac:dyDescent="0.25">
      <c r="A66" s="35">
        <f t="shared" si="0"/>
        <v>2004</v>
      </c>
      <c r="B66" s="35" t="str">
        <f t="shared" si="1"/>
        <v>Q4-2004</v>
      </c>
      <c r="C66" t="s">
        <v>180</v>
      </c>
      <c r="D66" s="3">
        <v>38352</v>
      </c>
      <c r="E66" s="4">
        <v>497</v>
      </c>
      <c r="F66" s="4">
        <v>31.4</v>
      </c>
      <c r="G66" s="4">
        <v>35</v>
      </c>
      <c r="H66" s="4">
        <v>255.1</v>
      </c>
      <c r="I66" s="4"/>
      <c r="J66" s="23">
        <f t="shared" ref="J66:M67" si="23">E66/$U26</f>
        <v>548.29279055656684</v>
      </c>
      <c r="K66" s="23">
        <f t="shared" si="23"/>
        <v>34.640631033151301</v>
      </c>
      <c r="L66" s="23">
        <f t="shared" si="23"/>
        <v>38.612168349054002</v>
      </c>
      <c r="M66" s="23">
        <f t="shared" si="23"/>
        <v>281.42754702410502</v>
      </c>
      <c r="N66" s="47">
        <f t="shared" si="2"/>
        <v>902.97313696287711</v>
      </c>
      <c r="O66" s="47">
        <f t="shared" si="3"/>
        <v>818.5</v>
      </c>
      <c r="P66" s="5">
        <v>-1</v>
      </c>
    </row>
    <row r="67" spans="1:16" x14ac:dyDescent="0.25">
      <c r="A67" s="35">
        <f t="shared" si="0"/>
        <v>2005</v>
      </c>
      <c r="B67" s="35" t="str">
        <f t="shared" si="1"/>
        <v>Q1-2005</v>
      </c>
      <c r="C67" t="s">
        <v>181</v>
      </c>
      <c r="D67" s="3">
        <v>38383</v>
      </c>
      <c r="E67" s="4">
        <v>501.1</v>
      </c>
      <c r="F67" s="4">
        <v>35.799999999999997</v>
      </c>
      <c r="G67" s="4">
        <v>36</v>
      </c>
      <c r="H67" s="4">
        <v>260.10000000000002</v>
      </c>
      <c r="I67" s="4"/>
      <c r="J67" s="23">
        <f t="shared" si="23"/>
        <v>549.97036679324799</v>
      </c>
      <c r="K67" s="23">
        <f t="shared" si="23"/>
        <v>39.29143710077485</v>
      </c>
      <c r="L67" s="23">
        <f t="shared" si="23"/>
        <v>39.510942335974711</v>
      </c>
      <c r="M67" s="23">
        <f t="shared" si="23"/>
        <v>285.4665583774173</v>
      </c>
      <c r="N67" s="47">
        <f t="shared" si="2"/>
        <v>914.23930460741485</v>
      </c>
      <c r="O67" s="47">
        <f t="shared" si="3"/>
        <v>833</v>
      </c>
      <c r="P67" s="5">
        <v>-1</v>
      </c>
    </row>
    <row r="68" spans="1:16" x14ac:dyDescent="0.25">
      <c r="A68" s="35">
        <f t="shared" si="0"/>
        <v>2005</v>
      </c>
      <c r="B68" s="35" t="str">
        <f t="shared" si="1"/>
        <v>Q1-2005</v>
      </c>
      <c r="C68" t="s">
        <v>182</v>
      </c>
      <c r="D68" s="3">
        <v>38411</v>
      </c>
      <c r="E68" s="4">
        <v>510.2</v>
      </c>
      <c r="F68" s="4">
        <v>32.299999999999997</v>
      </c>
      <c r="G68" s="4">
        <v>36</v>
      </c>
      <c r="H68" s="4">
        <v>261.3</v>
      </c>
      <c r="I68" s="4"/>
      <c r="J68" s="23">
        <f>E68/$U27</f>
        <v>559.95785499484157</v>
      </c>
      <c r="K68" s="23">
        <f>F68/$U27</f>
        <v>35.450095484777307</v>
      </c>
      <c r="L68" s="23">
        <f>G68/$U27</f>
        <v>39.510942335974711</v>
      </c>
      <c r="M68" s="23">
        <f>H68/$U27</f>
        <v>286.78358978861644</v>
      </c>
      <c r="N68" s="47">
        <f t="shared" si="2"/>
        <v>921.70248260420999</v>
      </c>
      <c r="O68" s="47">
        <f t="shared" si="3"/>
        <v>839.8</v>
      </c>
      <c r="P68" s="5">
        <v>-1</v>
      </c>
    </row>
    <row r="69" spans="1:16" x14ac:dyDescent="0.25">
      <c r="A69" s="35">
        <f t="shared" si="0"/>
        <v>2005</v>
      </c>
      <c r="B69" s="35" t="str">
        <f t="shared" si="1"/>
        <v>Q1-2005</v>
      </c>
      <c r="C69" t="s">
        <v>183</v>
      </c>
      <c r="D69" s="3">
        <v>38442</v>
      </c>
      <c r="E69" s="4">
        <v>508.2</v>
      </c>
      <c r="F69" s="4">
        <v>31.3</v>
      </c>
      <c r="G69" s="4">
        <v>36.4</v>
      </c>
      <c r="H69" s="4">
        <v>260.8</v>
      </c>
      <c r="I69" s="4"/>
      <c r="J69" s="23">
        <f t="shared" ref="J69:M70" si="24">E69/$U27</f>
        <v>557.76280264284298</v>
      </c>
      <c r="K69" s="23">
        <f t="shared" si="24"/>
        <v>34.352569308778016</v>
      </c>
      <c r="L69" s="23">
        <f t="shared" si="24"/>
        <v>39.949952806374426</v>
      </c>
      <c r="M69" s="23">
        <f t="shared" si="24"/>
        <v>286.23482670061679</v>
      </c>
      <c r="N69" s="47">
        <f t="shared" si="2"/>
        <v>918.30015145861216</v>
      </c>
      <c r="O69" s="47">
        <f t="shared" si="3"/>
        <v>836.7</v>
      </c>
      <c r="P69" s="5">
        <v>-1</v>
      </c>
    </row>
    <row r="70" spans="1:16" x14ac:dyDescent="0.25">
      <c r="A70" s="35">
        <f t="shared" si="0"/>
        <v>2005</v>
      </c>
      <c r="B70" s="35" t="str">
        <f t="shared" si="1"/>
        <v>Q2-2005</v>
      </c>
      <c r="C70" t="s">
        <v>184</v>
      </c>
      <c r="D70" s="3">
        <v>38472</v>
      </c>
      <c r="E70" s="4">
        <v>513.20000000000005</v>
      </c>
      <c r="F70" s="4">
        <v>31.1</v>
      </c>
      <c r="G70" s="4">
        <v>35.9</v>
      </c>
      <c r="H70" s="4">
        <v>261.10000000000002</v>
      </c>
      <c r="I70" s="4"/>
      <c r="J70" s="23">
        <f t="shared" si="24"/>
        <v>559.52900130832973</v>
      </c>
      <c r="K70" s="23">
        <f t="shared" si="24"/>
        <v>33.907544701264719</v>
      </c>
      <c r="L70" s="23">
        <f t="shared" si="24"/>
        <v>39.140863497601394</v>
      </c>
      <c r="M70" s="23">
        <f t="shared" si="24"/>
        <v>284.67073702573049</v>
      </c>
      <c r="N70" s="47">
        <f t="shared" si="2"/>
        <v>917.24814653292628</v>
      </c>
      <c r="O70" s="47">
        <f t="shared" si="3"/>
        <v>841.30000000000007</v>
      </c>
      <c r="P70" s="5">
        <v>-1</v>
      </c>
    </row>
    <row r="71" spans="1:16" x14ac:dyDescent="0.25">
      <c r="A71" s="35">
        <f t="shared" si="0"/>
        <v>2005</v>
      </c>
      <c r="B71" s="35" t="str">
        <f t="shared" si="1"/>
        <v>Q2-2005</v>
      </c>
      <c r="C71" t="s">
        <v>185</v>
      </c>
      <c r="D71" s="3">
        <v>38503</v>
      </c>
      <c r="E71" s="4">
        <v>511.8</v>
      </c>
      <c r="F71" s="4">
        <v>32.4</v>
      </c>
      <c r="G71" s="4">
        <v>36.299999999999997</v>
      </c>
      <c r="H71" s="4">
        <v>262</v>
      </c>
      <c r="I71" s="4"/>
      <c r="J71" s="23">
        <f>E71/$U28</f>
        <v>558.0026166593982</v>
      </c>
      <c r="K71" s="23">
        <f>F71/$U28</f>
        <v>35.324901875272566</v>
      </c>
      <c r="L71" s="23">
        <f>G71/$U28</f>
        <v>39.576973397296115</v>
      </c>
      <c r="M71" s="23">
        <f>H71/$U28</f>
        <v>285.65198430004358</v>
      </c>
      <c r="N71" s="47">
        <f t="shared" si="2"/>
        <v>918.55647623201048</v>
      </c>
      <c r="O71" s="47">
        <f t="shared" si="3"/>
        <v>842.5</v>
      </c>
      <c r="P71" s="5">
        <v>-1</v>
      </c>
    </row>
    <row r="72" spans="1:16" x14ac:dyDescent="0.25">
      <c r="A72" s="35">
        <f t="shared" ref="A72:A135" si="25">YEAR(C72)</f>
        <v>2005</v>
      </c>
      <c r="B72" s="35" t="str">
        <f t="shared" ref="B72:B135" si="26">"Q"&amp;ROUNDUP(MONTH(C72)/3, 0)&amp;"-"&amp;YEAR(C72)</f>
        <v>Q2-2005</v>
      </c>
      <c r="C72" t="s">
        <v>186</v>
      </c>
      <c r="D72" s="3">
        <v>38533</v>
      </c>
      <c r="E72" s="4">
        <v>513.6</v>
      </c>
      <c r="F72" s="4">
        <v>29.8</v>
      </c>
      <c r="G72" s="4">
        <v>36.6</v>
      </c>
      <c r="H72" s="4">
        <v>261.8</v>
      </c>
      <c r="I72" s="4"/>
      <c r="J72" s="23">
        <f t="shared" ref="J72:M73" si="27">E72/$U28</f>
        <v>559.96511120802438</v>
      </c>
      <c r="K72" s="23">
        <f t="shared" si="27"/>
        <v>32.490187527256872</v>
      </c>
      <c r="L72" s="23">
        <f t="shared" si="27"/>
        <v>39.904055822067164</v>
      </c>
      <c r="M72" s="23">
        <f t="shared" si="27"/>
        <v>285.43392935019625</v>
      </c>
      <c r="N72" s="47">
        <f t="shared" ref="N72:N135" si="28">SUM(J72:M72)</f>
        <v>917.79328390754472</v>
      </c>
      <c r="O72" s="47">
        <f t="shared" ref="O72:O135" si="29">SUM(E72:H72)</f>
        <v>841.8</v>
      </c>
      <c r="P72" s="5">
        <v>-1</v>
      </c>
    </row>
    <row r="73" spans="1:16" x14ac:dyDescent="0.25">
      <c r="A73" s="35">
        <f t="shared" si="25"/>
        <v>2005</v>
      </c>
      <c r="B73" s="35" t="str">
        <f t="shared" si="26"/>
        <v>Q3-2005</v>
      </c>
      <c r="C73" t="s">
        <v>187</v>
      </c>
      <c r="D73" s="3">
        <v>38564</v>
      </c>
      <c r="E73" s="4">
        <v>513.1</v>
      </c>
      <c r="F73" s="4">
        <v>31.1</v>
      </c>
      <c r="G73" s="4">
        <v>36.299999999999997</v>
      </c>
      <c r="H73" s="4">
        <v>262.2</v>
      </c>
      <c r="I73" s="4"/>
      <c r="J73" s="23">
        <f t="shared" si="27"/>
        <v>553.35073226495274</v>
      </c>
      <c r="K73" s="23">
        <f t="shared" si="27"/>
        <v>33.539676034769109</v>
      </c>
      <c r="L73" s="23">
        <f t="shared" si="27"/>
        <v>39.147596143476477</v>
      </c>
      <c r="M73" s="23">
        <f t="shared" si="27"/>
        <v>282.76858701982184</v>
      </c>
      <c r="N73" s="47">
        <f t="shared" si="28"/>
        <v>908.80659146302014</v>
      </c>
      <c r="O73" s="47">
        <f t="shared" si="29"/>
        <v>842.7</v>
      </c>
      <c r="P73" s="5">
        <v>-1</v>
      </c>
    </row>
    <row r="74" spans="1:16" x14ac:dyDescent="0.25">
      <c r="A74" s="35">
        <f t="shared" si="25"/>
        <v>2005</v>
      </c>
      <c r="B74" s="35" t="str">
        <f t="shared" si="26"/>
        <v>Q3-2005</v>
      </c>
      <c r="C74" t="s">
        <v>188</v>
      </c>
      <c r="D74" s="3">
        <v>38595</v>
      </c>
      <c r="E74" s="4">
        <v>515.1</v>
      </c>
      <c r="F74" s="4">
        <v>31.2</v>
      </c>
      <c r="G74" s="4">
        <v>36.700000000000003</v>
      </c>
      <c r="H74" s="4">
        <v>286.60000000000002</v>
      </c>
      <c r="I74" s="4"/>
      <c r="J74" s="23">
        <f>E74/$U29</f>
        <v>555.50762461445549</v>
      </c>
      <c r="K74" s="23">
        <f>F74/$U29</f>
        <v>33.647520652244246</v>
      </c>
      <c r="L74" s="23">
        <f>G74/$U29</f>
        <v>39.578974613377049</v>
      </c>
      <c r="M74" s="23">
        <f>H74/$U29</f>
        <v>309.08267368375647</v>
      </c>
      <c r="N74" s="47">
        <f t="shared" si="28"/>
        <v>937.81679356383324</v>
      </c>
      <c r="O74" s="47">
        <f t="shared" si="29"/>
        <v>869.60000000000014</v>
      </c>
      <c r="P74" s="5">
        <v>-1</v>
      </c>
    </row>
    <row r="75" spans="1:16" x14ac:dyDescent="0.25">
      <c r="A75" s="35">
        <f t="shared" si="25"/>
        <v>2005</v>
      </c>
      <c r="B75" s="35" t="str">
        <f t="shared" si="26"/>
        <v>Q3-2005</v>
      </c>
      <c r="C75" t="s">
        <v>189</v>
      </c>
      <c r="D75" s="3">
        <v>38625</v>
      </c>
      <c r="E75" s="4">
        <v>514</v>
      </c>
      <c r="F75" s="4">
        <v>29.9</v>
      </c>
      <c r="G75" s="4">
        <v>36.5</v>
      </c>
      <c r="H75" s="4">
        <v>288.3</v>
      </c>
      <c r="I75" s="4"/>
      <c r="J75" s="23">
        <f t="shared" ref="J75:M76" si="30">E75/$U29</f>
        <v>554.32133382222889</v>
      </c>
      <c r="K75" s="23">
        <f t="shared" si="30"/>
        <v>32.245540625067399</v>
      </c>
      <c r="L75" s="23">
        <f t="shared" si="30"/>
        <v>39.363285378426767</v>
      </c>
      <c r="M75" s="23">
        <f t="shared" si="30"/>
        <v>310.91603218083389</v>
      </c>
      <c r="N75" s="47">
        <f t="shared" si="28"/>
        <v>936.84619200655698</v>
      </c>
      <c r="O75" s="47">
        <f t="shared" si="29"/>
        <v>868.7</v>
      </c>
      <c r="P75" s="5">
        <v>-1</v>
      </c>
    </row>
    <row r="76" spans="1:16" x14ac:dyDescent="0.25">
      <c r="A76" s="35">
        <f t="shared" si="25"/>
        <v>2005</v>
      </c>
      <c r="B76" s="35" t="str">
        <f t="shared" si="26"/>
        <v>Q4-2005</v>
      </c>
      <c r="C76" t="s">
        <v>190</v>
      </c>
      <c r="D76" s="3">
        <v>38656</v>
      </c>
      <c r="E76" s="4">
        <v>515.4</v>
      </c>
      <c r="F76" s="4">
        <v>34.799999999999997</v>
      </c>
      <c r="G76" s="4">
        <v>36.6</v>
      </c>
      <c r="H76" s="4">
        <v>273</v>
      </c>
      <c r="I76" s="4"/>
      <c r="J76" s="23">
        <f t="shared" si="30"/>
        <v>551.51307623164826</v>
      </c>
      <c r="K76" s="23">
        <f t="shared" si="30"/>
        <v>37.23836836022771</v>
      </c>
      <c r="L76" s="23">
        <f t="shared" si="30"/>
        <v>39.164490861618802</v>
      </c>
      <c r="M76" s="23">
        <f t="shared" si="30"/>
        <v>292.12857937764841</v>
      </c>
      <c r="N76" s="47">
        <f t="shared" si="28"/>
        <v>920.04451483114315</v>
      </c>
      <c r="O76" s="47">
        <f t="shared" si="29"/>
        <v>859.8</v>
      </c>
      <c r="P76" s="5">
        <v>-1</v>
      </c>
    </row>
    <row r="77" spans="1:16" x14ac:dyDescent="0.25">
      <c r="A77" s="35">
        <f t="shared" si="25"/>
        <v>2005</v>
      </c>
      <c r="B77" s="35" t="str">
        <f t="shared" si="26"/>
        <v>Q4-2005</v>
      </c>
      <c r="C77" t="s">
        <v>191</v>
      </c>
      <c r="D77" s="3">
        <v>38686</v>
      </c>
      <c r="E77" s="4">
        <v>514.4</v>
      </c>
      <c r="F77" s="4">
        <v>31</v>
      </c>
      <c r="G77" s="4">
        <v>36.5</v>
      </c>
      <c r="H77" s="4">
        <v>278.3</v>
      </c>
      <c r="I77" s="4"/>
      <c r="J77" s="23">
        <f>E77/$U30</f>
        <v>550.44300817531996</v>
      </c>
      <c r="K77" s="23">
        <f>F77/$U30</f>
        <v>33.172109746179856</v>
      </c>
      <c r="L77" s="23">
        <f>G77/$U30</f>
        <v>39.05748405598596</v>
      </c>
      <c r="M77" s="23">
        <f>H77/$U30</f>
        <v>297.79994007618888</v>
      </c>
      <c r="N77" s="47">
        <f t="shared" si="28"/>
        <v>920.47254205367472</v>
      </c>
      <c r="O77" s="47">
        <f t="shared" si="29"/>
        <v>860.2</v>
      </c>
      <c r="P77" s="5">
        <v>-1</v>
      </c>
    </row>
    <row r="78" spans="1:16" x14ac:dyDescent="0.25">
      <c r="A78" s="35">
        <f t="shared" si="25"/>
        <v>2005</v>
      </c>
      <c r="B78" s="35" t="str">
        <f t="shared" si="26"/>
        <v>Q4-2005</v>
      </c>
      <c r="C78" t="s">
        <v>192</v>
      </c>
      <c r="D78" s="3">
        <v>38717</v>
      </c>
      <c r="E78" s="4">
        <v>522.70000000000005</v>
      </c>
      <c r="F78" s="4">
        <v>30.6</v>
      </c>
      <c r="G78" s="4">
        <v>36.9</v>
      </c>
      <c r="H78" s="4">
        <v>270.7</v>
      </c>
      <c r="I78" s="4"/>
      <c r="J78" s="23">
        <f t="shared" ref="J78:M79" si="31">E78/$U30</f>
        <v>559.3245730428456</v>
      </c>
      <c r="K78" s="23">
        <f t="shared" si="31"/>
        <v>32.744082523648508</v>
      </c>
      <c r="L78" s="23">
        <f t="shared" si="31"/>
        <v>39.485511278517315</v>
      </c>
      <c r="M78" s="23">
        <f t="shared" si="31"/>
        <v>289.66742284809311</v>
      </c>
      <c r="N78" s="47">
        <f t="shared" si="28"/>
        <v>921.22158969310453</v>
      </c>
      <c r="O78" s="47">
        <f t="shared" si="29"/>
        <v>860.90000000000009</v>
      </c>
      <c r="P78" s="5">
        <v>-1</v>
      </c>
    </row>
    <row r="79" spans="1:16" x14ac:dyDescent="0.25">
      <c r="A79" s="35">
        <f t="shared" si="25"/>
        <v>2006</v>
      </c>
      <c r="B79" s="35" t="str">
        <f t="shared" si="26"/>
        <v>Q1-2006</v>
      </c>
      <c r="C79" t="s">
        <v>193</v>
      </c>
      <c r="D79" s="3">
        <v>38748</v>
      </c>
      <c r="E79" s="4">
        <v>538.29999999999995</v>
      </c>
      <c r="F79" s="4">
        <v>30.9</v>
      </c>
      <c r="G79" s="4">
        <v>38.5</v>
      </c>
      <c r="H79" s="4">
        <v>274.39999999999998</v>
      </c>
      <c r="I79" s="4"/>
      <c r="J79" s="23">
        <f t="shared" si="31"/>
        <v>573.36102678809175</v>
      </c>
      <c r="K79" s="23">
        <f t="shared" si="31"/>
        <v>32.912605847579485</v>
      </c>
      <c r="L79" s="23">
        <f t="shared" si="31"/>
        <v>41.007615700058579</v>
      </c>
      <c r="M79" s="23">
        <f t="shared" si="31"/>
        <v>292.27246098950837</v>
      </c>
      <c r="N79" s="47">
        <f t="shared" si="28"/>
        <v>939.55370932523806</v>
      </c>
      <c r="O79" s="47">
        <f t="shared" si="29"/>
        <v>882.09999999999991</v>
      </c>
      <c r="P79" s="5">
        <v>-1</v>
      </c>
    </row>
    <row r="80" spans="1:16" x14ac:dyDescent="0.25">
      <c r="A80" s="35">
        <f t="shared" si="25"/>
        <v>2006</v>
      </c>
      <c r="B80" s="35" t="str">
        <f t="shared" si="26"/>
        <v>Q1-2006</v>
      </c>
      <c r="C80" t="s">
        <v>194</v>
      </c>
      <c r="D80" s="3">
        <v>38776</v>
      </c>
      <c r="E80" s="4">
        <v>535.1</v>
      </c>
      <c r="F80" s="4">
        <v>30</v>
      </c>
      <c r="G80" s="4">
        <v>38.4</v>
      </c>
      <c r="H80" s="4">
        <v>274.2</v>
      </c>
      <c r="I80" s="4"/>
      <c r="J80" s="23">
        <f>E80/$U31</f>
        <v>569.95260158704798</v>
      </c>
      <c r="K80" s="23">
        <f>F80/$U31</f>
        <v>31.953986259785907</v>
      </c>
      <c r="L80" s="23">
        <f>G80/$U31</f>
        <v>40.901102412525958</v>
      </c>
      <c r="M80" s="23">
        <f>H80/$U31</f>
        <v>292.05943441444316</v>
      </c>
      <c r="N80" s="47">
        <f t="shared" si="28"/>
        <v>934.86712467380289</v>
      </c>
      <c r="O80" s="47">
        <f t="shared" si="29"/>
        <v>877.7</v>
      </c>
      <c r="P80" s="5">
        <v>-1</v>
      </c>
    </row>
    <row r="81" spans="1:16" x14ac:dyDescent="0.25">
      <c r="A81" s="35">
        <f t="shared" si="25"/>
        <v>2006</v>
      </c>
      <c r="B81" s="35" t="str">
        <f t="shared" si="26"/>
        <v>Q1-2006</v>
      </c>
      <c r="C81" t="s">
        <v>195</v>
      </c>
      <c r="D81" s="3">
        <v>38807</v>
      </c>
      <c r="E81" s="4">
        <v>540.70000000000005</v>
      </c>
      <c r="F81" s="4">
        <v>29.4</v>
      </c>
      <c r="G81" s="4">
        <v>38.200000000000003</v>
      </c>
      <c r="H81" s="4">
        <v>276.10000000000002</v>
      </c>
      <c r="I81" s="4"/>
      <c r="J81" s="23">
        <f t="shared" ref="J81:M82" si="32">E81/$U31</f>
        <v>575.91734568887466</v>
      </c>
      <c r="K81" s="23">
        <f t="shared" si="32"/>
        <v>31.314906534590186</v>
      </c>
      <c r="L81" s="23">
        <f t="shared" si="32"/>
        <v>40.688075837460723</v>
      </c>
      <c r="M81" s="23">
        <f t="shared" si="32"/>
        <v>294.08318687756298</v>
      </c>
      <c r="N81" s="47">
        <f t="shared" si="28"/>
        <v>942.00351493848848</v>
      </c>
      <c r="O81" s="47">
        <f t="shared" si="29"/>
        <v>884.40000000000009</v>
      </c>
      <c r="P81" s="5">
        <v>-1</v>
      </c>
    </row>
    <row r="82" spans="1:16" x14ac:dyDescent="0.25">
      <c r="A82" s="35">
        <f t="shared" si="25"/>
        <v>2006</v>
      </c>
      <c r="B82" s="35" t="str">
        <f t="shared" si="26"/>
        <v>Q2-2006</v>
      </c>
      <c r="C82" t="s">
        <v>196</v>
      </c>
      <c r="D82" s="3">
        <v>38837</v>
      </c>
      <c r="E82" s="4">
        <v>542.1</v>
      </c>
      <c r="F82" s="4">
        <v>30.4</v>
      </c>
      <c r="G82" s="4">
        <v>38.700000000000003</v>
      </c>
      <c r="H82" s="4">
        <v>275.5</v>
      </c>
      <c r="I82" s="4"/>
      <c r="J82" s="23">
        <f t="shared" si="32"/>
        <v>572.98988468327536</v>
      </c>
      <c r="K82" s="23">
        <f t="shared" si="32"/>
        <v>32.132249574564788</v>
      </c>
      <c r="L82" s="23">
        <f t="shared" si="32"/>
        <v>40.9051992939361</v>
      </c>
      <c r="M82" s="23">
        <f t="shared" si="32"/>
        <v>291.19851176949339</v>
      </c>
      <c r="N82" s="47">
        <f t="shared" si="28"/>
        <v>937.22584532126962</v>
      </c>
      <c r="O82" s="47">
        <f t="shared" si="29"/>
        <v>886.7</v>
      </c>
      <c r="P82" s="5">
        <v>-1</v>
      </c>
    </row>
    <row r="83" spans="1:16" x14ac:dyDescent="0.25">
      <c r="A83" s="35">
        <f t="shared" si="25"/>
        <v>2006</v>
      </c>
      <c r="B83" s="35" t="str">
        <f t="shared" si="26"/>
        <v>Q2-2006</v>
      </c>
      <c r="C83" t="s">
        <v>197</v>
      </c>
      <c r="D83" s="3">
        <v>38868</v>
      </c>
      <c r="E83" s="4">
        <v>542.9</v>
      </c>
      <c r="F83" s="4">
        <v>30.2</v>
      </c>
      <c r="G83" s="4">
        <v>38.6</v>
      </c>
      <c r="H83" s="4">
        <v>277.7</v>
      </c>
      <c r="I83" s="4"/>
      <c r="J83" s="23">
        <f>E83/$U32</f>
        <v>573.83547019839546</v>
      </c>
      <c r="K83" s="23">
        <f>F83/$U32</f>
        <v>31.920853195784755</v>
      </c>
      <c r="L83" s="23">
        <f>G83/$U32</f>
        <v>40.799501104546081</v>
      </c>
      <c r="M83" s="23">
        <f>H83/$U32</f>
        <v>293.5238719360737</v>
      </c>
      <c r="N83" s="47">
        <f t="shared" si="28"/>
        <v>940.07969643479987</v>
      </c>
      <c r="O83" s="47">
        <f t="shared" si="29"/>
        <v>889.40000000000009</v>
      </c>
      <c r="P83" s="5">
        <v>-1</v>
      </c>
    </row>
    <row r="84" spans="1:16" x14ac:dyDescent="0.25">
      <c r="A84" s="35">
        <f t="shared" si="25"/>
        <v>2006</v>
      </c>
      <c r="B84" s="35" t="str">
        <f t="shared" si="26"/>
        <v>Q2-2006</v>
      </c>
      <c r="C84" t="s">
        <v>198</v>
      </c>
      <c r="D84" s="3">
        <v>38898</v>
      </c>
      <c r="E84" s="4">
        <v>546</v>
      </c>
      <c r="F84" s="4">
        <v>29</v>
      </c>
      <c r="G84" s="4">
        <v>38.9</v>
      </c>
      <c r="H84" s="4">
        <v>275.7</v>
      </c>
      <c r="I84" s="4"/>
      <c r="J84" s="23">
        <f t="shared" ref="J84:M85" si="33">E84/$U32</f>
        <v>577.11211406948598</v>
      </c>
      <c r="K84" s="23">
        <f t="shared" si="33"/>
        <v>30.652474923104567</v>
      </c>
      <c r="L84" s="23">
        <f t="shared" si="33"/>
        <v>41.116595672716123</v>
      </c>
      <c r="M84" s="23">
        <f t="shared" si="33"/>
        <v>291.40990814827342</v>
      </c>
      <c r="N84" s="47">
        <f t="shared" si="28"/>
        <v>940.29109281358012</v>
      </c>
      <c r="O84" s="47">
        <f t="shared" si="29"/>
        <v>889.59999999999991</v>
      </c>
      <c r="P84" s="5">
        <v>-1</v>
      </c>
    </row>
    <row r="85" spans="1:16" x14ac:dyDescent="0.25">
      <c r="A85" s="35">
        <f t="shared" si="25"/>
        <v>2006</v>
      </c>
      <c r="B85" s="35" t="str">
        <f t="shared" si="26"/>
        <v>Q3-2006</v>
      </c>
      <c r="C85" t="s">
        <v>199</v>
      </c>
      <c r="D85" s="3">
        <v>38929</v>
      </c>
      <c r="E85" s="4">
        <v>544.70000000000005</v>
      </c>
      <c r="F85" s="4">
        <v>31.3</v>
      </c>
      <c r="G85" s="4">
        <v>38.6</v>
      </c>
      <c r="H85" s="4">
        <v>276.10000000000002</v>
      </c>
      <c r="I85" s="4"/>
      <c r="J85" s="23">
        <f t="shared" si="33"/>
        <v>571.64746132695257</v>
      </c>
      <c r="K85" s="23">
        <f t="shared" si="33"/>
        <v>32.848477215960372</v>
      </c>
      <c r="L85" s="23">
        <f t="shared" si="33"/>
        <v>40.509623659299372</v>
      </c>
      <c r="M85" s="23">
        <f t="shared" si="33"/>
        <v>289.75925109669839</v>
      </c>
      <c r="N85" s="47">
        <f t="shared" si="28"/>
        <v>934.76481329891067</v>
      </c>
      <c r="O85" s="47">
        <f t="shared" si="29"/>
        <v>890.7</v>
      </c>
      <c r="P85" s="5">
        <v>-1</v>
      </c>
    </row>
    <row r="86" spans="1:16" x14ac:dyDescent="0.25">
      <c r="A86" s="35">
        <f t="shared" si="25"/>
        <v>2006</v>
      </c>
      <c r="B86" s="35" t="str">
        <f t="shared" si="26"/>
        <v>Q3-2006</v>
      </c>
      <c r="C86" t="s">
        <v>200</v>
      </c>
      <c r="D86" s="3">
        <v>38960</v>
      </c>
      <c r="E86" s="4">
        <v>544.79999999999995</v>
      </c>
      <c r="F86" s="4">
        <v>31.2</v>
      </c>
      <c r="G86" s="4">
        <v>39.4</v>
      </c>
      <c r="H86" s="4">
        <v>277.39999999999998</v>
      </c>
      <c r="I86" s="4"/>
      <c r="J86" s="23">
        <f>E86/$U33</f>
        <v>571.75240853850505</v>
      </c>
      <c r="K86" s="23">
        <f>F86/$U33</f>
        <v>32.743530004407781</v>
      </c>
      <c r="L86" s="23">
        <f>G86/$U33</f>
        <v>41.349201351720083</v>
      </c>
      <c r="M86" s="23">
        <f>H86/$U33</f>
        <v>291.123564846882</v>
      </c>
      <c r="N86" s="47">
        <f t="shared" si="28"/>
        <v>936.96870474151501</v>
      </c>
      <c r="O86" s="47">
        <f t="shared" si="29"/>
        <v>892.8</v>
      </c>
      <c r="P86" s="5">
        <v>-1</v>
      </c>
    </row>
    <row r="87" spans="1:16" x14ac:dyDescent="0.25">
      <c r="A87" s="35">
        <f t="shared" si="25"/>
        <v>2006</v>
      </c>
      <c r="B87" s="35" t="str">
        <f t="shared" si="26"/>
        <v>Q3-2006</v>
      </c>
      <c r="C87" t="s">
        <v>201</v>
      </c>
      <c r="D87" s="3">
        <v>38990</v>
      </c>
      <c r="E87" s="4">
        <v>548.79999999999995</v>
      </c>
      <c r="F87" s="4">
        <v>30</v>
      </c>
      <c r="G87" s="4">
        <v>39.1</v>
      </c>
      <c r="H87" s="4">
        <v>276.3</v>
      </c>
      <c r="I87" s="4"/>
      <c r="J87" s="23">
        <f t="shared" ref="J87:M88" si="34">E87/$U33</f>
        <v>575.95029700060866</v>
      </c>
      <c r="K87" s="23">
        <f t="shared" si="34"/>
        <v>31.484163465776714</v>
      </c>
      <c r="L87" s="23">
        <f t="shared" si="34"/>
        <v>41.034359717062316</v>
      </c>
      <c r="M87" s="23">
        <f t="shared" si="34"/>
        <v>289.96914551980353</v>
      </c>
      <c r="N87" s="47">
        <f t="shared" si="28"/>
        <v>938.43796570325128</v>
      </c>
      <c r="O87" s="47">
        <f t="shared" si="29"/>
        <v>894.2</v>
      </c>
      <c r="P87" s="5">
        <v>-1</v>
      </c>
    </row>
    <row r="88" spans="1:16" x14ac:dyDescent="0.25">
      <c r="A88" s="35">
        <f t="shared" si="25"/>
        <v>2006</v>
      </c>
      <c r="B88" s="35" t="str">
        <f t="shared" si="26"/>
        <v>Q4-2006</v>
      </c>
      <c r="C88" t="s">
        <v>202</v>
      </c>
      <c r="D88" s="3">
        <v>39021</v>
      </c>
      <c r="E88" s="4">
        <v>545.70000000000005</v>
      </c>
      <c r="F88" s="4">
        <v>31.3</v>
      </c>
      <c r="G88" s="4">
        <v>39.200000000000003</v>
      </c>
      <c r="H88" s="4">
        <v>278</v>
      </c>
      <c r="I88" s="4"/>
      <c r="J88" s="23">
        <f t="shared" si="34"/>
        <v>573.68432118752764</v>
      </c>
      <c r="K88" s="23">
        <f t="shared" si="34"/>
        <v>32.905111330712138</v>
      </c>
      <c r="L88" s="23">
        <f t="shared" si="34"/>
        <v>41.210235276802429</v>
      </c>
      <c r="M88" s="23">
        <f t="shared" si="34"/>
        <v>292.25626038140496</v>
      </c>
      <c r="N88" s="47">
        <f t="shared" si="28"/>
        <v>940.0559281764472</v>
      </c>
      <c r="O88" s="47">
        <f t="shared" si="29"/>
        <v>894.2</v>
      </c>
      <c r="P88" s="5">
        <v>-1</v>
      </c>
    </row>
    <row r="89" spans="1:16" x14ac:dyDescent="0.25">
      <c r="A89" s="35">
        <f t="shared" si="25"/>
        <v>2006</v>
      </c>
      <c r="B89" s="35" t="str">
        <f t="shared" si="26"/>
        <v>Q4-2006</v>
      </c>
      <c r="C89" t="s">
        <v>203</v>
      </c>
      <c r="D89" s="3">
        <v>39051</v>
      </c>
      <c r="E89" s="4">
        <v>545.70000000000005</v>
      </c>
      <c r="F89" s="4">
        <v>30</v>
      </c>
      <c r="G89" s="4">
        <v>39.299999999999997</v>
      </c>
      <c r="H89" s="4">
        <v>278.2</v>
      </c>
      <c r="I89" s="4"/>
      <c r="J89" s="23">
        <f>E89/$U34</f>
        <v>573.68432118752764</v>
      </c>
      <c r="K89" s="23">
        <f>F89/$U34</f>
        <v>31.538445364899815</v>
      </c>
      <c r="L89" s="23">
        <f>G89/$U34</f>
        <v>41.315363428018756</v>
      </c>
      <c r="M89" s="23">
        <f>H89/$U34</f>
        <v>292.4665166838376</v>
      </c>
      <c r="N89" s="47">
        <f t="shared" si="28"/>
        <v>939.00464666428365</v>
      </c>
      <c r="O89" s="47">
        <f t="shared" si="29"/>
        <v>893.2</v>
      </c>
      <c r="P89" s="5">
        <v>-1</v>
      </c>
    </row>
    <row r="90" spans="1:16" x14ac:dyDescent="0.25">
      <c r="A90" s="35">
        <f t="shared" si="25"/>
        <v>2006</v>
      </c>
      <c r="B90" s="35" t="str">
        <f t="shared" si="26"/>
        <v>Q4-2006</v>
      </c>
      <c r="C90" t="s">
        <v>204</v>
      </c>
      <c r="D90" s="3">
        <v>39082</v>
      </c>
      <c r="E90" s="4">
        <v>554.29999999999995</v>
      </c>
      <c r="F90" s="4">
        <v>30.8</v>
      </c>
      <c r="G90" s="4">
        <v>39.4</v>
      </c>
      <c r="H90" s="4">
        <v>279</v>
      </c>
      <c r="I90" s="4"/>
      <c r="J90" s="23">
        <f t="shared" ref="J90:M91" si="35">E90/$U34</f>
        <v>582.72534219213219</v>
      </c>
      <c r="K90" s="23">
        <f t="shared" si="35"/>
        <v>32.379470574630474</v>
      </c>
      <c r="L90" s="23">
        <f t="shared" si="35"/>
        <v>41.42049157923509</v>
      </c>
      <c r="M90" s="23">
        <f t="shared" si="35"/>
        <v>293.30754189356827</v>
      </c>
      <c r="N90" s="47">
        <f t="shared" si="28"/>
        <v>949.83284623956592</v>
      </c>
      <c r="O90" s="47">
        <f t="shared" si="29"/>
        <v>903.49999999999989</v>
      </c>
      <c r="P90" s="5">
        <v>-1</v>
      </c>
    </row>
    <row r="91" spans="1:16" x14ac:dyDescent="0.25">
      <c r="A91" s="35">
        <f t="shared" si="25"/>
        <v>2007</v>
      </c>
      <c r="B91" s="35" t="str">
        <f t="shared" si="26"/>
        <v>Q1-2007</v>
      </c>
      <c r="C91" t="s">
        <v>205</v>
      </c>
      <c r="D91" s="3">
        <v>39113</v>
      </c>
      <c r="E91" s="4">
        <v>565.1</v>
      </c>
      <c r="F91" s="4">
        <v>33</v>
      </c>
      <c r="G91" s="4">
        <v>40.700000000000003</v>
      </c>
      <c r="H91" s="4">
        <v>284</v>
      </c>
      <c r="I91" s="4"/>
      <c r="J91" s="23">
        <f t="shared" si="35"/>
        <v>588.59678360136661</v>
      </c>
      <c r="K91" s="23">
        <f t="shared" si="35"/>
        <v>34.372135655362058</v>
      </c>
      <c r="L91" s="23">
        <f t="shared" si="35"/>
        <v>42.392300641613204</v>
      </c>
      <c r="M91" s="23">
        <f t="shared" si="35"/>
        <v>295.80868260978252</v>
      </c>
      <c r="N91" s="47">
        <f t="shared" si="28"/>
        <v>961.16990250812444</v>
      </c>
      <c r="O91" s="47">
        <f t="shared" si="29"/>
        <v>922.80000000000007</v>
      </c>
      <c r="P91" s="5">
        <v>-1</v>
      </c>
    </row>
    <row r="92" spans="1:16" x14ac:dyDescent="0.25">
      <c r="A92" s="35">
        <f t="shared" si="25"/>
        <v>2007</v>
      </c>
      <c r="B92" s="35" t="str">
        <f t="shared" si="26"/>
        <v>Q1-2007</v>
      </c>
      <c r="C92" t="s">
        <v>206</v>
      </c>
      <c r="D92" s="3">
        <v>39141</v>
      </c>
      <c r="E92" s="4">
        <v>567.6</v>
      </c>
      <c r="F92" s="4">
        <v>32.799999999999997</v>
      </c>
      <c r="G92" s="4">
        <v>40.700000000000003</v>
      </c>
      <c r="H92" s="4">
        <v>284.3</v>
      </c>
      <c r="I92" s="4"/>
      <c r="J92" s="23">
        <f>E92/$U35</f>
        <v>591.20073327222735</v>
      </c>
      <c r="K92" s="23">
        <f>F92/$U35</f>
        <v>34.163819681693191</v>
      </c>
      <c r="L92" s="23">
        <f>G92/$U35</f>
        <v>42.392300641613204</v>
      </c>
      <c r="M92" s="23">
        <f>H92/$U35</f>
        <v>296.12115657028585</v>
      </c>
      <c r="N92" s="47">
        <f t="shared" si="28"/>
        <v>963.87801016581966</v>
      </c>
      <c r="O92" s="47">
        <f t="shared" si="29"/>
        <v>925.40000000000009</v>
      </c>
      <c r="P92" s="5">
        <v>-1</v>
      </c>
    </row>
    <row r="93" spans="1:16" x14ac:dyDescent="0.25">
      <c r="A93" s="35">
        <f t="shared" si="25"/>
        <v>2007</v>
      </c>
      <c r="B93" s="35" t="str">
        <f t="shared" si="26"/>
        <v>Q1-2007</v>
      </c>
      <c r="C93" t="s">
        <v>207</v>
      </c>
      <c r="D93" s="3">
        <v>39172</v>
      </c>
      <c r="E93" s="4">
        <v>572.20000000000005</v>
      </c>
      <c r="F93" s="4">
        <v>29.3</v>
      </c>
      <c r="G93" s="4">
        <v>40.299999999999997</v>
      </c>
      <c r="H93" s="4">
        <v>285.2</v>
      </c>
      <c r="I93" s="4"/>
      <c r="J93" s="23">
        <f t="shared" ref="J93:M94" si="36">E93/$U35</f>
        <v>595.99200066661115</v>
      </c>
      <c r="K93" s="23">
        <f t="shared" si="36"/>
        <v>30.51829014248813</v>
      </c>
      <c r="L93" s="23">
        <f t="shared" si="36"/>
        <v>41.975668694275477</v>
      </c>
      <c r="M93" s="23">
        <f t="shared" si="36"/>
        <v>297.05857845179571</v>
      </c>
      <c r="N93" s="47">
        <f t="shared" si="28"/>
        <v>965.54453795517043</v>
      </c>
      <c r="O93" s="47">
        <f t="shared" si="29"/>
        <v>927</v>
      </c>
      <c r="P93" s="5">
        <v>-1</v>
      </c>
    </row>
    <row r="94" spans="1:16" x14ac:dyDescent="0.25">
      <c r="A94" s="35">
        <f t="shared" si="25"/>
        <v>2007</v>
      </c>
      <c r="B94" s="35" t="str">
        <f t="shared" si="26"/>
        <v>Q2-2007</v>
      </c>
      <c r="C94" t="s">
        <v>208</v>
      </c>
      <c r="D94" s="3">
        <v>39202</v>
      </c>
      <c r="E94" s="4">
        <v>570.70000000000005</v>
      </c>
      <c r="F94" s="4">
        <v>32.299999999999997</v>
      </c>
      <c r="G94" s="4">
        <v>42.4</v>
      </c>
      <c r="H94" s="4">
        <v>285.89999999999998</v>
      </c>
      <c r="I94" s="4"/>
      <c r="J94" s="23">
        <f t="shared" si="36"/>
        <v>589.74279484556325</v>
      </c>
      <c r="K94" s="23">
        <f t="shared" si="36"/>
        <v>33.377768133015053</v>
      </c>
      <c r="L94" s="23">
        <f t="shared" si="36"/>
        <v>43.81477922104763</v>
      </c>
      <c r="M94" s="23">
        <f t="shared" si="36"/>
        <v>295.43974951173385</v>
      </c>
      <c r="N94" s="47">
        <f t="shared" si="28"/>
        <v>962.3750917113598</v>
      </c>
      <c r="O94" s="47">
        <f t="shared" si="29"/>
        <v>931.3</v>
      </c>
      <c r="P94" s="5">
        <v>-1</v>
      </c>
    </row>
    <row r="95" spans="1:16" x14ac:dyDescent="0.25">
      <c r="A95" s="35">
        <f t="shared" si="25"/>
        <v>2007</v>
      </c>
      <c r="B95" s="35" t="str">
        <f t="shared" si="26"/>
        <v>Q2-2007</v>
      </c>
      <c r="C95" t="s">
        <v>209</v>
      </c>
      <c r="D95" s="3">
        <v>39233</v>
      </c>
      <c r="E95" s="4">
        <v>577.79999999999995</v>
      </c>
      <c r="F95" s="4">
        <v>31.3</v>
      </c>
      <c r="G95" s="4">
        <v>41.6</v>
      </c>
      <c r="H95" s="4">
        <v>286.39999999999998</v>
      </c>
      <c r="I95" s="4"/>
      <c r="J95" s="23">
        <f>E95/$U36</f>
        <v>597.0797036302198</v>
      </c>
      <c r="K95" s="23">
        <f>F95/$U36</f>
        <v>32.344400698556385</v>
      </c>
      <c r="L95" s="23">
        <f>G95/$U36</f>
        <v>42.988085273480692</v>
      </c>
      <c r="M95" s="23">
        <f>H95/$U36</f>
        <v>295.95643322896319</v>
      </c>
      <c r="N95" s="47">
        <f t="shared" si="28"/>
        <v>968.36862283122002</v>
      </c>
      <c r="O95" s="47">
        <f t="shared" si="29"/>
        <v>937.09999999999991</v>
      </c>
      <c r="P95" s="5">
        <v>-1</v>
      </c>
    </row>
    <row r="96" spans="1:16" x14ac:dyDescent="0.25">
      <c r="A96" s="35">
        <f t="shared" si="25"/>
        <v>2007</v>
      </c>
      <c r="B96" s="35" t="str">
        <f t="shared" si="26"/>
        <v>Q2-2007</v>
      </c>
      <c r="C96" t="s">
        <v>210</v>
      </c>
      <c r="D96" s="3">
        <v>39263</v>
      </c>
      <c r="E96" s="4">
        <v>576.5</v>
      </c>
      <c r="F96" s="4">
        <v>29.2</v>
      </c>
      <c r="G96" s="4">
        <v>41.3</v>
      </c>
      <c r="H96" s="4">
        <v>287.7</v>
      </c>
      <c r="I96" s="4"/>
      <c r="J96" s="23">
        <f t="shared" ref="J96:M97" si="37">E96/$U36</f>
        <v>595.73632596542359</v>
      </c>
      <c r="K96" s="23">
        <f t="shared" si="37"/>
        <v>30.174329086193179</v>
      </c>
      <c r="L96" s="23">
        <f t="shared" si="37"/>
        <v>42.678075043143089</v>
      </c>
      <c r="M96" s="23">
        <f t="shared" si="37"/>
        <v>297.29981089375951</v>
      </c>
      <c r="N96" s="47">
        <f t="shared" si="28"/>
        <v>965.88854098851937</v>
      </c>
      <c r="O96" s="47">
        <f t="shared" si="29"/>
        <v>934.7</v>
      </c>
      <c r="P96" s="5">
        <v>-1</v>
      </c>
    </row>
    <row r="97" spans="1:16" x14ac:dyDescent="0.25">
      <c r="A97" s="35">
        <f t="shared" si="25"/>
        <v>2007</v>
      </c>
      <c r="B97" s="35" t="str">
        <f t="shared" si="26"/>
        <v>Q3-2007</v>
      </c>
      <c r="C97" t="s">
        <v>211</v>
      </c>
      <c r="D97" s="3">
        <v>39294</v>
      </c>
      <c r="E97" s="4">
        <v>573.79999999999995</v>
      </c>
      <c r="F97" s="4">
        <v>34.200000000000003</v>
      </c>
      <c r="G97" s="4">
        <v>42</v>
      </c>
      <c r="H97" s="4">
        <v>288.89999999999998</v>
      </c>
      <c r="I97" s="4"/>
      <c r="J97" s="23">
        <f t="shared" si="37"/>
        <v>589.60737368859111</v>
      </c>
      <c r="K97" s="23">
        <f t="shared" si="37"/>
        <v>35.142161345677621</v>
      </c>
      <c r="L97" s="23">
        <f t="shared" si="37"/>
        <v>43.157040249077774</v>
      </c>
      <c r="M97" s="23">
        <f t="shared" si="37"/>
        <v>296.85878399901355</v>
      </c>
      <c r="N97" s="47">
        <f t="shared" si="28"/>
        <v>964.76535928236012</v>
      </c>
      <c r="O97" s="47">
        <f t="shared" si="29"/>
        <v>938.9</v>
      </c>
      <c r="P97" s="5">
        <v>-1</v>
      </c>
    </row>
    <row r="98" spans="1:16" x14ac:dyDescent="0.25">
      <c r="A98" s="35">
        <f t="shared" si="25"/>
        <v>2007</v>
      </c>
      <c r="B98" s="35" t="str">
        <f t="shared" si="26"/>
        <v>Q3-2007</v>
      </c>
      <c r="C98" t="s">
        <v>212</v>
      </c>
      <c r="D98" s="3">
        <v>39325</v>
      </c>
      <c r="E98" s="4">
        <v>577.5</v>
      </c>
      <c r="F98" s="4">
        <v>31.1</v>
      </c>
      <c r="G98" s="4">
        <v>42.1</v>
      </c>
      <c r="H98" s="4">
        <v>288.89999999999998</v>
      </c>
      <c r="I98" s="4"/>
      <c r="J98" s="23">
        <f>E98/$U37</f>
        <v>593.40930342481943</v>
      </c>
      <c r="K98" s="23">
        <f>F98/$U37</f>
        <v>31.956760755864735</v>
      </c>
      <c r="L98" s="23">
        <f>G98/$U37</f>
        <v>43.259795106813677</v>
      </c>
      <c r="M98" s="23">
        <f>H98/$U37</f>
        <v>296.85878399901355</v>
      </c>
      <c r="N98" s="47">
        <f t="shared" si="28"/>
        <v>965.48464328651141</v>
      </c>
      <c r="O98" s="47">
        <f t="shared" si="29"/>
        <v>939.6</v>
      </c>
      <c r="P98" s="5">
        <v>-1</v>
      </c>
    </row>
    <row r="99" spans="1:16" x14ac:dyDescent="0.25">
      <c r="A99" s="35">
        <f t="shared" si="25"/>
        <v>2007</v>
      </c>
      <c r="B99" s="35" t="str">
        <f t="shared" si="26"/>
        <v>Q3-2007</v>
      </c>
      <c r="C99" t="s">
        <v>213</v>
      </c>
      <c r="D99" s="3">
        <v>39355</v>
      </c>
      <c r="E99" s="4">
        <v>583.4</v>
      </c>
      <c r="F99" s="4">
        <v>34.299999999999997</v>
      </c>
      <c r="G99" s="4">
        <v>41.6</v>
      </c>
      <c r="H99" s="4">
        <v>289.89999999999998</v>
      </c>
      <c r="I99" s="4"/>
      <c r="J99" s="23">
        <f t="shared" ref="J99:M100" si="38">E99/$U37</f>
        <v>599.47184003123743</v>
      </c>
      <c r="K99" s="23">
        <f t="shared" si="38"/>
        <v>35.24491620341351</v>
      </c>
      <c r="L99" s="23">
        <f t="shared" si="38"/>
        <v>42.746020818134177</v>
      </c>
      <c r="M99" s="23">
        <f t="shared" si="38"/>
        <v>297.88633257637252</v>
      </c>
      <c r="N99" s="47">
        <f t="shared" si="28"/>
        <v>975.34910962915762</v>
      </c>
      <c r="O99" s="47">
        <f t="shared" si="29"/>
        <v>949.19999999999993</v>
      </c>
      <c r="P99" s="5">
        <v>-1</v>
      </c>
    </row>
    <row r="100" spans="1:16" x14ac:dyDescent="0.25">
      <c r="A100" s="35">
        <f t="shared" si="25"/>
        <v>2007</v>
      </c>
      <c r="B100" s="35" t="str">
        <f t="shared" si="26"/>
        <v>Q4-2007</v>
      </c>
      <c r="C100" t="s">
        <v>214</v>
      </c>
      <c r="D100" s="3">
        <v>39386</v>
      </c>
      <c r="E100" s="4">
        <v>576.4</v>
      </c>
      <c r="F100" s="4">
        <v>35.1</v>
      </c>
      <c r="G100" s="4">
        <v>42.7</v>
      </c>
      <c r="H100" s="4">
        <v>293.39999999999998</v>
      </c>
      <c r="I100" s="4"/>
      <c r="J100" s="23">
        <f t="shared" si="38"/>
        <v>586.39212175470004</v>
      </c>
      <c r="K100" s="23">
        <f t="shared" si="38"/>
        <v>35.708472369170664</v>
      </c>
      <c r="L100" s="23">
        <f t="shared" si="38"/>
        <v>43.440221372181981</v>
      </c>
      <c r="M100" s="23">
        <f t="shared" si="38"/>
        <v>298.48620493204197</v>
      </c>
      <c r="N100" s="47">
        <f t="shared" si="28"/>
        <v>964.0270204280946</v>
      </c>
      <c r="O100" s="47">
        <f t="shared" si="29"/>
        <v>947.6</v>
      </c>
      <c r="P100" s="5">
        <v>-1</v>
      </c>
    </row>
    <row r="101" spans="1:16" x14ac:dyDescent="0.25">
      <c r="A101" s="35">
        <f t="shared" si="25"/>
        <v>2007</v>
      </c>
      <c r="B101" s="35" t="str">
        <f t="shared" si="26"/>
        <v>Q4-2007</v>
      </c>
      <c r="C101" t="s">
        <v>215</v>
      </c>
      <c r="D101" s="3">
        <v>39416</v>
      </c>
      <c r="E101" s="4">
        <v>577.70000000000005</v>
      </c>
      <c r="F101" s="4">
        <v>33.200000000000003</v>
      </c>
      <c r="G101" s="4">
        <v>42.2</v>
      </c>
      <c r="H101" s="4">
        <v>294.60000000000002</v>
      </c>
      <c r="I101" s="4"/>
      <c r="J101" s="23">
        <f>E101/$U38</f>
        <v>587.71465776837306</v>
      </c>
      <c r="K101" s="23">
        <f>F101/$U38</f>
        <v>33.775535118417842</v>
      </c>
      <c r="L101" s="23">
        <f>G101/$U38</f>
        <v>42.931553674615451</v>
      </c>
      <c r="M101" s="23">
        <f>H101/$U38</f>
        <v>299.70700740620168</v>
      </c>
      <c r="N101" s="47">
        <f t="shared" si="28"/>
        <v>964.12875396760796</v>
      </c>
      <c r="O101" s="47">
        <f t="shared" si="29"/>
        <v>947.70000000000016</v>
      </c>
      <c r="P101" s="5">
        <v>-1</v>
      </c>
    </row>
    <row r="102" spans="1:16" x14ac:dyDescent="0.25">
      <c r="A102" s="35">
        <f t="shared" si="25"/>
        <v>2007</v>
      </c>
      <c r="B102" s="35" t="str">
        <f t="shared" si="26"/>
        <v>Q4-2007</v>
      </c>
      <c r="C102" t="s">
        <v>216</v>
      </c>
      <c r="D102" s="3">
        <v>39447</v>
      </c>
      <c r="E102" s="4">
        <v>589.20000000000005</v>
      </c>
      <c r="F102" s="4">
        <v>37</v>
      </c>
      <c r="G102" s="4">
        <v>42.7</v>
      </c>
      <c r="H102" s="4">
        <v>297.10000000000002</v>
      </c>
      <c r="I102" s="4"/>
      <c r="J102" s="23">
        <f t="shared" ref="J102:M103" si="39">E102/$U38</f>
        <v>599.41401481240337</v>
      </c>
      <c r="K102" s="23">
        <f t="shared" si="39"/>
        <v>37.641409619923493</v>
      </c>
      <c r="L102" s="23">
        <f t="shared" si="39"/>
        <v>43.440221372181981</v>
      </c>
      <c r="M102" s="23">
        <f t="shared" si="39"/>
        <v>302.25034589403435</v>
      </c>
      <c r="N102" s="47">
        <f t="shared" si="28"/>
        <v>982.74599169854321</v>
      </c>
      <c r="O102" s="47">
        <f t="shared" si="29"/>
        <v>966.00000000000011</v>
      </c>
      <c r="P102" s="5">
        <v>1</v>
      </c>
    </row>
    <row r="103" spans="1:16" x14ac:dyDescent="0.25">
      <c r="A103" s="35">
        <f t="shared" si="25"/>
        <v>2008</v>
      </c>
      <c r="B103" s="35" t="str">
        <f t="shared" si="26"/>
        <v>Q1-2008</v>
      </c>
      <c r="C103" t="s">
        <v>217</v>
      </c>
      <c r="D103" s="3">
        <v>39478</v>
      </c>
      <c r="E103" s="4">
        <v>594</v>
      </c>
      <c r="F103" s="4">
        <v>36.4</v>
      </c>
      <c r="G103" s="4">
        <v>44.1</v>
      </c>
      <c r="H103" s="4">
        <v>300.89999999999998</v>
      </c>
      <c r="I103" s="4"/>
      <c r="J103" s="23">
        <f t="shared" si="39"/>
        <v>599.15875689688221</v>
      </c>
      <c r="K103" s="23">
        <f t="shared" si="39"/>
        <v>36.716125843512643</v>
      </c>
      <c r="L103" s="23">
        <f t="shared" si="39"/>
        <v>44.48299861810186</v>
      </c>
      <c r="M103" s="23">
        <f t="shared" si="39"/>
        <v>303.5132490745317</v>
      </c>
      <c r="N103" s="47">
        <f t="shared" si="28"/>
        <v>983.87113043302838</v>
      </c>
      <c r="O103" s="47">
        <f t="shared" si="29"/>
        <v>975.4</v>
      </c>
      <c r="P103" s="5">
        <v>1</v>
      </c>
    </row>
    <row r="104" spans="1:16" x14ac:dyDescent="0.25">
      <c r="A104" s="35">
        <f t="shared" si="25"/>
        <v>2008</v>
      </c>
      <c r="B104" s="35" t="str">
        <f t="shared" si="26"/>
        <v>Q1-2008</v>
      </c>
      <c r="C104" t="s">
        <v>218</v>
      </c>
      <c r="D104" s="3">
        <v>39507</v>
      </c>
      <c r="E104" s="4">
        <v>594.5</v>
      </c>
      <c r="F104" s="4">
        <v>35.9</v>
      </c>
      <c r="G104" s="4">
        <v>44.5</v>
      </c>
      <c r="H104" s="4">
        <v>302.2</v>
      </c>
      <c r="I104" s="4"/>
      <c r="J104" s="23">
        <f>E104/$U39</f>
        <v>599.66309928484247</v>
      </c>
      <c r="K104" s="23">
        <f>F104/$U39</f>
        <v>36.211783455552307</v>
      </c>
      <c r="L104" s="23">
        <f>G104/$U39</f>
        <v>44.886472528470129</v>
      </c>
      <c r="M104" s="23">
        <f>H104/$U39</f>
        <v>304.8245392832286</v>
      </c>
      <c r="N104" s="47">
        <f t="shared" si="28"/>
        <v>985.58589455209358</v>
      </c>
      <c r="O104" s="47">
        <f t="shared" si="29"/>
        <v>977.09999999999991</v>
      </c>
      <c r="P104" s="5">
        <v>1</v>
      </c>
    </row>
    <row r="105" spans="1:16" x14ac:dyDescent="0.25">
      <c r="A105" s="35">
        <f t="shared" si="25"/>
        <v>2008</v>
      </c>
      <c r="B105" s="35" t="str">
        <f t="shared" si="26"/>
        <v>Q1-2008</v>
      </c>
      <c r="C105" t="s">
        <v>219</v>
      </c>
      <c r="D105" s="3">
        <v>39538</v>
      </c>
      <c r="E105" s="4">
        <v>603.5</v>
      </c>
      <c r="F105" s="4">
        <v>37.9</v>
      </c>
      <c r="G105" s="4">
        <v>43.9</v>
      </c>
      <c r="H105" s="4">
        <v>304.10000000000002</v>
      </c>
      <c r="I105" s="4"/>
      <c r="J105" s="23">
        <f t="shared" ref="J105:M106" si="40">E105/$U39</f>
        <v>608.74126226812859</v>
      </c>
      <c r="K105" s="23">
        <f t="shared" si="40"/>
        <v>38.229153007393656</v>
      </c>
      <c r="L105" s="23">
        <f t="shared" si="40"/>
        <v>44.281261662917721</v>
      </c>
      <c r="M105" s="23">
        <f t="shared" si="40"/>
        <v>306.74104035747791</v>
      </c>
      <c r="N105" s="47">
        <f t="shared" si="28"/>
        <v>997.99271729591783</v>
      </c>
      <c r="O105" s="47">
        <f t="shared" si="29"/>
        <v>989.4</v>
      </c>
      <c r="P105" s="5">
        <v>1</v>
      </c>
    </row>
    <row r="106" spans="1:16" x14ac:dyDescent="0.25">
      <c r="A106" s="35">
        <f t="shared" si="25"/>
        <v>2008</v>
      </c>
      <c r="B106" s="35" t="str">
        <f t="shared" si="26"/>
        <v>Q2-2008</v>
      </c>
      <c r="C106" t="s">
        <v>220</v>
      </c>
      <c r="D106" s="3">
        <v>39568</v>
      </c>
      <c r="E106" s="4">
        <v>599.6</v>
      </c>
      <c r="F106" s="4">
        <v>38.299999999999997</v>
      </c>
      <c r="G106" s="4">
        <v>44.5</v>
      </c>
      <c r="H106" s="4">
        <v>314.60000000000002</v>
      </c>
      <c r="I106" s="4"/>
      <c r="J106" s="23">
        <f t="shared" si="40"/>
        <v>598.54058316779299</v>
      </c>
      <c r="K106" s="23">
        <f t="shared" si="40"/>
        <v>38.232328778062822</v>
      </c>
      <c r="L106" s="23">
        <f t="shared" si="40"/>
        <v>44.42137416772313</v>
      </c>
      <c r="M106" s="23">
        <f t="shared" si="40"/>
        <v>314.04414186889204</v>
      </c>
      <c r="N106" s="47">
        <f t="shared" si="28"/>
        <v>995.23842798247097</v>
      </c>
      <c r="O106" s="47">
        <f t="shared" si="29"/>
        <v>997</v>
      </c>
      <c r="P106" s="5">
        <v>1</v>
      </c>
    </row>
    <row r="107" spans="1:16" x14ac:dyDescent="0.25">
      <c r="A107" s="35">
        <f t="shared" si="25"/>
        <v>2008</v>
      </c>
      <c r="B107" s="35" t="str">
        <f t="shared" si="26"/>
        <v>Q2-2008</v>
      </c>
      <c r="C107" t="s">
        <v>221</v>
      </c>
      <c r="D107" s="3">
        <v>39599</v>
      </c>
      <c r="E107" s="4">
        <v>604.70000000000005</v>
      </c>
      <c r="F107" s="4">
        <v>36.1</v>
      </c>
      <c r="G107" s="4">
        <v>44.3</v>
      </c>
      <c r="H107" s="4">
        <v>488.4</v>
      </c>
      <c r="I107" s="4"/>
      <c r="J107" s="23">
        <f>E107/$U40</f>
        <v>603.63157211735233</v>
      </c>
      <c r="K107" s="23">
        <f>F107/$U40</f>
        <v>36.036215897860785</v>
      </c>
      <c r="L107" s="23">
        <f>G107/$U40</f>
        <v>44.221727542250214</v>
      </c>
      <c r="M107" s="23">
        <f>H107/$U40</f>
        <v>487.53705940485338</v>
      </c>
      <c r="N107" s="47">
        <f t="shared" si="28"/>
        <v>1171.4265749623166</v>
      </c>
      <c r="O107" s="47">
        <f t="shared" si="29"/>
        <v>1173.5</v>
      </c>
      <c r="P107" s="5">
        <v>1</v>
      </c>
    </row>
    <row r="108" spans="1:16" x14ac:dyDescent="0.25">
      <c r="A108" s="35">
        <f t="shared" si="25"/>
        <v>2008</v>
      </c>
      <c r="B108" s="35" t="str">
        <f t="shared" si="26"/>
        <v>Q2-2008</v>
      </c>
      <c r="C108" t="s">
        <v>222</v>
      </c>
      <c r="D108" s="3">
        <v>39629</v>
      </c>
      <c r="E108" s="4">
        <v>604.29999999999995</v>
      </c>
      <c r="F108" s="4">
        <v>39.1</v>
      </c>
      <c r="G108" s="4">
        <v>45.3</v>
      </c>
      <c r="H108" s="4">
        <v>460.9</v>
      </c>
      <c r="I108" s="4"/>
      <c r="J108" s="23">
        <f t="shared" ref="J108:M109" si="41">E108/$U40</f>
        <v>603.23227886640643</v>
      </c>
      <c r="K108" s="23">
        <f t="shared" si="41"/>
        <v>39.030915279954478</v>
      </c>
      <c r="L108" s="23">
        <f t="shared" si="41"/>
        <v>45.219960669614778</v>
      </c>
      <c r="M108" s="23">
        <f t="shared" si="41"/>
        <v>460.08564840232782</v>
      </c>
      <c r="N108" s="47">
        <f t="shared" si="28"/>
        <v>1147.5688032183034</v>
      </c>
      <c r="O108" s="47">
        <f t="shared" si="29"/>
        <v>1149.5999999999999</v>
      </c>
      <c r="P108" s="5">
        <v>1</v>
      </c>
    </row>
    <row r="109" spans="1:16" x14ac:dyDescent="0.25">
      <c r="A109" s="35">
        <f t="shared" si="25"/>
        <v>2008</v>
      </c>
      <c r="B109" s="35" t="str">
        <f t="shared" si="26"/>
        <v>Q3-2008</v>
      </c>
      <c r="C109" t="s">
        <v>223</v>
      </c>
      <c r="D109" s="3">
        <v>39660</v>
      </c>
      <c r="E109" s="4">
        <v>608.70000000000005</v>
      </c>
      <c r="F109" s="4">
        <v>45.1</v>
      </c>
      <c r="G109" s="4">
        <v>45.8</v>
      </c>
      <c r="H109" s="4">
        <v>317.89999999999998</v>
      </c>
      <c r="I109" s="4"/>
      <c r="J109" s="23">
        <f t="shared" si="41"/>
        <v>601.50004446772141</v>
      </c>
      <c r="K109" s="23">
        <f t="shared" si="41"/>
        <v>44.566538533751</v>
      </c>
      <c r="L109" s="23">
        <f t="shared" si="41"/>
        <v>45.258258644030946</v>
      </c>
      <c r="M109" s="23">
        <f t="shared" si="41"/>
        <v>314.13974722570822</v>
      </c>
      <c r="N109" s="47">
        <f t="shared" si="28"/>
        <v>1005.4645888712115</v>
      </c>
      <c r="O109" s="47">
        <f t="shared" si="29"/>
        <v>1017.5</v>
      </c>
      <c r="P109" s="5">
        <v>1</v>
      </c>
    </row>
    <row r="110" spans="1:16" x14ac:dyDescent="0.25">
      <c r="A110" s="35">
        <f t="shared" si="25"/>
        <v>2008</v>
      </c>
      <c r="B110" s="35" t="str">
        <f t="shared" si="26"/>
        <v>Q3-2008</v>
      </c>
      <c r="C110" t="s">
        <v>224</v>
      </c>
      <c r="D110" s="3">
        <v>39691</v>
      </c>
      <c r="E110" s="4">
        <v>608.4</v>
      </c>
      <c r="F110" s="4">
        <v>61.2</v>
      </c>
      <c r="G110" s="4">
        <v>44.9</v>
      </c>
      <c r="H110" s="4">
        <v>320.2</v>
      </c>
      <c r="I110" s="4"/>
      <c r="J110" s="23">
        <f>E110/$U41</f>
        <v>601.20359299188704</v>
      </c>
      <c r="K110" s="23">
        <f>F110/$U41</f>
        <v>60.476101070189827</v>
      </c>
      <c r="L110" s="23">
        <f>G110/$U41</f>
        <v>44.368904216528158</v>
      </c>
      <c r="M110" s="23">
        <f>H110/$U41</f>
        <v>316.41254187377092</v>
      </c>
      <c r="N110" s="47">
        <f t="shared" si="28"/>
        <v>1022.4611401523758</v>
      </c>
      <c r="O110" s="47">
        <f t="shared" si="29"/>
        <v>1034.7</v>
      </c>
      <c r="P110" s="5">
        <v>1</v>
      </c>
    </row>
    <row r="111" spans="1:16" x14ac:dyDescent="0.25">
      <c r="A111" s="35">
        <f t="shared" si="25"/>
        <v>2008</v>
      </c>
      <c r="B111" s="35" t="str">
        <f t="shared" si="26"/>
        <v>Q3-2008</v>
      </c>
      <c r="C111" t="s">
        <v>225</v>
      </c>
      <c r="D111" s="3">
        <v>39721</v>
      </c>
      <c r="E111" s="4">
        <v>609.5</v>
      </c>
      <c r="F111" s="4">
        <v>68.400000000000006</v>
      </c>
      <c r="G111" s="4">
        <v>45.6</v>
      </c>
      <c r="H111" s="4">
        <v>327.9</v>
      </c>
      <c r="I111" s="4"/>
      <c r="J111" s="23">
        <f t="shared" ref="J111:M112" si="42">E111/$U41</f>
        <v>602.29058173661269</v>
      </c>
      <c r="K111" s="23">
        <f t="shared" si="42"/>
        <v>67.590936490212158</v>
      </c>
      <c r="L111" s="23">
        <f t="shared" si="42"/>
        <v>45.06062432680811</v>
      </c>
      <c r="M111" s="23">
        <f t="shared" si="42"/>
        <v>324.02146308685036</v>
      </c>
      <c r="N111" s="47">
        <f t="shared" si="28"/>
        <v>1038.9636056404834</v>
      </c>
      <c r="O111" s="47">
        <f t="shared" si="29"/>
        <v>1051.4000000000001</v>
      </c>
      <c r="P111" s="5">
        <v>1</v>
      </c>
    </row>
    <row r="112" spans="1:16" x14ac:dyDescent="0.25">
      <c r="A112" s="35">
        <f t="shared" si="25"/>
        <v>2008</v>
      </c>
      <c r="B112" s="35" t="str">
        <f t="shared" si="26"/>
        <v>Q4-2008</v>
      </c>
      <c r="C112" t="s">
        <v>226</v>
      </c>
      <c r="D112" s="3">
        <v>39752</v>
      </c>
      <c r="E112" s="4">
        <v>609.29999999999995</v>
      </c>
      <c r="F112" s="4">
        <v>62.2</v>
      </c>
      <c r="G112" s="4">
        <v>45.8</v>
      </c>
      <c r="H112" s="4">
        <v>333.2</v>
      </c>
      <c r="I112" s="4"/>
      <c r="J112" s="23">
        <f t="shared" si="42"/>
        <v>610.85156296994364</v>
      </c>
      <c r="K112" s="23">
        <f t="shared" si="42"/>
        <v>62.358390311390941</v>
      </c>
      <c r="L112" s="23">
        <f t="shared" si="42"/>
        <v>45.916628235718726</v>
      </c>
      <c r="M112" s="23">
        <f t="shared" si="42"/>
        <v>334.04848314719391</v>
      </c>
      <c r="N112" s="47">
        <f t="shared" si="28"/>
        <v>1053.1750646642472</v>
      </c>
      <c r="O112" s="47">
        <f t="shared" si="29"/>
        <v>1050.5</v>
      </c>
      <c r="P112" s="5">
        <v>1</v>
      </c>
    </row>
    <row r="113" spans="1:16" x14ac:dyDescent="0.25">
      <c r="A113" s="35">
        <f t="shared" si="25"/>
        <v>2008</v>
      </c>
      <c r="B113" s="35" t="str">
        <f t="shared" si="26"/>
        <v>Q4-2008</v>
      </c>
      <c r="C113" t="s">
        <v>227</v>
      </c>
      <c r="D113" s="3">
        <v>39782</v>
      </c>
      <c r="E113" s="4">
        <v>611.29999999999995</v>
      </c>
      <c r="F113" s="4">
        <v>67.7</v>
      </c>
      <c r="G113" s="4">
        <v>45.5</v>
      </c>
      <c r="H113" s="4">
        <v>330.7</v>
      </c>
      <c r="I113" s="4"/>
      <c r="J113" s="23">
        <f>E113/$U42</f>
        <v>612.85665590600127</v>
      </c>
      <c r="K113" s="23">
        <f>F113/$U42</f>
        <v>67.872395885549309</v>
      </c>
      <c r="L113" s="23">
        <f>G113/$U42</f>
        <v>45.615864295310089</v>
      </c>
      <c r="M113" s="23">
        <f>H113/$U42</f>
        <v>331.54211697712191</v>
      </c>
      <c r="N113" s="47">
        <f t="shared" si="28"/>
        <v>1057.8870330639825</v>
      </c>
      <c r="O113" s="47">
        <f t="shared" si="29"/>
        <v>1055.2</v>
      </c>
      <c r="P113" s="5">
        <v>1</v>
      </c>
    </row>
    <row r="114" spans="1:16" x14ac:dyDescent="0.25">
      <c r="A114" s="35">
        <f t="shared" si="25"/>
        <v>2008</v>
      </c>
      <c r="B114" s="35" t="str">
        <f t="shared" si="26"/>
        <v>Q4-2008</v>
      </c>
      <c r="C114" t="s">
        <v>228</v>
      </c>
      <c r="D114" s="3">
        <v>39813</v>
      </c>
      <c r="E114" s="4">
        <v>618.70000000000005</v>
      </c>
      <c r="F114" s="4">
        <v>85.5</v>
      </c>
      <c r="G114" s="4">
        <v>46.1</v>
      </c>
      <c r="H114" s="4">
        <v>331.4</v>
      </c>
      <c r="I114" s="4"/>
      <c r="J114" s="23">
        <f t="shared" ref="J114:M115" si="43">E114/$U42</f>
        <v>620.27549976941441</v>
      </c>
      <c r="K114" s="23">
        <f t="shared" si="43"/>
        <v>85.717723016461818</v>
      </c>
      <c r="L114" s="23">
        <f t="shared" si="43"/>
        <v>46.217392176127369</v>
      </c>
      <c r="M114" s="23">
        <f t="shared" si="43"/>
        <v>332.24389950474205</v>
      </c>
      <c r="N114" s="47">
        <f t="shared" si="28"/>
        <v>1084.4545144667456</v>
      </c>
      <c r="O114" s="47">
        <f t="shared" si="29"/>
        <v>1081.7</v>
      </c>
      <c r="P114" s="5">
        <v>1</v>
      </c>
    </row>
    <row r="115" spans="1:16" x14ac:dyDescent="0.25">
      <c r="A115" s="35">
        <f t="shared" si="25"/>
        <v>2009</v>
      </c>
      <c r="B115" s="35" t="str">
        <f t="shared" si="26"/>
        <v>Q1-2009</v>
      </c>
      <c r="C115" t="s">
        <v>229</v>
      </c>
      <c r="D115" s="3">
        <v>39844</v>
      </c>
      <c r="E115" s="4">
        <v>648.1</v>
      </c>
      <c r="F115" s="4">
        <v>90.1</v>
      </c>
      <c r="G115" s="4">
        <v>49.7</v>
      </c>
      <c r="H115" s="4">
        <v>346.1</v>
      </c>
      <c r="I115" s="4"/>
      <c r="J115" s="23">
        <f t="shared" si="43"/>
        <v>653.44518158536835</v>
      </c>
      <c r="K115" s="23">
        <f t="shared" si="43"/>
        <v>90.843096529612225</v>
      </c>
      <c r="L115" s="23">
        <f t="shared" si="43"/>
        <v>50.109898973604082</v>
      </c>
      <c r="M115" s="23">
        <f t="shared" si="43"/>
        <v>348.95444737956484</v>
      </c>
      <c r="N115" s="47">
        <f t="shared" si="28"/>
        <v>1143.3526244681495</v>
      </c>
      <c r="O115" s="47">
        <f t="shared" si="29"/>
        <v>1134</v>
      </c>
      <c r="P115" s="5">
        <v>1</v>
      </c>
    </row>
    <row r="116" spans="1:16" x14ac:dyDescent="0.25">
      <c r="A116" s="35">
        <f t="shared" si="25"/>
        <v>2009</v>
      </c>
      <c r="B116" s="35" t="str">
        <f t="shared" si="26"/>
        <v>Q1-2009</v>
      </c>
      <c r="C116" t="s">
        <v>230</v>
      </c>
      <c r="D116" s="3">
        <v>39872</v>
      </c>
      <c r="E116" s="4">
        <v>651.9</v>
      </c>
      <c r="F116" s="4">
        <v>98.4</v>
      </c>
      <c r="G116" s="4">
        <v>49.1</v>
      </c>
      <c r="H116" s="4">
        <v>348.3</v>
      </c>
      <c r="I116" s="4"/>
      <c r="J116" s="23">
        <f>E116/$U43</f>
        <v>657.27652194954726</v>
      </c>
      <c r="K116" s="23">
        <f>F116/$U43</f>
        <v>99.211550482950543</v>
      </c>
      <c r="L116" s="23">
        <f>G116/$U43</f>
        <v>49.504950495049506</v>
      </c>
      <c r="M116" s="23">
        <f>H116/$U43</f>
        <v>351.17259180093163</v>
      </c>
      <c r="N116" s="47">
        <f t="shared" si="28"/>
        <v>1157.1656147284789</v>
      </c>
      <c r="O116" s="47">
        <f t="shared" si="29"/>
        <v>1147.7</v>
      </c>
      <c r="P116" s="5">
        <v>1</v>
      </c>
    </row>
    <row r="117" spans="1:16" x14ac:dyDescent="0.25">
      <c r="A117" s="35">
        <f t="shared" si="25"/>
        <v>2009</v>
      </c>
      <c r="B117" s="35" t="str">
        <f t="shared" si="26"/>
        <v>Q1-2009</v>
      </c>
      <c r="C117" t="s">
        <v>231</v>
      </c>
      <c r="D117" s="3">
        <v>39903</v>
      </c>
      <c r="E117" s="4">
        <v>655.6</v>
      </c>
      <c r="F117" s="4">
        <v>112.4</v>
      </c>
      <c r="G117" s="4">
        <v>50.3</v>
      </c>
      <c r="H117" s="4">
        <v>356.1</v>
      </c>
      <c r="I117" s="4"/>
      <c r="J117" s="23">
        <f t="shared" ref="J117:M118" si="44">E117/$U43</f>
        <v>661.00703756730047</v>
      </c>
      <c r="K117" s="23">
        <f t="shared" si="44"/>
        <v>113.32701498255732</v>
      </c>
      <c r="L117" s="23">
        <f t="shared" si="44"/>
        <v>50.714847452158651</v>
      </c>
      <c r="M117" s="23">
        <f t="shared" si="44"/>
        <v>359.03692202214114</v>
      </c>
      <c r="N117" s="47">
        <f t="shared" si="28"/>
        <v>1184.0858220241576</v>
      </c>
      <c r="O117" s="47">
        <f t="shared" si="29"/>
        <v>1174.4000000000001</v>
      </c>
      <c r="P117" s="5">
        <v>1</v>
      </c>
    </row>
    <row r="118" spans="1:16" x14ac:dyDescent="0.25">
      <c r="A118" s="35">
        <f t="shared" si="25"/>
        <v>2009</v>
      </c>
      <c r="B118" s="35" t="str">
        <f t="shared" si="26"/>
        <v>Q2-2009</v>
      </c>
      <c r="C118" t="s">
        <v>232</v>
      </c>
      <c r="D118" s="3">
        <v>39933</v>
      </c>
      <c r="E118" s="4">
        <v>661.9</v>
      </c>
      <c r="F118" s="4">
        <v>117.5</v>
      </c>
      <c r="G118" s="4">
        <v>50.2</v>
      </c>
      <c r="H118" s="4">
        <v>372.8</v>
      </c>
      <c r="I118" s="4"/>
      <c r="J118" s="23">
        <f t="shared" si="44"/>
        <v>664.38479914881657</v>
      </c>
      <c r="K118" s="23">
        <f t="shared" si="44"/>
        <v>117.94109971292634</v>
      </c>
      <c r="L118" s="23">
        <f t="shared" si="44"/>
        <v>50.388452813522576</v>
      </c>
      <c r="M118" s="23">
        <f t="shared" si="44"/>
        <v>374.19950615301224</v>
      </c>
      <c r="N118" s="47">
        <f t="shared" si="28"/>
        <v>1206.9138578282777</v>
      </c>
      <c r="O118" s="47">
        <f t="shared" si="29"/>
        <v>1202.4000000000001</v>
      </c>
      <c r="P118" s="5">
        <v>1</v>
      </c>
    </row>
    <row r="119" spans="1:16" x14ac:dyDescent="0.25">
      <c r="A119" s="35">
        <f t="shared" si="25"/>
        <v>2009</v>
      </c>
      <c r="B119" s="35" t="str">
        <f t="shared" si="26"/>
        <v>Q2-2009</v>
      </c>
      <c r="C119" t="s">
        <v>233</v>
      </c>
      <c r="D119" s="3">
        <v>39964</v>
      </c>
      <c r="E119" s="4">
        <v>657.4</v>
      </c>
      <c r="F119" s="4">
        <v>129.1</v>
      </c>
      <c r="G119" s="4">
        <v>50.1</v>
      </c>
      <c r="H119" s="4">
        <v>529.5</v>
      </c>
      <c r="I119" s="4"/>
      <c r="J119" s="23">
        <f>E119/$U44</f>
        <v>659.86790596832145</v>
      </c>
      <c r="K119" s="23">
        <f>F119/$U44</f>
        <v>129.58464657820247</v>
      </c>
      <c r="L119" s="23">
        <f>G119/$U44</f>
        <v>50.288077409511573</v>
      </c>
      <c r="M119" s="23">
        <f>H119/$U44</f>
        <v>531.48776423825109</v>
      </c>
      <c r="N119" s="47">
        <f t="shared" si="28"/>
        <v>1371.2283941942865</v>
      </c>
      <c r="O119" s="47">
        <f t="shared" si="29"/>
        <v>1366.1</v>
      </c>
      <c r="P119" s="5">
        <v>1</v>
      </c>
    </row>
    <row r="120" spans="1:16" x14ac:dyDescent="0.25">
      <c r="A120" s="35">
        <f t="shared" si="25"/>
        <v>2009</v>
      </c>
      <c r="B120" s="35" t="str">
        <f t="shared" si="26"/>
        <v>Q2-2009</v>
      </c>
      <c r="C120" t="s">
        <v>234</v>
      </c>
      <c r="D120" s="3">
        <v>39994</v>
      </c>
      <c r="E120" s="4">
        <v>668</v>
      </c>
      <c r="F120" s="4">
        <v>140.19999999999999</v>
      </c>
      <c r="G120" s="4">
        <v>51.1</v>
      </c>
      <c r="H120" s="4">
        <v>385.3</v>
      </c>
      <c r="I120" s="4"/>
      <c r="J120" s="23">
        <f t="shared" ref="J120:M121" si="45">E120/$U44</f>
        <v>670.50769879348763</v>
      </c>
      <c r="K120" s="23">
        <f t="shared" si="45"/>
        <v>140.72631642342358</v>
      </c>
      <c r="L120" s="23">
        <f t="shared" si="45"/>
        <v>51.291831449621583</v>
      </c>
      <c r="M120" s="23">
        <f t="shared" si="45"/>
        <v>386.74643165438738</v>
      </c>
      <c r="N120" s="47">
        <f t="shared" si="28"/>
        <v>1249.2722783209201</v>
      </c>
      <c r="O120" s="47">
        <f t="shared" si="29"/>
        <v>1244.6000000000001</v>
      </c>
      <c r="P120" s="5">
        <v>1</v>
      </c>
    </row>
    <row r="121" spans="1:16" x14ac:dyDescent="0.25">
      <c r="A121" s="35">
        <f t="shared" si="25"/>
        <v>2009</v>
      </c>
      <c r="B121" s="35" t="str">
        <f t="shared" si="26"/>
        <v>Q3-2009</v>
      </c>
      <c r="C121" t="s">
        <v>235</v>
      </c>
      <c r="D121" s="3">
        <v>40025</v>
      </c>
      <c r="E121" s="4">
        <v>665.1</v>
      </c>
      <c r="F121" s="4">
        <v>139.69999999999999</v>
      </c>
      <c r="G121" s="4">
        <v>51.3</v>
      </c>
      <c r="H121" s="4">
        <v>381.3</v>
      </c>
      <c r="I121" s="4"/>
      <c r="J121" s="23">
        <f t="shared" si="45"/>
        <v>663.42154349495786</v>
      </c>
      <c r="K121" s="23">
        <f t="shared" si="45"/>
        <v>139.34745094909877</v>
      </c>
      <c r="L121" s="23">
        <f t="shared" si="45"/>
        <v>51.170538537500128</v>
      </c>
      <c r="M121" s="23">
        <f t="shared" si="45"/>
        <v>380.33774550387523</v>
      </c>
      <c r="N121" s="47">
        <f t="shared" si="28"/>
        <v>1234.2772784854319</v>
      </c>
      <c r="O121" s="47">
        <f t="shared" si="29"/>
        <v>1237.3999999999999</v>
      </c>
      <c r="P121" s="5">
        <v>-1</v>
      </c>
    </row>
    <row r="122" spans="1:16" x14ac:dyDescent="0.25">
      <c r="A122" s="35">
        <f t="shared" si="25"/>
        <v>2009</v>
      </c>
      <c r="B122" s="35" t="str">
        <f t="shared" si="26"/>
        <v>Q3-2009</v>
      </c>
      <c r="C122" t="s">
        <v>236</v>
      </c>
      <c r="D122" s="3">
        <v>40056</v>
      </c>
      <c r="E122" s="4">
        <v>662</v>
      </c>
      <c r="F122" s="4">
        <v>149</v>
      </c>
      <c r="G122" s="4">
        <v>52</v>
      </c>
      <c r="H122" s="4">
        <v>382.3</v>
      </c>
      <c r="I122" s="4"/>
      <c r="J122" s="23">
        <f>E122/$U45</f>
        <v>660.32936670224342</v>
      </c>
      <c r="K122" s="23">
        <f>F122/$U45</f>
        <v>148.62398132724209</v>
      </c>
      <c r="L122" s="23">
        <f>G122/$U45</f>
        <v>51.868772006822745</v>
      </c>
      <c r="M122" s="23">
        <f>H122/$U45</f>
        <v>381.33522188862185</v>
      </c>
      <c r="N122" s="47">
        <f t="shared" si="28"/>
        <v>1242.1573419249301</v>
      </c>
      <c r="O122" s="47">
        <f t="shared" si="29"/>
        <v>1245.3</v>
      </c>
      <c r="P122" s="5">
        <v>-1</v>
      </c>
    </row>
    <row r="123" spans="1:16" x14ac:dyDescent="0.25">
      <c r="A123" s="35">
        <f t="shared" si="25"/>
        <v>2009</v>
      </c>
      <c r="B123" s="35" t="str">
        <f t="shared" si="26"/>
        <v>Q3-2009</v>
      </c>
      <c r="C123" t="s">
        <v>237</v>
      </c>
      <c r="D123" s="3">
        <v>40086</v>
      </c>
      <c r="E123" s="4">
        <v>676.7</v>
      </c>
      <c r="F123" s="4">
        <v>149.30000000000001</v>
      </c>
      <c r="G123" s="4">
        <v>52.7</v>
      </c>
      <c r="H123" s="4">
        <v>405.4</v>
      </c>
      <c r="I123" s="4"/>
      <c r="J123" s="23">
        <f t="shared" ref="J123:M124" si="46">E123/$U45</f>
        <v>674.99226955801828</v>
      </c>
      <c r="K123" s="23">
        <f t="shared" si="46"/>
        <v>148.92322424266607</v>
      </c>
      <c r="L123" s="23">
        <f t="shared" si="46"/>
        <v>52.567005476145361</v>
      </c>
      <c r="M123" s="23">
        <f t="shared" si="46"/>
        <v>404.37692637626805</v>
      </c>
      <c r="N123" s="47">
        <f t="shared" si="28"/>
        <v>1280.8594256530978</v>
      </c>
      <c r="O123" s="47">
        <f t="shared" si="29"/>
        <v>1284.0999999999999</v>
      </c>
      <c r="P123" s="5">
        <v>-1</v>
      </c>
    </row>
    <row r="124" spans="1:16" x14ac:dyDescent="0.25">
      <c r="A124" s="35">
        <f t="shared" si="25"/>
        <v>2009</v>
      </c>
      <c r="B124" s="35" t="str">
        <f t="shared" si="26"/>
        <v>Q4-2009</v>
      </c>
      <c r="C124" t="s">
        <v>238</v>
      </c>
      <c r="D124" s="3">
        <v>40117</v>
      </c>
      <c r="E124" s="4">
        <v>673</v>
      </c>
      <c r="F124" s="4">
        <v>141.19999999999999</v>
      </c>
      <c r="G124" s="4">
        <v>53.1</v>
      </c>
      <c r="H124" s="4">
        <v>387.9</v>
      </c>
      <c r="I124" s="4"/>
      <c r="J124" s="23">
        <f t="shared" si="46"/>
        <v>666.75913450106998</v>
      </c>
      <c r="K124" s="23">
        <f t="shared" si="46"/>
        <v>139.89062376159148</v>
      </c>
      <c r="L124" s="23">
        <f t="shared" si="46"/>
        <v>52.607592930173574</v>
      </c>
      <c r="M124" s="23">
        <f t="shared" si="46"/>
        <v>384.30292462550523</v>
      </c>
      <c r="N124" s="47">
        <f t="shared" si="28"/>
        <v>1243.5602758183402</v>
      </c>
      <c r="O124" s="47">
        <f t="shared" si="29"/>
        <v>1255.2</v>
      </c>
      <c r="P124" s="5">
        <v>-1</v>
      </c>
    </row>
    <row r="125" spans="1:16" x14ac:dyDescent="0.25">
      <c r="A125" s="35">
        <f t="shared" si="25"/>
        <v>2009</v>
      </c>
      <c r="B125" s="35" t="str">
        <f t="shared" si="26"/>
        <v>Q4-2009</v>
      </c>
      <c r="C125" t="s">
        <v>239</v>
      </c>
      <c r="D125" s="3">
        <v>40147</v>
      </c>
      <c r="E125" s="4">
        <v>671.5</v>
      </c>
      <c r="F125" s="4">
        <v>151.4</v>
      </c>
      <c r="G125" s="4">
        <v>54.3</v>
      </c>
      <c r="H125" s="4">
        <v>392.5</v>
      </c>
      <c r="I125" s="4"/>
      <c r="J125" s="23">
        <f>E125/$U46</f>
        <v>665.27304430530239</v>
      </c>
      <c r="K125" s="23">
        <f>F125/$U46</f>
        <v>149.99603709281129</v>
      </c>
      <c r="L125" s="23">
        <f>G125/$U46</f>
        <v>53.796465086787663</v>
      </c>
      <c r="M125" s="23">
        <f>H125/$U46</f>
        <v>388.86026789252594</v>
      </c>
      <c r="N125" s="47">
        <f t="shared" si="28"/>
        <v>1257.9258143774273</v>
      </c>
      <c r="O125" s="47">
        <f t="shared" si="29"/>
        <v>1269.6999999999998</v>
      </c>
      <c r="P125" s="5">
        <v>-1</v>
      </c>
    </row>
    <row r="126" spans="1:16" x14ac:dyDescent="0.25">
      <c r="A126" s="35">
        <f t="shared" si="25"/>
        <v>2009</v>
      </c>
      <c r="B126" s="35" t="str">
        <f t="shared" si="26"/>
        <v>Q4-2009</v>
      </c>
      <c r="C126" t="s">
        <v>240</v>
      </c>
      <c r="D126" s="3">
        <v>40178</v>
      </c>
      <c r="E126" s="4">
        <v>682.5</v>
      </c>
      <c r="F126" s="4">
        <v>156.30000000000001</v>
      </c>
      <c r="G126" s="4">
        <v>54.4</v>
      </c>
      <c r="H126" s="4">
        <v>397.8</v>
      </c>
      <c r="I126" s="4"/>
      <c r="J126" s="23">
        <f t="shared" ref="J126:M127" si="47">E126/$U46</f>
        <v>676.17103907426485</v>
      </c>
      <c r="K126" s="23">
        <f t="shared" si="47"/>
        <v>154.85059839898551</v>
      </c>
      <c r="L126" s="23">
        <f t="shared" si="47"/>
        <v>53.895537766505505</v>
      </c>
      <c r="M126" s="23">
        <f t="shared" si="47"/>
        <v>394.1111199175715</v>
      </c>
      <c r="N126" s="47">
        <f t="shared" si="28"/>
        <v>1279.0282951573274</v>
      </c>
      <c r="O126" s="47">
        <f t="shared" si="29"/>
        <v>1291</v>
      </c>
      <c r="P126" s="5">
        <v>-1</v>
      </c>
    </row>
    <row r="127" spans="1:16" x14ac:dyDescent="0.25">
      <c r="A127" s="35">
        <f t="shared" si="25"/>
        <v>2010</v>
      </c>
      <c r="B127" s="35" t="str">
        <f t="shared" si="26"/>
        <v>Q1-2010</v>
      </c>
      <c r="C127" t="s">
        <v>241</v>
      </c>
      <c r="D127" s="3">
        <v>40209</v>
      </c>
      <c r="E127" s="4">
        <v>676.2</v>
      </c>
      <c r="F127" s="4">
        <v>161.5</v>
      </c>
      <c r="G127" s="4">
        <v>54.9</v>
      </c>
      <c r="H127" s="4">
        <v>428.3</v>
      </c>
      <c r="I127" s="4"/>
      <c r="J127" s="23">
        <f t="shared" si="47"/>
        <v>667.66062066173652</v>
      </c>
      <c r="K127" s="23">
        <f t="shared" si="47"/>
        <v>159.4605002024112</v>
      </c>
      <c r="L127" s="23">
        <f t="shared" si="47"/>
        <v>54.206696353636993</v>
      </c>
      <c r="M127" s="23">
        <f t="shared" si="47"/>
        <v>422.89122127983103</v>
      </c>
      <c r="N127" s="47">
        <f t="shared" si="28"/>
        <v>1304.2190384976157</v>
      </c>
      <c r="O127" s="47">
        <f t="shared" si="29"/>
        <v>1320.9</v>
      </c>
      <c r="P127" s="5">
        <v>-1</v>
      </c>
    </row>
    <row r="128" spans="1:16" x14ac:dyDescent="0.25">
      <c r="A128" s="35">
        <f t="shared" si="25"/>
        <v>2010</v>
      </c>
      <c r="B128" s="35" t="str">
        <f t="shared" si="26"/>
        <v>Q1-2010</v>
      </c>
      <c r="C128" t="s">
        <v>242</v>
      </c>
      <c r="D128" s="3">
        <v>40237</v>
      </c>
      <c r="E128" s="4">
        <v>678.6</v>
      </c>
      <c r="F128" s="4">
        <v>159</v>
      </c>
      <c r="G128" s="4">
        <v>56.7</v>
      </c>
      <c r="H128" s="4">
        <v>430</v>
      </c>
      <c r="I128" s="4"/>
      <c r="J128" s="23">
        <f>E128/$U47</f>
        <v>670.03031230561135</v>
      </c>
      <c r="K128" s="23">
        <f>F128/$U47</f>
        <v>156.99207140670822</v>
      </c>
      <c r="L128" s="23">
        <f>G128/$U47</f>
        <v>55.983965086543122</v>
      </c>
      <c r="M128" s="23">
        <f>H128/$U47</f>
        <v>424.56975286090903</v>
      </c>
      <c r="N128" s="47">
        <f t="shared" si="28"/>
        <v>1307.5761016597717</v>
      </c>
      <c r="O128" s="47">
        <f t="shared" si="29"/>
        <v>1324.3000000000002</v>
      </c>
      <c r="P128" s="5">
        <v>-1</v>
      </c>
    </row>
    <row r="129" spans="1:16" x14ac:dyDescent="0.25">
      <c r="A129" s="35">
        <f t="shared" si="25"/>
        <v>2010</v>
      </c>
      <c r="B129" s="35" t="str">
        <f t="shared" si="26"/>
        <v>Q1-2010</v>
      </c>
      <c r="C129" t="s">
        <v>243</v>
      </c>
      <c r="D129" s="3">
        <v>40268</v>
      </c>
      <c r="E129" s="4">
        <v>681.7</v>
      </c>
      <c r="F129" s="4">
        <v>159</v>
      </c>
      <c r="G129" s="4">
        <v>56.1</v>
      </c>
      <c r="H129" s="4">
        <v>435.8</v>
      </c>
      <c r="I129" s="4"/>
      <c r="J129" s="23">
        <f t="shared" ref="J129:M130" si="48">E129/$U47</f>
        <v>673.091164012283</v>
      </c>
      <c r="K129" s="23">
        <f t="shared" si="48"/>
        <v>156.99207140670822</v>
      </c>
      <c r="L129" s="23">
        <f t="shared" si="48"/>
        <v>55.391542175574415</v>
      </c>
      <c r="M129" s="23">
        <f t="shared" si="48"/>
        <v>430.29650766693993</v>
      </c>
      <c r="N129" s="47">
        <f t="shared" si="28"/>
        <v>1315.7712852615055</v>
      </c>
      <c r="O129" s="47">
        <f t="shared" si="29"/>
        <v>1332.6000000000001</v>
      </c>
      <c r="P129" s="5">
        <v>-1</v>
      </c>
    </row>
    <row r="130" spans="1:16" x14ac:dyDescent="0.25">
      <c r="A130" s="35">
        <f t="shared" si="25"/>
        <v>2010</v>
      </c>
      <c r="B130" s="35" t="str">
        <f t="shared" si="26"/>
        <v>Q2-2010</v>
      </c>
      <c r="C130" t="s">
        <v>244</v>
      </c>
      <c r="D130" s="3">
        <v>40298</v>
      </c>
      <c r="E130" s="4">
        <v>688.8</v>
      </c>
      <c r="F130" s="4">
        <v>145.19999999999999</v>
      </c>
      <c r="G130" s="4">
        <v>56.4</v>
      </c>
      <c r="H130" s="4">
        <v>434.4</v>
      </c>
      <c r="I130" s="4"/>
      <c r="J130" s="23">
        <f t="shared" si="48"/>
        <v>679.33683784876666</v>
      </c>
      <c r="K130" s="23">
        <f t="shared" si="48"/>
        <v>143.20515222944383</v>
      </c>
      <c r="L130" s="23">
        <f t="shared" si="48"/>
        <v>55.625141775073232</v>
      </c>
      <c r="M130" s="23">
        <f t="shared" si="48"/>
        <v>428.43194303354272</v>
      </c>
      <c r="N130" s="47">
        <f t="shared" si="28"/>
        <v>1306.5990748868264</v>
      </c>
      <c r="O130" s="47">
        <f t="shared" si="29"/>
        <v>1324.8</v>
      </c>
      <c r="P130" s="5">
        <v>-1</v>
      </c>
    </row>
    <row r="131" spans="1:16" x14ac:dyDescent="0.25">
      <c r="A131" s="35">
        <f t="shared" si="25"/>
        <v>2010</v>
      </c>
      <c r="B131" s="35" t="str">
        <f t="shared" si="26"/>
        <v>Q2-2010</v>
      </c>
      <c r="C131" t="s">
        <v>245</v>
      </c>
      <c r="D131" s="3">
        <v>40329</v>
      </c>
      <c r="E131" s="4">
        <v>689.9</v>
      </c>
      <c r="F131" s="4">
        <v>141.6</v>
      </c>
      <c r="G131" s="4">
        <v>57.5</v>
      </c>
      <c r="H131" s="4">
        <v>435.6</v>
      </c>
      <c r="I131" s="4"/>
      <c r="J131" s="23">
        <f>E131/$U48</f>
        <v>680.42172536565636</v>
      </c>
      <c r="K131" s="23">
        <f>F131/$U48</f>
        <v>139.65461126507748</v>
      </c>
      <c r="L131" s="23">
        <f>G131/$U48</f>
        <v>56.710029291962954</v>
      </c>
      <c r="M131" s="23">
        <f>H131/$U48</f>
        <v>429.61545668833156</v>
      </c>
      <c r="N131" s="47">
        <f t="shared" si="28"/>
        <v>1306.4018226110284</v>
      </c>
      <c r="O131" s="47">
        <f t="shared" si="29"/>
        <v>1324.6</v>
      </c>
      <c r="P131" s="5">
        <v>-1</v>
      </c>
    </row>
    <row r="132" spans="1:16" x14ac:dyDescent="0.25">
      <c r="A132" s="35">
        <f t="shared" si="25"/>
        <v>2010</v>
      </c>
      <c r="B132" s="35" t="str">
        <f t="shared" si="26"/>
        <v>Q2-2010</v>
      </c>
      <c r="C132" t="s">
        <v>246</v>
      </c>
      <c r="D132" s="3">
        <v>40359</v>
      </c>
      <c r="E132" s="4">
        <v>689</v>
      </c>
      <c r="F132" s="4">
        <v>134.69999999999999</v>
      </c>
      <c r="G132" s="4">
        <v>57.6</v>
      </c>
      <c r="H132" s="4">
        <v>438.3</v>
      </c>
      <c r="I132" s="4"/>
      <c r="J132" s="23">
        <f t="shared" ref="J132:M133" si="49">E132/$U48</f>
        <v>679.53409012456484</v>
      </c>
      <c r="K132" s="23">
        <f t="shared" si="49"/>
        <v>132.84940775004191</v>
      </c>
      <c r="L132" s="23">
        <f t="shared" si="49"/>
        <v>56.808655429862021</v>
      </c>
      <c r="M132" s="23">
        <f t="shared" si="49"/>
        <v>432.27836241160634</v>
      </c>
      <c r="N132" s="47">
        <f t="shared" si="28"/>
        <v>1301.4705157160752</v>
      </c>
      <c r="O132" s="47">
        <f t="shared" si="29"/>
        <v>1319.6000000000001</v>
      </c>
      <c r="P132" s="5">
        <v>-1</v>
      </c>
    </row>
    <row r="133" spans="1:16" x14ac:dyDescent="0.25">
      <c r="A133" s="35">
        <f t="shared" si="25"/>
        <v>2010</v>
      </c>
      <c r="B133" s="35" t="str">
        <f t="shared" si="26"/>
        <v>Q3-2010</v>
      </c>
      <c r="C133" t="s">
        <v>247</v>
      </c>
      <c r="D133" s="3">
        <v>40390</v>
      </c>
      <c r="E133" s="4">
        <v>693.4</v>
      </c>
      <c r="F133" s="4">
        <v>119.5</v>
      </c>
      <c r="G133" s="4">
        <v>58.2</v>
      </c>
      <c r="H133" s="4">
        <v>437.1</v>
      </c>
      <c r="I133" s="4"/>
      <c r="J133" s="23">
        <f t="shared" si="49"/>
        <v>681.8561749579618</v>
      </c>
      <c r="K133" s="23">
        <f t="shared" si="49"/>
        <v>117.51054644862479</v>
      </c>
      <c r="L133" s="23">
        <f t="shared" si="49"/>
        <v>57.231077851966219</v>
      </c>
      <c r="M133" s="23">
        <f t="shared" si="49"/>
        <v>429.82309500162262</v>
      </c>
      <c r="N133" s="47">
        <f t="shared" si="28"/>
        <v>1286.4208942601754</v>
      </c>
      <c r="O133" s="47">
        <f t="shared" si="29"/>
        <v>1308.2</v>
      </c>
      <c r="P133" s="5">
        <v>-1</v>
      </c>
    </row>
    <row r="134" spans="1:16" x14ac:dyDescent="0.25">
      <c r="A134" s="35">
        <f t="shared" si="25"/>
        <v>2010</v>
      </c>
      <c r="B134" s="35" t="str">
        <f t="shared" si="26"/>
        <v>Q3-2010</v>
      </c>
      <c r="C134" t="s">
        <v>248</v>
      </c>
      <c r="D134" s="3">
        <v>40421</v>
      </c>
      <c r="E134" s="4">
        <v>690.7</v>
      </c>
      <c r="F134" s="4">
        <v>143.1</v>
      </c>
      <c r="G134" s="4">
        <v>59</v>
      </c>
      <c r="H134" s="4">
        <v>442.5</v>
      </c>
      <c r="I134" s="4"/>
      <c r="J134" s="23">
        <f>E134/$U49</f>
        <v>679.20112495452008</v>
      </c>
      <c r="K134" s="23">
        <f>F134/$U49</f>
        <v>140.71765018241177</v>
      </c>
      <c r="L134" s="23">
        <f>G134/$U49</f>
        <v>58.01775933446747</v>
      </c>
      <c r="M134" s="23">
        <f>H134/$U49</f>
        <v>435.13319500850605</v>
      </c>
      <c r="N134" s="47">
        <f t="shared" si="28"/>
        <v>1313.0697294799052</v>
      </c>
      <c r="O134" s="47">
        <f t="shared" si="29"/>
        <v>1335.3000000000002</v>
      </c>
      <c r="P134" s="5">
        <v>-1</v>
      </c>
    </row>
    <row r="135" spans="1:16" x14ac:dyDescent="0.25">
      <c r="A135" s="35">
        <f t="shared" si="25"/>
        <v>2010</v>
      </c>
      <c r="B135" s="35" t="str">
        <f t="shared" si="26"/>
        <v>Q3-2010</v>
      </c>
      <c r="C135" t="s">
        <v>249</v>
      </c>
      <c r="D135" s="3">
        <v>40451</v>
      </c>
      <c r="E135" s="4">
        <v>696.7</v>
      </c>
      <c r="F135" s="4">
        <v>129.4</v>
      </c>
      <c r="G135" s="4">
        <v>59.5</v>
      </c>
      <c r="H135" s="4">
        <v>440.2</v>
      </c>
      <c r="I135" s="4"/>
      <c r="J135" s="23">
        <f t="shared" ref="J135:M136" si="50">E135/$U49</f>
        <v>685.10123607327955</v>
      </c>
      <c r="K135" s="23">
        <f t="shared" si="50"/>
        <v>127.24572979457781</v>
      </c>
      <c r="L135" s="23">
        <f t="shared" si="50"/>
        <v>58.509435261030752</v>
      </c>
      <c r="M135" s="23">
        <f t="shared" si="50"/>
        <v>432.87148574631493</v>
      </c>
      <c r="N135" s="47">
        <f t="shared" si="28"/>
        <v>1303.727886875203</v>
      </c>
      <c r="O135" s="47">
        <f t="shared" si="29"/>
        <v>1325.8</v>
      </c>
      <c r="P135" s="5">
        <v>-1</v>
      </c>
    </row>
    <row r="136" spans="1:16" x14ac:dyDescent="0.25">
      <c r="A136" s="35">
        <f t="shared" ref="A136:A181" si="51">YEAR(C136)</f>
        <v>2010</v>
      </c>
      <c r="B136" s="35" t="str">
        <f t="shared" ref="B136:B181" si="52">"Q"&amp;ROUNDUP(MONTH(C136)/3, 0)&amp;"-"&amp;YEAR(C136)</f>
        <v>Q4-2010</v>
      </c>
      <c r="C136" t="s">
        <v>250</v>
      </c>
      <c r="D136" s="3">
        <v>40482</v>
      </c>
      <c r="E136" s="4">
        <v>696.4</v>
      </c>
      <c r="F136" s="4">
        <v>126.1</v>
      </c>
      <c r="G136" s="4">
        <v>59.3</v>
      </c>
      <c r="H136" s="4">
        <v>438.7</v>
      </c>
      <c r="I136" s="4"/>
      <c r="J136" s="23">
        <f t="shared" si="50"/>
        <v>681.18904854596849</v>
      </c>
      <c r="K136" s="23">
        <f t="shared" si="50"/>
        <v>123.34569072608649</v>
      </c>
      <c r="L136" s="23">
        <f t="shared" si="50"/>
        <v>58.004753846605304</v>
      </c>
      <c r="M136" s="23">
        <f t="shared" si="50"/>
        <v>429.11779953635323</v>
      </c>
      <c r="N136" s="47">
        <f t="shared" ref="N136:N181" si="53">SUM(J136:M136)</f>
        <v>1291.6572926550134</v>
      </c>
      <c r="O136" s="47">
        <f t="shared" ref="O136:O181" si="54">SUM(E136:H136)</f>
        <v>1320.5</v>
      </c>
      <c r="P136" s="5">
        <v>-1</v>
      </c>
    </row>
    <row r="137" spans="1:16" x14ac:dyDescent="0.25">
      <c r="A137" s="35">
        <f t="shared" si="51"/>
        <v>2010</v>
      </c>
      <c r="B137" s="35" t="str">
        <f t="shared" si="52"/>
        <v>Q4-2010</v>
      </c>
      <c r="C137" t="s">
        <v>251</v>
      </c>
      <c r="D137" s="3">
        <v>40512</v>
      </c>
      <c r="E137" s="4">
        <v>695.5</v>
      </c>
      <c r="F137" s="4">
        <v>126.3</v>
      </c>
      <c r="G137" s="4">
        <v>60.3</v>
      </c>
      <c r="H137" s="4">
        <v>440.3</v>
      </c>
      <c r="I137" s="4"/>
      <c r="J137" s="23">
        <f>E137/$U50</f>
        <v>680.30870658202343</v>
      </c>
      <c r="K137" s="23">
        <f>F137/$U50</f>
        <v>123.54132227362985</v>
      </c>
      <c r="L137" s="23">
        <f>G137/$U50</f>
        <v>58.982911584322089</v>
      </c>
      <c r="M137" s="23">
        <f>H137/$U50</f>
        <v>430.68285191670009</v>
      </c>
      <c r="N137" s="47">
        <f t="shared" si="53"/>
        <v>1293.5157923566753</v>
      </c>
      <c r="O137" s="47">
        <f t="shared" si="54"/>
        <v>1322.3999999999999</v>
      </c>
      <c r="P137" s="5">
        <v>-1</v>
      </c>
    </row>
    <row r="138" spans="1:16" x14ac:dyDescent="0.25">
      <c r="A138" s="35">
        <f t="shared" si="51"/>
        <v>2010</v>
      </c>
      <c r="B138" s="35" t="str">
        <f t="shared" si="52"/>
        <v>Q4-2010</v>
      </c>
      <c r="C138" t="s">
        <v>252</v>
      </c>
      <c r="D138" s="3">
        <v>40543</v>
      </c>
      <c r="E138" s="4">
        <v>705.1</v>
      </c>
      <c r="F138" s="4">
        <v>120.9</v>
      </c>
      <c r="G138" s="4">
        <v>60.1</v>
      </c>
      <c r="H138" s="4">
        <v>437</v>
      </c>
      <c r="I138" s="4"/>
      <c r="J138" s="23">
        <f t="shared" ref="J138:M139" si="55">E138/$U50</f>
        <v>689.69902086410457</v>
      </c>
      <c r="K138" s="23">
        <f t="shared" si="55"/>
        <v>118.25927048995922</v>
      </c>
      <c r="L138" s="23">
        <f t="shared" si="55"/>
        <v>58.787280036778732</v>
      </c>
      <c r="M138" s="23">
        <f t="shared" si="55"/>
        <v>427.45493138223469</v>
      </c>
      <c r="N138" s="47">
        <f t="shared" si="53"/>
        <v>1294.2005027730772</v>
      </c>
      <c r="O138" s="47">
        <f t="shared" si="54"/>
        <v>1323.1</v>
      </c>
      <c r="P138" s="5">
        <v>-1</v>
      </c>
    </row>
    <row r="139" spans="1:16" x14ac:dyDescent="0.25">
      <c r="A139" s="35">
        <f t="shared" si="51"/>
        <v>2011</v>
      </c>
      <c r="B139" s="35" t="str">
        <f t="shared" si="52"/>
        <v>Q1-2011</v>
      </c>
      <c r="C139" t="s">
        <v>253</v>
      </c>
      <c r="D139" s="3">
        <v>40574</v>
      </c>
      <c r="E139" s="4">
        <v>702.9</v>
      </c>
      <c r="F139" s="4">
        <v>120.9</v>
      </c>
      <c r="G139" s="4">
        <v>61.1</v>
      </c>
      <c r="H139" s="4">
        <v>432.1</v>
      </c>
      <c r="I139" s="4"/>
      <c r="J139" s="23">
        <f t="shared" si="55"/>
        <v>682.43381003699062</v>
      </c>
      <c r="K139" s="23">
        <f t="shared" si="55"/>
        <v>117.37978038621735</v>
      </c>
      <c r="L139" s="23">
        <f t="shared" si="55"/>
        <v>59.320964281206621</v>
      </c>
      <c r="M139" s="23">
        <f t="shared" si="55"/>
        <v>419.51863610326319</v>
      </c>
      <c r="N139" s="47">
        <f t="shared" si="53"/>
        <v>1278.6531908076779</v>
      </c>
      <c r="O139" s="47">
        <f t="shared" si="54"/>
        <v>1317</v>
      </c>
      <c r="P139" s="5">
        <v>-1</v>
      </c>
    </row>
    <row r="140" spans="1:16" x14ac:dyDescent="0.25">
      <c r="A140" s="35">
        <f t="shared" si="51"/>
        <v>2011</v>
      </c>
      <c r="B140" s="35" t="str">
        <f t="shared" si="52"/>
        <v>Q1-2011</v>
      </c>
      <c r="C140" t="s">
        <v>254</v>
      </c>
      <c r="D140" s="3">
        <v>40602</v>
      </c>
      <c r="E140" s="4">
        <v>701.6</v>
      </c>
      <c r="F140" s="4">
        <v>116.9</v>
      </c>
      <c r="G140" s="4">
        <v>61.4</v>
      </c>
      <c r="H140" s="4">
        <v>432.4</v>
      </c>
      <c r="I140" s="4"/>
      <c r="J140" s="23">
        <f>E140/$U51</f>
        <v>681.17166186079476</v>
      </c>
      <c r="K140" s="23">
        <f>F140/$U51</f>
        <v>113.49624753638386</v>
      </c>
      <c r="L140" s="23">
        <f>G140/$U51</f>
        <v>59.612229244944125</v>
      </c>
      <c r="M140" s="23">
        <f>H140/$U51</f>
        <v>419.80990106700062</v>
      </c>
      <c r="N140" s="47">
        <f t="shared" si="53"/>
        <v>1274.0900397091234</v>
      </c>
      <c r="O140" s="47">
        <f t="shared" si="54"/>
        <v>1312.3</v>
      </c>
      <c r="P140" s="5">
        <v>-1</v>
      </c>
    </row>
    <row r="141" spans="1:16" x14ac:dyDescent="0.25">
      <c r="A141" s="35">
        <f t="shared" si="51"/>
        <v>2011</v>
      </c>
      <c r="B141" s="35" t="str">
        <f t="shared" si="52"/>
        <v>Q1-2011</v>
      </c>
      <c r="C141" t="s">
        <v>255</v>
      </c>
      <c r="D141" s="3">
        <v>40633</v>
      </c>
      <c r="E141" s="4">
        <v>704.9</v>
      </c>
      <c r="F141" s="4">
        <v>115.2</v>
      </c>
      <c r="G141" s="4">
        <v>62.3</v>
      </c>
      <c r="H141" s="4">
        <v>432.1</v>
      </c>
      <c r="I141" s="4"/>
      <c r="J141" s="23">
        <f t="shared" ref="J141:M142" si="56">E141/$U51</f>
        <v>684.37557646190737</v>
      </c>
      <c r="K141" s="23">
        <f t="shared" si="56"/>
        <v>111.84574607520462</v>
      </c>
      <c r="L141" s="23">
        <f t="shared" si="56"/>
        <v>60.486024136156658</v>
      </c>
      <c r="M141" s="23">
        <f t="shared" si="56"/>
        <v>419.51863610326319</v>
      </c>
      <c r="N141" s="47">
        <f t="shared" si="53"/>
        <v>1276.2259827765317</v>
      </c>
      <c r="O141" s="47">
        <f t="shared" si="54"/>
        <v>1314.5</v>
      </c>
      <c r="P141" s="5">
        <v>-1</v>
      </c>
    </row>
    <row r="142" spans="1:16" x14ac:dyDescent="0.25">
      <c r="A142" s="35">
        <f t="shared" si="51"/>
        <v>2011</v>
      </c>
      <c r="B142" s="35" t="str">
        <f t="shared" si="52"/>
        <v>Q2-2011</v>
      </c>
      <c r="C142" t="s">
        <v>256</v>
      </c>
      <c r="D142" s="3">
        <v>40663</v>
      </c>
      <c r="E142" s="4">
        <v>712.8</v>
      </c>
      <c r="F142" s="4">
        <v>109</v>
      </c>
      <c r="G142" s="4">
        <v>62.7</v>
      </c>
      <c r="H142" s="4">
        <v>431</v>
      </c>
      <c r="I142" s="4"/>
      <c r="J142" s="23">
        <f t="shared" si="56"/>
        <v>685.11452215953318</v>
      </c>
      <c r="K142" s="23">
        <f t="shared" si="56"/>
        <v>104.76639017310482</v>
      </c>
      <c r="L142" s="23">
        <f t="shared" si="56"/>
        <v>60.26470333810709</v>
      </c>
      <c r="M142" s="23">
        <f t="shared" si="56"/>
        <v>414.2597629780567</v>
      </c>
      <c r="N142" s="47">
        <f t="shared" si="53"/>
        <v>1264.4053786488018</v>
      </c>
      <c r="O142" s="47">
        <f t="shared" si="54"/>
        <v>1315.5</v>
      </c>
      <c r="P142" s="5">
        <v>-1</v>
      </c>
    </row>
    <row r="143" spans="1:16" x14ac:dyDescent="0.25">
      <c r="A143" s="35">
        <f t="shared" si="51"/>
        <v>2011</v>
      </c>
      <c r="B143" s="35" t="str">
        <f t="shared" si="52"/>
        <v>Q2-2011</v>
      </c>
      <c r="C143" t="s">
        <v>257</v>
      </c>
      <c r="D143" s="3">
        <v>40694</v>
      </c>
      <c r="E143" s="4">
        <v>711.6</v>
      </c>
      <c r="F143" s="4">
        <v>112.2</v>
      </c>
      <c r="G143" s="4">
        <v>61.3</v>
      </c>
      <c r="H143" s="4">
        <v>433.7</v>
      </c>
      <c r="I143" s="4"/>
      <c r="J143" s="23">
        <f>E143/$U52</f>
        <v>683.96113070808622</v>
      </c>
      <c r="K143" s="23">
        <f>F143/$U52</f>
        <v>107.8421007102969</v>
      </c>
      <c r="L143" s="23">
        <f>G143/$U52</f>
        <v>58.919079978085556</v>
      </c>
      <c r="M143" s="23">
        <f>H143/$U52</f>
        <v>416.85489374381251</v>
      </c>
      <c r="N143" s="47">
        <f t="shared" si="53"/>
        <v>1267.5772051402812</v>
      </c>
      <c r="O143" s="47">
        <f t="shared" si="54"/>
        <v>1318.8</v>
      </c>
      <c r="P143" s="5">
        <v>-1</v>
      </c>
    </row>
    <row r="144" spans="1:16" x14ac:dyDescent="0.25">
      <c r="A144" s="35">
        <f t="shared" si="51"/>
        <v>2011</v>
      </c>
      <c r="B144" s="35" t="str">
        <f t="shared" si="52"/>
        <v>Q2-2011</v>
      </c>
      <c r="C144" t="s">
        <v>258</v>
      </c>
      <c r="D144" s="3">
        <v>40724</v>
      </c>
      <c r="E144" s="4">
        <v>711.7</v>
      </c>
      <c r="F144" s="4">
        <v>106.3</v>
      </c>
      <c r="G144" s="4">
        <v>63.2</v>
      </c>
      <c r="H144" s="4">
        <v>431.2</v>
      </c>
      <c r="I144" s="4"/>
      <c r="J144" s="23">
        <f t="shared" ref="J144:M145" si="57">E144/$U52</f>
        <v>684.05724666237347</v>
      </c>
      <c r="K144" s="23">
        <f t="shared" si="57"/>
        <v>102.17125940734901</v>
      </c>
      <c r="L144" s="23">
        <f t="shared" si="57"/>
        <v>60.745283109543351</v>
      </c>
      <c r="M144" s="23">
        <f t="shared" si="57"/>
        <v>414.45199488663121</v>
      </c>
      <c r="N144" s="47">
        <f t="shared" si="53"/>
        <v>1261.425784065897</v>
      </c>
      <c r="O144" s="47">
        <f t="shared" si="54"/>
        <v>1312.4</v>
      </c>
      <c r="P144" s="5">
        <v>-1</v>
      </c>
    </row>
    <row r="145" spans="1:16" x14ac:dyDescent="0.25">
      <c r="A145" s="35">
        <f t="shared" si="51"/>
        <v>2011</v>
      </c>
      <c r="B145" s="35" t="str">
        <f t="shared" si="52"/>
        <v>Q3-2011</v>
      </c>
      <c r="C145" t="s">
        <v>259</v>
      </c>
      <c r="D145" s="3">
        <v>40755</v>
      </c>
      <c r="E145" s="4">
        <v>714.8</v>
      </c>
      <c r="F145" s="4">
        <v>103</v>
      </c>
      <c r="G145" s="4">
        <v>63.6</v>
      </c>
      <c r="H145" s="4">
        <v>431.2</v>
      </c>
      <c r="I145" s="4"/>
      <c r="J145" s="23">
        <f t="shared" si="57"/>
        <v>683.41093572227578</v>
      </c>
      <c r="K145" s="23">
        <f t="shared" si="57"/>
        <v>98.476953524614459</v>
      </c>
      <c r="L145" s="23">
        <f t="shared" si="57"/>
        <v>60.807128584130872</v>
      </c>
      <c r="M145" s="23">
        <f t="shared" si="57"/>
        <v>412.26468310498791</v>
      </c>
      <c r="N145" s="47">
        <f t="shared" si="53"/>
        <v>1254.9597009360091</v>
      </c>
      <c r="O145" s="47">
        <f t="shared" si="54"/>
        <v>1312.6</v>
      </c>
      <c r="P145" s="5">
        <v>-1</v>
      </c>
    </row>
    <row r="146" spans="1:16" x14ac:dyDescent="0.25">
      <c r="A146" s="35">
        <f t="shared" si="51"/>
        <v>2011</v>
      </c>
      <c r="B146" s="35" t="str">
        <f t="shared" si="52"/>
        <v>Q3-2011</v>
      </c>
      <c r="C146" t="s">
        <v>260</v>
      </c>
      <c r="D146" s="3">
        <v>40786</v>
      </c>
      <c r="E146" s="4">
        <v>715.7</v>
      </c>
      <c r="F146" s="4">
        <v>105.3</v>
      </c>
      <c r="G146" s="4">
        <v>64.7</v>
      </c>
      <c r="H146" s="4">
        <v>432.7</v>
      </c>
      <c r="I146" s="4"/>
      <c r="J146" s="23">
        <f>E146/$U53</f>
        <v>684.27141395695696</v>
      </c>
      <c r="K146" s="23">
        <f>F146/$U53</f>
        <v>100.67595345768837</v>
      </c>
      <c r="L146" s="23">
        <f>G146/$U53</f>
        <v>61.858824204296653</v>
      </c>
      <c r="M146" s="23">
        <f>H146/$U53</f>
        <v>413.69881349612302</v>
      </c>
      <c r="N146" s="47">
        <f t="shared" si="53"/>
        <v>1260.5050051150649</v>
      </c>
      <c r="O146" s="47">
        <f t="shared" si="54"/>
        <v>1318.4</v>
      </c>
      <c r="P146" s="5">
        <v>-1</v>
      </c>
    </row>
    <row r="147" spans="1:16" x14ac:dyDescent="0.25">
      <c r="A147" s="35">
        <f t="shared" si="51"/>
        <v>2011</v>
      </c>
      <c r="B147" s="35" t="str">
        <f t="shared" si="52"/>
        <v>Q3-2011</v>
      </c>
      <c r="C147" t="s">
        <v>261</v>
      </c>
      <c r="D147" s="3">
        <v>40816</v>
      </c>
      <c r="E147" s="4">
        <v>717.5</v>
      </c>
      <c r="F147" s="4">
        <v>98.8</v>
      </c>
      <c r="G147" s="4">
        <v>65.400000000000006</v>
      </c>
      <c r="H147" s="4">
        <v>433.1</v>
      </c>
      <c r="I147" s="4"/>
      <c r="J147" s="23">
        <f t="shared" ref="J147:M148" si="58">E147/$U53</f>
        <v>685.9923704263191</v>
      </c>
      <c r="K147" s="23">
        <f t="shared" si="58"/>
        <v>94.461388429435999</v>
      </c>
      <c r="L147" s="23">
        <f t="shared" si="58"/>
        <v>62.528085053493065</v>
      </c>
      <c r="M147" s="23">
        <f t="shared" si="58"/>
        <v>414.08124826709246</v>
      </c>
      <c r="N147" s="47">
        <f t="shared" si="53"/>
        <v>1257.0630921763407</v>
      </c>
      <c r="O147" s="47">
        <f t="shared" si="54"/>
        <v>1314.8</v>
      </c>
      <c r="P147" s="5">
        <v>-1</v>
      </c>
    </row>
    <row r="148" spans="1:16" x14ac:dyDescent="0.25">
      <c r="A148" s="35">
        <f t="shared" si="51"/>
        <v>2011</v>
      </c>
      <c r="B148" s="35" t="str">
        <f t="shared" si="52"/>
        <v>Q4-2011</v>
      </c>
      <c r="C148" t="s">
        <v>262</v>
      </c>
      <c r="D148" s="3">
        <v>40847</v>
      </c>
      <c r="E148" s="4">
        <v>718</v>
      </c>
      <c r="F148" s="4">
        <v>102.3</v>
      </c>
      <c r="G148" s="4">
        <v>64.5</v>
      </c>
      <c r="H148" s="4">
        <v>432.4</v>
      </c>
      <c r="I148" s="4"/>
      <c r="J148" s="23">
        <f t="shared" si="58"/>
        <v>684.10922880500038</v>
      </c>
      <c r="K148" s="23">
        <f t="shared" si="58"/>
        <v>97.471273129180403</v>
      </c>
      <c r="L148" s="23">
        <f t="shared" si="58"/>
        <v>61.455494788192929</v>
      </c>
      <c r="M148" s="23">
        <f t="shared" si="58"/>
        <v>411.99001467309489</v>
      </c>
      <c r="N148" s="47">
        <f t="shared" si="53"/>
        <v>1255.0260113954687</v>
      </c>
      <c r="O148" s="47">
        <f t="shared" si="54"/>
        <v>1317.1999999999998</v>
      </c>
      <c r="P148" s="5">
        <v>-1</v>
      </c>
    </row>
    <row r="149" spans="1:16" x14ac:dyDescent="0.25">
      <c r="A149" s="35">
        <f t="shared" si="51"/>
        <v>2011</v>
      </c>
      <c r="B149" s="35" t="str">
        <f t="shared" si="52"/>
        <v>Q4-2011</v>
      </c>
      <c r="C149" t="s">
        <v>263</v>
      </c>
      <c r="D149" s="3">
        <v>40877</v>
      </c>
      <c r="E149" s="4">
        <v>718.8</v>
      </c>
      <c r="F149" s="4">
        <v>100</v>
      </c>
      <c r="G149" s="4">
        <v>64.3</v>
      </c>
      <c r="H149" s="4">
        <v>432.9</v>
      </c>
      <c r="I149" s="4"/>
      <c r="J149" s="23">
        <f>E149/$U54</f>
        <v>684.87146750004763</v>
      </c>
      <c r="K149" s="23">
        <f>F149/$U54</f>
        <v>95.279836880919262</v>
      </c>
      <c r="L149" s="23">
        <f>G149/$U54</f>
        <v>61.264935114431083</v>
      </c>
      <c r="M149" s="23">
        <f>H149/$U54</f>
        <v>412.4664138574995</v>
      </c>
      <c r="N149" s="47">
        <f t="shared" si="53"/>
        <v>1253.8826533528975</v>
      </c>
      <c r="O149" s="47">
        <f t="shared" si="54"/>
        <v>1316</v>
      </c>
      <c r="P149" s="5">
        <v>-1</v>
      </c>
    </row>
    <row r="150" spans="1:16" x14ac:dyDescent="0.25">
      <c r="A150" s="35">
        <f t="shared" si="51"/>
        <v>2011</v>
      </c>
      <c r="B150" s="35" t="str">
        <f t="shared" si="52"/>
        <v>Q4-2011</v>
      </c>
      <c r="C150" t="s">
        <v>264</v>
      </c>
      <c r="D150" s="3">
        <v>40908</v>
      </c>
      <c r="E150" s="4">
        <v>728.7</v>
      </c>
      <c r="F150" s="4">
        <v>96</v>
      </c>
      <c r="G150" s="4">
        <v>64.7</v>
      </c>
      <c r="H150" s="4">
        <v>432.9</v>
      </c>
      <c r="I150" s="4"/>
      <c r="J150" s="23">
        <f t="shared" ref="J150:M151" si="59">E150/$U54</f>
        <v>694.30417135125879</v>
      </c>
      <c r="K150" s="23">
        <f t="shared" si="59"/>
        <v>91.468643405682499</v>
      </c>
      <c r="L150" s="23">
        <f t="shared" si="59"/>
        <v>61.646054461954769</v>
      </c>
      <c r="M150" s="23">
        <f t="shared" si="59"/>
        <v>412.4664138574995</v>
      </c>
      <c r="N150" s="47">
        <f t="shared" si="53"/>
        <v>1259.8852830763956</v>
      </c>
      <c r="O150" s="47">
        <f t="shared" si="54"/>
        <v>1322.3000000000002</v>
      </c>
      <c r="P150" s="5">
        <v>-1</v>
      </c>
    </row>
    <row r="151" spans="1:16" x14ac:dyDescent="0.25">
      <c r="A151" s="35">
        <f t="shared" si="51"/>
        <v>2012</v>
      </c>
      <c r="B151" s="35" t="str">
        <f t="shared" si="52"/>
        <v>Q1-2012</v>
      </c>
      <c r="C151" t="s">
        <v>265</v>
      </c>
      <c r="D151" s="3">
        <v>40939</v>
      </c>
      <c r="E151" s="4">
        <v>749.2</v>
      </c>
      <c r="F151" s="4">
        <v>100.6</v>
      </c>
      <c r="G151" s="4">
        <v>66.3</v>
      </c>
      <c r="H151" s="4">
        <v>417.4</v>
      </c>
      <c r="I151" s="4"/>
      <c r="J151" s="23">
        <f t="shared" si="59"/>
        <v>710.08833453387422</v>
      </c>
      <c r="K151" s="23">
        <f t="shared" si="59"/>
        <v>95.348220040186519</v>
      </c>
      <c r="L151" s="23">
        <f t="shared" si="59"/>
        <v>62.838836865450958</v>
      </c>
      <c r="M151" s="23">
        <f t="shared" si="59"/>
        <v>395.60981157826893</v>
      </c>
      <c r="N151" s="47">
        <f t="shared" si="53"/>
        <v>1263.8852030177807</v>
      </c>
      <c r="O151" s="47">
        <f t="shared" si="54"/>
        <v>1333.5</v>
      </c>
      <c r="P151" s="5">
        <v>-1</v>
      </c>
    </row>
    <row r="152" spans="1:16" x14ac:dyDescent="0.25">
      <c r="A152" s="35">
        <f t="shared" si="51"/>
        <v>2012</v>
      </c>
      <c r="B152" s="35" t="str">
        <f t="shared" si="52"/>
        <v>Q1-2012</v>
      </c>
      <c r="C152" t="s">
        <v>266</v>
      </c>
      <c r="D152" s="3">
        <v>40968</v>
      </c>
      <c r="E152" s="4">
        <v>752.1</v>
      </c>
      <c r="F152" s="4">
        <v>96.1</v>
      </c>
      <c r="G152" s="4">
        <v>67</v>
      </c>
      <c r="H152" s="4">
        <v>417.7</v>
      </c>
      <c r="I152" s="4"/>
      <c r="J152" s="23">
        <f>E152/$U55</f>
        <v>712.83694127459535</v>
      </c>
      <c r="K152" s="23">
        <f>F152/$U55</f>
        <v>91.083140614929661</v>
      </c>
      <c r="L152" s="23">
        <f>G152/$U55</f>
        <v>63.502293664935358</v>
      </c>
      <c r="M152" s="23">
        <f>H152/$U55</f>
        <v>395.89415020661937</v>
      </c>
      <c r="N152" s="47">
        <f t="shared" si="53"/>
        <v>1263.3165257610797</v>
      </c>
      <c r="O152" s="47">
        <f t="shared" si="54"/>
        <v>1332.9</v>
      </c>
      <c r="P152" s="5">
        <v>-1</v>
      </c>
    </row>
    <row r="153" spans="1:16" x14ac:dyDescent="0.25">
      <c r="A153" s="35">
        <f t="shared" si="51"/>
        <v>2012</v>
      </c>
      <c r="B153" s="35" t="str">
        <f t="shared" si="52"/>
        <v>Q1-2012</v>
      </c>
      <c r="C153" t="s">
        <v>267</v>
      </c>
      <c r="D153" s="3">
        <v>40999</v>
      </c>
      <c r="E153" s="4">
        <v>758.2</v>
      </c>
      <c r="F153" s="4">
        <v>91</v>
      </c>
      <c r="G153" s="4">
        <v>68.7</v>
      </c>
      <c r="H153" s="4">
        <v>417.8</v>
      </c>
      <c r="I153" s="4"/>
      <c r="J153" s="23">
        <f t="shared" ref="J153:M154" si="60">E153/$U55</f>
        <v>718.61849338438799</v>
      </c>
      <c r="K153" s="23">
        <f t="shared" si="60"/>
        <v>86.249383932971909</v>
      </c>
      <c r="L153" s="23">
        <f t="shared" si="60"/>
        <v>65.113545892254621</v>
      </c>
      <c r="M153" s="23">
        <f t="shared" si="60"/>
        <v>395.98892974940287</v>
      </c>
      <c r="N153" s="47">
        <f t="shared" si="53"/>
        <v>1265.9703529590174</v>
      </c>
      <c r="O153" s="47">
        <f t="shared" si="54"/>
        <v>1335.7</v>
      </c>
      <c r="P153" s="5">
        <v>-1</v>
      </c>
    </row>
    <row r="154" spans="1:16" x14ac:dyDescent="0.25">
      <c r="A154" s="35">
        <f t="shared" si="51"/>
        <v>2012</v>
      </c>
      <c r="B154" s="35" t="str">
        <f t="shared" si="52"/>
        <v>Q2-2012</v>
      </c>
      <c r="C154" t="s">
        <v>268</v>
      </c>
      <c r="D154" s="3">
        <v>41029</v>
      </c>
      <c r="E154" s="4">
        <v>756.7</v>
      </c>
      <c r="F154" s="4">
        <v>91.9</v>
      </c>
      <c r="G154" s="4">
        <v>68.8</v>
      </c>
      <c r="H154" s="4">
        <v>417.4</v>
      </c>
      <c r="I154" s="4"/>
      <c r="J154" s="23">
        <f t="shared" si="60"/>
        <v>714.82552098093674</v>
      </c>
      <c r="K154" s="23">
        <f t="shared" si="60"/>
        <v>86.814411759149053</v>
      </c>
      <c r="L154" s="23">
        <f t="shared" si="60"/>
        <v>64.992726104781866</v>
      </c>
      <c r="M154" s="23">
        <f t="shared" si="60"/>
        <v>394.30180052523184</v>
      </c>
      <c r="N154" s="47">
        <f t="shared" si="53"/>
        <v>1260.9344593700994</v>
      </c>
      <c r="O154" s="47">
        <f t="shared" si="54"/>
        <v>1334.8</v>
      </c>
      <c r="P154" s="5">
        <v>-1</v>
      </c>
    </row>
    <row r="155" spans="1:16" x14ac:dyDescent="0.25">
      <c r="A155" s="35">
        <f t="shared" si="51"/>
        <v>2012</v>
      </c>
      <c r="B155" s="35" t="str">
        <f t="shared" si="52"/>
        <v>Q2-2012</v>
      </c>
      <c r="C155" t="s">
        <v>269</v>
      </c>
      <c r="D155" s="3">
        <v>41060</v>
      </c>
      <c r="E155" s="4">
        <v>756.8</v>
      </c>
      <c r="F155" s="4">
        <v>84.6</v>
      </c>
      <c r="G155" s="4">
        <v>69.3</v>
      </c>
      <c r="H155" s="4">
        <v>418.1</v>
      </c>
      <c r="I155" s="4"/>
      <c r="J155" s="23">
        <f>E155/$U56</f>
        <v>714.91998715260058</v>
      </c>
      <c r="K155" s="23">
        <f>F155/$U56</f>
        <v>79.91838122768236</v>
      </c>
      <c r="L155" s="23">
        <f>G155/$U56</f>
        <v>65.465056963101503</v>
      </c>
      <c r="M155" s="23">
        <f>H155/$U56</f>
        <v>394.9630637268794</v>
      </c>
      <c r="N155" s="47">
        <f t="shared" si="53"/>
        <v>1255.2664890702638</v>
      </c>
      <c r="O155" s="47">
        <f t="shared" si="54"/>
        <v>1328.8</v>
      </c>
      <c r="P155" s="5">
        <v>-1</v>
      </c>
    </row>
    <row r="156" spans="1:16" x14ac:dyDescent="0.25">
      <c r="A156" s="35">
        <f t="shared" si="51"/>
        <v>2012</v>
      </c>
      <c r="B156" s="35" t="str">
        <f t="shared" si="52"/>
        <v>Q2-2012</v>
      </c>
      <c r="C156" t="s">
        <v>270</v>
      </c>
      <c r="D156" s="3">
        <v>41090</v>
      </c>
      <c r="E156" s="4">
        <v>764.6</v>
      </c>
      <c r="F156" s="4">
        <v>81.400000000000006</v>
      </c>
      <c r="G156" s="4">
        <v>68.900000000000006</v>
      </c>
      <c r="H156" s="4">
        <v>418.1</v>
      </c>
      <c r="I156" s="4"/>
      <c r="J156" s="23">
        <f t="shared" ref="J156:M157" si="61">E156/$U56</f>
        <v>722.28834854238698</v>
      </c>
      <c r="K156" s="23">
        <f t="shared" si="61"/>
        <v>76.895463734436703</v>
      </c>
      <c r="L156" s="23">
        <f t="shared" si="61"/>
        <v>65.087192276445805</v>
      </c>
      <c r="M156" s="23">
        <f t="shared" si="61"/>
        <v>394.9630637268794</v>
      </c>
      <c r="N156" s="47">
        <f t="shared" si="53"/>
        <v>1259.2340682801489</v>
      </c>
      <c r="O156" s="47">
        <f t="shared" si="54"/>
        <v>1333</v>
      </c>
      <c r="P156" s="5">
        <v>-1</v>
      </c>
    </row>
    <row r="157" spans="1:16" x14ac:dyDescent="0.25">
      <c r="A157" s="35">
        <f t="shared" si="51"/>
        <v>2012</v>
      </c>
      <c r="B157" s="35" t="str">
        <f t="shared" si="52"/>
        <v>Q3-2012</v>
      </c>
      <c r="C157" t="s">
        <v>271</v>
      </c>
      <c r="D157" s="3">
        <v>41121</v>
      </c>
      <c r="E157" s="4">
        <v>762.1</v>
      </c>
      <c r="F157" s="4">
        <v>82.5</v>
      </c>
      <c r="G157" s="4">
        <v>70.900000000000006</v>
      </c>
      <c r="H157" s="4">
        <v>419.9</v>
      </c>
      <c r="I157" s="4"/>
      <c r="J157" s="23">
        <f t="shared" si="61"/>
        <v>717.59477222651174</v>
      </c>
      <c r="K157" s="23">
        <f t="shared" si="61"/>
        <v>77.68215287847687</v>
      </c>
      <c r="L157" s="23">
        <f t="shared" si="61"/>
        <v>66.759571382836484</v>
      </c>
      <c r="M157" s="23">
        <f t="shared" si="61"/>
        <v>395.37861810512044</v>
      </c>
      <c r="N157" s="47">
        <f t="shared" si="53"/>
        <v>1257.4151145929454</v>
      </c>
      <c r="O157" s="47">
        <f t="shared" si="54"/>
        <v>1335.4</v>
      </c>
      <c r="P157" s="5">
        <v>-1</v>
      </c>
    </row>
    <row r="158" spans="1:16" x14ac:dyDescent="0.25">
      <c r="A158" s="35">
        <f t="shared" si="51"/>
        <v>2012</v>
      </c>
      <c r="B158" s="35" t="str">
        <f t="shared" si="52"/>
        <v>Q3-2012</v>
      </c>
      <c r="C158" t="s">
        <v>272</v>
      </c>
      <c r="D158" s="3">
        <v>41152</v>
      </c>
      <c r="E158" s="4">
        <v>759.6</v>
      </c>
      <c r="F158" s="4">
        <v>75.5</v>
      </c>
      <c r="G158" s="4">
        <v>71.900000000000006</v>
      </c>
      <c r="H158" s="4">
        <v>419.6</v>
      </c>
      <c r="I158" s="4"/>
      <c r="J158" s="23">
        <f>E158/$U57</f>
        <v>715.2407675938307</v>
      </c>
      <c r="K158" s="23">
        <f>F158/$U57</f>
        <v>71.090939906969737</v>
      </c>
      <c r="L158" s="23">
        <f>G158/$U57</f>
        <v>67.701173235908939</v>
      </c>
      <c r="M158" s="23">
        <f>H158/$U57</f>
        <v>395.09613754919872</v>
      </c>
      <c r="N158" s="47">
        <f t="shared" si="53"/>
        <v>1249.1290182859082</v>
      </c>
      <c r="O158" s="47">
        <f t="shared" si="54"/>
        <v>1326.6</v>
      </c>
      <c r="P158" s="5">
        <v>-1</v>
      </c>
    </row>
    <row r="159" spans="1:16" x14ac:dyDescent="0.25">
      <c r="A159" s="35">
        <f t="shared" si="51"/>
        <v>2012</v>
      </c>
      <c r="B159" s="35" t="str">
        <f t="shared" si="52"/>
        <v>Q3-2012</v>
      </c>
      <c r="C159" t="s">
        <v>273</v>
      </c>
      <c r="D159" s="3">
        <v>41182</v>
      </c>
      <c r="E159" s="4">
        <v>773.7</v>
      </c>
      <c r="F159" s="4">
        <v>76.3</v>
      </c>
      <c r="G159" s="4">
        <v>70.900000000000006</v>
      </c>
      <c r="H159" s="4">
        <v>420.6</v>
      </c>
      <c r="I159" s="4"/>
      <c r="J159" s="23">
        <f t="shared" ref="J159:M160" si="62">E159/$U57</f>
        <v>728.51735372215217</v>
      </c>
      <c r="K159" s="23">
        <f t="shared" si="62"/>
        <v>71.844221389427688</v>
      </c>
      <c r="L159" s="23">
        <f t="shared" si="62"/>
        <v>66.759571382836484</v>
      </c>
      <c r="M159" s="23">
        <f t="shared" si="62"/>
        <v>396.0377394022712</v>
      </c>
      <c r="N159" s="47">
        <f t="shared" si="53"/>
        <v>1263.1588858966875</v>
      </c>
      <c r="O159" s="47">
        <f t="shared" si="54"/>
        <v>1341.5</v>
      </c>
      <c r="P159" s="5">
        <v>-1</v>
      </c>
    </row>
    <row r="160" spans="1:16" x14ac:dyDescent="0.25">
      <c r="A160" s="35">
        <f t="shared" si="51"/>
        <v>2012</v>
      </c>
      <c r="B160" s="35" t="str">
        <f t="shared" si="52"/>
        <v>Q4-2012</v>
      </c>
      <c r="C160" t="s">
        <v>274</v>
      </c>
      <c r="D160" s="3">
        <v>41213</v>
      </c>
      <c r="E160" s="4">
        <v>763.2</v>
      </c>
      <c r="F160" s="4">
        <v>74.8</v>
      </c>
      <c r="G160" s="4">
        <v>72.3</v>
      </c>
      <c r="H160" s="4">
        <v>423</v>
      </c>
      <c r="I160" s="4"/>
      <c r="J160" s="23">
        <f t="shared" si="62"/>
        <v>715.45751970976733</v>
      </c>
      <c r="K160" s="23">
        <f t="shared" si="62"/>
        <v>70.12083657532834</v>
      </c>
      <c r="L160" s="23">
        <f t="shared" si="62"/>
        <v>67.777225727222444</v>
      </c>
      <c r="M160" s="23">
        <f t="shared" si="62"/>
        <v>396.53895549951721</v>
      </c>
      <c r="N160" s="47">
        <f t="shared" si="53"/>
        <v>1249.8945375118353</v>
      </c>
      <c r="O160" s="47">
        <f t="shared" si="54"/>
        <v>1333.3</v>
      </c>
      <c r="P160" s="5">
        <v>-1</v>
      </c>
    </row>
    <row r="161" spans="1:16" x14ac:dyDescent="0.25">
      <c r="A161" s="35">
        <f t="shared" si="51"/>
        <v>2012</v>
      </c>
      <c r="B161" s="35" t="str">
        <f t="shared" si="52"/>
        <v>Q4-2012</v>
      </c>
      <c r="C161" t="s">
        <v>275</v>
      </c>
      <c r="D161" s="3">
        <v>41243</v>
      </c>
      <c r="E161" s="4">
        <v>768</v>
      </c>
      <c r="F161" s="4">
        <v>72.900000000000006</v>
      </c>
      <c r="G161" s="4">
        <v>72.7</v>
      </c>
      <c r="H161" s="4">
        <v>421.3</v>
      </c>
      <c r="I161" s="4"/>
      <c r="J161" s="23">
        <f>E161/$U58</f>
        <v>719.95725253813055</v>
      </c>
      <c r="K161" s="23">
        <f>F161/$U58</f>
        <v>68.339692330767875</v>
      </c>
      <c r="L161" s="23">
        <f>G161/$U58</f>
        <v>68.152203462919388</v>
      </c>
      <c r="M161" s="23">
        <f>H161/$U58</f>
        <v>394.94530012280524</v>
      </c>
      <c r="N161" s="47">
        <f t="shared" si="53"/>
        <v>1251.394448454623</v>
      </c>
      <c r="O161" s="47">
        <f t="shared" si="54"/>
        <v>1334.9</v>
      </c>
      <c r="P161" s="5">
        <v>-1</v>
      </c>
    </row>
    <row r="162" spans="1:16" x14ac:dyDescent="0.25">
      <c r="A162" s="35">
        <f t="shared" si="51"/>
        <v>2012</v>
      </c>
      <c r="B162" s="35" t="str">
        <f t="shared" si="52"/>
        <v>Q4-2012</v>
      </c>
      <c r="C162" t="s">
        <v>276</v>
      </c>
      <c r="D162" s="3">
        <v>41274</v>
      </c>
      <c r="E162" s="4">
        <v>781.6</v>
      </c>
      <c r="F162" s="4">
        <v>75.5</v>
      </c>
      <c r="G162" s="4">
        <v>73.599999999999994</v>
      </c>
      <c r="H162" s="4">
        <v>420.6</v>
      </c>
      <c r="I162" s="4"/>
      <c r="J162" s="23">
        <f t="shared" ref="J162:M163" si="63">E162/$U58</f>
        <v>732.70649555182661</v>
      </c>
      <c r="K162" s="23">
        <f t="shared" si="63"/>
        <v>70.777047612797986</v>
      </c>
      <c r="L162" s="23">
        <f t="shared" si="63"/>
        <v>68.995903368237506</v>
      </c>
      <c r="M162" s="23">
        <f t="shared" si="63"/>
        <v>394.2890890853356</v>
      </c>
      <c r="N162" s="47">
        <f t="shared" si="53"/>
        <v>1266.7685356181978</v>
      </c>
      <c r="O162" s="47">
        <f t="shared" si="54"/>
        <v>1351.3000000000002</v>
      </c>
      <c r="P162" s="5">
        <v>-1</v>
      </c>
    </row>
    <row r="163" spans="1:16" x14ac:dyDescent="0.25">
      <c r="A163" s="35">
        <f t="shared" si="51"/>
        <v>2013</v>
      </c>
      <c r="B163" s="35" t="str">
        <f t="shared" si="52"/>
        <v>Q1-2013</v>
      </c>
      <c r="C163" t="s">
        <v>277</v>
      </c>
      <c r="D163" s="3">
        <v>41305</v>
      </c>
      <c r="E163" s="4">
        <v>784.9</v>
      </c>
      <c r="F163" s="4">
        <v>71.599999999999994</v>
      </c>
      <c r="G163" s="4">
        <v>75.2</v>
      </c>
      <c r="H163" s="4">
        <v>419.1</v>
      </c>
      <c r="I163" s="4"/>
      <c r="J163" s="23">
        <f t="shared" si="63"/>
        <v>733.90120524736085</v>
      </c>
      <c r="K163" s="23">
        <f t="shared" si="63"/>
        <v>66.947797548364164</v>
      </c>
      <c r="L163" s="23">
        <f t="shared" si="63"/>
        <v>70.31388792789086</v>
      </c>
      <c r="M163" s="23">
        <f t="shared" si="63"/>
        <v>391.86902168323218</v>
      </c>
      <c r="N163" s="47">
        <f t="shared" si="53"/>
        <v>1263.0319124068481</v>
      </c>
      <c r="O163" s="47">
        <f t="shared" si="54"/>
        <v>1350.8000000000002</v>
      </c>
      <c r="P163" s="5">
        <v>-1</v>
      </c>
    </row>
    <row r="164" spans="1:16" x14ac:dyDescent="0.25">
      <c r="A164" s="35">
        <f t="shared" si="51"/>
        <v>2013</v>
      </c>
      <c r="B164" s="35" t="str">
        <f t="shared" si="52"/>
        <v>Q1-2013</v>
      </c>
      <c r="C164" t="s">
        <v>278</v>
      </c>
      <c r="D164" s="3">
        <v>41333</v>
      </c>
      <c r="E164" s="4">
        <v>789</v>
      </c>
      <c r="F164" s="4">
        <v>68.2</v>
      </c>
      <c r="G164" s="4">
        <v>77</v>
      </c>
      <c r="H164" s="4">
        <v>418.4</v>
      </c>
      <c r="I164" s="4"/>
      <c r="J164" s="23">
        <f>E164/$U59</f>
        <v>737.73480817959955</v>
      </c>
      <c r="K164" s="23">
        <f>F164/$U59</f>
        <v>63.768712189922297</v>
      </c>
      <c r="L164" s="23">
        <f>G164/$U59</f>
        <v>71.996933117654208</v>
      </c>
      <c r="M164" s="23">
        <f>H164/$U59</f>
        <v>391.21450410943532</v>
      </c>
      <c r="N164" s="47">
        <f t="shared" si="53"/>
        <v>1264.7149575966114</v>
      </c>
      <c r="O164" s="47">
        <f t="shared" si="54"/>
        <v>1352.6</v>
      </c>
      <c r="P164" s="5">
        <v>-1</v>
      </c>
    </row>
    <row r="165" spans="1:16" x14ac:dyDescent="0.25">
      <c r="A165" s="35">
        <f t="shared" si="51"/>
        <v>2013</v>
      </c>
      <c r="B165" s="35" t="str">
        <f t="shared" si="52"/>
        <v>Q1-2013</v>
      </c>
      <c r="C165" t="s">
        <v>279</v>
      </c>
      <c r="D165" s="3">
        <v>41364</v>
      </c>
      <c r="E165" s="4">
        <v>795.4</v>
      </c>
      <c r="F165" s="4">
        <v>66.900000000000006</v>
      </c>
      <c r="G165" s="4">
        <v>75.5</v>
      </c>
      <c r="H165" s="4">
        <v>418.7</v>
      </c>
      <c r="I165" s="4"/>
      <c r="J165" s="23">
        <f t="shared" ref="J165:M166" si="64">E165/$U59</f>
        <v>743.71896885431363</v>
      </c>
      <c r="K165" s="23">
        <f t="shared" si="64"/>
        <v>62.553179552870994</v>
      </c>
      <c r="L165" s="23">
        <f t="shared" si="64"/>
        <v>70.594395459518083</v>
      </c>
      <c r="M165" s="23">
        <f t="shared" si="64"/>
        <v>391.49501164106255</v>
      </c>
      <c r="N165" s="47">
        <f t="shared" si="53"/>
        <v>1268.3615555077654</v>
      </c>
      <c r="O165" s="47">
        <f t="shared" si="54"/>
        <v>1356.5</v>
      </c>
      <c r="P165" s="5">
        <v>-1</v>
      </c>
    </row>
    <row r="166" spans="1:16" x14ac:dyDescent="0.25">
      <c r="A166" s="35">
        <f t="shared" si="51"/>
        <v>2013</v>
      </c>
      <c r="B166" s="35" t="str">
        <f t="shared" si="52"/>
        <v>Q2-2013</v>
      </c>
      <c r="C166" t="s">
        <v>280</v>
      </c>
      <c r="D166" s="3">
        <v>41394</v>
      </c>
      <c r="E166" s="4">
        <v>785.8</v>
      </c>
      <c r="F166" s="4">
        <v>69.400000000000006</v>
      </c>
      <c r="G166" s="4">
        <v>77</v>
      </c>
      <c r="H166" s="4">
        <v>418.8</v>
      </c>
      <c r="I166" s="4"/>
      <c r="J166" s="23">
        <f t="shared" si="64"/>
        <v>733.89868499701129</v>
      </c>
      <c r="K166" s="23">
        <f t="shared" si="64"/>
        <v>64.816198445905556</v>
      </c>
      <c r="L166" s="23">
        <f t="shared" si="64"/>
        <v>71.914225941422586</v>
      </c>
      <c r="M166" s="23">
        <f t="shared" si="64"/>
        <v>391.13867304243871</v>
      </c>
      <c r="N166" s="47">
        <f t="shared" si="53"/>
        <v>1261.7677824267782</v>
      </c>
      <c r="O166" s="47">
        <f t="shared" si="54"/>
        <v>1351</v>
      </c>
      <c r="P166" s="5">
        <v>-1</v>
      </c>
    </row>
    <row r="167" spans="1:16" x14ac:dyDescent="0.25">
      <c r="A167" s="35">
        <f t="shared" si="51"/>
        <v>2013</v>
      </c>
      <c r="B167" s="35" t="str">
        <f t="shared" si="52"/>
        <v>Q2-2013</v>
      </c>
      <c r="C167" t="s">
        <v>281</v>
      </c>
      <c r="D167" s="3">
        <v>41425</v>
      </c>
      <c r="E167" s="4">
        <v>797.5</v>
      </c>
      <c r="F167" s="4">
        <v>62</v>
      </c>
      <c r="G167" s="4">
        <v>78.8</v>
      </c>
      <c r="H167" s="4">
        <v>418.9</v>
      </c>
      <c r="I167" s="4"/>
      <c r="J167" s="23">
        <f>E167/$U60</f>
        <v>744.82591153616249</v>
      </c>
      <c r="K167" s="23">
        <f>F167/$U60</f>
        <v>57.904961147638964</v>
      </c>
      <c r="L167" s="23">
        <f>G167/$U60</f>
        <v>73.595337716676624</v>
      </c>
      <c r="M167" s="23">
        <f>H167/$U60</f>
        <v>391.23206814106391</v>
      </c>
      <c r="N167" s="47">
        <f t="shared" si="53"/>
        <v>1267.5582785415418</v>
      </c>
      <c r="O167" s="47">
        <f t="shared" si="54"/>
        <v>1357.1999999999998</v>
      </c>
      <c r="P167" s="5">
        <v>-1</v>
      </c>
    </row>
    <row r="168" spans="1:16" x14ac:dyDescent="0.25">
      <c r="A168" s="35">
        <f t="shared" si="51"/>
        <v>2013</v>
      </c>
      <c r="B168" s="35" t="str">
        <f t="shared" si="52"/>
        <v>Q2-2013</v>
      </c>
      <c r="C168" t="s">
        <v>282</v>
      </c>
      <c r="D168" s="3">
        <v>41455</v>
      </c>
      <c r="E168" s="4">
        <v>801.6</v>
      </c>
      <c r="F168" s="4">
        <v>62.1</v>
      </c>
      <c r="G168" s="4">
        <v>79.8</v>
      </c>
      <c r="H168" s="4">
        <v>419.2</v>
      </c>
      <c r="I168" s="4"/>
      <c r="J168" s="23">
        <f t="shared" ref="J168:M169" si="65">E168/$U60</f>
        <v>748.65511057979666</v>
      </c>
      <c r="K168" s="23">
        <f t="shared" si="65"/>
        <v>57.998356246264194</v>
      </c>
      <c r="L168" s="23">
        <f t="shared" si="65"/>
        <v>74.529288702928866</v>
      </c>
      <c r="M168" s="23">
        <f t="shared" si="65"/>
        <v>391.5122534369396</v>
      </c>
      <c r="N168" s="47">
        <f t="shared" si="53"/>
        <v>1272.6950089659292</v>
      </c>
      <c r="O168" s="47">
        <f t="shared" si="54"/>
        <v>1362.7</v>
      </c>
      <c r="P168" s="5">
        <v>-1</v>
      </c>
    </row>
    <row r="169" spans="1:16" x14ac:dyDescent="0.25">
      <c r="A169" s="35">
        <f t="shared" si="51"/>
        <v>2013</v>
      </c>
      <c r="B169" s="35" t="str">
        <f t="shared" si="52"/>
        <v>Q3-2013</v>
      </c>
      <c r="C169" t="s">
        <v>283</v>
      </c>
      <c r="D169" s="3">
        <v>41486</v>
      </c>
      <c r="E169" s="4">
        <v>799.2</v>
      </c>
      <c r="F169" s="4">
        <v>61.9</v>
      </c>
      <c r="G169" s="4">
        <v>79.099999999999994</v>
      </c>
      <c r="H169" s="4">
        <v>418.8</v>
      </c>
      <c r="I169" s="4"/>
      <c r="J169" s="23">
        <f t="shared" si="65"/>
        <v>743.32431150422735</v>
      </c>
      <c r="K169" s="23">
        <f t="shared" si="65"/>
        <v>57.572290893533115</v>
      </c>
      <c r="L169" s="23">
        <f t="shared" si="65"/>
        <v>73.569761061041504</v>
      </c>
      <c r="M169" s="23">
        <f t="shared" si="65"/>
        <v>389.51979686933231</v>
      </c>
      <c r="N169" s="47">
        <f t="shared" si="53"/>
        <v>1263.9861603281342</v>
      </c>
      <c r="O169" s="47">
        <f t="shared" si="54"/>
        <v>1359</v>
      </c>
      <c r="P169" s="5">
        <v>-1</v>
      </c>
    </row>
    <row r="170" spans="1:16" x14ac:dyDescent="0.25">
      <c r="A170" s="35">
        <f t="shared" si="51"/>
        <v>2013</v>
      </c>
      <c r="B170" s="35" t="str">
        <f t="shared" si="52"/>
        <v>Q3-2013</v>
      </c>
      <c r="C170" t="s">
        <v>284</v>
      </c>
      <c r="D170" s="3">
        <v>41517</v>
      </c>
      <c r="E170" s="4">
        <v>803.9</v>
      </c>
      <c r="F170" s="4">
        <v>55.4</v>
      </c>
      <c r="G170" s="4">
        <v>79.8</v>
      </c>
      <c r="H170" s="4">
        <v>418.8</v>
      </c>
      <c r="I170" s="4"/>
      <c r="J170" s="23">
        <f>E170/$U61</f>
        <v>747.69571323604634</v>
      </c>
      <c r="K170" s="23">
        <f>F170/$U61</f>
        <v>51.526735306974714</v>
      </c>
      <c r="L170" s="23">
        <f>G170/$U61</f>
        <v>74.220820893440106</v>
      </c>
      <c r="M170" s="23">
        <f>H170/$U61</f>
        <v>389.51979686933231</v>
      </c>
      <c r="N170" s="47">
        <f t="shared" si="53"/>
        <v>1262.9630663057935</v>
      </c>
      <c r="O170" s="47">
        <f t="shared" si="54"/>
        <v>1357.8999999999999</v>
      </c>
      <c r="P170" s="5">
        <v>-1</v>
      </c>
    </row>
    <row r="171" spans="1:16" x14ac:dyDescent="0.25">
      <c r="A171" s="35">
        <f t="shared" si="51"/>
        <v>2013</v>
      </c>
      <c r="B171" s="35" t="str">
        <f t="shared" si="52"/>
        <v>Q3-2013</v>
      </c>
      <c r="C171" t="s">
        <v>285</v>
      </c>
      <c r="D171" s="3">
        <v>41547</v>
      </c>
      <c r="E171" s="4">
        <v>804.3</v>
      </c>
      <c r="F171" s="4">
        <v>60.6</v>
      </c>
      <c r="G171" s="4">
        <v>81.3</v>
      </c>
      <c r="H171" s="4">
        <v>419.9</v>
      </c>
      <c r="I171" s="4"/>
      <c r="J171" s="23">
        <f t="shared" ref="J171:M172" si="66">E171/$U61</f>
        <v>748.06774742598839</v>
      </c>
      <c r="K171" s="23">
        <f t="shared" si="66"/>
        <v>56.363179776221436</v>
      </c>
      <c r="L171" s="23">
        <f t="shared" si="66"/>
        <v>75.615949105722819</v>
      </c>
      <c r="M171" s="23">
        <f t="shared" si="66"/>
        <v>390.54289089167293</v>
      </c>
      <c r="N171" s="47">
        <f t="shared" si="53"/>
        <v>1270.5897671996056</v>
      </c>
      <c r="O171" s="47">
        <f t="shared" si="54"/>
        <v>1366.1</v>
      </c>
      <c r="P171" s="5">
        <v>-1</v>
      </c>
    </row>
    <row r="172" spans="1:16" x14ac:dyDescent="0.25">
      <c r="A172" s="35">
        <f t="shared" si="51"/>
        <v>2013</v>
      </c>
      <c r="B172" s="35" t="str">
        <f t="shared" si="52"/>
        <v>Q4-2013</v>
      </c>
      <c r="C172" t="s">
        <v>286</v>
      </c>
      <c r="D172" s="3">
        <v>41578</v>
      </c>
      <c r="E172" s="4">
        <v>803.5</v>
      </c>
      <c r="F172" s="4">
        <v>54.7</v>
      </c>
      <c r="G172" s="4">
        <v>81.8</v>
      </c>
      <c r="H172" s="4">
        <v>420.5</v>
      </c>
      <c r="I172" s="4"/>
      <c r="J172" s="23">
        <f t="shared" si="66"/>
        <v>745.45167784612238</v>
      </c>
      <c r="K172" s="23">
        <f t="shared" si="66"/>
        <v>50.748234944844924</v>
      </c>
      <c r="L172" s="23">
        <f t="shared" si="66"/>
        <v>75.890413500700447</v>
      </c>
      <c r="M172" s="23">
        <f t="shared" si="66"/>
        <v>390.12125766558114</v>
      </c>
      <c r="N172" s="47">
        <f t="shared" si="53"/>
        <v>1262.2115839572489</v>
      </c>
      <c r="O172" s="47">
        <f t="shared" si="54"/>
        <v>1360.5</v>
      </c>
      <c r="P172" s="5">
        <v>-1</v>
      </c>
    </row>
    <row r="173" spans="1:16" x14ac:dyDescent="0.25">
      <c r="A173" s="35">
        <f t="shared" si="51"/>
        <v>2013</v>
      </c>
      <c r="B173" s="35" t="str">
        <f t="shared" si="52"/>
        <v>Q4-2013</v>
      </c>
      <c r="C173" t="s">
        <v>287</v>
      </c>
      <c r="D173" s="3">
        <v>41608</v>
      </c>
      <c r="E173" s="4">
        <v>809.8</v>
      </c>
      <c r="F173" s="4">
        <v>53.6</v>
      </c>
      <c r="G173" s="4">
        <v>81.5</v>
      </c>
      <c r="H173" s="4">
        <v>415.9</v>
      </c>
      <c r="I173" s="4"/>
      <c r="J173" s="23">
        <f>E173/$U62</f>
        <v>751.29653854360902</v>
      </c>
      <c r="K173" s="23">
        <f>F173/$U62</f>
        <v>49.727703711950419</v>
      </c>
      <c r="L173" s="23">
        <f>G173/$U62</f>
        <v>75.612086800820123</v>
      </c>
      <c r="M173" s="23">
        <f>H173/$U62</f>
        <v>385.85358160074958</v>
      </c>
      <c r="N173" s="47">
        <f t="shared" si="53"/>
        <v>1262.489910657129</v>
      </c>
      <c r="O173" s="47">
        <f t="shared" si="54"/>
        <v>1360.8</v>
      </c>
      <c r="P173" s="5">
        <v>-1</v>
      </c>
    </row>
    <row r="174" spans="1:16" x14ac:dyDescent="0.25">
      <c r="A174" s="35">
        <f t="shared" si="51"/>
        <v>2013</v>
      </c>
      <c r="B174" s="35" t="str">
        <f t="shared" si="52"/>
        <v>Q4-2013</v>
      </c>
      <c r="C174" t="s">
        <v>288</v>
      </c>
      <c r="D174" s="3">
        <v>41639</v>
      </c>
      <c r="E174" s="4">
        <v>813.5</v>
      </c>
      <c r="F174" s="4">
        <v>59.9</v>
      </c>
      <c r="G174" s="4">
        <v>81.400000000000006</v>
      </c>
      <c r="H174" s="4">
        <v>414.8</v>
      </c>
      <c r="I174" s="4"/>
      <c r="J174" s="23">
        <f t="shared" ref="J174:M175" si="67">E174/$U62</f>
        <v>754.72923450879966</v>
      </c>
      <c r="K174" s="23">
        <f t="shared" si="67"/>
        <v>55.572564409437121</v>
      </c>
      <c r="L174" s="23">
        <f t="shared" si="67"/>
        <v>75.519311234193367</v>
      </c>
      <c r="M174" s="23">
        <f t="shared" si="67"/>
        <v>384.83305036785509</v>
      </c>
      <c r="N174" s="47">
        <f t="shared" si="53"/>
        <v>1270.6541605202851</v>
      </c>
      <c r="O174" s="47">
        <f t="shared" si="54"/>
        <v>1369.6</v>
      </c>
      <c r="P174" s="5">
        <v>-1</v>
      </c>
    </row>
    <row r="175" spans="1:16" x14ac:dyDescent="0.25">
      <c r="A175" s="35">
        <f t="shared" si="51"/>
        <v>2014</v>
      </c>
      <c r="B175" s="35" t="str">
        <f t="shared" si="52"/>
        <v>Q1-2014</v>
      </c>
      <c r="C175" t="s">
        <v>289</v>
      </c>
      <c r="D175" s="3">
        <v>41670</v>
      </c>
      <c r="E175" s="4">
        <v>821.1</v>
      </c>
      <c r="F175" s="4">
        <v>44</v>
      </c>
      <c r="G175" s="4">
        <v>81.3</v>
      </c>
      <c r="H175" s="4">
        <v>424</v>
      </c>
      <c r="I175" s="4"/>
      <c r="J175" s="23">
        <f t="shared" si="67"/>
        <v>759.20224126931282</v>
      </c>
      <c r="K175" s="23">
        <f t="shared" si="67"/>
        <v>40.683106340092273</v>
      </c>
      <c r="L175" s="23">
        <f t="shared" si="67"/>
        <v>75.171285123852314</v>
      </c>
      <c r="M175" s="23">
        <f t="shared" si="67"/>
        <v>392.03720654998006</v>
      </c>
      <c r="N175" s="47">
        <f t="shared" si="53"/>
        <v>1267.0938392832375</v>
      </c>
      <c r="O175" s="47">
        <f t="shared" si="54"/>
        <v>1370.4</v>
      </c>
      <c r="P175" s="5">
        <v>-1</v>
      </c>
    </row>
    <row r="176" spans="1:16" x14ac:dyDescent="0.25">
      <c r="A176" s="35">
        <f t="shared" si="51"/>
        <v>2014</v>
      </c>
      <c r="B176" s="35" t="str">
        <f t="shared" si="52"/>
        <v>Q1-2014</v>
      </c>
      <c r="C176" t="s">
        <v>290</v>
      </c>
      <c r="D176" s="3">
        <v>41698</v>
      </c>
      <c r="E176" s="4">
        <v>822</v>
      </c>
      <c r="F176" s="4">
        <v>40.6</v>
      </c>
      <c r="G176" s="4">
        <v>85.5</v>
      </c>
      <c r="H176" s="4">
        <v>428.2</v>
      </c>
      <c r="I176" s="4"/>
      <c r="J176" s="23">
        <f>E176/$U63</f>
        <v>760.03439571717831</v>
      </c>
      <c r="K176" s="23">
        <f>F176/$U63</f>
        <v>37.539411759266962</v>
      </c>
      <c r="L176" s="23">
        <f>G176/$U63</f>
        <v>79.054672547224754</v>
      </c>
      <c r="M176" s="23">
        <f>H176/$U63</f>
        <v>395.92059397335254</v>
      </c>
      <c r="N176" s="47">
        <f t="shared" si="53"/>
        <v>1272.5490739970226</v>
      </c>
      <c r="O176" s="47">
        <f t="shared" si="54"/>
        <v>1376.3</v>
      </c>
      <c r="P176" s="5">
        <v>-1</v>
      </c>
    </row>
    <row r="177" spans="1:16" x14ac:dyDescent="0.25">
      <c r="A177" s="35">
        <f t="shared" si="51"/>
        <v>2014</v>
      </c>
      <c r="B177" s="35" t="str">
        <f t="shared" si="52"/>
        <v>Q1-2014</v>
      </c>
      <c r="C177" t="s">
        <v>291</v>
      </c>
      <c r="D177" s="3">
        <v>41729</v>
      </c>
      <c r="E177" s="4">
        <v>830.2</v>
      </c>
      <c r="F177" s="4">
        <v>39.5</v>
      </c>
      <c r="G177" s="4">
        <v>83.3</v>
      </c>
      <c r="H177" s="4">
        <v>433.1</v>
      </c>
      <c r="I177" s="4"/>
      <c r="J177" s="23">
        <f t="shared" ref="J177:M178" si="68">E177/$U63</f>
        <v>767.61624735328655</v>
      </c>
      <c r="K177" s="23">
        <f t="shared" si="68"/>
        <v>36.522334100764652</v>
      </c>
      <c r="L177" s="23">
        <f t="shared" si="68"/>
        <v>77.020517230220136</v>
      </c>
      <c r="M177" s="23">
        <f t="shared" si="68"/>
        <v>400.45121263395373</v>
      </c>
      <c r="N177" s="47">
        <f t="shared" si="53"/>
        <v>1281.6103113182251</v>
      </c>
      <c r="O177" s="47">
        <f t="shared" si="54"/>
        <v>1386.1</v>
      </c>
      <c r="P177" s="5">
        <v>-1</v>
      </c>
    </row>
    <row r="178" spans="1:16" x14ac:dyDescent="0.25">
      <c r="A178" s="35">
        <f t="shared" si="51"/>
        <v>2014</v>
      </c>
      <c r="B178" s="35" t="str">
        <f t="shared" si="52"/>
        <v>Q2-2014</v>
      </c>
      <c r="C178" t="s">
        <v>292</v>
      </c>
      <c r="D178" s="3">
        <v>41759</v>
      </c>
      <c r="E178" s="4">
        <v>831.4</v>
      </c>
      <c r="F178" s="4">
        <v>37.799999999999997</v>
      </c>
      <c r="G178" s="4">
        <v>83.6</v>
      </c>
      <c r="H178" s="4">
        <v>438</v>
      </c>
      <c r="I178" s="4"/>
      <c r="J178" s="23">
        <f t="shared" si="68"/>
        <v>764.33003907147781</v>
      </c>
      <c r="K178" s="23">
        <f t="shared" si="68"/>
        <v>34.750632038611812</v>
      </c>
      <c r="L178" s="23">
        <f t="shared" si="68"/>
        <v>76.855895196506552</v>
      </c>
      <c r="M178" s="23">
        <f t="shared" si="68"/>
        <v>402.66605378074007</v>
      </c>
      <c r="N178" s="47">
        <f t="shared" si="53"/>
        <v>1278.6026200873362</v>
      </c>
      <c r="O178" s="47">
        <f t="shared" si="54"/>
        <v>1390.8</v>
      </c>
      <c r="P178" s="5">
        <v>-1</v>
      </c>
    </row>
    <row r="179" spans="1:16" x14ac:dyDescent="0.25">
      <c r="A179" s="35">
        <f t="shared" si="51"/>
        <v>2014</v>
      </c>
      <c r="B179" s="35" t="str">
        <f t="shared" si="52"/>
        <v>Q2-2014</v>
      </c>
      <c r="C179" t="s">
        <v>293</v>
      </c>
      <c r="D179" s="3">
        <v>41790</v>
      </c>
      <c r="E179" s="4">
        <v>832.7</v>
      </c>
      <c r="F179" s="4">
        <v>37.200000000000003</v>
      </c>
      <c r="G179" s="4">
        <v>83.2</v>
      </c>
      <c r="H179" s="4">
        <v>448.7</v>
      </c>
      <c r="I179" s="4"/>
      <c r="J179" s="23">
        <f>E179/$U64</f>
        <v>765.52516662836138</v>
      </c>
      <c r="K179" s="23">
        <f>F179/$U64</f>
        <v>34.1990347046656</v>
      </c>
      <c r="L179" s="23">
        <f>G179/$U64</f>
        <v>76.48816364054241</v>
      </c>
      <c r="M179" s="23">
        <f>H179/$U64</f>
        <v>412.50287290278095</v>
      </c>
      <c r="N179" s="47">
        <f t="shared" si="53"/>
        <v>1288.7152378763503</v>
      </c>
      <c r="O179" s="47">
        <f t="shared" si="54"/>
        <v>1401.8000000000002</v>
      </c>
      <c r="P179" s="5">
        <v>-1</v>
      </c>
    </row>
    <row r="180" spans="1:16" x14ac:dyDescent="0.25">
      <c r="A180" s="35">
        <f t="shared" si="51"/>
        <v>2014</v>
      </c>
      <c r="B180" s="35" t="str">
        <f t="shared" si="52"/>
        <v>Q2-2014</v>
      </c>
      <c r="C180" t="s">
        <v>294</v>
      </c>
      <c r="D180" s="3">
        <v>41820</v>
      </c>
      <c r="E180" s="4">
        <v>835</v>
      </c>
      <c r="F180" s="4">
        <v>36.799999999999997</v>
      </c>
      <c r="G180" s="4">
        <v>83.3</v>
      </c>
      <c r="H180" s="4">
        <v>450.6</v>
      </c>
      <c r="I180" s="4"/>
      <c r="J180" s="23">
        <f>E180/$U64</f>
        <v>767.6396230751551</v>
      </c>
      <c r="K180" s="23">
        <f>F180/$U64</f>
        <v>33.831303148701444</v>
      </c>
      <c r="L180" s="23">
        <f>G180/$U64</f>
        <v>76.580096529533435</v>
      </c>
      <c r="M180" s="23">
        <f>H180/$U64</f>
        <v>414.24959779361069</v>
      </c>
      <c r="N180" s="47">
        <f t="shared" si="53"/>
        <v>1292.3006205470006</v>
      </c>
      <c r="O180" s="47">
        <f t="shared" si="54"/>
        <v>1405.6999999999998</v>
      </c>
      <c r="P180" s="5">
        <v>-1</v>
      </c>
    </row>
    <row r="181" spans="1:16" x14ac:dyDescent="0.25">
      <c r="A181" s="35">
        <f t="shared" si="51"/>
        <v>2014</v>
      </c>
      <c r="B181" s="35" t="str">
        <f t="shared" si="52"/>
        <v>Q3-2014</v>
      </c>
      <c r="C181" t="s">
        <v>295</v>
      </c>
      <c r="D181" s="3">
        <v>41851</v>
      </c>
      <c r="J181" s="23" t="e">
        <f>E181/$U65</f>
        <v>#DIV/0!</v>
      </c>
      <c r="K181" s="23" t="e">
        <f>#REF!/$U65</f>
        <v>#REF!</v>
      </c>
      <c r="L181" s="23" t="e">
        <f>#REF!/$U65</f>
        <v>#REF!</v>
      </c>
      <c r="M181" s="23" t="e">
        <f>#REF!/$U65</f>
        <v>#REF!</v>
      </c>
      <c r="N181" s="47" t="e">
        <f t="shared" si="53"/>
        <v>#DIV/0!</v>
      </c>
      <c r="O181" s="47">
        <f t="shared" si="54"/>
        <v>0</v>
      </c>
      <c r="P181" s="5">
        <v>-1</v>
      </c>
    </row>
    <row r="182" spans="1:16" x14ac:dyDescent="0.25">
      <c r="J182" s="23"/>
    </row>
    <row r="183" spans="1:16" x14ac:dyDescent="0.25">
      <c r="J183" s="23"/>
    </row>
    <row r="184" spans="1:16" x14ac:dyDescent="0.25">
      <c r="J184" s="23"/>
    </row>
    <row r="185" spans="1:16" x14ac:dyDescent="0.25">
      <c r="J185" s="23"/>
    </row>
    <row r="186" spans="1:16" x14ac:dyDescent="0.25">
      <c r="J186" s="23"/>
    </row>
    <row r="187" spans="1:16" x14ac:dyDescent="0.25">
      <c r="J187" s="23"/>
    </row>
    <row r="188" spans="1:16" x14ac:dyDescent="0.25">
      <c r="J188" s="23"/>
    </row>
    <row r="189" spans="1:16" x14ac:dyDescent="0.25">
      <c r="J189" s="23"/>
    </row>
    <row r="190" spans="1:16" x14ac:dyDescent="0.25">
      <c r="J190" s="23"/>
    </row>
    <row r="191" spans="1:16" x14ac:dyDescent="0.25">
      <c r="J191" s="23"/>
    </row>
    <row r="192" spans="1:16" x14ac:dyDescent="0.25">
      <c r="J192" s="23"/>
    </row>
    <row r="193" spans="10:10" x14ac:dyDescent="0.25">
      <c r="J193" s="23"/>
    </row>
    <row r="194" spans="10:10" x14ac:dyDescent="0.25">
      <c r="J194" s="23"/>
    </row>
    <row r="195" spans="10:10" x14ac:dyDescent="0.25">
      <c r="J195" s="23"/>
    </row>
    <row r="196" spans="10:10" x14ac:dyDescent="0.25">
      <c r="J196" s="23"/>
    </row>
    <row r="197" spans="10:10" x14ac:dyDescent="0.25">
      <c r="J197" s="23"/>
    </row>
    <row r="198" spans="10:10" x14ac:dyDescent="0.25">
      <c r="J198" s="23"/>
    </row>
    <row r="199" spans="10:10" x14ac:dyDescent="0.25">
      <c r="J199" s="23"/>
    </row>
    <row r="200" spans="10:10" x14ac:dyDescent="0.25">
      <c r="J200" s="23"/>
    </row>
    <row r="201" spans="10:10" x14ac:dyDescent="0.25">
      <c r="J201" s="23"/>
    </row>
  </sheetData>
  <mergeCells count="1">
    <mergeCell ref="J1:M1"/>
  </mergeCells>
  <hyperlinks>
    <hyperlink ref="F3" r:id="rId1"/>
    <hyperlink ref="G3" r:id="rId2"/>
    <hyperlink ref="H3" r:id="rId3"/>
    <hyperlink ref="E3" r:id="rId4"/>
    <hyperlink ref="P3" r:id="rId5"/>
    <hyperlink ref="U3" r:id="rId6"/>
  </hyperlinks>
  <pageMargins left="0.7" right="0.7" top="0.75" bottom="0.75" header="0.3" footer="0.3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1"/>
  <sheetViews>
    <sheetView zoomScale="85" zoomScaleNormal="85" workbookViewId="0">
      <selection activeCell="O10" sqref="O10"/>
    </sheetView>
  </sheetViews>
  <sheetFormatPr defaultRowHeight="15" x14ac:dyDescent="0.25"/>
  <cols>
    <col min="1" max="1" width="9.140625" style="35"/>
    <col min="2" max="2" width="9.140625" customWidth="1"/>
    <col min="3" max="4" width="9.42578125" customWidth="1"/>
    <col min="5" max="7" width="13.28515625" customWidth="1"/>
    <col min="8" max="8" width="19.5703125" style="79" customWidth="1"/>
    <col min="9" max="9" width="13.28515625" customWidth="1"/>
    <col min="10" max="10" width="11.85546875" style="19" customWidth="1"/>
    <col min="11" max="11" width="13.42578125" style="19" customWidth="1"/>
    <col min="12" max="13" width="11.85546875" style="19" customWidth="1"/>
    <col min="14" max="14" width="10.42578125" style="68" bestFit="1" customWidth="1"/>
    <col min="15" max="15" width="15.140625" style="68" customWidth="1"/>
  </cols>
  <sheetData>
    <row r="1" spans="1:17" ht="30" x14ac:dyDescent="0.25">
      <c r="A1" s="35" t="s">
        <v>356</v>
      </c>
      <c r="D1" t="s">
        <v>411</v>
      </c>
      <c r="E1" t="s">
        <v>316</v>
      </c>
      <c r="J1" s="92" t="s">
        <v>352</v>
      </c>
      <c r="K1" s="92"/>
      <c r="L1" s="92"/>
      <c r="M1" s="92"/>
      <c r="N1" s="66" t="s">
        <v>412</v>
      </c>
      <c r="O1" s="66" t="s">
        <v>413</v>
      </c>
    </row>
    <row r="2" spans="1:17" s="37" customFormat="1" ht="30" x14ac:dyDescent="0.25">
      <c r="A2" s="36"/>
      <c r="E2" s="37" t="s">
        <v>407</v>
      </c>
      <c r="F2" s="37" t="s">
        <v>408</v>
      </c>
      <c r="G2" s="37" t="s">
        <v>409</v>
      </c>
      <c r="H2" s="80" t="s">
        <v>410</v>
      </c>
      <c r="J2" s="38" t="s">
        <v>407</v>
      </c>
      <c r="K2" s="38" t="s">
        <v>408</v>
      </c>
      <c r="L2" s="38" t="s">
        <v>409</v>
      </c>
      <c r="M2" s="38" t="s">
        <v>410</v>
      </c>
      <c r="N2" s="66"/>
      <c r="O2" s="66"/>
    </row>
    <row r="3" spans="1:17" x14ac:dyDescent="0.25">
      <c r="B3" s="2" t="s">
        <v>7</v>
      </c>
      <c r="C3" s="2" t="s">
        <v>8</v>
      </c>
      <c r="D3" s="1" t="s">
        <v>335</v>
      </c>
      <c r="E3" s="1" t="s">
        <v>401</v>
      </c>
      <c r="F3" s="1" t="s">
        <v>399</v>
      </c>
      <c r="G3" s="1" t="s">
        <v>402</v>
      </c>
      <c r="H3" s="81" t="s">
        <v>400</v>
      </c>
      <c r="I3" s="1"/>
      <c r="J3" s="22"/>
      <c r="K3" s="22"/>
      <c r="L3" s="22"/>
      <c r="M3" s="22"/>
      <c r="N3" s="67"/>
      <c r="O3" s="67"/>
      <c r="P3" s="1"/>
      <c r="Q3" s="1"/>
    </row>
    <row r="4" spans="1:17" x14ac:dyDescent="0.25">
      <c r="B4" t="s">
        <v>69</v>
      </c>
      <c r="D4" t="s">
        <v>314</v>
      </c>
      <c r="E4" t="s">
        <v>403</v>
      </c>
      <c r="F4" t="s">
        <v>404</v>
      </c>
      <c r="G4" t="s">
        <v>405</v>
      </c>
      <c r="H4" s="79" t="s">
        <v>406</v>
      </c>
    </row>
    <row r="5" spans="1:17" x14ac:dyDescent="0.25">
      <c r="B5" t="s">
        <v>68</v>
      </c>
      <c r="D5" t="s">
        <v>71</v>
      </c>
      <c r="E5" t="s">
        <v>71</v>
      </c>
      <c r="F5" t="s">
        <v>71</v>
      </c>
      <c r="G5" t="s">
        <v>71</v>
      </c>
      <c r="H5" s="79" t="s">
        <v>71</v>
      </c>
    </row>
    <row r="6" spans="1:17" x14ac:dyDescent="0.25">
      <c r="B6" t="s">
        <v>67</v>
      </c>
      <c r="D6" t="s">
        <v>70</v>
      </c>
      <c r="E6" t="s">
        <v>70</v>
      </c>
      <c r="F6" t="s">
        <v>70</v>
      </c>
      <c r="G6" t="s">
        <v>70</v>
      </c>
      <c r="H6" s="79" t="s">
        <v>70</v>
      </c>
    </row>
    <row r="7" spans="1:17" x14ac:dyDescent="0.25">
      <c r="A7" s="35">
        <f>YEAR(C7)</f>
        <v>2000</v>
      </c>
      <c r="B7" t="s">
        <v>9</v>
      </c>
      <c r="C7" s="3">
        <v>36616</v>
      </c>
      <c r="D7" s="21">
        <v>0.82468999999999992</v>
      </c>
      <c r="E7" s="4">
        <v>700.9</v>
      </c>
      <c r="F7" s="4">
        <v>1204.7</v>
      </c>
      <c r="G7" s="4">
        <v>46.9</v>
      </c>
      <c r="H7" s="82">
        <v>264.10000000000002</v>
      </c>
      <c r="I7" s="21"/>
      <c r="J7" s="23">
        <f>E7/$D7</f>
        <v>849.89511210272951</v>
      </c>
      <c r="K7" s="23">
        <f t="shared" ref="K7:K70" si="0">F7/$D7</f>
        <v>1460.79132765039</v>
      </c>
      <c r="L7" s="23">
        <f t="shared" ref="L7:L70" si="1">G7/$D7</f>
        <v>56.869854127005304</v>
      </c>
      <c r="M7" s="23">
        <f t="shared" ref="M7:M70" si="2">H7/$D7</f>
        <v>320.24154530793396</v>
      </c>
      <c r="N7" s="69">
        <f>SUM(J7:L7)</f>
        <v>2367.5562938801249</v>
      </c>
      <c r="O7" s="69">
        <f>SUM(E7:G7)</f>
        <v>1952.5</v>
      </c>
      <c r="P7" s="5"/>
      <c r="Q7" s="5"/>
    </row>
    <row r="8" spans="1:17" x14ac:dyDescent="0.25">
      <c r="A8" s="35">
        <f t="shared" ref="A8:A64" si="3">YEAR(C8)</f>
        <v>2000</v>
      </c>
      <c r="B8" t="s">
        <v>10</v>
      </c>
      <c r="C8" s="3">
        <v>36707</v>
      </c>
      <c r="D8" s="21">
        <v>0.82846999999999993</v>
      </c>
      <c r="E8" s="4">
        <v>702.4</v>
      </c>
      <c r="F8" s="4">
        <v>1226.0999999999999</v>
      </c>
      <c r="G8" s="4">
        <v>48.1</v>
      </c>
      <c r="H8" s="82">
        <v>262.60000000000002</v>
      </c>
      <c r="I8" s="21"/>
      <c r="J8" s="23">
        <f t="shared" ref="J8:J71" si="4">E8/$D8</f>
        <v>847.82792376308134</v>
      </c>
      <c r="K8" s="23">
        <f t="shared" si="0"/>
        <v>1479.9570292225428</v>
      </c>
      <c r="L8" s="23">
        <f t="shared" si="1"/>
        <v>58.058831339698486</v>
      </c>
      <c r="M8" s="23">
        <f t="shared" si="2"/>
        <v>316.96983596267825</v>
      </c>
      <c r="N8" s="69">
        <f t="shared" ref="N8:N71" si="5">SUM(J8:L8)</f>
        <v>2385.8437843253223</v>
      </c>
      <c r="O8" s="69">
        <f t="shared" ref="O8:O71" si="6">SUM(E8:G8)</f>
        <v>1976.6</v>
      </c>
      <c r="P8" s="5"/>
      <c r="Q8" s="5"/>
    </row>
    <row r="9" spans="1:17" x14ac:dyDescent="0.25">
      <c r="A9" s="35">
        <f t="shared" si="3"/>
        <v>2000</v>
      </c>
      <c r="B9" t="s">
        <v>11</v>
      </c>
      <c r="C9" s="3">
        <v>36799</v>
      </c>
      <c r="D9" s="21">
        <v>0.83362999999999998</v>
      </c>
      <c r="E9" s="4">
        <v>714.8</v>
      </c>
      <c r="F9" s="4">
        <v>1243.5999999999999</v>
      </c>
      <c r="G9" s="4">
        <v>49.3</v>
      </c>
      <c r="H9" s="82">
        <v>244.7</v>
      </c>
      <c r="I9" s="21"/>
      <c r="J9" s="23">
        <f t="shared" si="4"/>
        <v>857.45474611038469</v>
      </c>
      <c r="K9" s="23">
        <f t="shared" si="0"/>
        <v>1491.788923143361</v>
      </c>
      <c r="L9" s="23">
        <f t="shared" si="1"/>
        <v>59.138946535033526</v>
      </c>
      <c r="M9" s="23">
        <f t="shared" si="2"/>
        <v>293.53550136151529</v>
      </c>
      <c r="N9" s="69">
        <f t="shared" si="5"/>
        <v>2408.3826157887793</v>
      </c>
      <c r="O9" s="69">
        <f t="shared" si="6"/>
        <v>2007.6999999999998</v>
      </c>
      <c r="P9" s="5"/>
      <c r="Q9" s="5"/>
    </row>
    <row r="10" spans="1:17" x14ac:dyDescent="0.25">
      <c r="A10" s="35">
        <f t="shared" si="3"/>
        <v>2000</v>
      </c>
      <c r="B10" t="s">
        <v>12</v>
      </c>
      <c r="C10" s="3">
        <v>36891</v>
      </c>
      <c r="D10" s="21">
        <v>0.83825000000000005</v>
      </c>
      <c r="E10" s="4">
        <v>719.5</v>
      </c>
      <c r="F10" s="4">
        <v>1254.5999999999999</v>
      </c>
      <c r="G10" s="4">
        <v>50.6</v>
      </c>
      <c r="H10" s="82">
        <v>247.4</v>
      </c>
      <c r="I10" s="21"/>
      <c r="J10" s="23">
        <f t="shared" si="4"/>
        <v>858.33581866984787</v>
      </c>
      <c r="K10" s="23">
        <f t="shared" si="0"/>
        <v>1496.6895317626004</v>
      </c>
      <c r="L10" s="23">
        <f t="shared" si="1"/>
        <v>60.363853265732175</v>
      </c>
      <c r="M10" s="23">
        <f t="shared" si="2"/>
        <v>295.13868177751266</v>
      </c>
      <c r="N10" s="69">
        <f t="shared" si="5"/>
        <v>2415.3892036981806</v>
      </c>
      <c r="O10" s="69">
        <f t="shared" si="6"/>
        <v>2024.6999999999998</v>
      </c>
      <c r="P10" s="5"/>
      <c r="Q10" s="5"/>
    </row>
    <row r="11" spans="1:17" x14ac:dyDescent="0.25">
      <c r="A11" s="35">
        <f t="shared" si="3"/>
        <v>2001</v>
      </c>
      <c r="B11" t="s">
        <v>13</v>
      </c>
      <c r="C11" s="3">
        <v>36981</v>
      </c>
      <c r="D11" s="21">
        <v>0.84385999999999994</v>
      </c>
      <c r="E11" s="4">
        <v>739.2</v>
      </c>
      <c r="F11" s="4">
        <v>1297.5999999999999</v>
      </c>
      <c r="G11" s="4">
        <v>51.5</v>
      </c>
      <c r="H11" s="82">
        <v>214.8</v>
      </c>
      <c r="I11" s="21"/>
      <c r="J11" s="23">
        <f t="shared" si="4"/>
        <v>875.97468774441268</v>
      </c>
      <c r="K11" s="23">
        <f t="shared" si="0"/>
        <v>1537.6958263219017</v>
      </c>
      <c r="L11" s="23">
        <f t="shared" si="1"/>
        <v>61.02908065318892</v>
      </c>
      <c r="M11" s="23">
        <f t="shared" si="2"/>
        <v>254.5445927049511</v>
      </c>
      <c r="N11" s="69">
        <f t="shared" si="5"/>
        <v>2474.6995947195032</v>
      </c>
      <c r="O11" s="69">
        <f t="shared" si="6"/>
        <v>2088.3000000000002</v>
      </c>
      <c r="P11" s="5"/>
      <c r="Q11" s="5"/>
    </row>
    <row r="12" spans="1:17" x14ac:dyDescent="0.25">
      <c r="A12" s="35">
        <f t="shared" si="3"/>
        <v>2001</v>
      </c>
      <c r="B12" t="s">
        <v>14</v>
      </c>
      <c r="C12" s="3">
        <v>37072</v>
      </c>
      <c r="D12" s="21">
        <v>0.8479000000000001</v>
      </c>
      <c r="E12" s="4">
        <v>737.8</v>
      </c>
      <c r="F12" s="4">
        <v>1304.5</v>
      </c>
      <c r="G12" s="4">
        <v>52.5</v>
      </c>
      <c r="H12" s="82">
        <v>207</v>
      </c>
      <c r="I12" s="21"/>
      <c r="J12" s="23">
        <f t="shared" si="4"/>
        <v>870.14978181389301</v>
      </c>
      <c r="K12" s="23">
        <f t="shared" si="0"/>
        <v>1538.5068993985137</v>
      </c>
      <c r="L12" s="23">
        <f t="shared" si="1"/>
        <v>61.917678971576827</v>
      </c>
      <c r="M12" s="23">
        <f t="shared" si="2"/>
        <v>244.13256280221722</v>
      </c>
      <c r="N12" s="69">
        <f t="shared" si="5"/>
        <v>2470.5743601839831</v>
      </c>
      <c r="O12" s="69">
        <f t="shared" si="6"/>
        <v>2094.8000000000002</v>
      </c>
      <c r="P12" s="5"/>
      <c r="Q12" s="5"/>
    </row>
    <row r="13" spans="1:17" x14ac:dyDescent="0.25">
      <c r="A13" s="35">
        <f t="shared" si="3"/>
        <v>2001</v>
      </c>
      <c r="B13" t="s">
        <v>15</v>
      </c>
      <c r="C13" s="3">
        <v>37164</v>
      </c>
      <c r="D13" s="21">
        <v>0.84853999999999996</v>
      </c>
      <c r="E13" s="4">
        <v>735.3</v>
      </c>
      <c r="F13" s="4">
        <v>1109.5</v>
      </c>
      <c r="G13" s="4">
        <v>53.4</v>
      </c>
      <c r="H13" s="82">
        <v>185.7</v>
      </c>
      <c r="I13" s="21"/>
      <c r="J13" s="23">
        <f t="shared" si="4"/>
        <v>866.54724585759072</v>
      </c>
      <c r="K13" s="23">
        <f t="shared" si="0"/>
        <v>1307.5400098993566</v>
      </c>
      <c r="L13" s="23">
        <f t="shared" si="1"/>
        <v>62.931623730171829</v>
      </c>
      <c r="M13" s="23">
        <f t="shared" si="2"/>
        <v>218.84648926391213</v>
      </c>
      <c r="N13" s="69">
        <f t="shared" si="5"/>
        <v>2237.0188794871192</v>
      </c>
      <c r="O13" s="69">
        <f t="shared" si="6"/>
        <v>1898.2</v>
      </c>
      <c r="P13" s="5"/>
      <c r="Q13" s="5"/>
    </row>
    <row r="14" spans="1:17" x14ac:dyDescent="0.25">
      <c r="A14" s="35">
        <f t="shared" si="3"/>
        <v>2001</v>
      </c>
      <c r="B14" t="s">
        <v>16</v>
      </c>
      <c r="C14" s="3">
        <v>37256</v>
      </c>
      <c r="D14" s="21">
        <v>0.84909999999999997</v>
      </c>
      <c r="E14" s="4">
        <v>735.5</v>
      </c>
      <c r="F14" s="4">
        <v>1227.7</v>
      </c>
      <c r="G14" s="4">
        <v>54.3</v>
      </c>
      <c r="H14" s="82">
        <v>166.6</v>
      </c>
      <c r="I14" s="21"/>
      <c r="J14" s="23">
        <f t="shared" si="4"/>
        <v>866.21128253444829</v>
      </c>
      <c r="K14" s="23">
        <f t="shared" si="0"/>
        <v>1445.8838770462844</v>
      </c>
      <c r="L14" s="23">
        <f t="shared" si="1"/>
        <v>63.95006477446708</v>
      </c>
      <c r="M14" s="23">
        <f t="shared" si="2"/>
        <v>196.20774938169828</v>
      </c>
      <c r="N14" s="69">
        <f t="shared" si="5"/>
        <v>2376.0452243551999</v>
      </c>
      <c r="O14" s="69">
        <f t="shared" si="6"/>
        <v>2017.5</v>
      </c>
      <c r="P14" s="5"/>
      <c r="Q14" s="5"/>
    </row>
    <row r="15" spans="1:17" x14ac:dyDescent="0.25">
      <c r="A15" s="35">
        <f t="shared" si="3"/>
        <v>2002</v>
      </c>
      <c r="B15" t="s">
        <v>17</v>
      </c>
      <c r="C15" s="3">
        <v>37346</v>
      </c>
      <c r="D15" s="21">
        <v>0.85063999999999995</v>
      </c>
      <c r="E15" s="4">
        <v>749.1</v>
      </c>
      <c r="F15" s="4">
        <v>1065.2</v>
      </c>
      <c r="G15" s="4">
        <v>55.2</v>
      </c>
      <c r="H15" s="82">
        <v>169.1</v>
      </c>
      <c r="I15" s="21"/>
      <c r="J15" s="23">
        <f t="shared" si="4"/>
        <v>880.63105426502409</v>
      </c>
      <c r="K15" s="23">
        <f t="shared" si="0"/>
        <v>1252.233612338945</v>
      </c>
      <c r="L15" s="23">
        <f t="shared" si="1"/>
        <v>64.892316373554038</v>
      </c>
      <c r="M15" s="23">
        <f t="shared" si="2"/>
        <v>198.79149816608671</v>
      </c>
      <c r="N15" s="69">
        <f t="shared" si="5"/>
        <v>2197.756982977523</v>
      </c>
      <c r="O15" s="69">
        <f t="shared" si="6"/>
        <v>1869.5000000000002</v>
      </c>
      <c r="P15" s="5"/>
      <c r="Q15" s="5"/>
    </row>
    <row r="16" spans="1:17" x14ac:dyDescent="0.25">
      <c r="A16" s="35">
        <f t="shared" si="3"/>
        <v>2002</v>
      </c>
      <c r="B16" t="s">
        <v>18</v>
      </c>
      <c r="C16" s="3">
        <v>37437</v>
      </c>
      <c r="D16" s="21">
        <v>0.8571899999999999</v>
      </c>
      <c r="E16" s="4">
        <v>755.9</v>
      </c>
      <c r="F16" s="4">
        <v>1045</v>
      </c>
      <c r="G16" s="4">
        <v>56</v>
      </c>
      <c r="H16" s="82">
        <v>175.3</v>
      </c>
      <c r="I16" s="21"/>
      <c r="J16" s="23">
        <f t="shared" si="4"/>
        <v>881.8348324175505</v>
      </c>
      <c r="K16" s="23">
        <f t="shared" si="0"/>
        <v>1219.0996161877765</v>
      </c>
      <c r="L16" s="23">
        <f t="shared" si="1"/>
        <v>65.329740197622471</v>
      </c>
      <c r="M16" s="23">
        <f t="shared" si="2"/>
        <v>204.50541886862894</v>
      </c>
      <c r="N16" s="69">
        <f t="shared" si="5"/>
        <v>2166.2641888029493</v>
      </c>
      <c r="O16" s="69">
        <f t="shared" si="6"/>
        <v>1856.9</v>
      </c>
      <c r="P16" s="5"/>
      <c r="Q16" s="5"/>
    </row>
    <row r="17" spans="1:17" x14ac:dyDescent="0.25">
      <c r="A17" s="35">
        <f t="shared" si="3"/>
        <v>2002</v>
      </c>
      <c r="B17" t="s">
        <v>19</v>
      </c>
      <c r="C17" s="3">
        <v>37529</v>
      </c>
      <c r="D17" s="21">
        <v>0.86151</v>
      </c>
      <c r="E17" s="4">
        <v>757.2</v>
      </c>
      <c r="F17" s="4">
        <v>1048.8</v>
      </c>
      <c r="G17" s="4">
        <v>56.8</v>
      </c>
      <c r="H17" s="82">
        <v>182.3</v>
      </c>
      <c r="I17" s="21"/>
      <c r="J17" s="23">
        <f t="shared" si="4"/>
        <v>878.92189295539231</v>
      </c>
      <c r="K17" s="23">
        <f t="shared" si="0"/>
        <v>1217.3973604485147</v>
      </c>
      <c r="L17" s="23">
        <f t="shared" si="1"/>
        <v>65.930749497974489</v>
      </c>
      <c r="M17" s="23">
        <f t="shared" si="2"/>
        <v>211.60520481480194</v>
      </c>
      <c r="N17" s="69">
        <f t="shared" si="5"/>
        <v>2162.2500029018815</v>
      </c>
      <c r="O17" s="69">
        <f t="shared" si="6"/>
        <v>1862.8</v>
      </c>
      <c r="P17" s="5"/>
      <c r="Q17" s="5"/>
    </row>
    <row r="18" spans="1:17" x14ac:dyDescent="0.25">
      <c r="A18" s="35">
        <f t="shared" si="3"/>
        <v>2002</v>
      </c>
      <c r="B18" t="s">
        <v>20</v>
      </c>
      <c r="C18" s="3">
        <v>37621</v>
      </c>
      <c r="D18" s="21">
        <v>0.86545000000000005</v>
      </c>
      <c r="E18" s="4">
        <v>758.7</v>
      </c>
      <c r="F18" s="4">
        <v>1042.4000000000001</v>
      </c>
      <c r="G18" s="4">
        <v>57.6</v>
      </c>
      <c r="H18" s="82">
        <v>198.6</v>
      </c>
      <c r="I18" s="21"/>
      <c r="J18" s="23">
        <f t="shared" si="4"/>
        <v>876.65376393783583</v>
      </c>
      <c r="K18" s="23">
        <f t="shared" si="0"/>
        <v>1204.4601074585476</v>
      </c>
      <c r="L18" s="23">
        <f t="shared" si="1"/>
        <v>66.554971402160717</v>
      </c>
      <c r="M18" s="23">
        <f t="shared" si="2"/>
        <v>229.4759951470333</v>
      </c>
      <c r="N18" s="69">
        <f t="shared" si="5"/>
        <v>2147.6688427985441</v>
      </c>
      <c r="O18" s="69">
        <f t="shared" si="6"/>
        <v>1858.7</v>
      </c>
      <c r="P18" s="5"/>
      <c r="Q18" s="5"/>
    </row>
    <row r="19" spans="1:17" x14ac:dyDescent="0.25">
      <c r="A19" s="35">
        <f t="shared" si="3"/>
        <v>2003</v>
      </c>
      <c r="B19" t="s">
        <v>21</v>
      </c>
      <c r="C19" s="3">
        <v>37711</v>
      </c>
      <c r="D19" s="21">
        <v>0.87156000000000011</v>
      </c>
      <c r="E19" s="4">
        <v>768.2</v>
      </c>
      <c r="F19" s="4">
        <v>1017.9</v>
      </c>
      <c r="G19" s="4">
        <v>58.5</v>
      </c>
      <c r="H19" s="82">
        <v>219.8</v>
      </c>
      <c r="I19" s="21"/>
      <c r="J19" s="23">
        <f t="shared" si="4"/>
        <v>881.40804993345262</v>
      </c>
      <c r="K19" s="23">
        <f t="shared" si="0"/>
        <v>1167.9058240396528</v>
      </c>
      <c r="L19" s="23">
        <f t="shared" si="1"/>
        <v>67.121024370095</v>
      </c>
      <c r="M19" s="23">
        <f t="shared" si="2"/>
        <v>252.19147276148513</v>
      </c>
      <c r="N19" s="69">
        <f t="shared" si="5"/>
        <v>2116.4348983432001</v>
      </c>
      <c r="O19" s="69">
        <f t="shared" si="6"/>
        <v>1844.6</v>
      </c>
      <c r="P19" s="5"/>
      <c r="Q19" s="5"/>
    </row>
    <row r="20" spans="1:17" x14ac:dyDescent="0.25">
      <c r="A20" s="35">
        <f t="shared" si="3"/>
        <v>2003</v>
      </c>
      <c r="B20" t="s">
        <v>22</v>
      </c>
      <c r="C20" s="3">
        <v>37802</v>
      </c>
      <c r="D20" s="21">
        <v>0.87230999999999992</v>
      </c>
      <c r="E20" s="4">
        <v>778.1</v>
      </c>
      <c r="F20" s="4">
        <v>1014.7</v>
      </c>
      <c r="G20" s="4">
        <v>59.7</v>
      </c>
      <c r="H20" s="82">
        <v>215.4</v>
      </c>
      <c r="I20" s="21"/>
      <c r="J20" s="23">
        <f t="shared" si="4"/>
        <v>891.99940388164771</v>
      </c>
      <c r="K20" s="23">
        <f t="shared" si="0"/>
        <v>1163.2332542330137</v>
      </c>
      <c r="L20" s="23">
        <f t="shared" si="1"/>
        <v>68.438972383670958</v>
      </c>
      <c r="M20" s="23">
        <f t="shared" si="2"/>
        <v>246.9305636757575</v>
      </c>
      <c r="N20" s="69">
        <f t="shared" si="5"/>
        <v>2123.6716304983324</v>
      </c>
      <c r="O20" s="69">
        <f t="shared" si="6"/>
        <v>1852.5000000000002</v>
      </c>
      <c r="P20" s="5"/>
      <c r="Q20" s="5"/>
    </row>
    <row r="21" spans="1:17" x14ac:dyDescent="0.25">
      <c r="A21" s="35">
        <f t="shared" si="3"/>
        <v>2003</v>
      </c>
      <c r="B21" t="s">
        <v>23</v>
      </c>
      <c r="C21" s="3">
        <v>37894</v>
      </c>
      <c r="D21" s="21">
        <v>0.87763999999999998</v>
      </c>
      <c r="E21" s="4">
        <v>787.4</v>
      </c>
      <c r="F21" s="4">
        <v>950.7</v>
      </c>
      <c r="G21" s="4">
        <v>61.1</v>
      </c>
      <c r="H21" s="82">
        <v>235.3</v>
      </c>
      <c r="I21" s="21"/>
      <c r="J21" s="23">
        <f t="shared" si="4"/>
        <v>897.17879768469993</v>
      </c>
      <c r="K21" s="23">
        <f t="shared" si="0"/>
        <v>1083.245977849688</v>
      </c>
      <c r="L21" s="23">
        <f t="shared" si="1"/>
        <v>69.61852240098446</v>
      </c>
      <c r="M21" s="23">
        <f t="shared" si="2"/>
        <v>268.10537350166356</v>
      </c>
      <c r="N21" s="69">
        <f t="shared" si="5"/>
        <v>2050.0432979353723</v>
      </c>
      <c r="O21" s="69">
        <f t="shared" si="6"/>
        <v>1799.1999999999998</v>
      </c>
      <c r="P21" s="5"/>
      <c r="Q21" s="5"/>
    </row>
    <row r="22" spans="1:17" x14ac:dyDescent="0.25">
      <c r="A22" s="35">
        <f t="shared" si="3"/>
        <v>2003</v>
      </c>
      <c r="B22" t="s">
        <v>24</v>
      </c>
      <c r="C22" s="3">
        <v>37986</v>
      </c>
      <c r="D22" s="21">
        <v>0.88119000000000003</v>
      </c>
      <c r="E22" s="4">
        <v>799.1</v>
      </c>
      <c r="F22" s="4">
        <v>1020.1</v>
      </c>
      <c r="G22" s="4">
        <v>62.7</v>
      </c>
      <c r="H22" s="82">
        <v>256.60000000000002</v>
      </c>
      <c r="I22" s="21"/>
      <c r="J22" s="23">
        <f t="shared" si="4"/>
        <v>906.84188427013476</v>
      </c>
      <c r="K22" s="23">
        <f t="shared" si="0"/>
        <v>1157.6391016693335</v>
      </c>
      <c r="L22" s="23">
        <f t="shared" si="1"/>
        <v>71.153780682940109</v>
      </c>
      <c r="M22" s="23">
        <f t="shared" si="2"/>
        <v>291.19713115219196</v>
      </c>
      <c r="N22" s="69">
        <f t="shared" si="5"/>
        <v>2135.6347666224083</v>
      </c>
      <c r="O22" s="69">
        <f t="shared" si="6"/>
        <v>1881.9</v>
      </c>
      <c r="P22" s="5"/>
      <c r="Q22" s="5"/>
    </row>
    <row r="23" spans="1:17" x14ac:dyDescent="0.25">
      <c r="A23" s="35">
        <f t="shared" si="3"/>
        <v>2004</v>
      </c>
      <c r="B23" t="s">
        <v>25</v>
      </c>
      <c r="C23" s="3">
        <v>38077</v>
      </c>
      <c r="D23" s="21">
        <v>0.88790999999999998</v>
      </c>
      <c r="E23" s="4">
        <v>814.6</v>
      </c>
      <c r="F23" s="4">
        <v>1008.3</v>
      </c>
      <c r="G23" s="4">
        <v>64.8</v>
      </c>
      <c r="H23" s="82">
        <v>264.2</v>
      </c>
      <c r="I23" s="21"/>
      <c r="J23" s="23">
        <f t="shared" si="4"/>
        <v>917.43532565237467</v>
      </c>
      <c r="K23" s="23">
        <f t="shared" si="0"/>
        <v>1135.5880663580767</v>
      </c>
      <c r="L23" s="23">
        <f t="shared" si="1"/>
        <v>72.980369632057304</v>
      </c>
      <c r="M23" s="23">
        <f t="shared" si="2"/>
        <v>297.55267988872748</v>
      </c>
      <c r="N23" s="69">
        <f t="shared" si="5"/>
        <v>2126.0037616425088</v>
      </c>
      <c r="O23" s="69">
        <f t="shared" si="6"/>
        <v>1887.7</v>
      </c>
      <c r="P23" s="5"/>
      <c r="Q23" s="5"/>
    </row>
    <row r="24" spans="1:17" x14ac:dyDescent="0.25">
      <c r="A24" s="35">
        <f t="shared" si="3"/>
        <v>2004</v>
      </c>
      <c r="B24" t="s">
        <v>26</v>
      </c>
      <c r="C24" s="3">
        <v>38168</v>
      </c>
      <c r="D24" s="21">
        <v>0.89415000000000011</v>
      </c>
      <c r="E24" s="4">
        <v>828.3</v>
      </c>
      <c r="F24" s="4">
        <v>1023.3</v>
      </c>
      <c r="G24" s="4">
        <v>66.400000000000006</v>
      </c>
      <c r="H24" s="82">
        <v>284</v>
      </c>
      <c r="I24" s="21"/>
      <c r="J24" s="23">
        <f t="shared" si="4"/>
        <v>926.35463848347581</v>
      </c>
      <c r="K24" s="23">
        <f t="shared" si="0"/>
        <v>1144.4388525415197</v>
      </c>
      <c r="L24" s="23">
        <f t="shared" si="1"/>
        <v>74.26047083822624</v>
      </c>
      <c r="M24" s="23">
        <f t="shared" si="2"/>
        <v>317.62008611530501</v>
      </c>
      <c r="N24" s="69">
        <f t="shared" si="5"/>
        <v>2145.053961863222</v>
      </c>
      <c r="O24" s="69">
        <f t="shared" si="6"/>
        <v>1918</v>
      </c>
      <c r="P24" s="5"/>
      <c r="Q24" s="5"/>
    </row>
    <row r="25" spans="1:17" x14ac:dyDescent="0.25">
      <c r="A25" s="35">
        <f t="shared" si="3"/>
        <v>2004</v>
      </c>
      <c r="B25" t="s">
        <v>27</v>
      </c>
      <c r="C25" s="3">
        <v>38260</v>
      </c>
      <c r="D25" s="21">
        <v>0.89934999999999998</v>
      </c>
      <c r="E25" s="4">
        <v>843.1</v>
      </c>
      <c r="F25" s="4">
        <v>1062.9000000000001</v>
      </c>
      <c r="G25" s="4">
        <v>67.7</v>
      </c>
      <c r="H25" s="82">
        <v>306.5</v>
      </c>
      <c r="I25" s="21"/>
      <c r="J25" s="23">
        <f t="shared" si="4"/>
        <v>937.45482848724077</v>
      </c>
      <c r="K25" s="23">
        <f t="shared" si="0"/>
        <v>1181.8535609050982</v>
      </c>
      <c r="L25" s="23">
        <f t="shared" si="1"/>
        <v>75.276588647356434</v>
      </c>
      <c r="M25" s="23">
        <f t="shared" si="2"/>
        <v>340.80169010952358</v>
      </c>
      <c r="N25" s="69">
        <f t="shared" si="5"/>
        <v>2194.5849780396952</v>
      </c>
      <c r="O25" s="69">
        <f t="shared" si="6"/>
        <v>1973.7</v>
      </c>
      <c r="P25" s="5"/>
      <c r="Q25" s="5"/>
    </row>
    <row r="26" spans="1:17" x14ac:dyDescent="0.25">
      <c r="A26" s="35">
        <f t="shared" si="3"/>
        <v>2004</v>
      </c>
      <c r="B26" t="s">
        <v>28</v>
      </c>
      <c r="C26" s="3">
        <v>38352</v>
      </c>
      <c r="D26" s="21">
        <v>0.90644999999999998</v>
      </c>
      <c r="E26" s="4">
        <v>848.3</v>
      </c>
      <c r="F26" s="4">
        <v>1089.4000000000001</v>
      </c>
      <c r="G26" s="4">
        <v>68.7</v>
      </c>
      <c r="H26" s="82">
        <v>313.3</v>
      </c>
      <c r="I26" s="21"/>
      <c r="J26" s="23">
        <f t="shared" si="4"/>
        <v>935.84864030007168</v>
      </c>
      <c r="K26" s="23">
        <f t="shared" si="0"/>
        <v>1201.8313199845552</v>
      </c>
      <c r="L26" s="23">
        <f t="shared" si="1"/>
        <v>75.790170445143147</v>
      </c>
      <c r="M26" s="23">
        <f t="shared" si="2"/>
        <v>345.634066964532</v>
      </c>
      <c r="N26" s="69">
        <f t="shared" si="5"/>
        <v>2213.4701307297701</v>
      </c>
      <c r="O26" s="69">
        <f t="shared" si="6"/>
        <v>2006.4</v>
      </c>
      <c r="P26" s="5"/>
      <c r="Q26" s="5"/>
    </row>
    <row r="27" spans="1:17" x14ac:dyDescent="0.25">
      <c r="A27" s="35">
        <f t="shared" si="3"/>
        <v>2005</v>
      </c>
      <c r="B27" t="s">
        <v>29</v>
      </c>
      <c r="C27" s="3">
        <v>38442</v>
      </c>
      <c r="D27" s="21">
        <v>0.91114000000000006</v>
      </c>
      <c r="E27" s="4">
        <v>864.4</v>
      </c>
      <c r="F27" s="4">
        <v>1167.8</v>
      </c>
      <c r="G27" s="4">
        <v>70.3</v>
      </c>
      <c r="H27" s="82">
        <v>389.1</v>
      </c>
      <c r="I27" s="21"/>
      <c r="J27" s="23">
        <f t="shared" si="4"/>
        <v>948.70162653379271</v>
      </c>
      <c r="K27" s="23">
        <f t="shared" si="0"/>
        <v>1281.6910683319795</v>
      </c>
      <c r="L27" s="23">
        <f t="shared" si="1"/>
        <v>77.156090172750609</v>
      </c>
      <c r="M27" s="23">
        <f t="shared" si="2"/>
        <v>427.04743508132668</v>
      </c>
      <c r="N27" s="69">
        <f t="shared" si="5"/>
        <v>2307.548785038523</v>
      </c>
      <c r="O27" s="69">
        <f t="shared" si="6"/>
        <v>2102.5</v>
      </c>
      <c r="P27" s="5"/>
      <c r="Q27" s="5"/>
    </row>
    <row r="28" spans="1:17" x14ac:dyDescent="0.25">
      <c r="A28" s="35">
        <f t="shared" si="3"/>
        <v>2005</v>
      </c>
      <c r="B28" t="s">
        <v>30</v>
      </c>
      <c r="C28" s="3">
        <v>38533</v>
      </c>
      <c r="D28" s="21">
        <v>0.91720000000000002</v>
      </c>
      <c r="E28" s="4">
        <v>871.8</v>
      </c>
      <c r="F28" s="4">
        <v>1193</v>
      </c>
      <c r="G28" s="4">
        <v>71.2</v>
      </c>
      <c r="H28" s="82">
        <v>379.7</v>
      </c>
      <c r="I28" s="21"/>
      <c r="J28" s="23">
        <f t="shared" si="4"/>
        <v>950.50152638464886</v>
      </c>
      <c r="K28" s="23">
        <f t="shared" si="0"/>
        <v>1300.6977758395115</v>
      </c>
      <c r="L28" s="23">
        <f t="shared" si="1"/>
        <v>77.627562145660704</v>
      </c>
      <c r="M28" s="23">
        <f t="shared" si="2"/>
        <v>413.97732228521585</v>
      </c>
      <c r="N28" s="69">
        <f t="shared" si="5"/>
        <v>2328.8268643698211</v>
      </c>
      <c r="O28" s="69">
        <f t="shared" si="6"/>
        <v>2136</v>
      </c>
      <c r="P28" s="5"/>
      <c r="Q28" s="5"/>
    </row>
    <row r="29" spans="1:17" x14ac:dyDescent="0.25">
      <c r="A29" s="35">
        <f t="shared" si="3"/>
        <v>2005</v>
      </c>
      <c r="B29" t="s">
        <v>31</v>
      </c>
      <c r="C29" s="3">
        <v>38625</v>
      </c>
      <c r="D29" s="21">
        <v>0.92725999999999997</v>
      </c>
      <c r="E29" s="4">
        <v>883.9</v>
      </c>
      <c r="F29" s="4">
        <v>1221.9000000000001</v>
      </c>
      <c r="G29" s="4">
        <v>72.099999999999994</v>
      </c>
      <c r="H29" s="82">
        <v>386.9</v>
      </c>
      <c r="I29" s="21"/>
      <c r="J29" s="23">
        <f t="shared" si="4"/>
        <v>953.23857386277848</v>
      </c>
      <c r="K29" s="23">
        <f t="shared" si="0"/>
        <v>1317.7533809287579</v>
      </c>
      <c r="L29" s="23">
        <f t="shared" si="1"/>
        <v>77.755969199577251</v>
      </c>
      <c r="M29" s="23">
        <f t="shared" si="2"/>
        <v>417.25082501132368</v>
      </c>
      <c r="N29" s="69">
        <f t="shared" si="5"/>
        <v>2348.7479239911136</v>
      </c>
      <c r="O29" s="69">
        <f t="shared" si="6"/>
        <v>2177.9</v>
      </c>
      <c r="P29" s="5"/>
      <c r="Q29" s="5"/>
    </row>
    <row r="30" spans="1:17" x14ac:dyDescent="0.25">
      <c r="A30" s="35">
        <f t="shared" si="3"/>
        <v>2005</v>
      </c>
      <c r="B30" t="s">
        <v>32</v>
      </c>
      <c r="C30" s="3">
        <v>38717</v>
      </c>
      <c r="D30" s="21">
        <v>0.93452000000000002</v>
      </c>
      <c r="E30" s="4">
        <v>892</v>
      </c>
      <c r="F30" s="4">
        <v>1251.4000000000001</v>
      </c>
      <c r="G30" s="4">
        <v>73</v>
      </c>
      <c r="H30" s="82">
        <v>427.9</v>
      </c>
      <c r="I30" s="21"/>
      <c r="J30" s="23">
        <f t="shared" si="4"/>
        <v>954.50070624491718</v>
      </c>
      <c r="K30" s="23">
        <f t="shared" si="0"/>
        <v>1339.0831656893379</v>
      </c>
      <c r="L30" s="23">
        <f t="shared" si="1"/>
        <v>78.114968111971919</v>
      </c>
      <c r="M30" s="23">
        <f t="shared" si="2"/>
        <v>457.88212130291481</v>
      </c>
      <c r="N30" s="69">
        <f t="shared" si="5"/>
        <v>2371.6988400462269</v>
      </c>
      <c r="O30" s="69">
        <f t="shared" si="6"/>
        <v>2216.4</v>
      </c>
      <c r="P30" s="5"/>
      <c r="Q30" s="5"/>
    </row>
    <row r="31" spans="1:17" x14ac:dyDescent="0.25">
      <c r="A31" s="35">
        <f t="shared" si="3"/>
        <v>2006</v>
      </c>
      <c r="B31" t="s">
        <v>33</v>
      </c>
      <c r="C31" s="3">
        <v>38807</v>
      </c>
      <c r="D31" s="21">
        <v>0.93885000000000007</v>
      </c>
      <c r="E31" s="4">
        <v>920</v>
      </c>
      <c r="F31" s="4">
        <v>1315.7</v>
      </c>
      <c r="G31" s="4">
        <v>75.099999999999994</v>
      </c>
      <c r="H31" s="82">
        <v>443.5</v>
      </c>
      <c r="I31" s="21"/>
      <c r="J31" s="23">
        <f t="shared" si="4"/>
        <v>979.92224530010117</v>
      </c>
      <c r="K31" s="23">
        <f t="shared" si="0"/>
        <v>1401.3953240666772</v>
      </c>
      <c r="L31" s="23">
        <f t="shared" si="1"/>
        <v>79.991478936997382</v>
      </c>
      <c r="M31" s="23">
        <f t="shared" si="2"/>
        <v>472.3864302071683</v>
      </c>
      <c r="N31" s="69">
        <f t="shared" si="5"/>
        <v>2461.3090483037754</v>
      </c>
      <c r="O31" s="69">
        <f t="shared" si="6"/>
        <v>2310.7999999999997</v>
      </c>
      <c r="P31" s="5"/>
      <c r="Q31" s="5"/>
    </row>
    <row r="32" spans="1:17" x14ac:dyDescent="0.25">
      <c r="A32" s="35">
        <f t="shared" si="3"/>
        <v>2006</v>
      </c>
      <c r="B32" t="s">
        <v>34</v>
      </c>
      <c r="C32" s="3">
        <v>38898</v>
      </c>
      <c r="D32" s="21">
        <v>0.94608999999999999</v>
      </c>
      <c r="E32" s="4">
        <v>923.4</v>
      </c>
      <c r="F32" s="4">
        <v>1344.2</v>
      </c>
      <c r="G32" s="4">
        <v>76.099999999999994</v>
      </c>
      <c r="H32" s="82">
        <v>456.4</v>
      </c>
      <c r="I32" s="21"/>
      <c r="J32" s="23">
        <f t="shared" si="4"/>
        <v>976.01708082740538</v>
      </c>
      <c r="K32" s="23">
        <f t="shared" si="0"/>
        <v>1420.7950617805918</v>
      </c>
      <c r="L32" s="23">
        <f t="shared" si="1"/>
        <v>80.436322125801979</v>
      </c>
      <c r="M32" s="23">
        <f t="shared" si="2"/>
        <v>482.40653637603185</v>
      </c>
      <c r="N32" s="69">
        <f t="shared" si="5"/>
        <v>2477.2484647337988</v>
      </c>
      <c r="O32" s="69">
        <f t="shared" si="6"/>
        <v>2343.6999999999998</v>
      </c>
      <c r="P32" s="5"/>
      <c r="Q32" s="5"/>
    </row>
    <row r="33" spans="1:17" x14ac:dyDescent="0.25">
      <c r="A33" s="35">
        <f t="shared" si="3"/>
        <v>2006</v>
      </c>
      <c r="B33" t="s">
        <v>35</v>
      </c>
      <c r="C33" s="3">
        <v>38990</v>
      </c>
      <c r="D33" s="21">
        <v>0.95286000000000004</v>
      </c>
      <c r="E33" s="4">
        <v>926.5</v>
      </c>
      <c r="F33" s="4">
        <v>1354</v>
      </c>
      <c r="G33" s="4">
        <v>77.2</v>
      </c>
      <c r="H33" s="82">
        <v>477.3</v>
      </c>
      <c r="I33" s="21"/>
      <c r="J33" s="23">
        <f t="shared" si="4"/>
        <v>972.33591503473747</v>
      </c>
      <c r="K33" s="23">
        <f t="shared" si="0"/>
        <v>1420.9852444220558</v>
      </c>
      <c r="L33" s="23">
        <f t="shared" si="1"/>
        <v>81.019247318598744</v>
      </c>
      <c r="M33" s="23">
        <f t="shared" si="2"/>
        <v>500.91304074050754</v>
      </c>
      <c r="N33" s="69">
        <f t="shared" si="5"/>
        <v>2474.3404067753922</v>
      </c>
      <c r="O33" s="69">
        <f t="shared" si="6"/>
        <v>2357.6999999999998</v>
      </c>
      <c r="P33" s="5"/>
      <c r="Q33" s="5"/>
    </row>
    <row r="34" spans="1:17" x14ac:dyDescent="0.25">
      <c r="A34" s="35">
        <f t="shared" si="3"/>
        <v>2006</v>
      </c>
      <c r="B34" t="s">
        <v>36</v>
      </c>
      <c r="C34" s="3">
        <v>39082</v>
      </c>
      <c r="D34" s="21">
        <v>0.95121999999999995</v>
      </c>
      <c r="E34" s="4">
        <v>938.9</v>
      </c>
      <c r="F34" s="4">
        <v>1394.5</v>
      </c>
      <c r="G34" s="4">
        <v>78.099999999999994</v>
      </c>
      <c r="H34" s="82">
        <v>439.8</v>
      </c>
      <c r="I34" s="21"/>
      <c r="J34" s="23">
        <f t="shared" si="4"/>
        <v>987.04821177014787</v>
      </c>
      <c r="K34" s="23">
        <f t="shared" si="0"/>
        <v>1466.0120687117596</v>
      </c>
      <c r="L34" s="23">
        <f t="shared" si="1"/>
        <v>82.105086099955841</v>
      </c>
      <c r="M34" s="23">
        <f t="shared" si="2"/>
        <v>462.35360904943127</v>
      </c>
      <c r="N34" s="69">
        <f t="shared" si="5"/>
        <v>2535.1653665818631</v>
      </c>
      <c r="O34" s="69">
        <f t="shared" si="6"/>
        <v>2411.5</v>
      </c>
      <c r="P34" s="5"/>
      <c r="Q34" s="5"/>
    </row>
    <row r="35" spans="1:17" x14ac:dyDescent="0.25">
      <c r="A35" s="35">
        <f t="shared" si="3"/>
        <v>2007</v>
      </c>
      <c r="B35" t="s">
        <v>37</v>
      </c>
      <c r="C35" s="3">
        <v>39172</v>
      </c>
      <c r="D35" s="21">
        <v>0.96007999999999993</v>
      </c>
      <c r="E35" s="4">
        <v>962.3</v>
      </c>
      <c r="F35" s="4">
        <v>1457.3</v>
      </c>
      <c r="G35" s="4">
        <v>79.8</v>
      </c>
      <c r="H35" s="82">
        <v>452</v>
      </c>
      <c r="I35" s="21"/>
      <c r="J35" s="23">
        <f t="shared" si="4"/>
        <v>1002.3123073077244</v>
      </c>
      <c r="K35" s="23">
        <f t="shared" si="0"/>
        <v>1517.8943421381553</v>
      </c>
      <c r="L35" s="23">
        <f t="shared" si="1"/>
        <v>83.118073493875514</v>
      </c>
      <c r="M35" s="23">
        <f t="shared" si="2"/>
        <v>470.79410049162573</v>
      </c>
      <c r="N35" s="69">
        <f t="shared" si="5"/>
        <v>2603.3247229397552</v>
      </c>
      <c r="O35" s="69">
        <f t="shared" si="6"/>
        <v>2499.4</v>
      </c>
      <c r="P35" s="5"/>
      <c r="Q35" s="5"/>
    </row>
    <row r="36" spans="1:17" x14ac:dyDescent="0.25">
      <c r="A36" s="35">
        <f t="shared" si="3"/>
        <v>2007</v>
      </c>
      <c r="B36" t="s">
        <v>38</v>
      </c>
      <c r="C36" s="3">
        <v>39263</v>
      </c>
      <c r="D36" s="21">
        <v>0.96770999999999996</v>
      </c>
      <c r="E36" s="4">
        <v>962.8</v>
      </c>
      <c r="F36" s="4">
        <v>1482.7</v>
      </c>
      <c r="G36" s="4">
        <v>80.599999999999994</v>
      </c>
      <c r="H36" s="82">
        <v>443.4</v>
      </c>
      <c r="I36" s="21"/>
      <c r="J36" s="23">
        <f t="shared" si="4"/>
        <v>994.9261658968079</v>
      </c>
      <c r="K36" s="23">
        <f t="shared" si="0"/>
        <v>1532.1738950718709</v>
      </c>
      <c r="L36" s="23">
        <f t="shared" si="1"/>
        <v>83.289415217368841</v>
      </c>
      <c r="M36" s="23">
        <f t="shared" si="2"/>
        <v>458.19512043897447</v>
      </c>
      <c r="N36" s="69">
        <f t="shared" si="5"/>
        <v>2610.3894761860479</v>
      </c>
      <c r="O36" s="69">
        <f t="shared" si="6"/>
        <v>2526.1</v>
      </c>
      <c r="P36" s="5"/>
      <c r="Q36" s="5"/>
    </row>
    <row r="37" spans="1:17" x14ac:dyDescent="0.25">
      <c r="A37" s="35">
        <f t="shared" si="3"/>
        <v>2007</v>
      </c>
      <c r="B37" t="s">
        <v>39</v>
      </c>
      <c r="C37" s="3">
        <v>39355</v>
      </c>
      <c r="D37" s="21">
        <v>0.97319</v>
      </c>
      <c r="E37" s="4">
        <v>964.6</v>
      </c>
      <c r="F37" s="4">
        <v>1494.8</v>
      </c>
      <c r="G37" s="4">
        <v>81.400000000000006</v>
      </c>
      <c r="H37" s="82">
        <v>405.4</v>
      </c>
      <c r="I37" s="21"/>
      <c r="J37" s="23">
        <f t="shared" si="4"/>
        <v>991.17335772048625</v>
      </c>
      <c r="K37" s="23">
        <f t="shared" si="0"/>
        <v>1535.9796134362252</v>
      </c>
      <c r="L37" s="23">
        <f t="shared" si="1"/>
        <v>83.642454197022175</v>
      </c>
      <c r="M37" s="23">
        <f t="shared" si="2"/>
        <v>416.56819326133643</v>
      </c>
      <c r="N37" s="69">
        <f t="shared" si="5"/>
        <v>2610.7954253537337</v>
      </c>
      <c r="O37" s="69">
        <f t="shared" si="6"/>
        <v>2540.8000000000002</v>
      </c>
      <c r="P37" s="5"/>
      <c r="Q37" s="5"/>
    </row>
    <row r="38" spans="1:17" x14ac:dyDescent="0.25">
      <c r="A38" s="35">
        <f t="shared" si="3"/>
        <v>2007</v>
      </c>
      <c r="B38" t="s">
        <v>40</v>
      </c>
      <c r="C38" s="3">
        <v>39447</v>
      </c>
      <c r="D38" s="21">
        <v>0.98296000000000006</v>
      </c>
      <c r="E38" s="4">
        <v>974.9</v>
      </c>
      <c r="F38" s="4">
        <v>1516.7</v>
      </c>
      <c r="G38" s="4">
        <v>82</v>
      </c>
      <c r="H38" s="82">
        <v>382</v>
      </c>
      <c r="I38" s="21"/>
      <c r="J38" s="23">
        <f t="shared" si="4"/>
        <v>991.80027671522737</v>
      </c>
      <c r="K38" s="23">
        <f t="shared" si="0"/>
        <v>1542.9925937983235</v>
      </c>
      <c r="L38" s="23">
        <f t="shared" si="1"/>
        <v>83.421502400911521</v>
      </c>
      <c r="M38" s="23">
        <f t="shared" si="2"/>
        <v>388.62212094083173</v>
      </c>
      <c r="N38" s="69">
        <f t="shared" si="5"/>
        <v>2618.2143729144623</v>
      </c>
      <c r="O38" s="69">
        <f t="shared" si="6"/>
        <v>2573.6</v>
      </c>
      <c r="P38" s="5"/>
      <c r="Q38" s="5"/>
    </row>
    <row r="39" spans="1:17" x14ac:dyDescent="0.25">
      <c r="A39" s="35">
        <f t="shared" si="3"/>
        <v>2008</v>
      </c>
      <c r="B39" t="s">
        <v>41</v>
      </c>
      <c r="C39" s="3">
        <v>39538</v>
      </c>
      <c r="D39" s="21">
        <v>0.99138999999999999</v>
      </c>
      <c r="E39" s="4">
        <v>991.4</v>
      </c>
      <c r="F39" s="4">
        <v>1529.4</v>
      </c>
      <c r="G39" s="4">
        <v>82.2</v>
      </c>
      <c r="H39" s="82">
        <v>327.10000000000002</v>
      </c>
      <c r="I39" s="21"/>
      <c r="J39" s="23">
        <f t="shared" si="4"/>
        <v>1000.0100868477592</v>
      </c>
      <c r="K39" s="23">
        <f t="shared" si="0"/>
        <v>1542.6824962930837</v>
      </c>
      <c r="L39" s="23">
        <f t="shared" si="1"/>
        <v>82.913888580679654</v>
      </c>
      <c r="M39" s="23">
        <f t="shared" si="2"/>
        <v>329.94079020365348</v>
      </c>
      <c r="N39" s="69">
        <f t="shared" si="5"/>
        <v>2625.6064717215227</v>
      </c>
      <c r="O39" s="69">
        <f t="shared" si="6"/>
        <v>2603</v>
      </c>
      <c r="P39" s="5"/>
      <c r="Q39" s="5"/>
    </row>
    <row r="40" spans="1:17" x14ac:dyDescent="0.25">
      <c r="A40" s="35">
        <f t="shared" si="3"/>
        <v>2008</v>
      </c>
      <c r="B40" t="s">
        <v>42</v>
      </c>
      <c r="C40" s="3">
        <v>39629</v>
      </c>
      <c r="D40" s="21">
        <v>1.00177</v>
      </c>
      <c r="E40" s="4">
        <v>992</v>
      </c>
      <c r="F40" s="4">
        <v>1337</v>
      </c>
      <c r="G40" s="4">
        <v>82.7</v>
      </c>
      <c r="H40" s="82">
        <v>315.39999999999998</v>
      </c>
      <c r="I40" s="21"/>
      <c r="J40" s="23">
        <f t="shared" si="4"/>
        <v>990.24726234564821</v>
      </c>
      <c r="K40" s="23">
        <f t="shared" si="0"/>
        <v>1334.637691286423</v>
      </c>
      <c r="L40" s="23">
        <f t="shared" si="1"/>
        <v>82.553879633049505</v>
      </c>
      <c r="M40" s="23">
        <f t="shared" si="2"/>
        <v>314.84272837078368</v>
      </c>
      <c r="N40" s="69">
        <f t="shared" si="5"/>
        <v>2407.4388332651206</v>
      </c>
      <c r="O40" s="69">
        <f t="shared" si="6"/>
        <v>2411.6999999999998</v>
      </c>
      <c r="P40" s="5"/>
      <c r="Q40" s="5"/>
    </row>
    <row r="41" spans="1:17" x14ac:dyDescent="0.25">
      <c r="A41" s="35">
        <f t="shared" si="3"/>
        <v>2008</v>
      </c>
      <c r="B41" t="s">
        <v>43</v>
      </c>
      <c r="C41" s="3">
        <v>39721</v>
      </c>
      <c r="D41" s="21">
        <v>1.01197</v>
      </c>
      <c r="E41" s="4">
        <v>995.5</v>
      </c>
      <c r="F41" s="4">
        <v>1442.4</v>
      </c>
      <c r="G41" s="4">
        <v>83</v>
      </c>
      <c r="H41" s="82">
        <v>285</v>
      </c>
      <c r="I41" s="21"/>
      <c r="J41" s="23">
        <f t="shared" si="4"/>
        <v>983.7248139766989</v>
      </c>
      <c r="K41" s="23">
        <f t="shared" si="0"/>
        <v>1425.3386958111407</v>
      </c>
      <c r="L41" s="23">
        <f t="shared" si="1"/>
        <v>82.01824164747967</v>
      </c>
      <c r="M41" s="23">
        <f t="shared" si="2"/>
        <v>281.62890204255064</v>
      </c>
      <c r="N41" s="69">
        <f t="shared" si="5"/>
        <v>2491.0817514353189</v>
      </c>
      <c r="O41" s="69">
        <f t="shared" si="6"/>
        <v>2520.9</v>
      </c>
      <c r="P41" s="5"/>
      <c r="Q41" s="5"/>
    </row>
    <row r="42" spans="1:17" x14ac:dyDescent="0.25">
      <c r="A42" s="35">
        <f t="shared" si="3"/>
        <v>2008</v>
      </c>
      <c r="B42" t="s">
        <v>44</v>
      </c>
      <c r="C42" s="3">
        <v>39813</v>
      </c>
      <c r="D42" s="21">
        <v>0.9974599999999999</v>
      </c>
      <c r="E42" s="4">
        <v>993.4</v>
      </c>
      <c r="F42" s="4">
        <v>1432</v>
      </c>
      <c r="G42" s="4">
        <v>83.2</v>
      </c>
      <c r="H42" s="82">
        <v>196.8</v>
      </c>
      <c r="I42" s="21"/>
      <c r="J42" s="23">
        <f t="shared" si="4"/>
        <v>995.92966133980315</v>
      </c>
      <c r="K42" s="23">
        <f t="shared" si="0"/>
        <v>1435.6465422172319</v>
      </c>
      <c r="L42" s="23">
        <f t="shared" si="1"/>
        <v>83.411866139995595</v>
      </c>
      <c r="M42" s="23">
        <f t="shared" si="2"/>
        <v>197.30114490806653</v>
      </c>
      <c r="N42" s="69">
        <f t="shared" si="5"/>
        <v>2514.9880696970308</v>
      </c>
      <c r="O42" s="69">
        <f t="shared" si="6"/>
        <v>2508.6</v>
      </c>
      <c r="P42" s="5"/>
      <c r="Q42" s="5"/>
    </row>
    <row r="43" spans="1:17" x14ac:dyDescent="0.25">
      <c r="A43" s="35">
        <f t="shared" si="3"/>
        <v>2009</v>
      </c>
      <c r="B43" t="s">
        <v>45</v>
      </c>
      <c r="C43" s="3">
        <v>39903</v>
      </c>
      <c r="D43" s="21">
        <v>0.99182000000000003</v>
      </c>
      <c r="E43" s="4">
        <v>966.2</v>
      </c>
      <c r="F43" s="4">
        <v>1195.5</v>
      </c>
      <c r="G43" s="4">
        <v>83.3</v>
      </c>
      <c r="H43" s="82">
        <v>191.5</v>
      </c>
      <c r="I43" s="21"/>
      <c r="J43" s="23">
        <f t="shared" si="4"/>
        <v>974.16869996571961</v>
      </c>
      <c r="K43" s="23">
        <f t="shared" si="0"/>
        <v>1205.3598435199935</v>
      </c>
      <c r="L43" s="23">
        <f t="shared" si="1"/>
        <v>83.987013772660362</v>
      </c>
      <c r="M43" s="23">
        <f t="shared" si="2"/>
        <v>193.07938940533563</v>
      </c>
      <c r="N43" s="69">
        <f t="shared" si="5"/>
        <v>2263.5155572583735</v>
      </c>
      <c r="O43" s="69">
        <f t="shared" si="6"/>
        <v>2245</v>
      </c>
      <c r="P43" s="5"/>
      <c r="Q43" s="5"/>
    </row>
    <row r="44" spans="1:17" x14ac:dyDescent="0.25">
      <c r="A44" s="35">
        <f t="shared" si="3"/>
        <v>2009</v>
      </c>
      <c r="B44" t="s">
        <v>46</v>
      </c>
      <c r="C44" s="3">
        <v>39994</v>
      </c>
      <c r="D44" s="21">
        <v>0.99626000000000003</v>
      </c>
      <c r="E44" s="4">
        <v>971.2</v>
      </c>
      <c r="F44" s="4">
        <v>1125.2</v>
      </c>
      <c r="G44" s="4">
        <v>83.5</v>
      </c>
      <c r="H44" s="82">
        <v>217.4</v>
      </c>
      <c r="I44" s="21"/>
      <c r="J44" s="23">
        <f t="shared" si="4"/>
        <v>974.84592375484317</v>
      </c>
      <c r="K44" s="23">
        <f t="shared" si="0"/>
        <v>1129.4240459317848</v>
      </c>
      <c r="L44" s="23">
        <f t="shared" si="1"/>
        <v>83.813462349185954</v>
      </c>
      <c r="M44" s="23">
        <f t="shared" si="2"/>
        <v>218.21612831991649</v>
      </c>
      <c r="N44" s="69">
        <f t="shared" si="5"/>
        <v>2188.083432035814</v>
      </c>
      <c r="O44" s="69">
        <f t="shared" si="6"/>
        <v>2179.9</v>
      </c>
      <c r="P44" s="5"/>
      <c r="Q44" s="5"/>
    </row>
    <row r="45" spans="1:17" x14ac:dyDescent="0.25">
      <c r="A45" s="35">
        <f t="shared" si="3"/>
        <v>2009</v>
      </c>
      <c r="B45" t="s">
        <v>47</v>
      </c>
      <c r="C45" s="3">
        <v>40086</v>
      </c>
      <c r="D45" s="21">
        <v>1.0025299999999999</v>
      </c>
      <c r="E45" s="4">
        <v>968.4</v>
      </c>
      <c r="F45" s="4">
        <v>1126.4000000000001</v>
      </c>
      <c r="G45" s="4">
        <v>83.6</v>
      </c>
      <c r="H45" s="82">
        <v>262.5</v>
      </c>
      <c r="I45" s="21"/>
      <c r="J45" s="23">
        <f t="shared" si="4"/>
        <v>965.95613098859894</v>
      </c>
      <c r="K45" s="23">
        <f t="shared" si="0"/>
        <v>1123.5573997785605</v>
      </c>
      <c r="L45" s="23">
        <f t="shared" si="1"/>
        <v>83.389025764815017</v>
      </c>
      <c r="M45" s="23">
        <f t="shared" si="2"/>
        <v>261.83755099598017</v>
      </c>
      <c r="N45" s="69">
        <f t="shared" si="5"/>
        <v>2172.9025565319744</v>
      </c>
      <c r="O45" s="69">
        <f t="shared" si="6"/>
        <v>2178.4</v>
      </c>
      <c r="P45" s="5"/>
      <c r="Q45" s="5"/>
    </row>
    <row r="46" spans="1:17" x14ac:dyDescent="0.25">
      <c r="A46" s="35">
        <f t="shared" si="3"/>
        <v>2009</v>
      </c>
      <c r="B46" t="s">
        <v>48</v>
      </c>
      <c r="C46" s="3">
        <v>40178</v>
      </c>
      <c r="D46" s="21">
        <v>1.00936</v>
      </c>
      <c r="E46" s="4">
        <v>971.6</v>
      </c>
      <c r="F46" s="4">
        <v>1132.5999999999999</v>
      </c>
      <c r="G46" s="4">
        <v>83.7</v>
      </c>
      <c r="H46" s="82">
        <v>312.60000000000002</v>
      </c>
      <c r="I46" s="21"/>
      <c r="J46" s="23">
        <f t="shared" si="4"/>
        <v>962.59015613854319</v>
      </c>
      <c r="K46" s="23">
        <f t="shared" si="0"/>
        <v>1122.0971704842671</v>
      </c>
      <c r="L46" s="23">
        <f t="shared" si="1"/>
        <v>82.923832923832919</v>
      </c>
      <c r="M46" s="23">
        <f t="shared" si="2"/>
        <v>309.70119679797102</v>
      </c>
      <c r="N46" s="69">
        <f t="shared" si="5"/>
        <v>2167.6111595466432</v>
      </c>
      <c r="O46" s="69">
        <f t="shared" si="6"/>
        <v>2187.8999999999996</v>
      </c>
      <c r="P46" s="5"/>
      <c r="Q46" s="5"/>
    </row>
    <row r="47" spans="1:17" x14ac:dyDescent="0.25">
      <c r="A47" s="35">
        <f t="shared" si="3"/>
        <v>2010</v>
      </c>
      <c r="B47" t="s">
        <v>49</v>
      </c>
      <c r="C47" s="3">
        <v>40268</v>
      </c>
      <c r="D47" s="21">
        <v>1.0127899999999999</v>
      </c>
      <c r="E47" s="4">
        <v>976.9</v>
      </c>
      <c r="F47" s="4">
        <v>1145.5999999999999</v>
      </c>
      <c r="G47" s="4">
        <v>84</v>
      </c>
      <c r="H47" s="82">
        <v>321.3</v>
      </c>
      <c r="I47" s="21"/>
      <c r="J47" s="23">
        <f t="shared" si="4"/>
        <v>964.56323620888838</v>
      </c>
      <c r="K47" s="23">
        <f t="shared" si="0"/>
        <v>1131.132811342924</v>
      </c>
      <c r="L47" s="23">
        <f t="shared" si="1"/>
        <v>82.939207535619445</v>
      </c>
      <c r="M47" s="23">
        <f t="shared" si="2"/>
        <v>317.24246882374439</v>
      </c>
      <c r="N47" s="69">
        <f t="shared" si="5"/>
        <v>2178.6352550874321</v>
      </c>
      <c r="O47" s="69">
        <f t="shared" si="6"/>
        <v>2206.5</v>
      </c>
      <c r="P47" s="5"/>
      <c r="Q47" s="5"/>
    </row>
    <row r="48" spans="1:17" x14ac:dyDescent="0.25">
      <c r="A48" s="35">
        <f t="shared" si="3"/>
        <v>2010</v>
      </c>
      <c r="B48" t="s">
        <v>50</v>
      </c>
      <c r="C48" s="3">
        <v>40359</v>
      </c>
      <c r="D48" s="21">
        <v>1.01393</v>
      </c>
      <c r="E48" s="4">
        <v>989</v>
      </c>
      <c r="F48" s="4">
        <v>1167.9000000000001</v>
      </c>
      <c r="G48" s="4">
        <v>83.9</v>
      </c>
      <c r="H48" s="82">
        <v>328</v>
      </c>
      <c r="I48" s="21"/>
      <c r="J48" s="23">
        <f t="shared" si="4"/>
        <v>975.41250382176281</v>
      </c>
      <c r="K48" s="23">
        <f t="shared" si="0"/>
        <v>1151.854664523192</v>
      </c>
      <c r="L48" s="23">
        <f t="shared" si="1"/>
        <v>82.747329697316388</v>
      </c>
      <c r="M48" s="23">
        <f t="shared" si="2"/>
        <v>323.4937323089365</v>
      </c>
      <c r="N48" s="69">
        <f t="shared" si="5"/>
        <v>2210.014498042271</v>
      </c>
      <c r="O48" s="69">
        <f t="shared" si="6"/>
        <v>2240.8000000000002</v>
      </c>
      <c r="P48" s="5"/>
      <c r="Q48" s="5"/>
    </row>
    <row r="49" spans="1:17" x14ac:dyDescent="0.25">
      <c r="A49" s="35">
        <f t="shared" si="3"/>
        <v>2010</v>
      </c>
      <c r="B49" t="s">
        <v>51</v>
      </c>
      <c r="C49" s="3">
        <v>40451</v>
      </c>
      <c r="D49" s="21">
        <v>1.0169299999999999</v>
      </c>
      <c r="E49" s="4">
        <v>993.3</v>
      </c>
      <c r="F49" s="4">
        <v>1209.4000000000001</v>
      </c>
      <c r="G49" s="4">
        <v>83.8</v>
      </c>
      <c r="H49" s="82">
        <v>363.4</v>
      </c>
      <c r="I49" s="21"/>
      <c r="J49" s="23">
        <f t="shared" si="4"/>
        <v>976.76339571061931</v>
      </c>
      <c r="K49" s="23">
        <f t="shared" si="0"/>
        <v>1189.2657311712705</v>
      </c>
      <c r="L49" s="23">
        <f t="shared" si="1"/>
        <v>82.404885292006341</v>
      </c>
      <c r="M49" s="23">
        <f t="shared" si="2"/>
        <v>357.35006342619454</v>
      </c>
      <c r="N49" s="69">
        <f t="shared" si="5"/>
        <v>2248.4340121738965</v>
      </c>
      <c r="O49" s="69">
        <f t="shared" si="6"/>
        <v>2286.5</v>
      </c>
      <c r="P49" s="5"/>
      <c r="Q49" s="5"/>
    </row>
    <row r="50" spans="1:17" x14ac:dyDescent="0.25">
      <c r="A50" s="35">
        <f t="shared" si="3"/>
        <v>2010</v>
      </c>
      <c r="B50" t="s">
        <v>52</v>
      </c>
      <c r="C50" s="3">
        <v>40543</v>
      </c>
      <c r="D50" s="21">
        <v>1.02233</v>
      </c>
      <c r="E50" s="4">
        <v>996.9</v>
      </c>
      <c r="F50" s="4">
        <v>1242.9000000000001</v>
      </c>
      <c r="G50" s="4">
        <v>83.7</v>
      </c>
      <c r="H50" s="82">
        <v>372.6</v>
      </c>
      <c r="I50" s="21"/>
      <c r="J50" s="23">
        <f t="shared" si="4"/>
        <v>975.12544872986223</v>
      </c>
      <c r="K50" s="23">
        <f t="shared" si="0"/>
        <v>1215.7522522081913</v>
      </c>
      <c r="L50" s="23">
        <f t="shared" si="1"/>
        <v>81.871802646894849</v>
      </c>
      <c r="M50" s="23">
        <f t="shared" si="2"/>
        <v>364.46157307327383</v>
      </c>
      <c r="N50" s="69">
        <f t="shared" si="5"/>
        <v>2272.7495035849488</v>
      </c>
      <c r="O50" s="69">
        <f t="shared" si="6"/>
        <v>2323.5</v>
      </c>
      <c r="P50" s="5"/>
      <c r="Q50" s="5"/>
    </row>
    <row r="51" spans="1:17" x14ac:dyDescent="0.25">
      <c r="A51" s="35">
        <f t="shared" si="3"/>
        <v>2011</v>
      </c>
      <c r="B51" t="s">
        <v>53</v>
      </c>
      <c r="C51" s="3">
        <v>40633</v>
      </c>
      <c r="D51" s="21">
        <v>1.02999</v>
      </c>
      <c r="E51" s="4">
        <v>918.1</v>
      </c>
      <c r="F51" s="4">
        <v>1372.9</v>
      </c>
      <c r="G51" s="4">
        <v>84.2</v>
      </c>
      <c r="H51" s="82">
        <v>370.5</v>
      </c>
      <c r="I51" s="21"/>
      <c r="J51" s="23">
        <f t="shared" si="4"/>
        <v>891.36787735803262</v>
      </c>
      <c r="K51" s="23">
        <f t="shared" si="0"/>
        <v>1332.9255623841009</v>
      </c>
      <c r="L51" s="23">
        <f t="shared" si="1"/>
        <v>81.748366488995046</v>
      </c>
      <c r="M51" s="23">
        <f t="shared" si="2"/>
        <v>359.71223021582733</v>
      </c>
      <c r="N51" s="69">
        <f t="shared" si="5"/>
        <v>2306.0418062311287</v>
      </c>
      <c r="O51" s="69">
        <f t="shared" si="6"/>
        <v>2375.1999999999998</v>
      </c>
      <c r="P51" s="5"/>
      <c r="Q51" s="5"/>
    </row>
    <row r="52" spans="1:17" x14ac:dyDescent="0.25">
      <c r="A52" s="35">
        <f t="shared" si="3"/>
        <v>2011</v>
      </c>
      <c r="B52" t="s">
        <v>54</v>
      </c>
      <c r="C52" s="3">
        <v>40724</v>
      </c>
      <c r="D52" s="21">
        <v>1.0404100000000001</v>
      </c>
      <c r="E52" s="4">
        <v>920.7</v>
      </c>
      <c r="F52" s="4">
        <v>1390.6</v>
      </c>
      <c r="G52" s="4">
        <v>84.8</v>
      </c>
      <c r="H52" s="82">
        <v>354.5</v>
      </c>
      <c r="I52" s="21"/>
      <c r="J52" s="23">
        <f t="shared" si="4"/>
        <v>884.93959112273046</v>
      </c>
      <c r="K52" s="23">
        <f t="shared" si="0"/>
        <v>1336.5884603185282</v>
      </c>
      <c r="L52" s="23">
        <f t="shared" si="1"/>
        <v>81.506329235589803</v>
      </c>
      <c r="M52" s="23">
        <f t="shared" si="2"/>
        <v>340.73105794830883</v>
      </c>
      <c r="N52" s="69">
        <f t="shared" si="5"/>
        <v>2303.0343806768487</v>
      </c>
      <c r="O52" s="69">
        <f t="shared" si="6"/>
        <v>2396.1000000000004</v>
      </c>
      <c r="P52" s="5"/>
      <c r="Q52" s="5"/>
    </row>
    <row r="53" spans="1:17" x14ac:dyDescent="0.25">
      <c r="A53" s="35">
        <f t="shared" si="3"/>
        <v>2011</v>
      </c>
      <c r="B53" t="s">
        <v>55</v>
      </c>
      <c r="C53" s="3">
        <v>40816</v>
      </c>
      <c r="D53" s="21">
        <v>1.04593</v>
      </c>
      <c r="E53" s="4">
        <v>928.5</v>
      </c>
      <c r="F53" s="4">
        <v>1418.1</v>
      </c>
      <c r="G53" s="4">
        <v>85.8</v>
      </c>
      <c r="H53" s="82">
        <v>320.60000000000002</v>
      </c>
      <c r="I53" s="21"/>
      <c r="J53" s="23">
        <f t="shared" si="4"/>
        <v>887.72671211266527</v>
      </c>
      <c r="K53" s="23">
        <f t="shared" si="0"/>
        <v>1355.8268717791821</v>
      </c>
      <c r="L53" s="23">
        <f t="shared" si="1"/>
        <v>82.032258372931267</v>
      </c>
      <c r="M53" s="23">
        <f t="shared" si="2"/>
        <v>306.52146893195533</v>
      </c>
      <c r="N53" s="69">
        <f t="shared" si="5"/>
        <v>2325.5858422647784</v>
      </c>
      <c r="O53" s="69">
        <f t="shared" si="6"/>
        <v>2432.4</v>
      </c>
      <c r="P53" s="5"/>
      <c r="Q53" s="5"/>
    </row>
    <row r="54" spans="1:17" x14ac:dyDescent="0.25">
      <c r="A54" s="35">
        <f t="shared" si="3"/>
        <v>2011</v>
      </c>
      <c r="B54" t="s">
        <v>56</v>
      </c>
      <c r="C54" s="3">
        <v>40908</v>
      </c>
      <c r="D54" s="21">
        <v>1.0495399999999999</v>
      </c>
      <c r="E54" s="4">
        <v>921.6</v>
      </c>
      <c r="F54" s="4">
        <v>1420.9</v>
      </c>
      <c r="G54" s="4">
        <v>87.1</v>
      </c>
      <c r="H54" s="82">
        <v>352.7</v>
      </c>
      <c r="I54" s="21"/>
      <c r="J54" s="23">
        <f t="shared" si="4"/>
        <v>878.09897669455199</v>
      </c>
      <c r="K54" s="23">
        <f t="shared" si="0"/>
        <v>1353.8312022409821</v>
      </c>
      <c r="L54" s="23">
        <f t="shared" si="1"/>
        <v>82.988737923280681</v>
      </c>
      <c r="M54" s="23">
        <f t="shared" si="2"/>
        <v>336.05198467900226</v>
      </c>
      <c r="N54" s="69">
        <f t="shared" si="5"/>
        <v>2314.9189168588146</v>
      </c>
      <c r="O54" s="69">
        <f t="shared" si="6"/>
        <v>2429.6</v>
      </c>
      <c r="P54" s="5"/>
      <c r="Q54" s="5"/>
    </row>
    <row r="55" spans="1:17" x14ac:dyDescent="0.25">
      <c r="A55" s="35">
        <f t="shared" si="3"/>
        <v>2012</v>
      </c>
      <c r="B55" t="s">
        <v>57</v>
      </c>
      <c r="C55" s="3">
        <v>40999</v>
      </c>
      <c r="D55" s="21">
        <v>1.05508</v>
      </c>
      <c r="E55" s="4">
        <v>948.6</v>
      </c>
      <c r="F55" s="4">
        <v>1464.7</v>
      </c>
      <c r="G55" s="4">
        <v>88.6</v>
      </c>
      <c r="H55" s="82">
        <v>420.3</v>
      </c>
      <c r="I55" s="21"/>
      <c r="J55" s="23">
        <f t="shared" si="4"/>
        <v>899.07874284414447</v>
      </c>
      <c r="K55" s="23">
        <f t="shared" si="0"/>
        <v>1388.2359631497138</v>
      </c>
      <c r="L55" s="23">
        <f t="shared" si="1"/>
        <v>83.974674906168246</v>
      </c>
      <c r="M55" s="23">
        <f t="shared" si="2"/>
        <v>398.35841831899006</v>
      </c>
      <c r="N55" s="69">
        <f t="shared" si="5"/>
        <v>2371.2893809000266</v>
      </c>
      <c r="O55" s="69">
        <f t="shared" si="6"/>
        <v>2501.9</v>
      </c>
      <c r="P55" s="5"/>
      <c r="Q55" s="5"/>
    </row>
    <row r="56" spans="1:17" x14ac:dyDescent="0.25">
      <c r="A56" s="35">
        <f t="shared" si="3"/>
        <v>2012</v>
      </c>
      <c r="B56" t="s">
        <v>58</v>
      </c>
      <c r="C56" s="3">
        <v>41090</v>
      </c>
      <c r="D56" s="21">
        <v>1.0585800000000001</v>
      </c>
      <c r="E56" s="4">
        <v>949.4</v>
      </c>
      <c r="F56" s="4">
        <v>1479.5</v>
      </c>
      <c r="G56" s="4">
        <v>89.8</v>
      </c>
      <c r="H56" s="82">
        <v>441.6</v>
      </c>
      <c r="I56" s="21"/>
      <c r="J56" s="23">
        <f t="shared" si="4"/>
        <v>896.86183377732425</v>
      </c>
      <c r="K56" s="23">
        <f t="shared" si="0"/>
        <v>1397.6270097678021</v>
      </c>
      <c r="L56" s="23">
        <f t="shared" si="1"/>
        <v>84.830622154206566</v>
      </c>
      <c r="M56" s="23">
        <f t="shared" si="2"/>
        <v>417.16261406790227</v>
      </c>
      <c r="N56" s="69">
        <f t="shared" si="5"/>
        <v>2379.3194656993328</v>
      </c>
      <c r="O56" s="69">
        <f t="shared" si="6"/>
        <v>2518.7000000000003</v>
      </c>
      <c r="P56" s="5"/>
      <c r="Q56" s="5"/>
    </row>
    <row r="57" spans="1:17" x14ac:dyDescent="0.25">
      <c r="A57" s="35">
        <f t="shared" si="3"/>
        <v>2012</v>
      </c>
      <c r="B57" t="s">
        <v>59</v>
      </c>
      <c r="C57" s="3">
        <v>41182</v>
      </c>
      <c r="D57" s="21">
        <v>1.06202</v>
      </c>
      <c r="E57" s="4">
        <v>951.5</v>
      </c>
      <c r="F57" s="4">
        <v>1505.1</v>
      </c>
      <c r="G57" s="4">
        <v>90.5</v>
      </c>
      <c r="H57" s="82">
        <v>408.9</v>
      </c>
      <c r="I57" s="21"/>
      <c r="J57" s="23">
        <f t="shared" si="4"/>
        <v>895.93416319843323</v>
      </c>
      <c r="K57" s="23">
        <f t="shared" si="0"/>
        <v>1417.2049490593397</v>
      </c>
      <c r="L57" s="23">
        <f t="shared" si="1"/>
        <v>85.214967703056445</v>
      </c>
      <c r="M57" s="23">
        <f t="shared" si="2"/>
        <v>385.02099772132351</v>
      </c>
      <c r="N57" s="69">
        <f t="shared" si="5"/>
        <v>2398.3540799608295</v>
      </c>
      <c r="O57" s="69">
        <f t="shared" si="6"/>
        <v>2547.1</v>
      </c>
      <c r="P57" s="5"/>
      <c r="Q57" s="5"/>
    </row>
    <row r="58" spans="1:17" x14ac:dyDescent="0.25">
      <c r="A58" s="35">
        <f t="shared" si="3"/>
        <v>2012</v>
      </c>
      <c r="B58" t="s">
        <v>60</v>
      </c>
      <c r="C58" s="3">
        <v>41274</v>
      </c>
      <c r="D58" s="21">
        <v>1.06673</v>
      </c>
      <c r="E58" s="4">
        <v>973.7</v>
      </c>
      <c r="F58" s="4">
        <v>1565.4</v>
      </c>
      <c r="G58" s="4">
        <v>90.9</v>
      </c>
      <c r="H58" s="82">
        <v>419.9</v>
      </c>
      <c r="I58" s="21"/>
      <c r="J58" s="23">
        <f t="shared" si="4"/>
        <v>912.78955312028359</v>
      </c>
      <c r="K58" s="23">
        <f t="shared" si="0"/>
        <v>1467.4753686499866</v>
      </c>
      <c r="L58" s="23">
        <f t="shared" si="1"/>
        <v>85.21369043713031</v>
      </c>
      <c r="M58" s="23">
        <f t="shared" si="2"/>
        <v>393.63287804786592</v>
      </c>
      <c r="N58" s="69">
        <f t="shared" si="5"/>
        <v>2465.4786122074006</v>
      </c>
      <c r="O58" s="69">
        <f t="shared" si="6"/>
        <v>2630.0000000000005</v>
      </c>
      <c r="P58" s="5"/>
      <c r="Q58" s="5"/>
    </row>
    <row r="59" spans="1:17" x14ac:dyDescent="0.25">
      <c r="A59" s="35">
        <f t="shared" si="3"/>
        <v>2013</v>
      </c>
      <c r="B59" t="s">
        <v>61</v>
      </c>
      <c r="C59" s="3">
        <v>41364</v>
      </c>
      <c r="D59" s="21">
        <v>1.0694900000000001</v>
      </c>
      <c r="E59" s="4">
        <v>1096</v>
      </c>
      <c r="F59" s="4">
        <v>1636.8</v>
      </c>
      <c r="G59" s="4">
        <v>90.8</v>
      </c>
      <c r="H59" s="82">
        <v>442</v>
      </c>
      <c r="I59" s="21"/>
      <c r="J59" s="23">
        <f t="shared" si="4"/>
        <v>1024.7875155447923</v>
      </c>
      <c r="K59" s="23">
        <f t="shared" si="0"/>
        <v>1530.4490925581351</v>
      </c>
      <c r="L59" s="23">
        <f t="shared" si="1"/>
        <v>84.90027957250652</v>
      </c>
      <c r="M59" s="23">
        <f t="shared" si="2"/>
        <v>413.28109659744359</v>
      </c>
      <c r="N59" s="69">
        <f t="shared" si="5"/>
        <v>2640.1368876754341</v>
      </c>
      <c r="O59" s="69">
        <f t="shared" si="6"/>
        <v>2823.6000000000004</v>
      </c>
      <c r="P59" s="5"/>
      <c r="Q59" s="5"/>
    </row>
    <row r="60" spans="1:17" x14ac:dyDescent="0.25">
      <c r="A60" s="35">
        <f t="shared" si="3"/>
        <v>2013</v>
      </c>
      <c r="B60" t="s">
        <v>62</v>
      </c>
      <c r="C60" s="3">
        <v>41455</v>
      </c>
      <c r="D60" s="21">
        <v>1.0707200000000001</v>
      </c>
      <c r="E60" s="4">
        <v>1107.5</v>
      </c>
      <c r="F60" s="4">
        <v>1660.6</v>
      </c>
      <c r="G60" s="4">
        <v>91</v>
      </c>
      <c r="H60" s="82">
        <v>425.9</v>
      </c>
      <c r="I60" s="21"/>
      <c r="J60" s="23">
        <f t="shared" si="4"/>
        <v>1034.3507172743573</v>
      </c>
      <c r="K60" s="23">
        <f t="shared" si="0"/>
        <v>1550.919007770472</v>
      </c>
      <c r="L60" s="23">
        <f t="shared" si="1"/>
        <v>84.989539748953959</v>
      </c>
      <c r="M60" s="23">
        <f t="shared" si="2"/>
        <v>397.76972504482956</v>
      </c>
      <c r="N60" s="69">
        <f t="shared" si="5"/>
        <v>2670.2592647937831</v>
      </c>
      <c r="O60" s="69">
        <f t="shared" si="6"/>
        <v>2859.1</v>
      </c>
      <c r="P60" s="5"/>
      <c r="Q60" s="5"/>
    </row>
    <row r="61" spans="1:17" x14ac:dyDescent="0.25">
      <c r="A61" s="35">
        <f t="shared" si="3"/>
        <v>2013</v>
      </c>
      <c r="B61" t="s">
        <v>63</v>
      </c>
      <c r="C61" s="3">
        <v>41547</v>
      </c>
      <c r="D61" s="21">
        <v>1.07517</v>
      </c>
      <c r="E61" s="4">
        <v>1113.2</v>
      </c>
      <c r="F61" s="4">
        <v>1661.5</v>
      </c>
      <c r="G61" s="4">
        <v>91.5</v>
      </c>
      <c r="H61" s="82">
        <v>433.6</v>
      </c>
      <c r="I61" s="21"/>
      <c r="J61" s="23">
        <f t="shared" si="4"/>
        <v>1035.3711506087411</v>
      </c>
      <c r="K61" s="23">
        <f t="shared" si="0"/>
        <v>1545.3370164718137</v>
      </c>
      <c r="L61" s="23">
        <f t="shared" si="1"/>
        <v>85.102820949245242</v>
      </c>
      <c r="M61" s="23">
        <f t="shared" si="2"/>
        <v>403.28506189718837</v>
      </c>
      <c r="N61" s="69">
        <f t="shared" si="5"/>
        <v>2665.8109880297998</v>
      </c>
      <c r="O61" s="69">
        <f t="shared" si="6"/>
        <v>2866.2</v>
      </c>
      <c r="P61" s="5"/>
      <c r="Q61" s="5"/>
    </row>
    <row r="62" spans="1:17" x14ac:dyDescent="0.25">
      <c r="A62" s="35">
        <f t="shared" si="3"/>
        <v>2013</v>
      </c>
      <c r="B62" t="s">
        <v>64</v>
      </c>
      <c r="C62" s="3">
        <v>41639</v>
      </c>
      <c r="D62" s="21">
        <v>1.0778700000000001</v>
      </c>
      <c r="E62" s="4">
        <v>1122.9000000000001</v>
      </c>
      <c r="F62" s="4">
        <v>1688.1</v>
      </c>
      <c r="G62" s="4">
        <v>92.2</v>
      </c>
      <c r="H62" s="82">
        <v>459.3</v>
      </c>
      <c r="I62" s="21"/>
      <c r="J62" s="23">
        <f t="shared" si="4"/>
        <v>1041.776837652036</v>
      </c>
      <c r="K62" s="23">
        <f t="shared" si="0"/>
        <v>1566.1443402265577</v>
      </c>
      <c r="L62" s="23">
        <f t="shared" si="1"/>
        <v>85.539072429884854</v>
      </c>
      <c r="M62" s="23">
        <f t="shared" si="2"/>
        <v>426.11817751676915</v>
      </c>
      <c r="N62" s="69">
        <f t="shared" si="5"/>
        <v>2693.4602503084789</v>
      </c>
      <c r="O62" s="69">
        <f t="shared" si="6"/>
        <v>2903.2</v>
      </c>
      <c r="P62" s="5"/>
      <c r="Q62" s="5"/>
    </row>
    <row r="63" spans="1:17" x14ac:dyDescent="0.25">
      <c r="A63" s="35">
        <f t="shared" si="3"/>
        <v>2014</v>
      </c>
      <c r="B63" t="s">
        <v>65</v>
      </c>
      <c r="C63" s="3">
        <v>41729</v>
      </c>
      <c r="D63" s="21">
        <v>1.0815300000000001</v>
      </c>
      <c r="E63" s="4">
        <v>1152.5999999999999</v>
      </c>
      <c r="F63" s="4">
        <v>1712.5</v>
      </c>
      <c r="G63" s="4">
        <v>93.3</v>
      </c>
      <c r="H63" s="82">
        <v>525.9</v>
      </c>
      <c r="I63" s="21"/>
      <c r="J63" s="23">
        <f t="shared" si="4"/>
        <v>1065.7124628997806</v>
      </c>
      <c r="K63" s="23">
        <f t="shared" si="0"/>
        <v>1583.404991077455</v>
      </c>
      <c r="L63" s="23">
        <f t="shared" si="1"/>
        <v>86.266677762059288</v>
      </c>
      <c r="M63" s="23">
        <f t="shared" si="2"/>
        <v>486.25558236942101</v>
      </c>
      <c r="N63" s="69">
        <f t="shared" si="5"/>
        <v>2735.3841317392948</v>
      </c>
      <c r="O63" s="69">
        <f t="shared" si="6"/>
        <v>2958.4</v>
      </c>
      <c r="P63" s="5"/>
      <c r="Q63" s="5"/>
    </row>
    <row r="64" spans="1:17" x14ac:dyDescent="0.25">
      <c r="A64" s="35">
        <f t="shared" si="3"/>
        <v>2014</v>
      </c>
      <c r="B64" t="s">
        <v>66</v>
      </c>
      <c r="C64" s="3">
        <v>41820</v>
      </c>
      <c r="D64" s="21">
        <v>1.08775</v>
      </c>
      <c r="E64" s="4">
        <v>1169.4000000000001</v>
      </c>
      <c r="F64" s="4">
        <v>1727.7</v>
      </c>
      <c r="G64" s="4">
        <v>94.3</v>
      </c>
      <c r="H64" s="82" t="e">
        <v>#N/A</v>
      </c>
      <c r="I64" s="21"/>
      <c r="J64" s="23">
        <f t="shared" si="4"/>
        <v>1075.0632038611814</v>
      </c>
      <c r="K64" s="23">
        <f t="shared" si="0"/>
        <v>1588.3245230981383</v>
      </c>
      <c r="L64" s="23">
        <f t="shared" si="1"/>
        <v>86.692714318547459</v>
      </c>
      <c r="M64" s="23" t="e">
        <f t="shared" si="2"/>
        <v>#N/A</v>
      </c>
      <c r="N64" s="69">
        <f t="shared" si="5"/>
        <v>2750.0804412778671</v>
      </c>
      <c r="O64" s="69">
        <f t="shared" si="6"/>
        <v>2991.4000000000005</v>
      </c>
      <c r="P64" s="5"/>
      <c r="Q64" s="5"/>
    </row>
    <row r="65" spans="3:17" x14ac:dyDescent="0.25">
      <c r="C65" s="3"/>
      <c r="D65" s="3"/>
      <c r="E65" s="33"/>
      <c r="F65" s="34"/>
      <c r="G65" s="34"/>
      <c r="H65" s="83"/>
      <c r="I65" s="21"/>
      <c r="J65" s="23" t="e">
        <f t="shared" si="4"/>
        <v>#DIV/0!</v>
      </c>
      <c r="K65" s="23" t="e">
        <f t="shared" si="0"/>
        <v>#DIV/0!</v>
      </c>
      <c r="L65" s="23" t="e">
        <f t="shared" si="1"/>
        <v>#DIV/0!</v>
      </c>
      <c r="M65" s="23" t="e">
        <f t="shared" si="2"/>
        <v>#DIV/0!</v>
      </c>
      <c r="N65" s="69" t="e">
        <f t="shared" si="5"/>
        <v>#DIV/0!</v>
      </c>
      <c r="O65" s="69">
        <f t="shared" si="6"/>
        <v>0</v>
      </c>
      <c r="P65" s="5"/>
      <c r="Q65" s="5"/>
    </row>
    <row r="66" spans="3:17" x14ac:dyDescent="0.25">
      <c r="C66" s="3"/>
      <c r="D66" s="3"/>
      <c r="E66" s="33"/>
      <c r="F66" s="34"/>
      <c r="G66" s="34"/>
      <c r="H66" s="83"/>
      <c r="I66" s="21"/>
      <c r="J66" s="23" t="e">
        <f t="shared" si="4"/>
        <v>#DIV/0!</v>
      </c>
      <c r="K66" s="23" t="e">
        <f t="shared" si="0"/>
        <v>#DIV/0!</v>
      </c>
      <c r="L66" s="23" t="e">
        <f t="shared" si="1"/>
        <v>#DIV/0!</v>
      </c>
      <c r="M66" s="23" t="e">
        <f t="shared" si="2"/>
        <v>#DIV/0!</v>
      </c>
      <c r="N66" s="69" t="e">
        <f t="shared" si="5"/>
        <v>#DIV/0!</v>
      </c>
      <c r="O66" s="69">
        <f t="shared" si="6"/>
        <v>0</v>
      </c>
      <c r="P66" s="5"/>
      <c r="Q66" s="5"/>
    </row>
    <row r="67" spans="3:17" x14ac:dyDescent="0.25">
      <c r="C67" s="3"/>
      <c r="D67" s="3"/>
      <c r="E67" s="33"/>
      <c r="F67" s="34"/>
      <c r="G67" s="34"/>
      <c r="H67" s="83"/>
      <c r="I67" s="21"/>
      <c r="J67" s="23" t="e">
        <f t="shared" si="4"/>
        <v>#DIV/0!</v>
      </c>
      <c r="K67" s="23" t="e">
        <f t="shared" si="0"/>
        <v>#DIV/0!</v>
      </c>
      <c r="L67" s="23" t="e">
        <f t="shared" si="1"/>
        <v>#DIV/0!</v>
      </c>
      <c r="M67" s="23" t="e">
        <f t="shared" si="2"/>
        <v>#DIV/0!</v>
      </c>
      <c r="N67" s="69" t="e">
        <f t="shared" si="5"/>
        <v>#DIV/0!</v>
      </c>
      <c r="O67" s="69">
        <f t="shared" si="6"/>
        <v>0</v>
      </c>
      <c r="P67" s="5"/>
      <c r="Q67" s="5"/>
    </row>
    <row r="68" spans="3:17" x14ac:dyDescent="0.25">
      <c r="C68" s="3"/>
      <c r="D68" s="3"/>
      <c r="E68" s="33"/>
      <c r="F68" s="34"/>
      <c r="G68" s="34"/>
      <c r="H68" s="83"/>
      <c r="I68" s="21"/>
      <c r="J68" s="23" t="e">
        <f t="shared" si="4"/>
        <v>#DIV/0!</v>
      </c>
      <c r="K68" s="23" t="e">
        <f t="shared" si="0"/>
        <v>#DIV/0!</v>
      </c>
      <c r="L68" s="23" t="e">
        <f t="shared" si="1"/>
        <v>#DIV/0!</v>
      </c>
      <c r="M68" s="23" t="e">
        <f t="shared" si="2"/>
        <v>#DIV/0!</v>
      </c>
      <c r="N68" s="69" t="e">
        <f t="shared" si="5"/>
        <v>#DIV/0!</v>
      </c>
      <c r="O68" s="69">
        <f t="shared" si="6"/>
        <v>0</v>
      </c>
      <c r="P68" s="5"/>
      <c r="Q68" s="5"/>
    </row>
    <row r="69" spans="3:17" x14ac:dyDescent="0.25">
      <c r="C69" s="3"/>
      <c r="D69" s="3"/>
      <c r="E69" s="33"/>
      <c r="F69" s="34"/>
      <c r="G69" s="34"/>
      <c r="H69" s="83"/>
      <c r="I69" s="21"/>
      <c r="J69" s="23" t="e">
        <f t="shared" si="4"/>
        <v>#DIV/0!</v>
      </c>
      <c r="K69" s="23" t="e">
        <f t="shared" si="0"/>
        <v>#DIV/0!</v>
      </c>
      <c r="L69" s="23" t="e">
        <f t="shared" si="1"/>
        <v>#DIV/0!</v>
      </c>
      <c r="M69" s="23" t="e">
        <f t="shared" si="2"/>
        <v>#DIV/0!</v>
      </c>
      <c r="N69" s="69" t="e">
        <f t="shared" si="5"/>
        <v>#DIV/0!</v>
      </c>
      <c r="O69" s="69">
        <f t="shared" si="6"/>
        <v>0</v>
      </c>
      <c r="P69" s="5"/>
      <c r="Q69" s="5"/>
    </row>
    <row r="70" spans="3:17" x14ac:dyDescent="0.25">
      <c r="C70" s="3"/>
      <c r="D70" s="3"/>
      <c r="E70" s="33"/>
      <c r="F70" s="34"/>
      <c r="G70" s="34"/>
      <c r="H70" s="83"/>
      <c r="I70" s="21"/>
      <c r="J70" s="23" t="e">
        <f t="shared" si="4"/>
        <v>#DIV/0!</v>
      </c>
      <c r="K70" s="23" t="e">
        <f t="shared" si="0"/>
        <v>#DIV/0!</v>
      </c>
      <c r="L70" s="23" t="e">
        <f t="shared" si="1"/>
        <v>#DIV/0!</v>
      </c>
      <c r="M70" s="23" t="e">
        <f t="shared" si="2"/>
        <v>#DIV/0!</v>
      </c>
      <c r="N70" s="69" t="e">
        <f t="shared" si="5"/>
        <v>#DIV/0!</v>
      </c>
      <c r="O70" s="69">
        <f t="shared" si="6"/>
        <v>0</v>
      </c>
      <c r="P70" s="5"/>
      <c r="Q70" s="5"/>
    </row>
    <row r="71" spans="3:17" x14ac:dyDescent="0.25">
      <c r="C71" s="3"/>
      <c r="D71" s="3"/>
      <c r="E71" s="33"/>
      <c r="F71" s="34"/>
      <c r="G71" s="34"/>
      <c r="H71" s="83"/>
      <c r="I71" s="21"/>
      <c r="J71" s="23" t="e">
        <f t="shared" si="4"/>
        <v>#DIV/0!</v>
      </c>
      <c r="K71" s="23" t="e">
        <f t="shared" ref="K71:K134" si="7">F71/$D71</f>
        <v>#DIV/0!</v>
      </c>
      <c r="L71" s="23" t="e">
        <f t="shared" ref="L71:L134" si="8">G71/$D71</f>
        <v>#DIV/0!</v>
      </c>
      <c r="M71" s="23" t="e">
        <f t="shared" ref="M71:M134" si="9">H71/$D71</f>
        <v>#DIV/0!</v>
      </c>
      <c r="N71" s="69" t="e">
        <f t="shared" si="5"/>
        <v>#DIV/0!</v>
      </c>
      <c r="O71" s="69">
        <f t="shared" si="6"/>
        <v>0</v>
      </c>
      <c r="P71" s="5"/>
      <c r="Q71" s="5"/>
    </row>
    <row r="72" spans="3:17" x14ac:dyDescent="0.25">
      <c r="C72" s="3"/>
      <c r="D72" s="3"/>
      <c r="E72" s="33"/>
      <c r="F72" s="34"/>
      <c r="G72" s="34"/>
      <c r="H72" s="83"/>
      <c r="I72" s="21"/>
      <c r="J72" s="23" t="e">
        <f t="shared" ref="J72:J135" si="10">E72/$D72</f>
        <v>#DIV/0!</v>
      </c>
      <c r="K72" s="23" t="e">
        <f t="shared" si="7"/>
        <v>#DIV/0!</v>
      </c>
      <c r="L72" s="23" t="e">
        <f t="shared" si="8"/>
        <v>#DIV/0!</v>
      </c>
      <c r="M72" s="23" t="e">
        <f t="shared" si="9"/>
        <v>#DIV/0!</v>
      </c>
      <c r="N72" s="69" t="e">
        <f t="shared" ref="N72:N135" si="11">SUM(J72:L72)</f>
        <v>#DIV/0!</v>
      </c>
      <c r="O72" s="69">
        <f t="shared" ref="O72:O135" si="12">SUM(E72:G72)</f>
        <v>0</v>
      </c>
      <c r="P72" s="5"/>
      <c r="Q72" s="5"/>
    </row>
    <row r="73" spans="3:17" x14ac:dyDescent="0.25">
      <c r="C73" s="3"/>
      <c r="D73" s="3"/>
      <c r="E73" s="33"/>
      <c r="F73" s="34"/>
      <c r="G73" s="34"/>
      <c r="H73" s="83"/>
      <c r="I73" s="21"/>
      <c r="J73" s="23" t="e">
        <f t="shared" si="10"/>
        <v>#DIV/0!</v>
      </c>
      <c r="K73" s="23" t="e">
        <f t="shared" si="7"/>
        <v>#DIV/0!</v>
      </c>
      <c r="L73" s="23" t="e">
        <f t="shared" si="8"/>
        <v>#DIV/0!</v>
      </c>
      <c r="M73" s="23" t="e">
        <f t="shared" si="9"/>
        <v>#DIV/0!</v>
      </c>
      <c r="N73" s="69" t="e">
        <f t="shared" si="11"/>
        <v>#DIV/0!</v>
      </c>
      <c r="O73" s="69">
        <f t="shared" si="12"/>
        <v>0</v>
      </c>
      <c r="P73" s="5"/>
      <c r="Q73" s="5"/>
    </row>
    <row r="74" spans="3:17" x14ac:dyDescent="0.25">
      <c r="C74" s="3"/>
      <c r="D74" s="3"/>
      <c r="E74" s="33"/>
      <c r="F74" s="34"/>
      <c r="G74" s="34"/>
      <c r="H74" s="83"/>
      <c r="I74" s="21"/>
      <c r="J74" s="23" t="e">
        <f t="shared" si="10"/>
        <v>#DIV/0!</v>
      </c>
      <c r="K74" s="23" t="e">
        <f t="shared" si="7"/>
        <v>#DIV/0!</v>
      </c>
      <c r="L74" s="23" t="e">
        <f t="shared" si="8"/>
        <v>#DIV/0!</v>
      </c>
      <c r="M74" s="23" t="e">
        <f t="shared" si="9"/>
        <v>#DIV/0!</v>
      </c>
      <c r="N74" s="69" t="e">
        <f t="shared" si="11"/>
        <v>#DIV/0!</v>
      </c>
      <c r="O74" s="69">
        <f t="shared" si="12"/>
        <v>0</v>
      </c>
      <c r="P74" s="5"/>
      <c r="Q74" s="5"/>
    </row>
    <row r="75" spans="3:17" x14ac:dyDescent="0.25">
      <c r="C75" s="3"/>
      <c r="D75" s="3"/>
      <c r="E75" s="33"/>
      <c r="F75" s="34"/>
      <c r="G75" s="34"/>
      <c r="H75" s="83"/>
      <c r="I75" s="21"/>
      <c r="J75" s="23" t="e">
        <f t="shared" si="10"/>
        <v>#DIV/0!</v>
      </c>
      <c r="K75" s="23" t="e">
        <f t="shared" si="7"/>
        <v>#DIV/0!</v>
      </c>
      <c r="L75" s="23" t="e">
        <f t="shared" si="8"/>
        <v>#DIV/0!</v>
      </c>
      <c r="M75" s="23" t="e">
        <f t="shared" si="9"/>
        <v>#DIV/0!</v>
      </c>
      <c r="N75" s="69" t="e">
        <f t="shared" si="11"/>
        <v>#DIV/0!</v>
      </c>
      <c r="O75" s="69">
        <f t="shared" si="12"/>
        <v>0</v>
      </c>
      <c r="P75" s="5"/>
      <c r="Q75" s="5"/>
    </row>
    <row r="76" spans="3:17" x14ac:dyDescent="0.25">
      <c r="C76" s="3"/>
      <c r="D76" s="3"/>
      <c r="E76" s="33"/>
      <c r="F76" s="34"/>
      <c r="G76" s="34"/>
      <c r="H76" s="83"/>
      <c r="I76" s="21"/>
      <c r="J76" s="23" t="e">
        <f t="shared" si="10"/>
        <v>#DIV/0!</v>
      </c>
      <c r="K76" s="23" t="e">
        <f t="shared" si="7"/>
        <v>#DIV/0!</v>
      </c>
      <c r="L76" s="23" t="e">
        <f t="shared" si="8"/>
        <v>#DIV/0!</v>
      </c>
      <c r="M76" s="23" t="e">
        <f t="shared" si="9"/>
        <v>#DIV/0!</v>
      </c>
      <c r="N76" s="69" t="e">
        <f t="shared" si="11"/>
        <v>#DIV/0!</v>
      </c>
      <c r="O76" s="69">
        <f t="shared" si="12"/>
        <v>0</v>
      </c>
      <c r="P76" s="5"/>
      <c r="Q76" s="5"/>
    </row>
    <row r="77" spans="3:17" x14ac:dyDescent="0.25">
      <c r="C77" s="3"/>
      <c r="D77" s="3"/>
      <c r="E77" s="33"/>
      <c r="F77" s="34"/>
      <c r="G77" s="34"/>
      <c r="H77" s="83"/>
      <c r="I77" s="21"/>
      <c r="J77" s="23" t="e">
        <f t="shared" si="10"/>
        <v>#DIV/0!</v>
      </c>
      <c r="K77" s="23" t="e">
        <f t="shared" si="7"/>
        <v>#DIV/0!</v>
      </c>
      <c r="L77" s="23" t="e">
        <f t="shared" si="8"/>
        <v>#DIV/0!</v>
      </c>
      <c r="M77" s="23" t="e">
        <f t="shared" si="9"/>
        <v>#DIV/0!</v>
      </c>
      <c r="N77" s="69" t="e">
        <f t="shared" si="11"/>
        <v>#DIV/0!</v>
      </c>
      <c r="O77" s="69">
        <f t="shared" si="12"/>
        <v>0</v>
      </c>
      <c r="P77" s="5"/>
      <c r="Q77" s="5"/>
    </row>
    <row r="78" spans="3:17" x14ac:dyDescent="0.25">
      <c r="C78" s="3"/>
      <c r="D78" s="3"/>
      <c r="E78" s="33"/>
      <c r="F78" s="34"/>
      <c r="G78" s="34"/>
      <c r="H78" s="83"/>
      <c r="I78" s="21"/>
      <c r="J78" s="23" t="e">
        <f t="shared" si="10"/>
        <v>#DIV/0!</v>
      </c>
      <c r="K78" s="23" t="e">
        <f t="shared" si="7"/>
        <v>#DIV/0!</v>
      </c>
      <c r="L78" s="23" t="e">
        <f t="shared" si="8"/>
        <v>#DIV/0!</v>
      </c>
      <c r="M78" s="23" t="e">
        <f t="shared" si="9"/>
        <v>#DIV/0!</v>
      </c>
      <c r="N78" s="69" t="e">
        <f t="shared" si="11"/>
        <v>#DIV/0!</v>
      </c>
      <c r="O78" s="69">
        <f t="shared" si="12"/>
        <v>0</v>
      </c>
      <c r="P78" s="5"/>
      <c r="Q78" s="5"/>
    </row>
    <row r="79" spans="3:17" x14ac:dyDescent="0.25">
      <c r="C79" s="3"/>
      <c r="D79" s="3"/>
      <c r="E79" s="33"/>
      <c r="F79" s="34"/>
      <c r="G79" s="34"/>
      <c r="H79" s="83"/>
      <c r="I79" s="21"/>
      <c r="J79" s="23" t="e">
        <f t="shared" si="10"/>
        <v>#DIV/0!</v>
      </c>
      <c r="K79" s="23" t="e">
        <f t="shared" si="7"/>
        <v>#DIV/0!</v>
      </c>
      <c r="L79" s="23" t="e">
        <f t="shared" si="8"/>
        <v>#DIV/0!</v>
      </c>
      <c r="M79" s="23" t="e">
        <f t="shared" si="9"/>
        <v>#DIV/0!</v>
      </c>
      <c r="N79" s="69" t="e">
        <f t="shared" si="11"/>
        <v>#DIV/0!</v>
      </c>
      <c r="O79" s="69">
        <f t="shared" si="12"/>
        <v>0</v>
      </c>
      <c r="P79" s="5"/>
      <c r="Q79" s="5"/>
    </row>
    <row r="80" spans="3:17" x14ac:dyDescent="0.25">
      <c r="C80" s="3"/>
      <c r="D80" s="3"/>
      <c r="E80" s="33"/>
      <c r="F80" s="34"/>
      <c r="G80" s="34"/>
      <c r="H80" s="83"/>
      <c r="I80" s="21"/>
      <c r="J80" s="23" t="e">
        <f t="shared" si="10"/>
        <v>#DIV/0!</v>
      </c>
      <c r="K80" s="23" t="e">
        <f t="shared" si="7"/>
        <v>#DIV/0!</v>
      </c>
      <c r="L80" s="23" t="e">
        <f t="shared" si="8"/>
        <v>#DIV/0!</v>
      </c>
      <c r="M80" s="23" t="e">
        <f t="shared" si="9"/>
        <v>#DIV/0!</v>
      </c>
      <c r="N80" s="69" t="e">
        <f t="shared" si="11"/>
        <v>#DIV/0!</v>
      </c>
      <c r="O80" s="69">
        <f t="shared" si="12"/>
        <v>0</v>
      </c>
      <c r="P80" s="5"/>
      <c r="Q80" s="5"/>
    </row>
    <row r="81" spans="3:17" x14ac:dyDescent="0.25">
      <c r="C81" s="3"/>
      <c r="D81" s="3"/>
      <c r="E81" s="33"/>
      <c r="F81" s="34"/>
      <c r="G81" s="34"/>
      <c r="H81" s="83"/>
      <c r="I81" s="21"/>
      <c r="J81" s="23" t="e">
        <f t="shared" si="10"/>
        <v>#DIV/0!</v>
      </c>
      <c r="K81" s="23" t="e">
        <f t="shared" si="7"/>
        <v>#DIV/0!</v>
      </c>
      <c r="L81" s="23" t="e">
        <f t="shared" si="8"/>
        <v>#DIV/0!</v>
      </c>
      <c r="M81" s="23" t="e">
        <f t="shared" si="9"/>
        <v>#DIV/0!</v>
      </c>
      <c r="N81" s="69" t="e">
        <f t="shared" si="11"/>
        <v>#DIV/0!</v>
      </c>
      <c r="O81" s="69">
        <f t="shared" si="12"/>
        <v>0</v>
      </c>
      <c r="P81" s="5"/>
      <c r="Q81" s="5"/>
    </row>
    <row r="82" spans="3:17" x14ac:dyDescent="0.25">
      <c r="C82" s="3"/>
      <c r="D82" s="3"/>
      <c r="E82" s="33"/>
      <c r="F82" s="34"/>
      <c r="G82" s="34"/>
      <c r="H82" s="83"/>
      <c r="I82" s="21"/>
      <c r="J82" s="23" t="e">
        <f t="shared" si="10"/>
        <v>#DIV/0!</v>
      </c>
      <c r="K82" s="23" t="e">
        <f t="shared" si="7"/>
        <v>#DIV/0!</v>
      </c>
      <c r="L82" s="23" t="e">
        <f t="shared" si="8"/>
        <v>#DIV/0!</v>
      </c>
      <c r="M82" s="23" t="e">
        <f t="shared" si="9"/>
        <v>#DIV/0!</v>
      </c>
      <c r="N82" s="69" t="e">
        <f t="shared" si="11"/>
        <v>#DIV/0!</v>
      </c>
      <c r="O82" s="69">
        <f t="shared" si="12"/>
        <v>0</v>
      </c>
      <c r="P82" s="5"/>
      <c r="Q82" s="5"/>
    </row>
    <row r="83" spans="3:17" x14ac:dyDescent="0.25">
      <c r="C83" s="3"/>
      <c r="D83" s="3"/>
      <c r="E83" s="33"/>
      <c r="F83" s="34"/>
      <c r="G83" s="34"/>
      <c r="H83" s="83"/>
      <c r="I83" s="21"/>
      <c r="J83" s="23" t="e">
        <f t="shared" si="10"/>
        <v>#DIV/0!</v>
      </c>
      <c r="K83" s="23" t="e">
        <f t="shared" si="7"/>
        <v>#DIV/0!</v>
      </c>
      <c r="L83" s="23" t="e">
        <f t="shared" si="8"/>
        <v>#DIV/0!</v>
      </c>
      <c r="M83" s="23" t="e">
        <f t="shared" si="9"/>
        <v>#DIV/0!</v>
      </c>
      <c r="N83" s="69" t="e">
        <f t="shared" si="11"/>
        <v>#DIV/0!</v>
      </c>
      <c r="O83" s="69">
        <f t="shared" si="12"/>
        <v>0</v>
      </c>
      <c r="P83" s="5"/>
      <c r="Q83" s="5"/>
    </row>
    <row r="84" spans="3:17" x14ac:dyDescent="0.25">
      <c r="C84" s="3"/>
      <c r="D84" s="3"/>
      <c r="E84" s="33"/>
      <c r="F84" s="34"/>
      <c r="G84" s="34"/>
      <c r="H84" s="83"/>
      <c r="I84" s="21"/>
      <c r="J84" s="23" t="e">
        <f t="shared" si="10"/>
        <v>#DIV/0!</v>
      </c>
      <c r="K84" s="23" t="e">
        <f t="shared" si="7"/>
        <v>#DIV/0!</v>
      </c>
      <c r="L84" s="23" t="e">
        <f t="shared" si="8"/>
        <v>#DIV/0!</v>
      </c>
      <c r="M84" s="23" t="e">
        <f t="shared" si="9"/>
        <v>#DIV/0!</v>
      </c>
      <c r="N84" s="69" t="e">
        <f t="shared" si="11"/>
        <v>#DIV/0!</v>
      </c>
      <c r="O84" s="69">
        <f t="shared" si="12"/>
        <v>0</v>
      </c>
      <c r="P84" s="5"/>
      <c r="Q84" s="5"/>
    </row>
    <row r="85" spans="3:17" x14ac:dyDescent="0.25">
      <c r="C85" s="3"/>
      <c r="D85" s="3"/>
      <c r="E85" s="33"/>
      <c r="F85" s="34"/>
      <c r="G85" s="34"/>
      <c r="H85" s="83"/>
      <c r="I85" s="21"/>
      <c r="J85" s="23" t="e">
        <f t="shared" si="10"/>
        <v>#DIV/0!</v>
      </c>
      <c r="K85" s="23" t="e">
        <f t="shared" si="7"/>
        <v>#DIV/0!</v>
      </c>
      <c r="L85" s="23" t="e">
        <f t="shared" si="8"/>
        <v>#DIV/0!</v>
      </c>
      <c r="M85" s="23" t="e">
        <f t="shared" si="9"/>
        <v>#DIV/0!</v>
      </c>
      <c r="N85" s="69" t="e">
        <f t="shared" si="11"/>
        <v>#DIV/0!</v>
      </c>
      <c r="O85" s="69">
        <f t="shared" si="12"/>
        <v>0</v>
      </c>
      <c r="P85" s="5"/>
      <c r="Q85" s="5"/>
    </row>
    <row r="86" spans="3:17" x14ac:dyDescent="0.25">
      <c r="C86" s="3"/>
      <c r="D86" s="3"/>
      <c r="E86" s="33"/>
      <c r="F86" s="34"/>
      <c r="G86" s="34"/>
      <c r="H86" s="83"/>
      <c r="I86" s="21"/>
      <c r="J86" s="23" t="e">
        <f t="shared" si="10"/>
        <v>#DIV/0!</v>
      </c>
      <c r="K86" s="23" t="e">
        <f t="shared" si="7"/>
        <v>#DIV/0!</v>
      </c>
      <c r="L86" s="23" t="e">
        <f t="shared" si="8"/>
        <v>#DIV/0!</v>
      </c>
      <c r="M86" s="23" t="e">
        <f t="shared" si="9"/>
        <v>#DIV/0!</v>
      </c>
      <c r="N86" s="69" t="e">
        <f t="shared" si="11"/>
        <v>#DIV/0!</v>
      </c>
      <c r="O86" s="69">
        <f t="shared" si="12"/>
        <v>0</v>
      </c>
      <c r="P86" s="5"/>
      <c r="Q86" s="5"/>
    </row>
    <row r="87" spans="3:17" x14ac:dyDescent="0.25">
      <c r="C87" s="3"/>
      <c r="D87" s="3"/>
      <c r="E87" s="33"/>
      <c r="F87" s="34"/>
      <c r="G87" s="34"/>
      <c r="H87" s="83"/>
      <c r="I87" s="21"/>
      <c r="J87" s="23" t="e">
        <f t="shared" si="10"/>
        <v>#DIV/0!</v>
      </c>
      <c r="K87" s="23" t="e">
        <f t="shared" si="7"/>
        <v>#DIV/0!</v>
      </c>
      <c r="L87" s="23" t="e">
        <f t="shared" si="8"/>
        <v>#DIV/0!</v>
      </c>
      <c r="M87" s="23" t="e">
        <f t="shared" si="9"/>
        <v>#DIV/0!</v>
      </c>
      <c r="N87" s="69" t="e">
        <f t="shared" si="11"/>
        <v>#DIV/0!</v>
      </c>
      <c r="O87" s="69">
        <f t="shared" si="12"/>
        <v>0</v>
      </c>
      <c r="P87" s="5"/>
      <c r="Q87" s="5"/>
    </row>
    <row r="88" spans="3:17" x14ac:dyDescent="0.25">
      <c r="C88" s="3"/>
      <c r="D88" s="3"/>
      <c r="E88" s="33"/>
      <c r="F88" s="34"/>
      <c r="G88" s="34"/>
      <c r="H88" s="83"/>
      <c r="I88" s="21"/>
      <c r="J88" s="23" t="e">
        <f t="shared" si="10"/>
        <v>#DIV/0!</v>
      </c>
      <c r="K88" s="23" t="e">
        <f t="shared" si="7"/>
        <v>#DIV/0!</v>
      </c>
      <c r="L88" s="23" t="e">
        <f t="shared" si="8"/>
        <v>#DIV/0!</v>
      </c>
      <c r="M88" s="23" t="e">
        <f t="shared" si="9"/>
        <v>#DIV/0!</v>
      </c>
      <c r="N88" s="69" t="e">
        <f t="shared" si="11"/>
        <v>#DIV/0!</v>
      </c>
      <c r="O88" s="69">
        <f t="shared" si="12"/>
        <v>0</v>
      </c>
      <c r="P88" s="5"/>
      <c r="Q88" s="5"/>
    </row>
    <row r="89" spans="3:17" x14ac:dyDescent="0.25">
      <c r="C89" s="3"/>
      <c r="D89" s="3"/>
      <c r="E89" s="33"/>
      <c r="F89" s="34"/>
      <c r="G89" s="34"/>
      <c r="H89" s="83"/>
      <c r="I89" s="21"/>
      <c r="J89" s="23" t="e">
        <f t="shared" si="10"/>
        <v>#DIV/0!</v>
      </c>
      <c r="K89" s="23" t="e">
        <f t="shared" si="7"/>
        <v>#DIV/0!</v>
      </c>
      <c r="L89" s="23" t="e">
        <f t="shared" si="8"/>
        <v>#DIV/0!</v>
      </c>
      <c r="M89" s="23" t="e">
        <f t="shared" si="9"/>
        <v>#DIV/0!</v>
      </c>
      <c r="N89" s="69" t="e">
        <f t="shared" si="11"/>
        <v>#DIV/0!</v>
      </c>
      <c r="O89" s="69">
        <f t="shared" si="12"/>
        <v>0</v>
      </c>
      <c r="P89" s="5"/>
      <c r="Q89" s="5"/>
    </row>
    <row r="90" spans="3:17" x14ac:dyDescent="0.25">
      <c r="C90" s="3"/>
      <c r="D90" s="3"/>
      <c r="E90" s="33"/>
      <c r="F90" s="34"/>
      <c r="G90" s="34"/>
      <c r="H90" s="83"/>
      <c r="I90" s="21"/>
      <c r="J90" s="23" t="e">
        <f t="shared" si="10"/>
        <v>#DIV/0!</v>
      </c>
      <c r="K90" s="23" t="e">
        <f t="shared" si="7"/>
        <v>#DIV/0!</v>
      </c>
      <c r="L90" s="23" t="e">
        <f t="shared" si="8"/>
        <v>#DIV/0!</v>
      </c>
      <c r="M90" s="23" t="e">
        <f t="shared" si="9"/>
        <v>#DIV/0!</v>
      </c>
      <c r="N90" s="69" t="e">
        <f t="shared" si="11"/>
        <v>#DIV/0!</v>
      </c>
      <c r="O90" s="69">
        <f t="shared" si="12"/>
        <v>0</v>
      </c>
      <c r="P90" s="5"/>
      <c r="Q90" s="5"/>
    </row>
    <row r="91" spans="3:17" x14ac:dyDescent="0.25">
      <c r="C91" s="3"/>
      <c r="D91" s="3"/>
      <c r="E91" s="33"/>
      <c r="F91" s="34"/>
      <c r="G91" s="34"/>
      <c r="H91" s="83"/>
      <c r="I91" s="21"/>
      <c r="J91" s="23" t="e">
        <f t="shared" si="10"/>
        <v>#DIV/0!</v>
      </c>
      <c r="K91" s="23" t="e">
        <f t="shared" si="7"/>
        <v>#DIV/0!</v>
      </c>
      <c r="L91" s="23" t="e">
        <f t="shared" si="8"/>
        <v>#DIV/0!</v>
      </c>
      <c r="M91" s="23" t="e">
        <f t="shared" si="9"/>
        <v>#DIV/0!</v>
      </c>
      <c r="N91" s="69" t="e">
        <f t="shared" si="11"/>
        <v>#DIV/0!</v>
      </c>
      <c r="O91" s="69">
        <f t="shared" si="12"/>
        <v>0</v>
      </c>
      <c r="P91" s="5"/>
      <c r="Q91" s="5"/>
    </row>
    <row r="92" spans="3:17" x14ac:dyDescent="0.25">
      <c r="C92" s="3"/>
      <c r="D92" s="3"/>
      <c r="E92" s="33"/>
      <c r="F92" s="34"/>
      <c r="G92" s="34"/>
      <c r="H92" s="83"/>
      <c r="I92" s="21"/>
      <c r="J92" s="23" t="e">
        <f t="shared" si="10"/>
        <v>#DIV/0!</v>
      </c>
      <c r="K92" s="23" t="e">
        <f t="shared" si="7"/>
        <v>#DIV/0!</v>
      </c>
      <c r="L92" s="23" t="e">
        <f t="shared" si="8"/>
        <v>#DIV/0!</v>
      </c>
      <c r="M92" s="23" t="e">
        <f t="shared" si="9"/>
        <v>#DIV/0!</v>
      </c>
      <c r="N92" s="69" t="e">
        <f t="shared" si="11"/>
        <v>#DIV/0!</v>
      </c>
      <c r="O92" s="69">
        <f t="shared" si="12"/>
        <v>0</v>
      </c>
      <c r="P92" s="5"/>
      <c r="Q92" s="5"/>
    </row>
    <row r="93" spans="3:17" x14ac:dyDescent="0.25">
      <c r="C93" s="3"/>
      <c r="D93" s="3"/>
      <c r="E93" s="33"/>
      <c r="F93" s="34"/>
      <c r="G93" s="34"/>
      <c r="H93" s="83"/>
      <c r="I93" s="21"/>
      <c r="J93" s="23" t="e">
        <f t="shared" si="10"/>
        <v>#DIV/0!</v>
      </c>
      <c r="K93" s="23" t="e">
        <f t="shared" si="7"/>
        <v>#DIV/0!</v>
      </c>
      <c r="L93" s="23" t="e">
        <f t="shared" si="8"/>
        <v>#DIV/0!</v>
      </c>
      <c r="M93" s="23" t="e">
        <f t="shared" si="9"/>
        <v>#DIV/0!</v>
      </c>
      <c r="N93" s="69" t="e">
        <f t="shared" si="11"/>
        <v>#DIV/0!</v>
      </c>
      <c r="O93" s="69">
        <f t="shared" si="12"/>
        <v>0</v>
      </c>
      <c r="P93" s="5"/>
      <c r="Q93" s="5"/>
    </row>
    <row r="94" spans="3:17" x14ac:dyDescent="0.25">
      <c r="C94" s="3"/>
      <c r="D94" s="3"/>
      <c r="E94" s="33"/>
      <c r="F94" s="34"/>
      <c r="G94" s="34"/>
      <c r="H94" s="83"/>
      <c r="I94" s="21"/>
      <c r="J94" s="23" t="e">
        <f t="shared" si="10"/>
        <v>#DIV/0!</v>
      </c>
      <c r="K94" s="23" t="e">
        <f t="shared" si="7"/>
        <v>#DIV/0!</v>
      </c>
      <c r="L94" s="23" t="e">
        <f t="shared" si="8"/>
        <v>#DIV/0!</v>
      </c>
      <c r="M94" s="23" t="e">
        <f t="shared" si="9"/>
        <v>#DIV/0!</v>
      </c>
      <c r="N94" s="69" t="e">
        <f t="shared" si="11"/>
        <v>#DIV/0!</v>
      </c>
      <c r="O94" s="69">
        <f t="shared" si="12"/>
        <v>0</v>
      </c>
      <c r="P94" s="5"/>
      <c r="Q94" s="5"/>
    </row>
    <row r="95" spans="3:17" x14ac:dyDescent="0.25">
      <c r="C95" s="3"/>
      <c r="D95" s="3"/>
      <c r="E95" s="33"/>
      <c r="F95" s="34"/>
      <c r="G95" s="34"/>
      <c r="H95" s="83"/>
      <c r="I95" s="21"/>
      <c r="J95" s="23" t="e">
        <f t="shared" si="10"/>
        <v>#DIV/0!</v>
      </c>
      <c r="K95" s="23" t="e">
        <f t="shared" si="7"/>
        <v>#DIV/0!</v>
      </c>
      <c r="L95" s="23" t="e">
        <f t="shared" si="8"/>
        <v>#DIV/0!</v>
      </c>
      <c r="M95" s="23" t="e">
        <f t="shared" si="9"/>
        <v>#DIV/0!</v>
      </c>
      <c r="N95" s="69" t="e">
        <f t="shared" si="11"/>
        <v>#DIV/0!</v>
      </c>
      <c r="O95" s="69">
        <f t="shared" si="12"/>
        <v>0</v>
      </c>
      <c r="P95" s="5"/>
      <c r="Q95" s="5"/>
    </row>
    <row r="96" spans="3:17" x14ac:dyDescent="0.25">
      <c r="C96" s="3"/>
      <c r="D96" s="3"/>
      <c r="E96" s="33"/>
      <c r="F96" s="34"/>
      <c r="G96" s="34"/>
      <c r="H96" s="83"/>
      <c r="I96" s="21"/>
      <c r="J96" s="23" t="e">
        <f t="shared" si="10"/>
        <v>#DIV/0!</v>
      </c>
      <c r="K96" s="23" t="e">
        <f t="shared" si="7"/>
        <v>#DIV/0!</v>
      </c>
      <c r="L96" s="23" t="e">
        <f t="shared" si="8"/>
        <v>#DIV/0!</v>
      </c>
      <c r="M96" s="23" t="e">
        <f t="shared" si="9"/>
        <v>#DIV/0!</v>
      </c>
      <c r="N96" s="69" t="e">
        <f t="shared" si="11"/>
        <v>#DIV/0!</v>
      </c>
      <c r="O96" s="69">
        <f t="shared" si="12"/>
        <v>0</v>
      </c>
      <c r="P96" s="5"/>
      <c r="Q96" s="5"/>
    </row>
    <row r="97" spans="3:17" x14ac:dyDescent="0.25">
      <c r="C97" s="3"/>
      <c r="D97" s="3"/>
      <c r="E97" s="33"/>
      <c r="F97" s="34"/>
      <c r="G97" s="34"/>
      <c r="H97" s="83"/>
      <c r="I97" s="21"/>
      <c r="J97" s="23" t="e">
        <f t="shared" si="10"/>
        <v>#DIV/0!</v>
      </c>
      <c r="K97" s="23" t="e">
        <f t="shared" si="7"/>
        <v>#DIV/0!</v>
      </c>
      <c r="L97" s="23" t="e">
        <f t="shared" si="8"/>
        <v>#DIV/0!</v>
      </c>
      <c r="M97" s="23" t="e">
        <f t="shared" si="9"/>
        <v>#DIV/0!</v>
      </c>
      <c r="N97" s="69" t="e">
        <f t="shared" si="11"/>
        <v>#DIV/0!</v>
      </c>
      <c r="O97" s="69">
        <f t="shared" si="12"/>
        <v>0</v>
      </c>
      <c r="P97" s="5"/>
      <c r="Q97" s="5"/>
    </row>
    <row r="98" spans="3:17" x14ac:dyDescent="0.25">
      <c r="C98" s="3"/>
      <c r="D98" s="3"/>
      <c r="E98" s="33"/>
      <c r="F98" s="34"/>
      <c r="G98" s="34"/>
      <c r="H98" s="83"/>
      <c r="I98" s="21"/>
      <c r="J98" s="23" t="e">
        <f t="shared" si="10"/>
        <v>#DIV/0!</v>
      </c>
      <c r="K98" s="23" t="e">
        <f t="shared" si="7"/>
        <v>#DIV/0!</v>
      </c>
      <c r="L98" s="23" t="e">
        <f t="shared" si="8"/>
        <v>#DIV/0!</v>
      </c>
      <c r="M98" s="23" t="e">
        <f t="shared" si="9"/>
        <v>#DIV/0!</v>
      </c>
      <c r="N98" s="69" t="e">
        <f t="shared" si="11"/>
        <v>#DIV/0!</v>
      </c>
      <c r="O98" s="69">
        <f t="shared" si="12"/>
        <v>0</v>
      </c>
      <c r="P98" s="5"/>
      <c r="Q98" s="5"/>
    </row>
    <row r="99" spans="3:17" x14ac:dyDescent="0.25">
      <c r="C99" s="3"/>
      <c r="D99" s="3"/>
      <c r="E99" s="33"/>
      <c r="F99" s="34"/>
      <c r="G99" s="34"/>
      <c r="H99" s="83"/>
      <c r="I99" s="21"/>
      <c r="J99" s="23" t="e">
        <f t="shared" si="10"/>
        <v>#DIV/0!</v>
      </c>
      <c r="K99" s="23" t="e">
        <f t="shared" si="7"/>
        <v>#DIV/0!</v>
      </c>
      <c r="L99" s="23" t="e">
        <f t="shared" si="8"/>
        <v>#DIV/0!</v>
      </c>
      <c r="M99" s="23" t="e">
        <f t="shared" si="9"/>
        <v>#DIV/0!</v>
      </c>
      <c r="N99" s="69" t="e">
        <f t="shared" si="11"/>
        <v>#DIV/0!</v>
      </c>
      <c r="O99" s="69">
        <f t="shared" si="12"/>
        <v>0</v>
      </c>
      <c r="P99" s="5"/>
      <c r="Q99" s="5"/>
    </row>
    <row r="100" spans="3:17" x14ac:dyDescent="0.25">
      <c r="C100" s="3"/>
      <c r="D100" s="3"/>
      <c r="E100" s="33"/>
      <c r="F100" s="34"/>
      <c r="G100" s="34"/>
      <c r="H100" s="83"/>
      <c r="I100" s="21"/>
      <c r="J100" s="23" t="e">
        <f t="shared" si="10"/>
        <v>#DIV/0!</v>
      </c>
      <c r="K100" s="23" t="e">
        <f t="shared" si="7"/>
        <v>#DIV/0!</v>
      </c>
      <c r="L100" s="23" t="e">
        <f t="shared" si="8"/>
        <v>#DIV/0!</v>
      </c>
      <c r="M100" s="23" t="e">
        <f t="shared" si="9"/>
        <v>#DIV/0!</v>
      </c>
      <c r="N100" s="69" t="e">
        <f t="shared" si="11"/>
        <v>#DIV/0!</v>
      </c>
      <c r="O100" s="69">
        <f t="shared" si="12"/>
        <v>0</v>
      </c>
      <c r="P100" s="5"/>
      <c r="Q100" s="5"/>
    </row>
    <row r="101" spans="3:17" x14ac:dyDescent="0.25">
      <c r="C101" s="3"/>
      <c r="D101" s="3"/>
      <c r="E101" s="33"/>
      <c r="F101" s="34"/>
      <c r="G101" s="34"/>
      <c r="H101" s="83"/>
      <c r="I101" s="21"/>
      <c r="J101" s="23" t="e">
        <f t="shared" si="10"/>
        <v>#DIV/0!</v>
      </c>
      <c r="K101" s="23" t="e">
        <f t="shared" si="7"/>
        <v>#DIV/0!</v>
      </c>
      <c r="L101" s="23" t="e">
        <f t="shared" si="8"/>
        <v>#DIV/0!</v>
      </c>
      <c r="M101" s="23" t="e">
        <f t="shared" si="9"/>
        <v>#DIV/0!</v>
      </c>
      <c r="N101" s="69" t="e">
        <f t="shared" si="11"/>
        <v>#DIV/0!</v>
      </c>
      <c r="O101" s="69">
        <f t="shared" si="12"/>
        <v>0</v>
      </c>
      <c r="P101" s="5"/>
      <c r="Q101" s="5"/>
    </row>
    <row r="102" spans="3:17" x14ac:dyDescent="0.25">
      <c r="C102" s="3"/>
      <c r="D102" s="3"/>
      <c r="E102" s="33"/>
      <c r="F102" s="34"/>
      <c r="G102" s="34"/>
      <c r="H102" s="83"/>
      <c r="I102" s="21"/>
      <c r="J102" s="23" t="e">
        <f t="shared" si="10"/>
        <v>#DIV/0!</v>
      </c>
      <c r="K102" s="23" t="e">
        <f t="shared" si="7"/>
        <v>#DIV/0!</v>
      </c>
      <c r="L102" s="23" t="e">
        <f t="shared" si="8"/>
        <v>#DIV/0!</v>
      </c>
      <c r="M102" s="23" t="e">
        <f t="shared" si="9"/>
        <v>#DIV/0!</v>
      </c>
      <c r="N102" s="69" t="e">
        <f t="shared" si="11"/>
        <v>#DIV/0!</v>
      </c>
      <c r="O102" s="69">
        <f t="shared" si="12"/>
        <v>0</v>
      </c>
      <c r="P102" s="5"/>
      <c r="Q102" s="5"/>
    </row>
    <row r="103" spans="3:17" x14ac:dyDescent="0.25">
      <c r="C103" s="3"/>
      <c r="D103" s="3"/>
      <c r="E103" s="33"/>
      <c r="F103" s="34"/>
      <c r="G103" s="34"/>
      <c r="H103" s="83"/>
      <c r="I103" s="21"/>
      <c r="J103" s="23" t="e">
        <f t="shared" si="10"/>
        <v>#DIV/0!</v>
      </c>
      <c r="K103" s="23" t="e">
        <f t="shared" si="7"/>
        <v>#DIV/0!</v>
      </c>
      <c r="L103" s="23" t="e">
        <f t="shared" si="8"/>
        <v>#DIV/0!</v>
      </c>
      <c r="M103" s="23" t="e">
        <f t="shared" si="9"/>
        <v>#DIV/0!</v>
      </c>
      <c r="N103" s="69" t="e">
        <f t="shared" si="11"/>
        <v>#DIV/0!</v>
      </c>
      <c r="O103" s="69">
        <f t="shared" si="12"/>
        <v>0</v>
      </c>
      <c r="P103" s="5"/>
      <c r="Q103" s="5"/>
    </row>
    <row r="104" spans="3:17" x14ac:dyDescent="0.25">
      <c r="C104" s="3"/>
      <c r="D104" s="3"/>
      <c r="E104" s="33"/>
      <c r="F104" s="34"/>
      <c r="G104" s="34"/>
      <c r="H104" s="83"/>
      <c r="I104" s="21"/>
      <c r="J104" s="23" t="e">
        <f t="shared" si="10"/>
        <v>#DIV/0!</v>
      </c>
      <c r="K104" s="23" t="e">
        <f t="shared" si="7"/>
        <v>#DIV/0!</v>
      </c>
      <c r="L104" s="23" t="e">
        <f t="shared" si="8"/>
        <v>#DIV/0!</v>
      </c>
      <c r="M104" s="23" t="e">
        <f t="shared" si="9"/>
        <v>#DIV/0!</v>
      </c>
      <c r="N104" s="69" t="e">
        <f t="shared" si="11"/>
        <v>#DIV/0!</v>
      </c>
      <c r="O104" s="69">
        <f t="shared" si="12"/>
        <v>0</v>
      </c>
      <c r="P104" s="5"/>
      <c r="Q104" s="5"/>
    </row>
    <row r="105" spans="3:17" x14ac:dyDescent="0.25">
      <c r="C105" s="3"/>
      <c r="D105" s="3"/>
      <c r="E105" s="33"/>
      <c r="F105" s="34"/>
      <c r="G105" s="34"/>
      <c r="H105" s="83"/>
      <c r="I105" s="21"/>
      <c r="J105" s="23" t="e">
        <f t="shared" si="10"/>
        <v>#DIV/0!</v>
      </c>
      <c r="K105" s="23" t="e">
        <f t="shared" si="7"/>
        <v>#DIV/0!</v>
      </c>
      <c r="L105" s="23" t="e">
        <f t="shared" si="8"/>
        <v>#DIV/0!</v>
      </c>
      <c r="M105" s="23" t="e">
        <f t="shared" si="9"/>
        <v>#DIV/0!</v>
      </c>
      <c r="N105" s="69" t="e">
        <f t="shared" si="11"/>
        <v>#DIV/0!</v>
      </c>
      <c r="O105" s="69">
        <f t="shared" si="12"/>
        <v>0</v>
      </c>
      <c r="P105" s="5"/>
      <c r="Q105" s="5"/>
    </row>
    <row r="106" spans="3:17" x14ac:dyDescent="0.25">
      <c r="C106" s="3"/>
      <c r="D106" s="3"/>
      <c r="E106" s="33"/>
      <c r="F106" s="34"/>
      <c r="G106" s="34"/>
      <c r="H106" s="83"/>
      <c r="I106" s="21"/>
      <c r="J106" s="23" t="e">
        <f t="shared" si="10"/>
        <v>#DIV/0!</v>
      </c>
      <c r="K106" s="23" t="e">
        <f t="shared" si="7"/>
        <v>#DIV/0!</v>
      </c>
      <c r="L106" s="23" t="e">
        <f t="shared" si="8"/>
        <v>#DIV/0!</v>
      </c>
      <c r="M106" s="23" t="e">
        <f t="shared" si="9"/>
        <v>#DIV/0!</v>
      </c>
      <c r="N106" s="69" t="e">
        <f t="shared" si="11"/>
        <v>#DIV/0!</v>
      </c>
      <c r="O106" s="69">
        <f t="shared" si="12"/>
        <v>0</v>
      </c>
      <c r="P106" s="5"/>
      <c r="Q106" s="5"/>
    </row>
    <row r="107" spans="3:17" x14ac:dyDescent="0.25">
      <c r="C107" s="3"/>
      <c r="D107" s="3"/>
      <c r="E107" s="33"/>
      <c r="F107" s="34"/>
      <c r="G107" s="34"/>
      <c r="H107" s="83"/>
      <c r="I107" s="21"/>
      <c r="J107" s="23" t="e">
        <f t="shared" si="10"/>
        <v>#DIV/0!</v>
      </c>
      <c r="K107" s="23" t="e">
        <f t="shared" si="7"/>
        <v>#DIV/0!</v>
      </c>
      <c r="L107" s="23" t="e">
        <f t="shared" si="8"/>
        <v>#DIV/0!</v>
      </c>
      <c r="M107" s="23" t="e">
        <f t="shared" si="9"/>
        <v>#DIV/0!</v>
      </c>
      <c r="N107" s="69" t="e">
        <f t="shared" si="11"/>
        <v>#DIV/0!</v>
      </c>
      <c r="O107" s="69">
        <f t="shared" si="12"/>
        <v>0</v>
      </c>
      <c r="P107" s="5"/>
      <c r="Q107" s="5"/>
    </row>
    <row r="108" spans="3:17" x14ac:dyDescent="0.25">
      <c r="C108" s="3"/>
      <c r="D108" s="3"/>
      <c r="E108" s="33"/>
      <c r="F108" s="34"/>
      <c r="G108" s="34"/>
      <c r="H108" s="83"/>
      <c r="I108" s="21"/>
      <c r="J108" s="23" t="e">
        <f t="shared" si="10"/>
        <v>#DIV/0!</v>
      </c>
      <c r="K108" s="23" t="e">
        <f t="shared" si="7"/>
        <v>#DIV/0!</v>
      </c>
      <c r="L108" s="23" t="e">
        <f t="shared" si="8"/>
        <v>#DIV/0!</v>
      </c>
      <c r="M108" s="23" t="e">
        <f t="shared" si="9"/>
        <v>#DIV/0!</v>
      </c>
      <c r="N108" s="69" t="e">
        <f t="shared" si="11"/>
        <v>#DIV/0!</v>
      </c>
      <c r="O108" s="69">
        <f t="shared" si="12"/>
        <v>0</v>
      </c>
      <c r="P108" s="5"/>
      <c r="Q108" s="5"/>
    </row>
    <row r="109" spans="3:17" x14ac:dyDescent="0.25">
      <c r="C109" s="3"/>
      <c r="D109" s="3"/>
      <c r="E109" s="33"/>
      <c r="F109" s="34"/>
      <c r="G109" s="34"/>
      <c r="H109" s="83"/>
      <c r="I109" s="21"/>
      <c r="J109" s="23" t="e">
        <f t="shared" si="10"/>
        <v>#DIV/0!</v>
      </c>
      <c r="K109" s="23" t="e">
        <f t="shared" si="7"/>
        <v>#DIV/0!</v>
      </c>
      <c r="L109" s="23" t="e">
        <f t="shared" si="8"/>
        <v>#DIV/0!</v>
      </c>
      <c r="M109" s="23" t="e">
        <f t="shared" si="9"/>
        <v>#DIV/0!</v>
      </c>
      <c r="N109" s="69" t="e">
        <f t="shared" si="11"/>
        <v>#DIV/0!</v>
      </c>
      <c r="O109" s="69">
        <f t="shared" si="12"/>
        <v>0</v>
      </c>
      <c r="P109" s="5"/>
      <c r="Q109" s="5"/>
    </row>
    <row r="110" spans="3:17" x14ac:dyDescent="0.25">
      <c r="C110" s="3"/>
      <c r="D110" s="3"/>
      <c r="E110" s="33"/>
      <c r="F110" s="34"/>
      <c r="G110" s="34"/>
      <c r="H110" s="83"/>
      <c r="I110" s="21"/>
      <c r="J110" s="23" t="e">
        <f t="shared" si="10"/>
        <v>#DIV/0!</v>
      </c>
      <c r="K110" s="23" t="e">
        <f t="shared" si="7"/>
        <v>#DIV/0!</v>
      </c>
      <c r="L110" s="23" t="e">
        <f t="shared" si="8"/>
        <v>#DIV/0!</v>
      </c>
      <c r="M110" s="23" t="e">
        <f t="shared" si="9"/>
        <v>#DIV/0!</v>
      </c>
      <c r="N110" s="69" t="e">
        <f t="shared" si="11"/>
        <v>#DIV/0!</v>
      </c>
      <c r="O110" s="69">
        <f t="shared" si="12"/>
        <v>0</v>
      </c>
      <c r="P110" s="5"/>
      <c r="Q110" s="5"/>
    </row>
    <row r="111" spans="3:17" x14ac:dyDescent="0.25">
      <c r="C111" s="3"/>
      <c r="D111" s="3"/>
      <c r="E111" s="33"/>
      <c r="F111" s="34"/>
      <c r="G111" s="34"/>
      <c r="H111" s="83"/>
      <c r="I111" s="21"/>
      <c r="J111" s="23" t="e">
        <f t="shared" si="10"/>
        <v>#DIV/0!</v>
      </c>
      <c r="K111" s="23" t="e">
        <f t="shared" si="7"/>
        <v>#DIV/0!</v>
      </c>
      <c r="L111" s="23" t="e">
        <f t="shared" si="8"/>
        <v>#DIV/0!</v>
      </c>
      <c r="M111" s="23" t="e">
        <f t="shared" si="9"/>
        <v>#DIV/0!</v>
      </c>
      <c r="N111" s="69" t="e">
        <f t="shared" si="11"/>
        <v>#DIV/0!</v>
      </c>
      <c r="O111" s="69">
        <f t="shared" si="12"/>
        <v>0</v>
      </c>
      <c r="P111" s="5"/>
      <c r="Q111" s="5"/>
    </row>
    <row r="112" spans="3:17" x14ac:dyDescent="0.25">
      <c r="C112" s="3"/>
      <c r="D112" s="3"/>
      <c r="E112" s="33"/>
      <c r="F112" s="34"/>
      <c r="G112" s="34"/>
      <c r="H112" s="83"/>
      <c r="I112" s="21"/>
      <c r="J112" s="23" t="e">
        <f t="shared" si="10"/>
        <v>#DIV/0!</v>
      </c>
      <c r="K112" s="23" t="e">
        <f t="shared" si="7"/>
        <v>#DIV/0!</v>
      </c>
      <c r="L112" s="23" t="e">
        <f t="shared" si="8"/>
        <v>#DIV/0!</v>
      </c>
      <c r="M112" s="23" t="e">
        <f t="shared" si="9"/>
        <v>#DIV/0!</v>
      </c>
      <c r="N112" s="69" t="e">
        <f t="shared" si="11"/>
        <v>#DIV/0!</v>
      </c>
      <c r="O112" s="69">
        <f t="shared" si="12"/>
        <v>0</v>
      </c>
      <c r="P112" s="5"/>
      <c r="Q112" s="5"/>
    </row>
    <row r="113" spans="3:17" x14ac:dyDescent="0.25">
      <c r="C113" s="3"/>
      <c r="D113" s="3"/>
      <c r="E113" s="33"/>
      <c r="F113" s="34"/>
      <c r="G113" s="34"/>
      <c r="H113" s="83"/>
      <c r="I113" s="21"/>
      <c r="J113" s="23" t="e">
        <f t="shared" si="10"/>
        <v>#DIV/0!</v>
      </c>
      <c r="K113" s="23" t="e">
        <f t="shared" si="7"/>
        <v>#DIV/0!</v>
      </c>
      <c r="L113" s="23" t="e">
        <f t="shared" si="8"/>
        <v>#DIV/0!</v>
      </c>
      <c r="M113" s="23" t="e">
        <f t="shared" si="9"/>
        <v>#DIV/0!</v>
      </c>
      <c r="N113" s="69" t="e">
        <f t="shared" si="11"/>
        <v>#DIV/0!</v>
      </c>
      <c r="O113" s="69">
        <f t="shared" si="12"/>
        <v>0</v>
      </c>
      <c r="P113" s="5"/>
      <c r="Q113" s="5"/>
    </row>
    <row r="114" spans="3:17" x14ac:dyDescent="0.25">
      <c r="C114" s="3"/>
      <c r="D114" s="3"/>
      <c r="E114" s="33"/>
      <c r="F114" s="34"/>
      <c r="G114" s="34"/>
      <c r="H114" s="83"/>
      <c r="I114" s="21"/>
      <c r="J114" s="23" t="e">
        <f t="shared" si="10"/>
        <v>#DIV/0!</v>
      </c>
      <c r="K114" s="23" t="e">
        <f t="shared" si="7"/>
        <v>#DIV/0!</v>
      </c>
      <c r="L114" s="23" t="e">
        <f t="shared" si="8"/>
        <v>#DIV/0!</v>
      </c>
      <c r="M114" s="23" t="e">
        <f t="shared" si="9"/>
        <v>#DIV/0!</v>
      </c>
      <c r="N114" s="69" t="e">
        <f t="shared" si="11"/>
        <v>#DIV/0!</v>
      </c>
      <c r="O114" s="69">
        <f t="shared" si="12"/>
        <v>0</v>
      </c>
      <c r="P114" s="5"/>
      <c r="Q114" s="5"/>
    </row>
    <row r="115" spans="3:17" x14ac:dyDescent="0.25">
      <c r="C115" s="3"/>
      <c r="D115" s="3"/>
      <c r="E115" s="33"/>
      <c r="F115" s="34"/>
      <c r="G115" s="34"/>
      <c r="H115" s="83"/>
      <c r="I115" s="21"/>
      <c r="J115" s="23" t="e">
        <f t="shared" si="10"/>
        <v>#DIV/0!</v>
      </c>
      <c r="K115" s="23" t="e">
        <f t="shared" si="7"/>
        <v>#DIV/0!</v>
      </c>
      <c r="L115" s="23" t="e">
        <f t="shared" si="8"/>
        <v>#DIV/0!</v>
      </c>
      <c r="M115" s="23" t="e">
        <f t="shared" si="9"/>
        <v>#DIV/0!</v>
      </c>
      <c r="N115" s="69" t="e">
        <f t="shared" si="11"/>
        <v>#DIV/0!</v>
      </c>
      <c r="O115" s="69">
        <f t="shared" si="12"/>
        <v>0</v>
      </c>
      <c r="P115" s="5"/>
      <c r="Q115" s="5"/>
    </row>
    <row r="116" spans="3:17" x14ac:dyDescent="0.25">
      <c r="C116" s="3"/>
      <c r="D116" s="3"/>
      <c r="E116" s="33"/>
      <c r="F116" s="34"/>
      <c r="G116" s="34"/>
      <c r="H116" s="83"/>
      <c r="I116" s="21"/>
      <c r="J116" s="23" t="e">
        <f t="shared" si="10"/>
        <v>#DIV/0!</v>
      </c>
      <c r="K116" s="23" t="e">
        <f t="shared" si="7"/>
        <v>#DIV/0!</v>
      </c>
      <c r="L116" s="23" t="e">
        <f t="shared" si="8"/>
        <v>#DIV/0!</v>
      </c>
      <c r="M116" s="23" t="e">
        <f t="shared" si="9"/>
        <v>#DIV/0!</v>
      </c>
      <c r="N116" s="69" t="e">
        <f t="shared" si="11"/>
        <v>#DIV/0!</v>
      </c>
      <c r="O116" s="69">
        <f t="shared" si="12"/>
        <v>0</v>
      </c>
      <c r="P116" s="5"/>
      <c r="Q116" s="5"/>
    </row>
    <row r="117" spans="3:17" x14ac:dyDescent="0.25">
      <c r="C117" s="3"/>
      <c r="D117" s="3"/>
      <c r="E117" s="33"/>
      <c r="F117" s="34"/>
      <c r="G117" s="34"/>
      <c r="H117" s="83"/>
      <c r="I117" s="21"/>
      <c r="J117" s="23" t="e">
        <f t="shared" si="10"/>
        <v>#DIV/0!</v>
      </c>
      <c r="K117" s="23" t="e">
        <f t="shared" si="7"/>
        <v>#DIV/0!</v>
      </c>
      <c r="L117" s="23" t="e">
        <f t="shared" si="8"/>
        <v>#DIV/0!</v>
      </c>
      <c r="M117" s="23" t="e">
        <f t="shared" si="9"/>
        <v>#DIV/0!</v>
      </c>
      <c r="N117" s="69" t="e">
        <f t="shared" si="11"/>
        <v>#DIV/0!</v>
      </c>
      <c r="O117" s="69">
        <f t="shared" si="12"/>
        <v>0</v>
      </c>
      <c r="P117" s="5"/>
      <c r="Q117" s="5"/>
    </row>
    <row r="118" spans="3:17" x14ac:dyDescent="0.25">
      <c r="C118" s="3"/>
      <c r="D118" s="3"/>
      <c r="E118" s="33"/>
      <c r="F118" s="34"/>
      <c r="G118" s="34"/>
      <c r="H118" s="83"/>
      <c r="I118" s="21"/>
      <c r="J118" s="23" t="e">
        <f t="shared" si="10"/>
        <v>#DIV/0!</v>
      </c>
      <c r="K118" s="23" t="e">
        <f t="shared" si="7"/>
        <v>#DIV/0!</v>
      </c>
      <c r="L118" s="23" t="e">
        <f t="shared" si="8"/>
        <v>#DIV/0!</v>
      </c>
      <c r="M118" s="23" t="e">
        <f t="shared" si="9"/>
        <v>#DIV/0!</v>
      </c>
      <c r="N118" s="69" t="e">
        <f t="shared" si="11"/>
        <v>#DIV/0!</v>
      </c>
      <c r="O118" s="69">
        <f t="shared" si="12"/>
        <v>0</v>
      </c>
      <c r="P118" s="5"/>
      <c r="Q118" s="5"/>
    </row>
    <row r="119" spans="3:17" x14ac:dyDescent="0.25">
      <c r="C119" s="3"/>
      <c r="D119" s="3"/>
      <c r="E119" s="33"/>
      <c r="F119" s="34"/>
      <c r="G119" s="34"/>
      <c r="H119" s="83"/>
      <c r="I119" s="21"/>
      <c r="J119" s="23" t="e">
        <f t="shared" si="10"/>
        <v>#DIV/0!</v>
      </c>
      <c r="K119" s="23" t="e">
        <f t="shared" si="7"/>
        <v>#DIV/0!</v>
      </c>
      <c r="L119" s="23" t="e">
        <f t="shared" si="8"/>
        <v>#DIV/0!</v>
      </c>
      <c r="M119" s="23" t="e">
        <f t="shared" si="9"/>
        <v>#DIV/0!</v>
      </c>
      <c r="N119" s="69" t="e">
        <f t="shared" si="11"/>
        <v>#DIV/0!</v>
      </c>
      <c r="O119" s="69">
        <f t="shared" si="12"/>
        <v>0</v>
      </c>
      <c r="P119" s="5"/>
      <c r="Q119" s="5"/>
    </row>
    <row r="120" spans="3:17" x14ac:dyDescent="0.25">
      <c r="C120" s="3"/>
      <c r="D120" s="3"/>
      <c r="E120" s="33"/>
      <c r="F120" s="34"/>
      <c r="G120" s="34"/>
      <c r="H120" s="83"/>
      <c r="I120" s="21"/>
      <c r="J120" s="23" t="e">
        <f t="shared" si="10"/>
        <v>#DIV/0!</v>
      </c>
      <c r="K120" s="23" t="e">
        <f t="shared" si="7"/>
        <v>#DIV/0!</v>
      </c>
      <c r="L120" s="23" t="e">
        <f t="shared" si="8"/>
        <v>#DIV/0!</v>
      </c>
      <c r="M120" s="23" t="e">
        <f t="shared" si="9"/>
        <v>#DIV/0!</v>
      </c>
      <c r="N120" s="69" t="e">
        <f t="shared" si="11"/>
        <v>#DIV/0!</v>
      </c>
      <c r="O120" s="69">
        <f t="shared" si="12"/>
        <v>0</v>
      </c>
      <c r="P120" s="5"/>
      <c r="Q120" s="5"/>
    </row>
    <row r="121" spans="3:17" x14ac:dyDescent="0.25">
      <c r="C121" s="3"/>
      <c r="D121" s="3"/>
      <c r="E121" s="33"/>
      <c r="F121" s="34"/>
      <c r="G121" s="34"/>
      <c r="H121" s="83"/>
      <c r="I121" s="21"/>
      <c r="J121" s="23" t="e">
        <f t="shared" si="10"/>
        <v>#DIV/0!</v>
      </c>
      <c r="K121" s="23" t="e">
        <f t="shared" si="7"/>
        <v>#DIV/0!</v>
      </c>
      <c r="L121" s="23" t="e">
        <f t="shared" si="8"/>
        <v>#DIV/0!</v>
      </c>
      <c r="M121" s="23" t="e">
        <f t="shared" si="9"/>
        <v>#DIV/0!</v>
      </c>
      <c r="N121" s="69" t="e">
        <f t="shared" si="11"/>
        <v>#DIV/0!</v>
      </c>
      <c r="O121" s="69">
        <f t="shared" si="12"/>
        <v>0</v>
      </c>
      <c r="P121" s="5"/>
      <c r="Q121" s="5"/>
    </row>
    <row r="122" spans="3:17" x14ac:dyDescent="0.25">
      <c r="C122" s="3"/>
      <c r="D122" s="3"/>
      <c r="E122" s="33"/>
      <c r="F122" s="34"/>
      <c r="G122" s="34"/>
      <c r="H122" s="83"/>
      <c r="I122" s="21"/>
      <c r="J122" s="23" t="e">
        <f t="shared" si="10"/>
        <v>#DIV/0!</v>
      </c>
      <c r="K122" s="23" t="e">
        <f t="shared" si="7"/>
        <v>#DIV/0!</v>
      </c>
      <c r="L122" s="23" t="e">
        <f t="shared" si="8"/>
        <v>#DIV/0!</v>
      </c>
      <c r="M122" s="23" t="e">
        <f t="shared" si="9"/>
        <v>#DIV/0!</v>
      </c>
      <c r="N122" s="69" t="e">
        <f t="shared" si="11"/>
        <v>#DIV/0!</v>
      </c>
      <c r="O122" s="69">
        <f t="shared" si="12"/>
        <v>0</v>
      </c>
      <c r="P122" s="5"/>
      <c r="Q122" s="5"/>
    </row>
    <row r="123" spans="3:17" x14ac:dyDescent="0.25">
      <c r="C123" s="3"/>
      <c r="D123" s="3"/>
      <c r="E123" s="33"/>
      <c r="F123" s="34"/>
      <c r="G123" s="34"/>
      <c r="H123" s="83"/>
      <c r="I123" s="21"/>
      <c r="J123" s="23" t="e">
        <f t="shared" si="10"/>
        <v>#DIV/0!</v>
      </c>
      <c r="K123" s="23" t="e">
        <f t="shared" si="7"/>
        <v>#DIV/0!</v>
      </c>
      <c r="L123" s="23" t="e">
        <f t="shared" si="8"/>
        <v>#DIV/0!</v>
      </c>
      <c r="M123" s="23" t="e">
        <f t="shared" si="9"/>
        <v>#DIV/0!</v>
      </c>
      <c r="N123" s="69" t="e">
        <f t="shared" si="11"/>
        <v>#DIV/0!</v>
      </c>
      <c r="O123" s="69">
        <f t="shared" si="12"/>
        <v>0</v>
      </c>
      <c r="P123" s="5"/>
      <c r="Q123" s="5"/>
    </row>
    <row r="124" spans="3:17" x14ac:dyDescent="0.25">
      <c r="C124" s="3"/>
      <c r="D124" s="3"/>
      <c r="E124" s="33"/>
      <c r="F124" s="34"/>
      <c r="G124" s="34"/>
      <c r="H124" s="83"/>
      <c r="I124" s="21"/>
      <c r="J124" s="23" t="e">
        <f t="shared" si="10"/>
        <v>#DIV/0!</v>
      </c>
      <c r="K124" s="23" t="e">
        <f t="shared" si="7"/>
        <v>#DIV/0!</v>
      </c>
      <c r="L124" s="23" t="e">
        <f t="shared" si="8"/>
        <v>#DIV/0!</v>
      </c>
      <c r="M124" s="23" t="e">
        <f t="shared" si="9"/>
        <v>#DIV/0!</v>
      </c>
      <c r="N124" s="69" t="e">
        <f t="shared" si="11"/>
        <v>#DIV/0!</v>
      </c>
      <c r="O124" s="69">
        <f t="shared" si="12"/>
        <v>0</v>
      </c>
      <c r="P124" s="5"/>
      <c r="Q124" s="5"/>
    </row>
    <row r="125" spans="3:17" x14ac:dyDescent="0.25">
      <c r="C125" s="3"/>
      <c r="D125" s="3"/>
      <c r="E125" s="33"/>
      <c r="F125" s="34"/>
      <c r="G125" s="34"/>
      <c r="H125" s="83"/>
      <c r="I125" s="21"/>
      <c r="J125" s="23" t="e">
        <f t="shared" si="10"/>
        <v>#DIV/0!</v>
      </c>
      <c r="K125" s="23" t="e">
        <f t="shared" si="7"/>
        <v>#DIV/0!</v>
      </c>
      <c r="L125" s="23" t="e">
        <f t="shared" si="8"/>
        <v>#DIV/0!</v>
      </c>
      <c r="M125" s="23" t="e">
        <f t="shared" si="9"/>
        <v>#DIV/0!</v>
      </c>
      <c r="N125" s="69" t="e">
        <f t="shared" si="11"/>
        <v>#DIV/0!</v>
      </c>
      <c r="O125" s="69">
        <f t="shared" si="12"/>
        <v>0</v>
      </c>
      <c r="P125" s="5"/>
      <c r="Q125" s="5"/>
    </row>
    <row r="126" spans="3:17" x14ac:dyDescent="0.25">
      <c r="C126" s="3"/>
      <c r="D126" s="3"/>
      <c r="E126" s="33"/>
      <c r="F126" s="34"/>
      <c r="G126" s="34"/>
      <c r="H126" s="83"/>
      <c r="I126" s="21"/>
      <c r="J126" s="23" t="e">
        <f t="shared" si="10"/>
        <v>#DIV/0!</v>
      </c>
      <c r="K126" s="23" t="e">
        <f t="shared" si="7"/>
        <v>#DIV/0!</v>
      </c>
      <c r="L126" s="23" t="e">
        <f t="shared" si="8"/>
        <v>#DIV/0!</v>
      </c>
      <c r="M126" s="23" t="e">
        <f t="shared" si="9"/>
        <v>#DIV/0!</v>
      </c>
      <c r="N126" s="69" t="e">
        <f t="shared" si="11"/>
        <v>#DIV/0!</v>
      </c>
      <c r="O126" s="69">
        <f t="shared" si="12"/>
        <v>0</v>
      </c>
      <c r="P126" s="5"/>
      <c r="Q126" s="5"/>
    </row>
    <row r="127" spans="3:17" x14ac:dyDescent="0.25">
      <c r="C127" s="3"/>
      <c r="D127" s="3"/>
      <c r="E127" s="33"/>
      <c r="F127" s="34"/>
      <c r="G127" s="34"/>
      <c r="H127" s="83"/>
      <c r="I127" s="21"/>
      <c r="J127" s="23" t="e">
        <f t="shared" si="10"/>
        <v>#DIV/0!</v>
      </c>
      <c r="K127" s="23" t="e">
        <f t="shared" si="7"/>
        <v>#DIV/0!</v>
      </c>
      <c r="L127" s="23" t="e">
        <f t="shared" si="8"/>
        <v>#DIV/0!</v>
      </c>
      <c r="M127" s="23" t="e">
        <f t="shared" si="9"/>
        <v>#DIV/0!</v>
      </c>
      <c r="N127" s="69" t="e">
        <f t="shared" si="11"/>
        <v>#DIV/0!</v>
      </c>
      <c r="O127" s="69">
        <f t="shared" si="12"/>
        <v>0</v>
      </c>
      <c r="P127" s="5"/>
      <c r="Q127" s="5"/>
    </row>
    <row r="128" spans="3:17" x14ac:dyDescent="0.25">
      <c r="C128" s="3"/>
      <c r="D128" s="3"/>
      <c r="E128" s="33"/>
      <c r="F128" s="34"/>
      <c r="G128" s="34"/>
      <c r="H128" s="83"/>
      <c r="I128" s="21"/>
      <c r="J128" s="23" t="e">
        <f t="shared" si="10"/>
        <v>#DIV/0!</v>
      </c>
      <c r="K128" s="23" t="e">
        <f t="shared" si="7"/>
        <v>#DIV/0!</v>
      </c>
      <c r="L128" s="23" t="e">
        <f t="shared" si="8"/>
        <v>#DIV/0!</v>
      </c>
      <c r="M128" s="23" t="e">
        <f t="shared" si="9"/>
        <v>#DIV/0!</v>
      </c>
      <c r="N128" s="69" t="e">
        <f t="shared" si="11"/>
        <v>#DIV/0!</v>
      </c>
      <c r="O128" s="69">
        <f t="shared" si="12"/>
        <v>0</v>
      </c>
      <c r="P128" s="5"/>
      <c r="Q128" s="5"/>
    </row>
    <row r="129" spans="3:17" x14ac:dyDescent="0.25">
      <c r="C129" s="3"/>
      <c r="D129" s="3"/>
      <c r="E129" s="33"/>
      <c r="F129" s="34"/>
      <c r="G129" s="34"/>
      <c r="H129" s="83"/>
      <c r="I129" s="21"/>
      <c r="J129" s="23" t="e">
        <f t="shared" si="10"/>
        <v>#DIV/0!</v>
      </c>
      <c r="K129" s="23" t="e">
        <f t="shared" si="7"/>
        <v>#DIV/0!</v>
      </c>
      <c r="L129" s="23" t="e">
        <f t="shared" si="8"/>
        <v>#DIV/0!</v>
      </c>
      <c r="M129" s="23" t="e">
        <f t="shared" si="9"/>
        <v>#DIV/0!</v>
      </c>
      <c r="N129" s="69" t="e">
        <f t="shared" si="11"/>
        <v>#DIV/0!</v>
      </c>
      <c r="O129" s="69">
        <f t="shared" si="12"/>
        <v>0</v>
      </c>
      <c r="P129" s="5"/>
      <c r="Q129" s="5"/>
    </row>
    <row r="130" spans="3:17" x14ac:dyDescent="0.25">
      <c r="C130" s="3"/>
      <c r="D130" s="3"/>
      <c r="E130" s="33"/>
      <c r="F130" s="34"/>
      <c r="G130" s="34"/>
      <c r="H130" s="83"/>
      <c r="I130" s="21"/>
      <c r="J130" s="23" t="e">
        <f t="shared" si="10"/>
        <v>#DIV/0!</v>
      </c>
      <c r="K130" s="23" t="e">
        <f t="shared" si="7"/>
        <v>#DIV/0!</v>
      </c>
      <c r="L130" s="23" t="e">
        <f t="shared" si="8"/>
        <v>#DIV/0!</v>
      </c>
      <c r="M130" s="23" t="e">
        <f t="shared" si="9"/>
        <v>#DIV/0!</v>
      </c>
      <c r="N130" s="69" t="e">
        <f t="shared" si="11"/>
        <v>#DIV/0!</v>
      </c>
      <c r="O130" s="69">
        <f t="shared" si="12"/>
        <v>0</v>
      </c>
      <c r="P130" s="5"/>
      <c r="Q130" s="5"/>
    </row>
    <row r="131" spans="3:17" x14ac:dyDescent="0.25">
      <c r="C131" s="3"/>
      <c r="D131" s="3"/>
      <c r="E131" s="33"/>
      <c r="F131" s="34"/>
      <c r="G131" s="34"/>
      <c r="H131" s="83"/>
      <c r="I131" s="21"/>
      <c r="J131" s="23" t="e">
        <f t="shared" si="10"/>
        <v>#DIV/0!</v>
      </c>
      <c r="K131" s="23" t="e">
        <f t="shared" si="7"/>
        <v>#DIV/0!</v>
      </c>
      <c r="L131" s="23" t="e">
        <f t="shared" si="8"/>
        <v>#DIV/0!</v>
      </c>
      <c r="M131" s="23" t="e">
        <f t="shared" si="9"/>
        <v>#DIV/0!</v>
      </c>
      <c r="N131" s="69" t="e">
        <f t="shared" si="11"/>
        <v>#DIV/0!</v>
      </c>
      <c r="O131" s="69">
        <f t="shared" si="12"/>
        <v>0</v>
      </c>
      <c r="P131" s="5"/>
      <c r="Q131" s="5"/>
    </row>
    <row r="132" spans="3:17" x14ac:dyDescent="0.25">
      <c r="C132" s="3"/>
      <c r="D132" s="3"/>
      <c r="E132" s="33"/>
      <c r="F132" s="34"/>
      <c r="G132" s="34"/>
      <c r="H132" s="83"/>
      <c r="I132" s="21"/>
      <c r="J132" s="23" t="e">
        <f t="shared" si="10"/>
        <v>#DIV/0!</v>
      </c>
      <c r="K132" s="23" t="e">
        <f t="shared" si="7"/>
        <v>#DIV/0!</v>
      </c>
      <c r="L132" s="23" t="e">
        <f t="shared" si="8"/>
        <v>#DIV/0!</v>
      </c>
      <c r="M132" s="23" t="e">
        <f t="shared" si="9"/>
        <v>#DIV/0!</v>
      </c>
      <c r="N132" s="69" t="e">
        <f t="shared" si="11"/>
        <v>#DIV/0!</v>
      </c>
      <c r="O132" s="69">
        <f t="shared" si="12"/>
        <v>0</v>
      </c>
      <c r="P132" s="5"/>
      <c r="Q132" s="5"/>
    </row>
    <row r="133" spans="3:17" x14ac:dyDescent="0.25">
      <c r="C133" s="3"/>
      <c r="D133" s="3"/>
      <c r="E133" s="33"/>
      <c r="F133" s="34"/>
      <c r="G133" s="34"/>
      <c r="H133" s="83"/>
      <c r="I133" s="21"/>
      <c r="J133" s="23" t="e">
        <f t="shared" si="10"/>
        <v>#DIV/0!</v>
      </c>
      <c r="K133" s="23" t="e">
        <f t="shared" si="7"/>
        <v>#DIV/0!</v>
      </c>
      <c r="L133" s="23" t="e">
        <f t="shared" si="8"/>
        <v>#DIV/0!</v>
      </c>
      <c r="M133" s="23" t="e">
        <f t="shared" si="9"/>
        <v>#DIV/0!</v>
      </c>
      <c r="N133" s="69" t="e">
        <f t="shared" si="11"/>
        <v>#DIV/0!</v>
      </c>
      <c r="O133" s="69">
        <f t="shared" si="12"/>
        <v>0</v>
      </c>
      <c r="P133" s="5"/>
      <c r="Q133" s="5"/>
    </row>
    <row r="134" spans="3:17" x14ac:dyDescent="0.25">
      <c r="C134" s="3"/>
      <c r="D134" s="3"/>
      <c r="E134" s="33"/>
      <c r="F134" s="34"/>
      <c r="G134" s="34"/>
      <c r="H134" s="83"/>
      <c r="I134" s="21"/>
      <c r="J134" s="23" t="e">
        <f t="shared" si="10"/>
        <v>#DIV/0!</v>
      </c>
      <c r="K134" s="23" t="e">
        <f t="shared" si="7"/>
        <v>#DIV/0!</v>
      </c>
      <c r="L134" s="23" t="e">
        <f t="shared" si="8"/>
        <v>#DIV/0!</v>
      </c>
      <c r="M134" s="23" t="e">
        <f t="shared" si="9"/>
        <v>#DIV/0!</v>
      </c>
      <c r="N134" s="69" t="e">
        <f t="shared" si="11"/>
        <v>#DIV/0!</v>
      </c>
      <c r="O134" s="69">
        <f t="shared" si="12"/>
        <v>0</v>
      </c>
      <c r="P134" s="5"/>
      <c r="Q134" s="5"/>
    </row>
    <row r="135" spans="3:17" x14ac:dyDescent="0.25">
      <c r="C135" s="3"/>
      <c r="D135" s="3"/>
      <c r="E135" s="33"/>
      <c r="F135" s="34"/>
      <c r="G135" s="34"/>
      <c r="H135" s="83"/>
      <c r="I135" s="21"/>
      <c r="J135" s="23" t="e">
        <f t="shared" si="10"/>
        <v>#DIV/0!</v>
      </c>
      <c r="K135" s="23" t="e">
        <f t="shared" ref="K135:K181" si="13">F135/$D135</f>
        <v>#DIV/0!</v>
      </c>
      <c r="L135" s="23" t="e">
        <f t="shared" ref="L135:L181" si="14">G135/$D135</f>
        <v>#DIV/0!</v>
      </c>
      <c r="M135" s="23" t="e">
        <f t="shared" ref="M135:M181" si="15">H135/$D135</f>
        <v>#DIV/0!</v>
      </c>
      <c r="N135" s="69" t="e">
        <f t="shared" si="11"/>
        <v>#DIV/0!</v>
      </c>
      <c r="O135" s="69">
        <f t="shared" si="12"/>
        <v>0</v>
      </c>
      <c r="P135" s="5"/>
      <c r="Q135" s="5"/>
    </row>
    <row r="136" spans="3:17" x14ac:dyDescent="0.25">
      <c r="C136" s="3"/>
      <c r="D136" s="3"/>
      <c r="E136" s="33"/>
      <c r="F136" s="34"/>
      <c r="G136" s="34"/>
      <c r="H136" s="83"/>
      <c r="I136" s="21"/>
      <c r="J136" s="23" t="e">
        <f t="shared" ref="J136:J181" si="16">E136/$D136</f>
        <v>#DIV/0!</v>
      </c>
      <c r="K136" s="23" t="e">
        <f t="shared" si="13"/>
        <v>#DIV/0!</v>
      </c>
      <c r="L136" s="23" t="e">
        <f t="shared" si="14"/>
        <v>#DIV/0!</v>
      </c>
      <c r="M136" s="23" t="e">
        <f t="shared" si="15"/>
        <v>#DIV/0!</v>
      </c>
      <c r="N136" s="69" t="e">
        <f t="shared" ref="N136:N181" si="17">SUM(J136:L136)</f>
        <v>#DIV/0!</v>
      </c>
      <c r="O136" s="69">
        <f t="shared" ref="O136:O181" si="18">SUM(E136:G136)</f>
        <v>0</v>
      </c>
      <c r="P136" s="5"/>
      <c r="Q136" s="5"/>
    </row>
    <row r="137" spans="3:17" x14ac:dyDescent="0.25">
      <c r="C137" s="3"/>
      <c r="D137" s="3"/>
      <c r="E137" s="33"/>
      <c r="F137" s="34"/>
      <c r="G137" s="34"/>
      <c r="H137" s="83"/>
      <c r="I137" s="21"/>
      <c r="J137" s="23" t="e">
        <f t="shared" si="16"/>
        <v>#DIV/0!</v>
      </c>
      <c r="K137" s="23" t="e">
        <f t="shared" si="13"/>
        <v>#DIV/0!</v>
      </c>
      <c r="L137" s="23" t="e">
        <f t="shared" si="14"/>
        <v>#DIV/0!</v>
      </c>
      <c r="M137" s="23" t="e">
        <f t="shared" si="15"/>
        <v>#DIV/0!</v>
      </c>
      <c r="N137" s="69" t="e">
        <f t="shared" si="17"/>
        <v>#DIV/0!</v>
      </c>
      <c r="O137" s="69">
        <f t="shared" si="18"/>
        <v>0</v>
      </c>
      <c r="P137" s="5"/>
      <c r="Q137" s="5"/>
    </row>
    <row r="138" spans="3:17" x14ac:dyDescent="0.25">
      <c r="C138" s="3"/>
      <c r="D138" s="3"/>
      <c r="E138" s="33"/>
      <c r="F138" s="34"/>
      <c r="G138" s="34"/>
      <c r="H138" s="83"/>
      <c r="I138" s="21"/>
      <c r="J138" s="23" t="e">
        <f t="shared" si="16"/>
        <v>#DIV/0!</v>
      </c>
      <c r="K138" s="23" t="e">
        <f t="shared" si="13"/>
        <v>#DIV/0!</v>
      </c>
      <c r="L138" s="23" t="e">
        <f t="shared" si="14"/>
        <v>#DIV/0!</v>
      </c>
      <c r="M138" s="23" t="e">
        <f t="shared" si="15"/>
        <v>#DIV/0!</v>
      </c>
      <c r="N138" s="69" t="e">
        <f t="shared" si="17"/>
        <v>#DIV/0!</v>
      </c>
      <c r="O138" s="69">
        <f t="shared" si="18"/>
        <v>0</v>
      </c>
      <c r="P138" s="5"/>
      <c r="Q138" s="5"/>
    </row>
    <row r="139" spans="3:17" x14ac:dyDescent="0.25">
      <c r="C139" s="3"/>
      <c r="D139" s="3"/>
      <c r="E139" s="33"/>
      <c r="F139" s="34"/>
      <c r="G139" s="34"/>
      <c r="H139" s="83"/>
      <c r="I139" s="21"/>
      <c r="J139" s="23" t="e">
        <f t="shared" si="16"/>
        <v>#DIV/0!</v>
      </c>
      <c r="K139" s="23" t="e">
        <f t="shared" si="13"/>
        <v>#DIV/0!</v>
      </c>
      <c r="L139" s="23" t="e">
        <f t="shared" si="14"/>
        <v>#DIV/0!</v>
      </c>
      <c r="M139" s="23" t="e">
        <f t="shared" si="15"/>
        <v>#DIV/0!</v>
      </c>
      <c r="N139" s="69" t="e">
        <f t="shared" si="17"/>
        <v>#DIV/0!</v>
      </c>
      <c r="O139" s="69">
        <f t="shared" si="18"/>
        <v>0</v>
      </c>
      <c r="P139" s="5"/>
      <c r="Q139" s="5"/>
    </row>
    <row r="140" spans="3:17" x14ac:dyDescent="0.25">
      <c r="C140" s="3"/>
      <c r="D140" s="3"/>
      <c r="E140" s="33"/>
      <c r="F140" s="34"/>
      <c r="G140" s="34"/>
      <c r="H140" s="83"/>
      <c r="I140" s="21"/>
      <c r="J140" s="23" t="e">
        <f t="shared" si="16"/>
        <v>#DIV/0!</v>
      </c>
      <c r="K140" s="23" t="e">
        <f t="shared" si="13"/>
        <v>#DIV/0!</v>
      </c>
      <c r="L140" s="23" t="e">
        <f t="shared" si="14"/>
        <v>#DIV/0!</v>
      </c>
      <c r="M140" s="23" t="e">
        <f t="shared" si="15"/>
        <v>#DIV/0!</v>
      </c>
      <c r="N140" s="69" t="e">
        <f t="shared" si="17"/>
        <v>#DIV/0!</v>
      </c>
      <c r="O140" s="69">
        <f t="shared" si="18"/>
        <v>0</v>
      </c>
      <c r="P140" s="5"/>
      <c r="Q140" s="5"/>
    </row>
    <row r="141" spans="3:17" x14ac:dyDescent="0.25">
      <c r="C141" s="3"/>
      <c r="D141" s="3"/>
      <c r="E141" s="33"/>
      <c r="F141" s="34"/>
      <c r="G141" s="34"/>
      <c r="H141" s="83"/>
      <c r="I141" s="21"/>
      <c r="J141" s="23" t="e">
        <f t="shared" si="16"/>
        <v>#DIV/0!</v>
      </c>
      <c r="K141" s="23" t="e">
        <f t="shared" si="13"/>
        <v>#DIV/0!</v>
      </c>
      <c r="L141" s="23" t="e">
        <f t="shared" si="14"/>
        <v>#DIV/0!</v>
      </c>
      <c r="M141" s="23" t="e">
        <f t="shared" si="15"/>
        <v>#DIV/0!</v>
      </c>
      <c r="N141" s="69" t="e">
        <f t="shared" si="17"/>
        <v>#DIV/0!</v>
      </c>
      <c r="O141" s="69">
        <f t="shared" si="18"/>
        <v>0</v>
      </c>
      <c r="P141" s="5"/>
      <c r="Q141" s="5"/>
    </row>
    <row r="142" spans="3:17" x14ac:dyDescent="0.25">
      <c r="C142" s="3"/>
      <c r="D142" s="3"/>
      <c r="E142" s="33"/>
      <c r="F142" s="34"/>
      <c r="G142" s="34"/>
      <c r="H142" s="83"/>
      <c r="I142" s="21"/>
      <c r="J142" s="23" t="e">
        <f t="shared" si="16"/>
        <v>#DIV/0!</v>
      </c>
      <c r="K142" s="23" t="e">
        <f t="shared" si="13"/>
        <v>#DIV/0!</v>
      </c>
      <c r="L142" s="23" t="e">
        <f t="shared" si="14"/>
        <v>#DIV/0!</v>
      </c>
      <c r="M142" s="23" t="e">
        <f t="shared" si="15"/>
        <v>#DIV/0!</v>
      </c>
      <c r="N142" s="69" t="e">
        <f t="shared" si="17"/>
        <v>#DIV/0!</v>
      </c>
      <c r="O142" s="69">
        <f t="shared" si="18"/>
        <v>0</v>
      </c>
      <c r="P142" s="5"/>
      <c r="Q142" s="5"/>
    </row>
    <row r="143" spans="3:17" x14ac:dyDescent="0.25">
      <c r="C143" s="3"/>
      <c r="D143" s="3"/>
      <c r="E143" s="33"/>
      <c r="F143" s="34"/>
      <c r="G143" s="34"/>
      <c r="H143" s="83"/>
      <c r="I143" s="21"/>
      <c r="J143" s="23" t="e">
        <f t="shared" si="16"/>
        <v>#DIV/0!</v>
      </c>
      <c r="K143" s="23" t="e">
        <f t="shared" si="13"/>
        <v>#DIV/0!</v>
      </c>
      <c r="L143" s="23" t="e">
        <f t="shared" si="14"/>
        <v>#DIV/0!</v>
      </c>
      <c r="M143" s="23" t="e">
        <f t="shared" si="15"/>
        <v>#DIV/0!</v>
      </c>
      <c r="N143" s="69" t="e">
        <f t="shared" si="17"/>
        <v>#DIV/0!</v>
      </c>
      <c r="O143" s="69">
        <f t="shared" si="18"/>
        <v>0</v>
      </c>
      <c r="P143" s="5"/>
      <c r="Q143" s="5"/>
    </row>
    <row r="144" spans="3:17" x14ac:dyDescent="0.25">
      <c r="C144" s="3"/>
      <c r="D144" s="3"/>
      <c r="E144" s="33"/>
      <c r="F144" s="34"/>
      <c r="G144" s="34"/>
      <c r="H144" s="83"/>
      <c r="I144" s="21"/>
      <c r="J144" s="23" t="e">
        <f t="shared" si="16"/>
        <v>#DIV/0!</v>
      </c>
      <c r="K144" s="23" t="e">
        <f t="shared" si="13"/>
        <v>#DIV/0!</v>
      </c>
      <c r="L144" s="23" t="e">
        <f t="shared" si="14"/>
        <v>#DIV/0!</v>
      </c>
      <c r="M144" s="23" t="e">
        <f t="shared" si="15"/>
        <v>#DIV/0!</v>
      </c>
      <c r="N144" s="69" t="e">
        <f t="shared" si="17"/>
        <v>#DIV/0!</v>
      </c>
      <c r="O144" s="69">
        <f t="shared" si="18"/>
        <v>0</v>
      </c>
      <c r="P144" s="5"/>
      <c r="Q144" s="5"/>
    </row>
    <row r="145" spans="3:17" x14ac:dyDescent="0.25">
      <c r="C145" s="3"/>
      <c r="D145" s="3"/>
      <c r="E145" s="33"/>
      <c r="F145" s="34"/>
      <c r="G145" s="34"/>
      <c r="H145" s="83"/>
      <c r="I145" s="21"/>
      <c r="J145" s="23" t="e">
        <f t="shared" si="16"/>
        <v>#DIV/0!</v>
      </c>
      <c r="K145" s="23" t="e">
        <f t="shared" si="13"/>
        <v>#DIV/0!</v>
      </c>
      <c r="L145" s="23" t="e">
        <f t="shared" si="14"/>
        <v>#DIV/0!</v>
      </c>
      <c r="M145" s="23" t="e">
        <f t="shared" si="15"/>
        <v>#DIV/0!</v>
      </c>
      <c r="N145" s="69" t="e">
        <f t="shared" si="17"/>
        <v>#DIV/0!</v>
      </c>
      <c r="O145" s="69">
        <f t="shared" si="18"/>
        <v>0</v>
      </c>
      <c r="P145" s="5"/>
      <c r="Q145" s="5"/>
    </row>
    <row r="146" spans="3:17" x14ac:dyDescent="0.25">
      <c r="C146" s="3"/>
      <c r="D146" s="3"/>
      <c r="E146" s="33"/>
      <c r="F146" s="34"/>
      <c r="G146" s="34"/>
      <c r="H146" s="83"/>
      <c r="I146" s="21"/>
      <c r="J146" s="23" t="e">
        <f t="shared" si="16"/>
        <v>#DIV/0!</v>
      </c>
      <c r="K146" s="23" t="e">
        <f t="shared" si="13"/>
        <v>#DIV/0!</v>
      </c>
      <c r="L146" s="23" t="e">
        <f t="shared" si="14"/>
        <v>#DIV/0!</v>
      </c>
      <c r="M146" s="23" t="e">
        <f t="shared" si="15"/>
        <v>#DIV/0!</v>
      </c>
      <c r="N146" s="69" t="e">
        <f t="shared" si="17"/>
        <v>#DIV/0!</v>
      </c>
      <c r="O146" s="69">
        <f t="shared" si="18"/>
        <v>0</v>
      </c>
      <c r="P146" s="5"/>
      <c r="Q146" s="5"/>
    </row>
    <row r="147" spans="3:17" x14ac:dyDescent="0.25">
      <c r="C147" s="3"/>
      <c r="D147" s="3"/>
      <c r="E147" s="33"/>
      <c r="F147" s="34"/>
      <c r="G147" s="34"/>
      <c r="H147" s="83"/>
      <c r="I147" s="21"/>
      <c r="J147" s="23" t="e">
        <f t="shared" si="16"/>
        <v>#DIV/0!</v>
      </c>
      <c r="K147" s="23" t="e">
        <f t="shared" si="13"/>
        <v>#DIV/0!</v>
      </c>
      <c r="L147" s="23" t="e">
        <f t="shared" si="14"/>
        <v>#DIV/0!</v>
      </c>
      <c r="M147" s="23" t="e">
        <f t="shared" si="15"/>
        <v>#DIV/0!</v>
      </c>
      <c r="N147" s="69" t="e">
        <f t="shared" si="17"/>
        <v>#DIV/0!</v>
      </c>
      <c r="O147" s="69">
        <f t="shared" si="18"/>
        <v>0</v>
      </c>
      <c r="P147" s="5"/>
      <c r="Q147" s="5"/>
    </row>
    <row r="148" spans="3:17" x14ac:dyDescent="0.25">
      <c r="C148" s="3"/>
      <c r="D148" s="3"/>
      <c r="E148" s="33"/>
      <c r="F148" s="34"/>
      <c r="G148" s="34"/>
      <c r="H148" s="83"/>
      <c r="I148" s="21"/>
      <c r="J148" s="23" t="e">
        <f t="shared" si="16"/>
        <v>#DIV/0!</v>
      </c>
      <c r="K148" s="23" t="e">
        <f t="shared" si="13"/>
        <v>#DIV/0!</v>
      </c>
      <c r="L148" s="23" t="e">
        <f t="shared" si="14"/>
        <v>#DIV/0!</v>
      </c>
      <c r="M148" s="23" t="e">
        <f t="shared" si="15"/>
        <v>#DIV/0!</v>
      </c>
      <c r="N148" s="69" t="e">
        <f t="shared" si="17"/>
        <v>#DIV/0!</v>
      </c>
      <c r="O148" s="69">
        <f t="shared" si="18"/>
        <v>0</v>
      </c>
      <c r="P148" s="5"/>
      <c r="Q148" s="5"/>
    </row>
    <row r="149" spans="3:17" x14ac:dyDescent="0.25">
      <c r="C149" s="3"/>
      <c r="D149" s="3"/>
      <c r="E149" s="33"/>
      <c r="F149" s="34"/>
      <c r="G149" s="34"/>
      <c r="H149" s="83"/>
      <c r="I149" s="21"/>
      <c r="J149" s="23" t="e">
        <f t="shared" si="16"/>
        <v>#DIV/0!</v>
      </c>
      <c r="K149" s="23" t="e">
        <f t="shared" si="13"/>
        <v>#DIV/0!</v>
      </c>
      <c r="L149" s="23" t="e">
        <f t="shared" si="14"/>
        <v>#DIV/0!</v>
      </c>
      <c r="M149" s="23" t="e">
        <f t="shared" si="15"/>
        <v>#DIV/0!</v>
      </c>
      <c r="N149" s="69" t="e">
        <f t="shared" si="17"/>
        <v>#DIV/0!</v>
      </c>
      <c r="O149" s="69">
        <f t="shared" si="18"/>
        <v>0</v>
      </c>
      <c r="P149" s="5"/>
      <c r="Q149" s="5"/>
    </row>
    <row r="150" spans="3:17" x14ac:dyDescent="0.25">
      <c r="C150" s="3"/>
      <c r="D150" s="3"/>
      <c r="E150" s="33"/>
      <c r="F150" s="34"/>
      <c r="G150" s="34"/>
      <c r="H150" s="83"/>
      <c r="I150" s="21"/>
      <c r="J150" s="23" t="e">
        <f t="shared" si="16"/>
        <v>#DIV/0!</v>
      </c>
      <c r="K150" s="23" t="e">
        <f t="shared" si="13"/>
        <v>#DIV/0!</v>
      </c>
      <c r="L150" s="23" t="e">
        <f t="shared" si="14"/>
        <v>#DIV/0!</v>
      </c>
      <c r="M150" s="23" t="e">
        <f t="shared" si="15"/>
        <v>#DIV/0!</v>
      </c>
      <c r="N150" s="69" t="e">
        <f t="shared" si="17"/>
        <v>#DIV/0!</v>
      </c>
      <c r="O150" s="69">
        <f t="shared" si="18"/>
        <v>0</v>
      </c>
      <c r="P150" s="5"/>
      <c r="Q150" s="5"/>
    </row>
    <row r="151" spans="3:17" x14ac:dyDescent="0.25">
      <c r="C151" s="3"/>
      <c r="D151" s="3"/>
      <c r="E151" s="33"/>
      <c r="F151" s="34"/>
      <c r="G151" s="34"/>
      <c r="H151" s="83"/>
      <c r="I151" s="21"/>
      <c r="J151" s="23" t="e">
        <f t="shared" si="16"/>
        <v>#DIV/0!</v>
      </c>
      <c r="K151" s="23" t="e">
        <f t="shared" si="13"/>
        <v>#DIV/0!</v>
      </c>
      <c r="L151" s="23" t="e">
        <f t="shared" si="14"/>
        <v>#DIV/0!</v>
      </c>
      <c r="M151" s="23" t="e">
        <f t="shared" si="15"/>
        <v>#DIV/0!</v>
      </c>
      <c r="N151" s="69" t="e">
        <f t="shared" si="17"/>
        <v>#DIV/0!</v>
      </c>
      <c r="O151" s="69">
        <f t="shared" si="18"/>
        <v>0</v>
      </c>
      <c r="P151" s="5"/>
      <c r="Q151" s="5"/>
    </row>
    <row r="152" spans="3:17" x14ac:dyDescent="0.25">
      <c r="C152" s="3"/>
      <c r="D152" s="3"/>
      <c r="E152" s="33"/>
      <c r="F152" s="34"/>
      <c r="G152" s="34"/>
      <c r="H152" s="83"/>
      <c r="I152" s="21"/>
      <c r="J152" s="23" t="e">
        <f t="shared" si="16"/>
        <v>#DIV/0!</v>
      </c>
      <c r="K152" s="23" t="e">
        <f t="shared" si="13"/>
        <v>#DIV/0!</v>
      </c>
      <c r="L152" s="23" t="e">
        <f t="shared" si="14"/>
        <v>#DIV/0!</v>
      </c>
      <c r="M152" s="23" t="e">
        <f t="shared" si="15"/>
        <v>#DIV/0!</v>
      </c>
      <c r="N152" s="69" t="e">
        <f t="shared" si="17"/>
        <v>#DIV/0!</v>
      </c>
      <c r="O152" s="69">
        <f t="shared" si="18"/>
        <v>0</v>
      </c>
      <c r="P152" s="5"/>
      <c r="Q152" s="5"/>
    </row>
    <row r="153" spans="3:17" x14ac:dyDescent="0.25">
      <c r="C153" s="3"/>
      <c r="D153" s="3"/>
      <c r="E153" s="33"/>
      <c r="F153" s="34"/>
      <c r="G153" s="34"/>
      <c r="H153" s="83"/>
      <c r="I153" s="21"/>
      <c r="J153" s="23" t="e">
        <f t="shared" si="16"/>
        <v>#DIV/0!</v>
      </c>
      <c r="K153" s="23" t="e">
        <f t="shared" si="13"/>
        <v>#DIV/0!</v>
      </c>
      <c r="L153" s="23" t="e">
        <f t="shared" si="14"/>
        <v>#DIV/0!</v>
      </c>
      <c r="M153" s="23" t="e">
        <f t="shared" si="15"/>
        <v>#DIV/0!</v>
      </c>
      <c r="N153" s="69" t="e">
        <f t="shared" si="17"/>
        <v>#DIV/0!</v>
      </c>
      <c r="O153" s="69">
        <f t="shared" si="18"/>
        <v>0</v>
      </c>
      <c r="P153" s="5"/>
      <c r="Q153" s="5"/>
    </row>
    <row r="154" spans="3:17" x14ac:dyDescent="0.25">
      <c r="C154" s="3"/>
      <c r="D154" s="3"/>
      <c r="E154" s="33"/>
      <c r="F154" s="34"/>
      <c r="G154" s="34"/>
      <c r="H154" s="83"/>
      <c r="I154" s="21"/>
      <c r="J154" s="23" t="e">
        <f t="shared" si="16"/>
        <v>#DIV/0!</v>
      </c>
      <c r="K154" s="23" t="e">
        <f t="shared" si="13"/>
        <v>#DIV/0!</v>
      </c>
      <c r="L154" s="23" t="e">
        <f t="shared" si="14"/>
        <v>#DIV/0!</v>
      </c>
      <c r="M154" s="23" t="e">
        <f t="shared" si="15"/>
        <v>#DIV/0!</v>
      </c>
      <c r="N154" s="69" t="e">
        <f t="shared" si="17"/>
        <v>#DIV/0!</v>
      </c>
      <c r="O154" s="69">
        <f t="shared" si="18"/>
        <v>0</v>
      </c>
      <c r="P154" s="5"/>
      <c r="Q154" s="5"/>
    </row>
    <row r="155" spans="3:17" x14ac:dyDescent="0.25">
      <c r="C155" s="3"/>
      <c r="D155" s="3"/>
      <c r="E155" s="33"/>
      <c r="F155" s="34"/>
      <c r="G155" s="34"/>
      <c r="H155" s="83"/>
      <c r="I155" s="21"/>
      <c r="J155" s="23" t="e">
        <f t="shared" si="16"/>
        <v>#DIV/0!</v>
      </c>
      <c r="K155" s="23" t="e">
        <f t="shared" si="13"/>
        <v>#DIV/0!</v>
      </c>
      <c r="L155" s="23" t="e">
        <f t="shared" si="14"/>
        <v>#DIV/0!</v>
      </c>
      <c r="M155" s="23" t="e">
        <f t="shared" si="15"/>
        <v>#DIV/0!</v>
      </c>
      <c r="N155" s="69" t="e">
        <f t="shared" si="17"/>
        <v>#DIV/0!</v>
      </c>
      <c r="O155" s="69">
        <f t="shared" si="18"/>
        <v>0</v>
      </c>
      <c r="P155" s="5"/>
      <c r="Q155" s="5"/>
    </row>
    <row r="156" spans="3:17" x14ac:dyDescent="0.25">
      <c r="C156" s="3"/>
      <c r="D156" s="3"/>
      <c r="E156" s="33"/>
      <c r="F156" s="34"/>
      <c r="G156" s="34"/>
      <c r="H156" s="83"/>
      <c r="I156" s="21"/>
      <c r="J156" s="23" t="e">
        <f t="shared" si="16"/>
        <v>#DIV/0!</v>
      </c>
      <c r="K156" s="23" t="e">
        <f t="shared" si="13"/>
        <v>#DIV/0!</v>
      </c>
      <c r="L156" s="23" t="e">
        <f t="shared" si="14"/>
        <v>#DIV/0!</v>
      </c>
      <c r="M156" s="23" t="e">
        <f t="shared" si="15"/>
        <v>#DIV/0!</v>
      </c>
      <c r="N156" s="69" t="e">
        <f t="shared" si="17"/>
        <v>#DIV/0!</v>
      </c>
      <c r="O156" s="69">
        <f t="shared" si="18"/>
        <v>0</v>
      </c>
      <c r="P156" s="5"/>
      <c r="Q156" s="5"/>
    </row>
    <row r="157" spans="3:17" x14ac:dyDescent="0.25">
      <c r="C157" s="3"/>
      <c r="D157" s="3"/>
      <c r="E157" s="33"/>
      <c r="F157" s="34"/>
      <c r="G157" s="34"/>
      <c r="H157" s="83"/>
      <c r="I157" s="21"/>
      <c r="J157" s="23" t="e">
        <f t="shared" si="16"/>
        <v>#DIV/0!</v>
      </c>
      <c r="K157" s="23" t="e">
        <f t="shared" si="13"/>
        <v>#DIV/0!</v>
      </c>
      <c r="L157" s="23" t="e">
        <f t="shared" si="14"/>
        <v>#DIV/0!</v>
      </c>
      <c r="M157" s="23" t="e">
        <f t="shared" si="15"/>
        <v>#DIV/0!</v>
      </c>
      <c r="N157" s="69" t="e">
        <f t="shared" si="17"/>
        <v>#DIV/0!</v>
      </c>
      <c r="O157" s="69">
        <f t="shared" si="18"/>
        <v>0</v>
      </c>
      <c r="P157" s="5"/>
      <c r="Q157" s="5"/>
    </row>
    <row r="158" spans="3:17" x14ac:dyDescent="0.25">
      <c r="C158" s="3"/>
      <c r="D158" s="3"/>
      <c r="E158" s="33"/>
      <c r="F158" s="34"/>
      <c r="G158" s="34"/>
      <c r="H158" s="83"/>
      <c r="I158" s="21"/>
      <c r="J158" s="23" t="e">
        <f t="shared" si="16"/>
        <v>#DIV/0!</v>
      </c>
      <c r="K158" s="23" t="e">
        <f t="shared" si="13"/>
        <v>#DIV/0!</v>
      </c>
      <c r="L158" s="23" t="e">
        <f t="shared" si="14"/>
        <v>#DIV/0!</v>
      </c>
      <c r="M158" s="23" t="e">
        <f t="shared" si="15"/>
        <v>#DIV/0!</v>
      </c>
      <c r="N158" s="69" t="e">
        <f t="shared" si="17"/>
        <v>#DIV/0!</v>
      </c>
      <c r="O158" s="69">
        <f t="shared" si="18"/>
        <v>0</v>
      </c>
      <c r="P158" s="5"/>
      <c r="Q158" s="5"/>
    </row>
    <row r="159" spans="3:17" x14ac:dyDescent="0.25">
      <c r="C159" s="3"/>
      <c r="D159" s="3"/>
      <c r="E159" s="33"/>
      <c r="F159" s="34"/>
      <c r="G159" s="34"/>
      <c r="H159" s="83"/>
      <c r="I159" s="21"/>
      <c r="J159" s="23" t="e">
        <f t="shared" si="16"/>
        <v>#DIV/0!</v>
      </c>
      <c r="K159" s="23" t="e">
        <f t="shared" si="13"/>
        <v>#DIV/0!</v>
      </c>
      <c r="L159" s="23" t="e">
        <f t="shared" si="14"/>
        <v>#DIV/0!</v>
      </c>
      <c r="M159" s="23" t="e">
        <f t="shared" si="15"/>
        <v>#DIV/0!</v>
      </c>
      <c r="N159" s="69" t="e">
        <f t="shared" si="17"/>
        <v>#DIV/0!</v>
      </c>
      <c r="O159" s="69">
        <f t="shared" si="18"/>
        <v>0</v>
      </c>
      <c r="P159" s="5"/>
      <c r="Q159" s="5"/>
    </row>
    <row r="160" spans="3:17" x14ac:dyDescent="0.25">
      <c r="C160" s="3"/>
      <c r="D160" s="3"/>
      <c r="E160" s="33"/>
      <c r="F160" s="34"/>
      <c r="G160" s="34"/>
      <c r="H160" s="83"/>
      <c r="I160" s="21"/>
      <c r="J160" s="23" t="e">
        <f t="shared" si="16"/>
        <v>#DIV/0!</v>
      </c>
      <c r="K160" s="23" t="e">
        <f t="shared" si="13"/>
        <v>#DIV/0!</v>
      </c>
      <c r="L160" s="23" t="e">
        <f t="shared" si="14"/>
        <v>#DIV/0!</v>
      </c>
      <c r="M160" s="23" t="e">
        <f t="shared" si="15"/>
        <v>#DIV/0!</v>
      </c>
      <c r="N160" s="69" t="e">
        <f t="shared" si="17"/>
        <v>#DIV/0!</v>
      </c>
      <c r="O160" s="69">
        <f t="shared" si="18"/>
        <v>0</v>
      </c>
      <c r="P160" s="5"/>
      <c r="Q160" s="5"/>
    </row>
    <row r="161" spans="3:17" x14ac:dyDescent="0.25">
      <c r="C161" s="3"/>
      <c r="D161" s="3"/>
      <c r="E161" s="33"/>
      <c r="F161" s="34"/>
      <c r="G161" s="34"/>
      <c r="H161" s="83"/>
      <c r="I161" s="21"/>
      <c r="J161" s="23" t="e">
        <f t="shared" si="16"/>
        <v>#DIV/0!</v>
      </c>
      <c r="K161" s="23" t="e">
        <f t="shared" si="13"/>
        <v>#DIV/0!</v>
      </c>
      <c r="L161" s="23" t="e">
        <f t="shared" si="14"/>
        <v>#DIV/0!</v>
      </c>
      <c r="M161" s="23" t="e">
        <f t="shared" si="15"/>
        <v>#DIV/0!</v>
      </c>
      <c r="N161" s="69" t="e">
        <f t="shared" si="17"/>
        <v>#DIV/0!</v>
      </c>
      <c r="O161" s="69">
        <f t="shared" si="18"/>
        <v>0</v>
      </c>
      <c r="P161" s="5"/>
      <c r="Q161" s="5"/>
    </row>
    <row r="162" spans="3:17" x14ac:dyDescent="0.25">
      <c r="C162" s="3"/>
      <c r="D162" s="3"/>
      <c r="E162" s="33"/>
      <c r="F162" s="34"/>
      <c r="G162" s="34"/>
      <c r="H162" s="83"/>
      <c r="I162" s="21"/>
      <c r="J162" s="23" t="e">
        <f t="shared" si="16"/>
        <v>#DIV/0!</v>
      </c>
      <c r="K162" s="23" t="e">
        <f t="shared" si="13"/>
        <v>#DIV/0!</v>
      </c>
      <c r="L162" s="23" t="e">
        <f t="shared" si="14"/>
        <v>#DIV/0!</v>
      </c>
      <c r="M162" s="23" t="e">
        <f t="shared" si="15"/>
        <v>#DIV/0!</v>
      </c>
      <c r="N162" s="69" t="e">
        <f t="shared" si="17"/>
        <v>#DIV/0!</v>
      </c>
      <c r="O162" s="69">
        <f t="shared" si="18"/>
        <v>0</v>
      </c>
      <c r="P162" s="5"/>
      <c r="Q162" s="5"/>
    </row>
    <row r="163" spans="3:17" x14ac:dyDescent="0.25">
      <c r="C163" s="3"/>
      <c r="D163" s="3"/>
      <c r="E163" s="33"/>
      <c r="F163" s="34"/>
      <c r="G163" s="34"/>
      <c r="H163" s="83"/>
      <c r="I163" s="21"/>
      <c r="J163" s="23" t="e">
        <f t="shared" si="16"/>
        <v>#DIV/0!</v>
      </c>
      <c r="K163" s="23" t="e">
        <f t="shared" si="13"/>
        <v>#DIV/0!</v>
      </c>
      <c r="L163" s="23" t="e">
        <f t="shared" si="14"/>
        <v>#DIV/0!</v>
      </c>
      <c r="M163" s="23" t="e">
        <f t="shared" si="15"/>
        <v>#DIV/0!</v>
      </c>
      <c r="N163" s="69" t="e">
        <f t="shared" si="17"/>
        <v>#DIV/0!</v>
      </c>
      <c r="O163" s="69">
        <f t="shared" si="18"/>
        <v>0</v>
      </c>
      <c r="P163" s="5"/>
      <c r="Q163" s="5"/>
    </row>
    <row r="164" spans="3:17" x14ac:dyDescent="0.25">
      <c r="C164" s="3"/>
      <c r="D164" s="3"/>
      <c r="E164" s="33"/>
      <c r="F164" s="34"/>
      <c r="G164" s="34"/>
      <c r="H164" s="83"/>
      <c r="I164" s="21"/>
      <c r="J164" s="23" t="e">
        <f t="shared" si="16"/>
        <v>#DIV/0!</v>
      </c>
      <c r="K164" s="23" t="e">
        <f t="shared" si="13"/>
        <v>#DIV/0!</v>
      </c>
      <c r="L164" s="23" t="e">
        <f t="shared" si="14"/>
        <v>#DIV/0!</v>
      </c>
      <c r="M164" s="23" t="e">
        <f t="shared" si="15"/>
        <v>#DIV/0!</v>
      </c>
      <c r="N164" s="69" t="e">
        <f t="shared" si="17"/>
        <v>#DIV/0!</v>
      </c>
      <c r="O164" s="69">
        <f t="shared" si="18"/>
        <v>0</v>
      </c>
      <c r="P164" s="5"/>
      <c r="Q164" s="5"/>
    </row>
    <row r="165" spans="3:17" x14ac:dyDescent="0.25">
      <c r="C165" s="3"/>
      <c r="D165" s="3"/>
      <c r="E165" s="33"/>
      <c r="F165" s="34"/>
      <c r="G165" s="34"/>
      <c r="H165" s="83"/>
      <c r="I165" s="21"/>
      <c r="J165" s="23" t="e">
        <f t="shared" si="16"/>
        <v>#DIV/0!</v>
      </c>
      <c r="K165" s="23" t="e">
        <f t="shared" si="13"/>
        <v>#DIV/0!</v>
      </c>
      <c r="L165" s="23" t="e">
        <f t="shared" si="14"/>
        <v>#DIV/0!</v>
      </c>
      <c r="M165" s="23" t="e">
        <f t="shared" si="15"/>
        <v>#DIV/0!</v>
      </c>
      <c r="N165" s="69" t="e">
        <f t="shared" si="17"/>
        <v>#DIV/0!</v>
      </c>
      <c r="O165" s="69">
        <f t="shared" si="18"/>
        <v>0</v>
      </c>
      <c r="P165" s="5"/>
      <c r="Q165" s="5"/>
    </row>
    <row r="166" spans="3:17" x14ac:dyDescent="0.25">
      <c r="C166" s="3"/>
      <c r="D166" s="3"/>
      <c r="E166" s="33"/>
      <c r="F166" s="34"/>
      <c r="G166" s="34"/>
      <c r="H166" s="83"/>
      <c r="I166" s="21"/>
      <c r="J166" s="23" t="e">
        <f t="shared" si="16"/>
        <v>#DIV/0!</v>
      </c>
      <c r="K166" s="23" t="e">
        <f t="shared" si="13"/>
        <v>#DIV/0!</v>
      </c>
      <c r="L166" s="23" t="e">
        <f t="shared" si="14"/>
        <v>#DIV/0!</v>
      </c>
      <c r="M166" s="23" t="e">
        <f t="shared" si="15"/>
        <v>#DIV/0!</v>
      </c>
      <c r="N166" s="69" t="e">
        <f t="shared" si="17"/>
        <v>#DIV/0!</v>
      </c>
      <c r="O166" s="69">
        <f t="shared" si="18"/>
        <v>0</v>
      </c>
      <c r="P166" s="5"/>
      <c r="Q166" s="5"/>
    </row>
    <row r="167" spans="3:17" x14ac:dyDescent="0.25">
      <c r="C167" s="3"/>
      <c r="D167" s="3"/>
      <c r="E167" s="33"/>
      <c r="F167" s="34"/>
      <c r="G167" s="34"/>
      <c r="H167" s="83"/>
      <c r="I167" s="21"/>
      <c r="J167" s="23" t="e">
        <f t="shared" si="16"/>
        <v>#DIV/0!</v>
      </c>
      <c r="K167" s="23" t="e">
        <f t="shared" si="13"/>
        <v>#DIV/0!</v>
      </c>
      <c r="L167" s="23" t="e">
        <f t="shared" si="14"/>
        <v>#DIV/0!</v>
      </c>
      <c r="M167" s="23" t="e">
        <f t="shared" si="15"/>
        <v>#DIV/0!</v>
      </c>
      <c r="N167" s="69" t="e">
        <f t="shared" si="17"/>
        <v>#DIV/0!</v>
      </c>
      <c r="O167" s="69">
        <f t="shared" si="18"/>
        <v>0</v>
      </c>
      <c r="P167" s="5"/>
      <c r="Q167" s="5"/>
    </row>
    <row r="168" spans="3:17" x14ac:dyDescent="0.25">
      <c r="C168" s="3"/>
      <c r="D168" s="3"/>
      <c r="E168" s="33"/>
      <c r="F168" s="34"/>
      <c r="G168" s="34"/>
      <c r="H168" s="83"/>
      <c r="I168" s="21"/>
      <c r="J168" s="23" t="e">
        <f t="shared" si="16"/>
        <v>#DIV/0!</v>
      </c>
      <c r="K168" s="23" t="e">
        <f t="shared" si="13"/>
        <v>#DIV/0!</v>
      </c>
      <c r="L168" s="23" t="e">
        <f t="shared" si="14"/>
        <v>#DIV/0!</v>
      </c>
      <c r="M168" s="23" t="e">
        <f t="shared" si="15"/>
        <v>#DIV/0!</v>
      </c>
      <c r="N168" s="69" t="e">
        <f t="shared" si="17"/>
        <v>#DIV/0!</v>
      </c>
      <c r="O168" s="69">
        <f t="shared" si="18"/>
        <v>0</v>
      </c>
      <c r="P168" s="5"/>
      <c r="Q168" s="5"/>
    </row>
    <row r="169" spans="3:17" x14ac:dyDescent="0.25">
      <c r="C169" s="3"/>
      <c r="D169" s="3"/>
      <c r="E169" s="33"/>
      <c r="F169" s="34"/>
      <c r="G169" s="34"/>
      <c r="H169" s="83"/>
      <c r="I169" s="21"/>
      <c r="J169" s="23" t="e">
        <f t="shared" si="16"/>
        <v>#DIV/0!</v>
      </c>
      <c r="K169" s="23" t="e">
        <f t="shared" si="13"/>
        <v>#DIV/0!</v>
      </c>
      <c r="L169" s="23" t="e">
        <f t="shared" si="14"/>
        <v>#DIV/0!</v>
      </c>
      <c r="M169" s="23" t="e">
        <f t="shared" si="15"/>
        <v>#DIV/0!</v>
      </c>
      <c r="N169" s="69" t="e">
        <f t="shared" si="17"/>
        <v>#DIV/0!</v>
      </c>
      <c r="O169" s="69">
        <f t="shared" si="18"/>
        <v>0</v>
      </c>
      <c r="P169" s="5"/>
      <c r="Q169" s="5"/>
    </row>
    <row r="170" spans="3:17" x14ac:dyDescent="0.25">
      <c r="C170" s="3"/>
      <c r="D170" s="3"/>
      <c r="E170" s="33"/>
      <c r="F170" s="34"/>
      <c r="G170" s="34"/>
      <c r="H170" s="83"/>
      <c r="I170" s="21"/>
      <c r="J170" s="23" t="e">
        <f t="shared" si="16"/>
        <v>#DIV/0!</v>
      </c>
      <c r="K170" s="23" t="e">
        <f t="shared" si="13"/>
        <v>#DIV/0!</v>
      </c>
      <c r="L170" s="23" t="e">
        <f t="shared" si="14"/>
        <v>#DIV/0!</v>
      </c>
      <c r="M170" s="23" t="e">
        <f t="shared" si="15"/>
        <v>#DIV/0!</v>
      </c>
      <c r="N170" s="69" t="e">
        <f t="shared" si="17"/>
        <v>#DIV/0!</v>
      </c>
      <c r="O170" s="69">
        <f t="shared" si="18"/>
        <v>0</v>
      </c>
      <c r="P170" s="5"/>
      <c r="Q170" s="5"/>
    </row>
    <row r="171" spans="3:17" x14ac:dyDescent="0.25">
      <c r="C171" s="3"/>
      <c r="D171" s="3"/>
      <c r="E171" s="33"/>
      <c r="F171" s="34"/>
      <c r="G171" s="34"/>
      <c r="H171" s="83"/>
      <c r="I171" s="21"/>
      <c r="J171" s="23" t="e">
        <f t="shared" si="16"/>
        <v>#DIV/0!</v>
      </c>
      <c r="K171" s="23" t="e">
        <f t="shared" si="13"/>
        <v>#DIV/0!</v>
      </c>
      <c r="L171" s="23" t="e">
        <f t="shared" si="14"/>
        <v>#DIV/0!</v>
      </c>
      <c r="M171" s="23" t="e">
        <f t="shared" si="15"/>
        <v>#DIV/0!</v>
      </c>
      <c r="N171" s="69" t="e">
        <f t="shared" si="17"/>
        <v>#DIV/0!</v>
      </c>
      <c r="O171" s="69">
        <f t="shared" si="18"/>
        <v>0</v>
      </c>
      <c r="P171" s="5"/>
      <c r="Q171" s="5"/>
    </row>
    <row r="172" spans="3:17" x14ac:dyDescent="0.25">
      <c r="C172" s="3"/>
      <c r="D172" s="3"/>
      <c r="E172" s="33"/>
      <c r="F172" s="34"/>
      <c r="G172" s="34"/>
      <c r="H172" s="83"/>
      <c r="I172" s="21"/>
      <c r="J172" s="23" t="e">
        <f t="shared" si="16"/>
        <v>#DIV/0!</v>
      </c>
      <c r="K172" s="23" t="e">
        <f t="shared" si="13"/>
        <v>#DIV/0!</v>
      </c>
      <c r="L172" s="23" t="e">
        <f t="shared" si="14"/>
        <v>#DIV/0!</v>
      </c>
      <c r="M172" s="23" t="e">
        <f t="shared" si="15"/>
        <v>#DIV/0!</v>
      </c>
      <c r="N172" s="69" t="e">
        <f t="shared" si="17"/>
        <v>#DIV/0!</v>
      </c>
      <c r="O172" s="69">
        <f t="shared" si="18"/>
        <v>0</v>
      </c>
      <c r="P172" s="5"/>
      <c r="Q172" s="5"/>
    </row>
    <row r="173" spans="3:17" x14ac:dyDescent="0.25">
      <c r="C173" s="3"/>
      <c r="D173" s="3"/>
      <c r="E173" s="33"/>
      <c r="F173" s="34"/>
      <c r="G173" s="34"/>
      <c r="H173" s="83"/>
      <c r="I173" s="21"/>
      <c r="J173" s="23" t="e">
        <f t="shared" si="16"/>
        <v>#DIV/0!</v>
      </c>
      <c r="K173" s="23" t="e">
        <f t="shared" si="13"/>
        <v>#DIV/0!</v>
      </c>
      <c r="L173" s="23" t="e">
        <f t="shared" si="14"/>
        <v>#DIV/0!</v>
      </c>
      <c r="M173" s="23" t="e">
        <f t="shared" si="15"/>
        <v>#DIV/0!</v>
      </c>
      <c r="N173" s="69" t="e">
        <f t="shared" si="17"/>
        <v>#DIV/0!</v>
      </c>
      <c r="O173" s="69">
        <f t="shared" si="18"/>
        <v>0</v>
      </c>
      <c r="P173" s="5"/>
      <c r="Q173" s="5"/>
    </row>
    <row r="174" spans="3:17" x14ac:dyDescent="0.25">
      <c r="C174" s="3"/>
      <c r="D174" s="3"/>
      <c r="E174" s="33"/>
      <c r="F174" s="34"/>
      <c r="G174" s="34"/>
      <c r="H174" s="83"/>
      <c r="I174" s="21"/>
      <c r="J174" s="23" t="e">
        <f t="shared" si="16"/>
        <v>#DIV/0!</v>
      </c>
      <c r="K174" s="23" t="e">
        <f t="shared" si="13"/>
        <v>#DIV/0!</v>
      </c>
      <c r="L174" s="23" t="e">
        <f t="shared" si="14"/>
        <v>#DIV/0!</v>
      </c>
      <c r="M174" s="23" t="e">
        <f t="shared" si="15"/>
        <v>#DIV/0!</v>
      </c>
      <c r="N174" s="69" t="e">
        <f t="shared" si="17"/>
        <v>#DIV/0!</v>
      </c>
      <c r="O174" s="69">
        <f t="shared" si="18"/>
        <v>0</v>
      </c>
      <c r="P174" s="5"/>
      <c r="Q174" s="5"/>
    </row>
    <row r="175" spans="3:17" x14ac:dyDescent="0.25">
      <c r="C175" s="3"/>
      <c r="D175" s="3"/>
      <c r="E175" s="33"/>
      <c r="F175" s="34"/>
      <c r="G175" s="34"/>
      <c r="H175" s="83"/>
      <c r="I175" s="21"/>
      <c r="J175" s="23" t="e">
        <f t="shared" si="16"/>
        <v>#DIV/0!</v>
      </c>
      <c r="K175" s="23" t="e">
        <f t="shared" si="13"/>
        <v>#DIV/0!</v>
      </c>
      <c r="L175" s="23" t="e">
        <f t="shared" si="14"/>
        <v>#DIV/0!</v>
      </c>
      <c r="M175" s="23" t="e">
        <f t="shared" si="15"/>
        <v>#DIV/0!</v>
      </c>
      <c r="N175" s="69" t="e">
        <f t="shared" si="17"/>
        <v>#DIV/0!</v>
      </c>
      <c r="O175" s="69">
        <f t="shared" si="18"/>
        <v>0</v>
      </c>
      <c r="P175" s="5"/>
      <c r="Q175" s="5"/>
    </row>
    <row r="176" spans="3:17" x14ac:dyDescent="0.25">
      <c r="C176" s="3"/>
      <c r="D176" s="3"/>
      <c r="E176" s="33"/>
      <c r="F176" s="34"/>
      <c r="G176" s="34"/>
      <c r="H176" s="83"/>
      <c r="I176" s="21"/>
      <c r="J176" s="23" t="e">
        <f t="shared" si="16"/>
        <v>#DIV/0!</v>
      </c>
      <c r="K176" s="23" t="e">
        <f t="shared" si="13"/>
        <v>#DIV/0!</v>
      </c>
      <c r="L176" s="23" t="e">
        <f t="shared" si="14"/>
        <v>#DIV/0!</v>
      </c>
      <c r="M176" s="23" t="e">
        <f t="shared" si="15"/>
        <v>#DIV/0!</v>
      </c>
      <c r="N176" s="69" t="e">
        <f t="shared" si="17"/>
        <v>#DIV/0!</v>
      </c>
      <c r="O176" s="69">
        <f t="shared" si="18"/>
        <v>0</v>
      </c>
      <c r="P176" s="5"/>
      <c r="Q176" s="5"/>
    </row>
    <row r="177" spans="3:17" x14ac:dyDescent="0.25">
      <c r="C177" s="3"/>
      <c r="D177" s="3"/>
      <c r="E177" s="33"/>
      <c r="F177" s="34"/>
      <c r="G177" s="34"/>
      <c r="H177" s="83"/>
      <c r="I177" s="21"/>
      <c r="J177" s="23" t="e">
        <f t="shared" si="16"/>
        <v>#DIV/0!</v>
      </c>
      <c r="K177" s="23" t="e">
        <f t="shared" si="13"/>
        <v>#DIV/0!</v>
      </c>
      <c r="L177" s="23" t="e">
        <f t="shared" si="14"/>
        <v>#DIV/0!</v>
      </c>
      <c r="M177" s="23" t="e">
        <f t="shared" si="15"/>
        <v>#DIV/0!</v>
      </c>
      <c r="N177" s="69" t="e">
        <f t="shared" si="17"/>
        <v>#DIV/0!</v>
      </c>
      <c r="O177" s="69">
        <f t="shared" si="18"/>
        <v>0</v>
      </c>
      <c r="P177" s="5"/>
      <c r="Q177" s="5"/>
    </row>
    <row r="178" spans="3:17" x14ac:dyDescent="0.25">
      <c r="C178" s="3"/>
      <c r="D178" s="3"/>
      <c r="E178" s="33"/>
      <c r="F178" s="34"/>
      <c r="G178" s="34"/>
      <c r="H178" s="83"/>
      <c r="I178" s="21"/>
      <c r="J178" s="23" t="e">
        <f t="shared" si="16"/>
        <v>#DIV/0!</v>
      </c>
      <c r="K178" s="23" t="e">
        <f t="shared" si="13"/>
        <v>#DIV/0!</v>
      </c>
      <c r="L178" s="23" t="e">
        <f t="shared" si="14"/>
        <v>#DIV/0!</v>
      </c>
      <c r="M178" s="23" t="e">
        <f t="shared" si="15"/>
        <v>#DIV/0!</v>
      </c>
      <c r="N178" s="69" t="e">
        <f t="shared" si="17"/>
        <v>#DIV/0!</v>
      </c>
      <c r="O178" s="69">
        <f t="shared" si="18"/>
        <v>0</v>
      </c>
      <c r="P178" s="5"/>
      <c r="Q178" s="5"/>
    </row>
    <row r="179" spans="3:17" x14ac:dyDescent="0.25">
      <c r="C179" s="3"/>
      <c r="D179" s="3"/>
      <c r="E179" s="33"/>
      <c r="F179" s="34"/>
      <c r="G179" s="34"/>
      <c r="H179" s="83"/>
      <c r="I179" s="21"/>
      <c r="J179" s="23" t="e">
        <f t="shared" si="16"/>
        <v>#DIV/0!</v>
      </c>
      <c r="K179" s="23" t="e">
        <f t="shared" si="13"/>
        <v>#DIV/0!</v>
      </c>
      <c r="L179" s="23" t="e">
        <f t="shared" si="14"/>
        <v>#DIV/0!</v>
      </c>
      <c r="M179" s="23" t="e">
        <f t="shared" si="15"/>
        <v>#DIV/0!</v>
      </c>
      <c r="N179" s="69" t="e">
        <f t="shared" si="17"/>
        <v>#DIV/0!</v>
      </c>
      <c r="O179" s="69">
        <f t="shared" si="18"/>
        <v>0</v>
      </c>
      <c r="P179" s="5"/>
      <c r="Q179" s="5"/>
    </row>
    <row r="180" spans="3:17" x14ac:dyDescent="0.25">
      <c r="C180" s="3"/>
      <c r="D180" s="3"/>
      <c r="E180" s="33"/>
      <c r="F180" s="34"/>
      <c r="G180" s="34"/>
      <c r="H180" s="83"/>
      <c r="I180" s="21"/>
      <c r="J180" s="23" t="e">
        <f t="shared" si="16"/>
        <v>#DIV/0!</v>
      </c>
      <c r="K180" s="23" t="e">
        <f t="shared" si="13"/>
        <v>#DIV/0!</v>
      </c>
      <c r="L180" s="23" t="e">
        <f t="shared" si="14"/>
        <v>#DIV/0!</v>
      </c>
      <c r="M180" s="23" t="e">
        <f t="shared" si="15"/>
        <v>#DIV/0!</v>
      </c>
      <c r="N180" s="69" t="e">
        <f t="shared" si="17"/>
        <v>#DIV/0!</v>
      </c>
      <c r="O180" s="69">
        <f t="shared" si="18"/>
        <v>0</v>
      </c>
      <c r="P180" s="5"/>
      <c r="Q180" s="5"/>
    </row>
    <row r="181" spans="3:17" x14ac:dyDescent="0.25">
      <c r="C181" s="3"/>
      <c r="D181" s="3"/>
      <c r="E181" s="5"/>
      <c r="F181" s="5"/>
      <c r="G181" s="5"/>
      <c r="H181" s="84"/>
      <c r="I181" s="5"/>
      <c r="J181" s="23" t="e">
        <f t="shared" si="16"/>
        <v>#DIV/0!</v>
      </c>
      <c r="K181" s="23" t="e">
        <f t="shared" si="13"/>
        <v>#DIV/0!</v>
      </c>
      <c r="L181" s="23" t="e">
        <f t="shared" si="14"/>
        <v>#DIV/0!</v>
      </c>
      <c r="M181" s="23" t="e">
        <f t="shared" si="15"/>
        <v>#DIV/0!</v>
      </c>
      <c r="N181" s="69" t="e">
        <f t="shared" si="17"/>
        <v>#DIV/0!</v>
      </c>
      <c r="O181" s="69">
        <f t="shared" si="18"/>
        <v>0</v>
      </c>
      <c r="P181" s="5"/>
      <c r="Q181" s="5"/>
    </row>
    <row r="182" spans="3:17" x14ac:dyDescent="0.25">
      <c r="C182" s="3"/>
      <c r="D182" s="3"/>
      <c r="E182" s="5"/>
      <c r="F182" s="5"/>
      <c r="G182" s="5"/>
      <c r="H182" s="84"/>
      <c r="I182" s="5"/>
      <c r="J182" s="43"/>
      <c r="K182" s="43"/>
      <c r="L182" s="43"/>
      <c r="M182" s="43"/>
      <c r="N182" s="70"/>
      <c r="O182" s="70"/>
      <c r="P182" s="5"/>
    </row>
    <row r="183" spans="3:17" x14ac:dyDescent="0.25">
      <c r="C183" s="3"/>
      <c r="D183" s="3"/>
      <c r="E183" s="5"/>
      <c r="F183" s="5"/>
      <c r="G183" s="5"/>
      <c r="H183" s="84"/>
      <c r="I183" s="5"/>
      <c r="J183" s="43"/>
      <c r="K183" s="43"/>
      <c r="L183" s="43"/>
      <c r="M183" s="43"/>
      <c r="N183" s="70"/>
      <c r="O183" s="70"/>
      <c r="P183" s="5"/>
    </row>
    <row r="184" spans="3:17" x14ac:dyDescent="0.25">
      <c r="C184" s="3"/>
      <c r="D184" s="3"/>
      <c r="E184" s="5"/>
      <c r="F184" s="5"/>
      <c r="G184" s="5"/>
      <c r="H184" s="84"/>
      <c r="I184" s="5"/>
      <c r="J184" s="43"/>
      <c r="K184" s="43"/>
      <c r="L184" s="43"/>
      <c r="M184" s="43"/>
      <c r="N184" s="70"/>
      <c r="O184" s="70"/>
      <c r="P184" s="5"/>
    </row>
    <row r="185" spans="3:17" x14ac:dyDescent="0.25">
      <c r="C185" s="3"/>
      <c r="D185" s="3"/>
      <c r="E185" s="5"/>
      <c r="F185" s="5"/>
      <c r="G185" s="5"/>
      <c r="H185" s="84"/>
      <c r="I185" s="5"/>
      <c r="J185" s="43"/>
      <c r="K185" s="43"/>
      <c r="L185" s="43"/>
      <c r="M185" s="43"/>
      <c r="N185" s="70"/>
      <c r="O185" s="70"/>
      <c r="P185" s="5"/>
    </row>
    <row r="186" spans="3:17" x14ac:dyDescent="0.25">
      <c r="C186" s="3"/>
      <c r="D186" s="3"/>
      <c r="E186" s="5"/>
      <c r="F186" s="5"/>
      <c r="G186" s="5"/>
      <c r="H186" s="84"/>
      <c r="I186" s="5"/>
      <c r="J186" s="43"/>
      <c r="K186" s="43"/>
      <c r="L186" s="43"/>
      <c r="M186" s="43"/>
      <c r="N186" s="70"/>
      <c r="O186" s="70"/>
      <c r="P186" s="5"/>
    </row>
    <row r="187" spans="3:17" x14ac:dyDescent="0.25">
      <c r="C187" s="3"/>
      <c r="D187" s="3"/>
      <c r="E187" s="5"/>
      <c r="F187" s="5"/>
      <c r="G187" s="5"/>
      <c r="H187" s="84"/>
      <c r="I187" s="5"/>
      <c r="J187" s="43"/>
      <c r="K187" s="43"/>
      <c r="L187" s="43"/>
      <c r="M187" s="43"/>
      <c r="N187" s="70"/>
      <c r="O187" s="70"/>
      <c r="P187" s="5"/>
    </row>
    <row r="188" spans="3:17" x14ac:dyDescent="0.25">
      <c r="C188" s="3"/>
      <c r="D188" s="3"/>
      <c r="E188" s="5"/>
      <c r="F188" s="5"/>
      <c r="G188" s="5"/>
      <c r="H188" s="84"/>
      <c r="I188" s="5"/>
      <c r="J188" s="43"/>
      <c r="K188" s="43"/>
      <c r="L188" s="43"/>
      <c r="M188" s="43"/>
      <c r="N188" s="70"/>
      <c r="O188" s="70"/>
      <c r="P188" s="5"/>
    </row>
    <row r="189" spans="3:17" x14ac:dyDescent="0.25">
      <c r="C189" s="3"/>
      <c r="D189" s="3"/>
      <c r="E189" s="5"/>
      <c r="F189" s="5"/>
      <c r="G189" s="5"/>
      <c r="H189" s="84"/>
      <c r="I189" s="5"/>
      <c r="J189" s="43"/>
      <c r="K189" s="43"/>
      <c r="L189" s="43"/>
      <c r="M189" s="43"/>
      <c r="N189" s="70"/>
      <c r="O189" s="70"/>
      <c r="P189" s="5"/>
    </row>
    <row r="190" spans="3:17" x14ac:dyDescent="0.25">
      <c r="C190" s="3"/>
      <c r="D190" s="3"/>
      <c r="E190" s="5"/>
      <c r="F190" s="5"/>
      <c r="G190" s="5"/>
      <c r="H190" s="84"/>
      <c r="I190" s="5"/>
      <c r="J190" s="43"/>
      <c r="K190" s="43"/>
      <c r="L190" s="43"/>
      <c r="M190" s="43"/>
      <c r="N190" s="70"/>
      <c r="O190" s="70"/>
      <c r="P190" s="5"/>
    </row>
    <row r="191" spans="3:17" x14ac:dyDescent="0.25">
      <c r="C191" s="3"/>
      <c r="D191" s="3"/>
      <c r="E191" s="5"/>
      <c r="F191" s="5"/>
      <c r="G191" s="5"/>
      <c r="H191" s="84"/>
      <c r="I191" s="5"/>
      <c r="J191" s="43"/>
      <c r="K191" s="43"/>
      <c r="L191" s="43"/>
      <c r="M191" s="43"/>
      <c r="N191" s="70"/>
      <c r="O191" s="70"/>
      <c r="P191" s="5"/>
    </row>
    <row r="192" spans="3:17" x14ac:dyDescent="0.25">
      <c r="C192" s="3"/>
      <c r="D192" s="3"/>
      <c r="E192" s="5"/>
      <c r="F192" s="5"/>
      <c r="G192" s="5"/>
      <c r="H192" s="84"/>
      <c r="I192" s="5"/>
      <c r="J192" s="43"/>
      <c r="K192" s="43"/>
      <c r="L192" s="43"/>
      <c r="M192" s="43"/>
      <c r="N192" s="70"/>
      <c r="O192" s="70"/>
      <c r="P192" s="5"/>
    </row>
    <row r="193" spans="3:16" x14ac:dyDescent="0.25">
      <c r="C193" s="3"/>
      <c r="D193" s="3"/>
      <c r="E193" s="5"/>
      <c r="F193" s="5"/>
      <c r="G193" s="5"/>
      <c r="H193" s="84"/>
      <c r="I193" s="5"/>
      <c r="J193" s="43"/>
      <c r="K193" s="43"/>
      <c r="L193" s="43"/>
      <c r="M193" s="43"/>
      <c r="N193" s="70"/>
      <c r="O193" s="70"/>
      <c r="P193" s="5"/>
    </row>
    <row r="194" spans="3:16" x14ac:dyDescent="0.25">
      <c r="C194" s="3"/>
      <c r="D194" s="3"/>
      <c r="E194" s="5"/>
      <c r="F194" s="5"/>
      <c r="G194" s="5"/>
      <c r="H194" s="84"/>
      <c r="I194" s="5"/>
      <c r="J194" s="43"/>
      <c r="K194" s="43"/>
      <c r="L194" s="43"/>
      <c r="M194" s="43"/>
      <c r="N194" s="70"/>
      <c r="O194" s="70"/>
      <c r="P194" s="5"/>
    </row>
    <row r="195" spans="3:16" x14ac:dyDescent="0.25">
      <c r="C195" s="3"/>
      <c r="D195" s="3"/>
      <c r="E195" s="5"/>
      <c r="F195" s="5"/>
      <c r="G195" s="5"/>
      <c r="H195" s="84"/>
      <c r="I195" s="5"/>
      <c r="J195" s="43"/>
      <c r="K195" s="43"/>
      <c r="L195" s="43"/>
      <c r="M195" s="43"/>
      <c r="N195" s="70"/>
      <c r="O195" s="70"/>
      <c r="P195" s="5"/>
    </row>
    <row r="196" spans="3:16" x14ac:dyDescent="0.25">
      <c r="C196" s="3"/>
      <c r="D196" s="3"/>
      <c r="E196" s="5"/>
      <c r="F196" s="5"/>
      <c r="G196" s="5"/>
      <c r="H196" s="84"/>
      <c r="I196" s="5"/>
      <c r="J196" s="43"/>
      <c r="K196" s="43"/>
      <c r="L196" s="43"/>
      <c r="M196" s="43"/>
      <c r="N196" s="70"/>
      <c r="O196" s="70"/>
      <c r="P196" s="5"/>
    </row>
    <row r="197" spans="3:16" x14ac:dyDescent="0.25">
      <c r="C197" s="3"/>
      <c r="D197" s="3"/>
      <c r="E197" s="5"/>
      <c r="F197" s="5"/>
      <c r="G197" s="5"/>
      <c r="H197" s="84"/>
      <c r="I197" s="5"/>
      <c r="J197" s="43"/>
      <c r="K197" s="43"/>
      <c r="L197" s="43"/>
      <c r="M197" s="43"/>
      <c r="N197" s="70"/>
      <c r="O197" s="70"/>
      <c r="P197" s="5"/>
    </row>
    <row r="198" spans="3:16" x14ac:dyDescent="0.25">
      <c r="C198" s="3"/>
      <c r="D198" s="3"/>
      <c r="E198" s="5"/>
      <c r="F198" s="5"/>
      <c r="G198" s="5"/>
      <c r="H198" s="84"/>
      <c r="I198" s="5"/>
      <c r="J198" s="43"/>
      <c r="K198" s="43"/>
      <c r="L198" s="43"/>
      <c r="M198" s="43"/>
      <c r="N198" s="70"/>
      <c r="O198" s="70"/>
      <c r="P198" s="5"/>
    </row>
    <row r="199" spans="3:16" x14ac:dyDescent="0.25">
      <c r="C199" s="3"/>
      <c r="D199" s="3"/>
      <c r="E199" s="5"/>
      <c r="F199" s="5"/>
      <c r="G199" s="5"/>
      <c r="H199" s="84"/>
      <c r="I199" s="5"/>
      <c r="J199" s="43"/>
      <c r="K199" s="43"/>
      <c r="L199" s="43"/>
      <c r="M199" s="43"/>
      <c r="N199" s="70"/>
      <c r="O199" s="70"/>
      <c r="P199" s="5"/>
    </row>
    <row r="200" spans="3:16" x14ac:dyDescent="0.25">
      <c r="C200" s="3"/>
      <c r="D200" s="3"/>
      <c r="E200" s="5"/>
      <c r="F200" s="5"/>
      <c r="G200" s="5"/>
      <c r="H200" s="84"/>
      <c r="I200" s="5"/>
      <c r="J200" s="43"/>
      <c r="K200" s="43"/>
      <c r="L200" s="43"/>
      <c r="M200" s="43"/>
      <c r="N200" s="70"/>
      <c r="O200" s="70"/>
      <c r="P200" s="5"/>
    </row>
    <row r="201" spans="3:16" x14ac:dyDescent="0.25">
      <c r="C201" s="3"/>
      <c r="D201" s="3"/>
      <c r="E201" s="5"/>
      <c r="F201" s="5"/>
      <c r="G201" s="5"/>
      <c r="H201" s="84"/>
      <c r="I201" s="5"/>
      <c r="J201" s="43"/>
      <c r="K201" s="43"/>
      <c r="L201" s="43"/>
      <c r="M201" s="43"/>
      <c r="N201" s="70"/>
      <c r="O201" s="70"/>
      <c r="P201" s="5"/>
    </row>
    <row r="202" spans="3:16" x14ac:dyDescent="0.25">
      <c r="C202" s="3"/>
      <c r="D202" s="3"/>
      <c r="E202" s="5"/>
      <c r="F202" s="5"/>
      <c r="G202" s="5"/>
      <c r="H202" s="84"/>
      <c r="I202" s="5"/>
      <c r="J202" s="43"/>
      <c r="K202" s="43"/>
      <c r="L202" s="43"/>
      <c r="M202" s="43"/>
      <c r="N202" s="70"/>
      <c r="O202" s="70"/>
      <c r="P202" s="5"/>
    </row>
    <row r="203" spans="3:16" x14ac:dyDescent="0.25">
      <c r="C203" s="3"/>
      <c r="D203" s="3"/>
      <c r="E203" s="5"/>
      <c r="F203" s="5"/>
      <c r="G203" s="5"/>
      <c r="H203" s="84"/>
      <c r="I203" s="5"/>
      <c r="J203" s="43"/>
      <c r="K203" s="43"/>
      <c r="L203" s="43"/>
      <c r="M203" s="43"/>
      <c r="N203" s="70"/>
      <c r="O203" s="70"/>
      <c r="P203" s="5"/>
    </row>
    <row r="204" spans="3:16" x14ac:dyDescent="0.25">
      <c r="C204" s="3"/>
      <c r="D204" s="3"/>
      <c r="E204" s="5"/>
      <c r="F204" s="5"/>
      <c r="G204" s="5"/>
      <c r="H204" s="84"/>
      <c r="I204" s="5"/>
      <c r="J204" s="43"/>
      <c r="K204" s="43"/>
      <c r="L204" s="43"/>
      <c r="M204" s="43"/>
      <c r="N204" s="70"/>
      <c r="O204" s="70"/>
      <c r="P204" s="5"/>
    </row>
    <row r="205" spans="3:16" x14ac:dyDescent="0.25">
      <c r="C205" s="3"/>
      <c r="D205" s="3"/>
      <c r="E205" s="5"/>
      <c r="F205" s="5"/>
      <c r="G205" s="5"/>
      <c r="H205" s="84"/>
      <c r="I205" s="5"/>
      <c r="J205" s="43"/>
      <c r="K205" s="43"/>
      <c r="L205" s="43"/>
      <c r="M205" s="43"/>
      <c r="N205" s="70"/>
      <c r="O205" s="70"/>
      <c r="P205" s="5"/>
    </row>
    <row r="206" spans="3:16" x14ac:dyDescent="0.25">
      <c r="C206" s="3"/>
      <c r="D206" s="3"/>
      <c r="E206" s="5"/>
      <c r="F206" s="5"/>
      <c r="G206" s="5"/>
      <c r="H206" s="84"/>
      <c r="I206" s="5"/>
      <c r="J206" s="43"/>
      <c r="K206" s="43"/>
      <c r="L206" s="43"/>
      <c r="M206" s="43"/>
      <c r="N206" s="70"/>
      <c r="O206" s="70"/>
      <c r="P206" s="5"/>
    </row>
    <row r="207" spans="3:16" x14ac:dyDescent="0.25">
      <c r="C207" s="3"/>
      <c r="D207" s="3"/>
      <c r="E207" s="5"/>
      <c r="F207" s="5"/>
      <c r="G207" s="5"/>
      <c r="H207" s="84"/>
      <c r="I207" s="5"/>
      <c r="J207" s="43"/>
      <c r="K207" s="43"/>
      <c r="L207" s="43"/>
      <c r="M207" s="43"/>
      <c r="N207" s="70"/>
      <c r="O207" s="70"/>
      <c r="P207" s="5"/>
    </row>
    <row r="208" spans="3:16" x14ac:dyDescent="0.25">
      <c r="C208" s="3"/>
      <c r="D208" s="3"/>
      <c r="E208" s="5"/>
      <c r="F208" s="5"/>
      <c r="G208" s="5"/>
      <c r="H208" s="84"/>
      <c r="I208" s="5"/>
      <c r="J208" s="43"/>
      <c r="K208" s="43"/>
      <c r="L208" s="43"/>
      <c r="M208" s="43"/>
      <c r="N208" s="70"/>
      <c r="O208" s="70"/>
      <c r="P208" s="5"/>
    </row>
    <row r="209" spans="3:16" x14ac:dyDescent="0.25">
      <c r="C209" s="3"/>
      <c r="D209" s="3"/>
      <c r="E209" s="5"/>
      <c r="F209" s="5"/>
      <c r="G209" s="5"/>
      <c r="H209" s="84"/>
      <c r="I209" s="5"/>
      <c r="J209" s="43"/>
      <c r="K209" s="43"/>
      <c r="L209" s="43"/>
      <c r="M209" s="43"/>
      <c r="N209" s="70"/>
      <c r="O209" s="70"/>
      <c r="P209" s="5"/>
    </row>
    <row r="210" spans="3:16" x14ac:dyDescent="0.25">
      <c r="C210" s="3"/>
      <c r="D210" s="3"/>
      <c r="E210" s="5"/>
      <c r="F210" s="5"/>
      <c r="G210" s="5"/>
      <c r="H210" s="84"/>
      <c r="I210" s="5"/>
      <c r="J210" s="43"/>
      <c r="K210" s="43"/>
      <c r="L210" s="43"/>
      <c r="M210" s="43"/>
      <c r="N210" s="70"/>
      <c r="O210" s="70"/>
      <c r="P210" s="5"/>
    </row>
    <row r="211" spans="3:16" x14ac:dyDescent="0.25">
      <c r="C211" s="3"/>
      <c r="D211" s="3"/>
      <c r="E211" s="5"/>
      <c r="F211" s="5"/>
      <c r="G211" s="5"/>
      <c r="H211" s="84"/>
      <c r="I211" s="5"/>
      <c r="J211" s="43"/>
      <c r="K211" s="43"/>
      <c r="L211" s="43"/>
      <c r="M211" s="43"/>
      <c r="N211" s="70"/>
      <c r="O211" s="70"/>
      <c r="P211" s="5"/>
    </row>
    <row r="212" spans="3:16" x14ac:dyDescent="0.25">
      <c r="C212" s="3"/>
      <c r="D212" s="3"/>
      <c r="E212" s="5"/>
      <c r="F212" s="5"/>
      <c r="G212" s="5"/>
      <c r="H212" s="84"/>
      <c r="I212" s="5"/>
      <c r="J212" s="43"/>
      <c r="K212" s="43"/>
      <c r="L212" s="43"/>
      <c r="M212" s="43"/>
      <c r="N212" s="70"/>
      <c r="O212" s="70"/>
      <c r="P212" s="5"/>
    </row>
    <row r="213" spans="3:16" x14ac:dyDescent="0.25">
      <c r="C213" s="3"/>
      <c r="D213" s="3"/>
      <c r="E213" s="5"/>
      <c r="F213" s="5"/>
      <c r="G213" s="5"/>
      <c r="H213" s="84"/>
      <c r="I213" s="5"/>
      <c r="J213" s="43"/>
      <c r="K213" s="43"/>
      <c r="L213" s="43"/>
      <c r="M213" s="43"/>
      <c r="N213" s="70"/>
      <c r="O213" s="70"/>
      <c r="P213" s="5"/>
    </row>
    <row r="214" spans="3:16" x14ac:dyDescent="0.25">
      <c r="C214" s="3"/>
      <c r="D214" s="3"/>
      <c r="E214" s="5"/>
      <c r="F214" s="5"/>
      <c r="G214" s="5"/>
      <c r="H214" s="84"/>
      <c r="I214" s="5"/>
      <c r="J214" s="43"/>
      <c r="K214" s="43"/>
      <c r="L214" s="43"/>
      <c r="M214" s="43"/>
      <c r="N214" s="70"/>
      <c r="O214" s="70"/>
      <c r="P214" s="5"/>
    </row>
    <row r="215" spans="3:16" x14ac:dyDescent="0.25">
      <c r="C215" s="3"/>
      <c r="D215" s="3"/>
      <c r="E215" s="5"/>
      <c r="F215" s="5"/>
      <c r="G215" s="5"/>
      <c r="H215" s="84"/>
      <c r="I215" s="5"/>
      <c r="J215" s="43"/>
      <c r="K215" s="43"/>
      <c r="L215" s="43"/>
      <c r="M215" s="43"/>
      <c r="N215" s="70"/>
      <c r="O215" s="70"/>
      <c r="P215" s="5"/>
    </row>
    <row r="216" spans="3:16" x14ac:dyDescent="0.25">
      <c r="C216" s="3"/>
      <c r="D216" s="3"/>
      <c r="E216" s="5"/>
      <c r="F216" s="5"/>
      <c r="G216" s="5"/>
      <c r="H216" s="84"/>
      <c r="I216" s="5"/>
      <c r="J216" s="43"/>
      <c r="K216" s="43"/>
      <c r="L216" s="43"/>
      <c r="M216" s="43"/>
      <c r="N216" s="70"/>
      <c r="O216" s="70"/>
      <c r="P216" s="5"/>
    </row>
    <row r="217" spans="3:16" x14ac:dyDescent="0.25">
      <c r="C217" s="3"/>
      <c r="D217" s="3"/>
      <c r="E217" s="5"/>
      <c r="F217" s="5"/>
      <c r="G217" s="5"/>
      <c r="H217" s="84"/>
      <c r="I217" s="5"/>
      <c r="J217" s="43"/>
      <c r="K217" s="43"/>
      <c r="L217" s="43"/>
      <c r="M217" s="43"/>
      <c r="N217" s="70"/>
      <c r="O217" s="70"/>
      <c r="P217" s="5"/>
    </row>
    <row r="218" spans="3:16" x14ac:dyDescent="0.25">
      <c r="C218" s="3"/>
      <c r="D218" s="3"/>
      <c r="E218" s="5"/>
      <c r="F218" s="5"/>
      <c r="G218" s="5"/>
      <c r="H218" s="84"/>
      <c r="I218" s="5"/>
      <c r="J218" s="43"/>
      <c r="K218" s="43"/>
      <c r="L218" s="43"/>
      <c r="M218" s="43"/>
      <c r="N218" s="70"/>
      <c r="O218" s="70"/>
      <c r="P218" s="5"/>
    </row>
    <row r="219" spans="3:16" x14ac:dyDescent="0.25">
      <c r="C219" s="3"/>
      <c r="D219" s="3"/>
      <c r="E219" s="5"/>
      <c r="F219" s="5"/>
      <c r="G219" s="5"/>
      <c r="H219" s="84"/>
      <c r="I219" s="5"/>
      <c r="J219" s="43"/>
      <c r="K219" s="43"/>
      <c r="L219" s="43"/>
      <c r="M219" s="43"/>
      <c r="N219" s="70"/>
      <c r="O219" s="70"/>
      <c r="P219" s="5"/>
    </row>
    <row r="220" spans="3:16" x14ac:dyDescent="0.25">
      <c r="C220" s="3"/>
      <c r="D220" s="3"/>
      <c r="E220" s="5"/>
      <c r="F220" s="5"/>
      <c r="G220" s="5"/>
      <c r="H220" s="84"/>
      <c r="I220" s="5"/>
      <c r="J220" s="43"/>
      <c r="K220" s="43"/>
      <c r="L220" s="43"/>
      <c r="M220" s="43"/>
      <c r="N220" s="70"/>
      <c r="O220" s="70"/>
      <c r="P220" s="5"/>
    </row>
    <row r="221" spans="3:16" x14ac:dyDescent="0.25">
      <c r="C221" s="3"/>
      <c r="D221" s="3"/>
      <c r="E221" s="5"/>
      <c r="F221" s="5"/>
      <c r="G221" s="5"/>
      <c r="H221" s="84"/>
      <c r="I221" s="5"/>
      <c r="J221" s="43"/>
      <c r="K221" s="43"/>
      <c r="L221" s="43"/>
      <c r="M221" s="43"/>
      <c r="N221" s="70"/>
      <c r="O221" s="70"/>
      <c r="P221" s="5"/>
    </row>
    <row r="222" spans="3:16" x14ac:dyDescent="0.25">
      <c r="C222" s="3"/>
      <c r="D222" s="3"/>
      <c r="E222" s="5"/>
      <c r="F222" s="5"/>
      <c r="G222" s="5"/>
      <c r="H222" s="84"/>
      <c r="I222" s="5"/>
      <c r="J222" s="43"/>
      <c r="K222" s="43"/>
      <c r="L222" s="43"/>
      <c r="M222" s="43"/>
      <c r="N222" s="70"/>
      <c r="O222" s="70"/>
      <c r="P222" s="5"/>
    </row>
    <row r="223" spans="3:16" x14ac:dyDescent="0.25">
      <c r="C223" s="3"/>
      <c r="D223" s="3"/>
      <c r="E223" s="5"/>
      <c r="F223" s="5"/>
      <c r="G223" s="5"/>
      <c r="H223" s="84"/>
      <c r="I223" s="5"/>
      <c r="J223" s="43"/>
      <c r="K223" s="43"/>
      <c r="L223" s="43"/>
      <c r="M223" s="43"/>
      <c r="N223" s="70"/>
      <c r="O223" s="70"/>
      <c r="P223" s="5"/>
    </row>
    <row r="224" spans="3:16" x14ac:dyDescent="0.25">
      <c r="C224" s="3"/>
      <c r="D224" s="3"/>
      <c r="E224" s="5"/>
      <c r="F224" s="5"/>
      <c r="G224" s="5"/>
      <c r="H224" s="84"/>
      <c r="I224" s="5"/>
      <c r="J224" s="43"/>
      <c r="K224" s="43"/>
      <c r="L224" s="43"/>
      <c r="M224" s="43"/>
      <c r="N224" s="70"/>
      <c r="O224" s="70"/>
      <c r="P224" s="5"/>
    </row>
    <row r="225" spans="3:16" x14ac:dyDescent="0.25">
      <c r="C225" s="3"/>
      <c r="D225" s="3"/>
      <c r="E225" s="5"/>
      <c r="F225" s="5"/>
      <c r="G225" s="5"/>
      <c r="H225" s="84"/>
      <c r="I225" s="5"/>
      <c r="J225" s="43"/>
      <c r="K225" s="43"/>
      <c r="L225" s="43"/>
      <c r="M225" s="43"/>
      <c r="N225" s="70"/>
      <c r="O225" s="70"/>
      <c r="P225" s="5"/>
    </row>
    <row r="226" spans="3:16" x14ac:dyDescent="0.25">
      <c r="C226" s="3"/>
      <c r="D226" s="3"/>
      <c r="E226" s="5"/>
      <c r="F226" s="5"/>
      <c r="G226" s="5"/>
      <c r="H226" s="84"/>
      <c r="I226" s="5"/>
      <c r="J226" s="43"/>
      <c r="K226" s="43"/>
      <c r="L226" s="43"/>
      <c r="M226" s="43"/>
      <c r="N226" s="70"/>
      <c r="O226" s="70"/>
      <c r="P226" s="5"/>
    </row>
    <row r="227" spans="3:16" x14ac:dyDescent="0.25">
      <c r="C227" s="3"/>
      <c r="D227" s="3"/>
      <c r="E227" s="5"/>
      <c r="F227" s="5"/>
      <c r="G227" s="5"/>
      <c r="H227" s="84"/>
      <c r="I227" s="5"/>
      <c r="J227" s="43"/>
      <c r="K227" s="43"/>
      <c r="L227" s="43"/>
      <c r="M227" s="43"/>
      <c r="N227" s="70"/>
      <c r="O227" s="70"/>
      <c r="P227" s="5"/>
    </row>
    <row r="228" spans="3:16" x14ac:dyDescent="0.25">
      <c r="C228" s="3"/>
      <c r="D228" s="3"/>
      <c r="E228" s="5"/>
      <c r="F228" s="5"/>
      <c r="G228" s="5"/>
      <c r="H228" s="84"/>
      <c r="I228" s="5"/>
      <c r="J228" s="43"/>
      <c r="K228" s="43"/>
      <c r="L228" s="43"/>
      <c r="M228" s="43"/>
      <c r="N228" s="70"/>
      <c r="O228" s="70"/>
      <c r="P228" s="5"/>
    </row>
    <row r="229" spans="3:16" x14ac:dyDescent="0.25">
      <c r="C229" s="3"/>
      <c r="D229" s="3"/>
      <c r="E229" s="5"/>
      <c r="F229" s="5"/>
      <c r="G229" s="5"/>
      <c r="H229" s="84"/>
      <c r="I229" s="5"/>
      <c r="J229" s="43"/>
      <c r="K229" s="43"/>
      <c r="L229" s="43"/>
      <c r="M229" s="43"/>
      <c r="N229" s="70"/>
      <c r="O229" s="70"/>
      <c r="P229" s="5"/>
    </row>
    <row r="230" spans="3:16" x14ac:dyDescent="0.25">
      <c r="C230" s="3"/>
      <c r="D230" s="3"/>
      <c r="E230" s="5"/>
      <c r="F230" s="5"/>
      <c r="G230" s="5"/>
      <c r="H230" s="84"/>
      <c r="I230" s="5"/>
      <c r="J230" s="43"/>
      <c r="K230" s="43"/>
      <c r="L230" s="43"/>
      <c r="M230" s="43"/>
      <c r="N230" s="70"/>
      <c r="O230" s="70"/>
      <c r="P230" s="5"/>
    </row>
    <row r="231" spans="3:16" x14ac:dyDescent="0.25">
      <c r="C231" s="3"/>
      <c r="D231" s="3"/>
      <c r="E231" s="5"/>
      <c r="F231" s="5"/>
      <c r="G231" s="5"/>
      <c r="H231" s="84"/>
      <c r="I231" s="5"/>
      <c r="J231" s="43"/>
      <c r="K231" s="43"/>
      <c r="L231" s="43"/>
      <c r="M231" s="43"/>
      <c r="N231" s="70"/>
      <c r="O231" s="70"/>
      <c r="P231" s="5"/>
    </row>
    <row r="232" spans="3:16" x14ac:dyDescent="0.25">
      <c r="C232" s="3"/>
      <c r="D232" s="3"/>
      <c r="E232" s="5"/>
      <c r="F232" s="5"/>
      <c r="G232" s="5"/>
      <c r="H232" s="84"/>
      <c r="I232" s="5"/>
      <c r="J232" s="43"/>
      <c r="K232" s="43"/>
      <c r="L232" s="43"/>
      <c r="M232" s="43"/>
      <c r="N232" s="70"/>
      <c r="O232" s="70"/>
      <c r="P232" s="5"/>
    </row>
    <row r="233" spans="3:16" x14ac:dyDescent="0.25">
      <c r="C233" s="3"/>
      <c r="D233" s="3"/>
      <c r="E233" s="5"/>
      <c r="F233" s="5"/>
      <c r="G233" s="5"/>
      <c r="H233" s="84"/>
      <c r="I233" s="5"/>
      <c r="J233" s="43"/>
      <c r="K233" s="43"/>
      <c r="L233" s="43"/>
      <c r="M233" s="43"/>
      <c r="N233" s="70"/>
      <c r="O233" s="70"/>
      <c r="P233" s="5"/>
    </row>
    <row r="234" spans="3:16" x14ac:dyDescent="0.25">
      <c r="C234" s="3"/>
      <c r="D234" s="3"/>
      <c r="E234" s="5"/>
      <c r="F234" s="5"/>
      <c r="G234" s="5"/>
      <c r="H234" s="84"/>
      <c r="I234" s="5"/>
      <c r="J234" s="43"/>
      <c r="K234" s="43"/>
      <c r="L234" s="43"/>
      <c r="M234" s="43"/>
      <c r="N234" s="70"/>
      <c r="O234" s="70"/>
      <c r="P234" s="5"/>
    </row>
    <row r="235" spans="3:16" x14ac:dyDescent="0.25">
      <c r="C235" s="3"/>
      <c r="D235" s="3"/>
      <c r="E235" s="5"/>
      <c r="F235" s="5"/>
      <c r="G235" s="5"/>
      <c r="H235" s="84"/>
      <c r="I235" s="5"/>
      <c r="J235" s="43"/>
      <c r="K235" s="43"/>
      <c r="L235" s="43"/>
      <c r="M235" s="43"/>
      <c r="N235" s="70"/>
      <c r="O235" s="70"/>
      <c r="P235" s="5"/>
    </row>
    <row r="236" spans="3:16" x14ac:dyDescent="0.25">
      <c r="C236" s="3"/>
      <c r="D236" s="3"/>
      <c r="E236" s="5"/>
      <c r="F236" s="5"/>
      <c r="G236" s="5"/>
      <c r="H236" s="84"/>
      <c r="I236" s="5"/>
      <c r="J236" s="43"/>
      <c r="K236" s="43"/>
      <c r="L236" s="43"/>
      <c r="M236" s="43"/>
      <c r="N236" s="70"/>
      <c r="O236" s="70"/>
      <c r="P236" s="5"/>
    </row>
    <row r="237" spans="3:16" x14ac:dyDescent="0.25">
      <c r="C237" s="3"/>
      <c r="D237" s="3"/>
      <c r="E237" s="5"/>
      <c r="F237" s="5"/>
      <c r="G237" s="5"/>
      <c r="H237" s="84"/>
      <c r="I237" s="5"/>
      <c r="J237" s="43"/>
      <c r="K237" s="43"/>
      <c r="L237" s="43"/>
      <c r="M237" s="43"/>
      <c r="N237" s="70"/>
      <c r="O237" s="70"/>
      <c r="P237" s="5"/>
    </row>
    <row r="238" spans="3:16" x14ac:dyDescent="0.25">
      <c r="C238" s="3"/>
      <c r="D238" s="3"/>
      <c r="E238" s="5"/>
      <c r="F238" s="5"/>
      <c r="G238" s="5"/>
      <c r="H238" s="84"/>
      <c r="I238" s="5"/>
      <c r="J238" s="43"/>
      <c r="K238" s="43"/>
      <c r="L238" s="43"/>
      <c r="M238" s="43"/>
      <c r="N238" s="70"/>
      <c r="O238" s="70"/>
      <c r="P238" s="5"/>
    </row>
    <row r="239" spans="3:16" x14ac:dyDescent="0.25">
      <c r="C239" s="3"/>
      <c r="D239" s="3"/>
      <c r="E239" s="5"/>
      <c r="F239" s="5"/>
      <c r="G239" s="5"/>
      <c r="H239" s="84"/>
      <c r="I239" s="5"/>
      <c r="J239" s="43"/>
      <c r="K239" s="43"/>
      <c r="L239" s="43"/>
      <c r="M239" s="43"/>
      <c r="N239" s="70"/>
      <c r="O239" s="70"/>
      <c r="P239" s="5"/>
    </row>
    <row r="240" spans="3:16" x14ac:dyDescent="0.25">
      <c r="C240" s="3"/>
      <c r="D240" s="3"/>
      <c r="E240" s="5"/>
      <c r="F240" s="5"/>
      <c r="G240" s="5"/>
      <c r="H240" s="84"/>
      <c r="I240" s="5"/>
      <c r="J240" s="43"/>
      <c r="K240" s="43"/>
      <c r="L240" s="43"/>
      <c r="M240" s="43"/>
      <c r="N240" s="70"/>
      <c r="O240" s="70"/>
      <c r="P240" s="5"/>
    </row>
    <row r="241" spans="3:16" x14ac:dyDescent="0.25">
      <c r="C241" s="3"/>
      <c r="D241" s="3"/>
      <c r="E241" s="5"/>
      <c r="F241" s="5"/>
      <c r="G241" s="5"/>
      <c r="H241" s="84"/>
      <c r="I241" s="5"/>
      <c r="J241" s="43"/>
      <c r="K241" s="43"/>
      <c r="L241" s="43"/>
      <c r="M241" s="43"/>
      <c r="N241" s="70"/>
      <c r="O241" s="70"/>
      <c r="P241" s="5"/>
    </row>
    <row r="242" spans="3:16" x14ac:dyDescent="0.25">
      <c r="C242" s="3"/>
      <c r="D242" s="3"/>
      <c r="E242" s="5"/>
      <c r="F242" s="5"/>
      <c r="G242" s="5"/>
      <c r="H242" s="84"/>
      <c r="I242" s="5"/>
      <c r="J242" s="43"/>
      <c r="K242" s="43"/>
      <c r="L242" s="43"/>
      <c r="M242" s="43"/>
      <c r="N242" s="70"/>
      <c r="O242" s="70"/>
      <c r="P242" s="5"/>
    </row>
    <row r="243" spans="3:16" x14ac:dyDescent="0.25">
      <c r="C243" s="3"/>
      <c r="D243" s="3"/>
      <c r="E243" s="5"/>
      <c r="F243" s="5"/>
      <c r="G243" s="5"/>
      <c r="H243" s="84"/>
      <c r="I243" s="5"/>
      <c r="J243" s="43"/>
      <c r="K243" s="43"/>
      <c r="L243" s="43"/>
      <c r="M243" s="43"/>
      <c r="N243" s="70"/>
      <c r="O243" s="70"/>
      <c r="P243" s="5"/>
    </row>
    <row r="244" spans="3:16" x14ac:dyDescent="0.25">
      <c r="C244" s="3"/>
      <c r="D244" s="3"/>
      <c r="E244" s="5"/>
      <c r="F244" s="5"/>
      <c r="G244" s="5"/>
      <c r="H244" s="84"/>
      <c r="I244" s="5"/>
      <c r="J244" s="43"/>
      <c r="K244" s="43"/>
      <c r="L244" s="43"/>
      <c r="M244" s="43"/>
      <c r="N244" s="70"/>
      <c r="O244" s="70"/>
      <c r="P244" s="5"/>
    </row>
    <row r="245" spans="3:16" x14ac:dyDescent="0.25">
      <c r="C245" s="3"/>
      <c r="D245" s="3"/>
      <c r="E245" s="5"/>
      <c r="F245" s="5"/>
      <c r="G245" s="5"/>
      <c r="H245" s="84"/>
      <c r="I245" s="5"/>
      <c r="J245" s="43"/>
      <c r="K245" s="43"/>
      <c r="L245" s="43"/>
      <c r="M245" s="43"/>
      <c r="N245" s="70"/>
      <c r="O245" s="70"/>
      <c r="P245" s="5"/>
    </row>
    <row r="246" spans="3:16" x14ac:dyDescent="0.25">
      <c r="C246" s="3"/>
      <c r="D246" s="3"/>
      <c r="E246" s="5"/>
      <c r="F246" s="5"/>
      <c r="G246" s="5"/>
      <c r="H246" s="84"/>
      <c r="I246" s="5"/>
      <c r="J246" s="43"/>
      <c r="K246" s="43"/>
      <c r="L246" s="43"/>
      <c r="M246" s="43"/>
      <c r="N246" s="70"/>
      <c r="O246" s="70"/>
      <c r="P246" s="5"/>
    </row>
    <row r="247" spans="3:16" x14ac:dyDescent="0.25">
      <c r="C247" s="3"/>
      <c r="D247" s="3"/>
      <c r="E247" s="5"/>
      <c r="F247" s="5"/>
      <c r="G247" s="5"/>
      <c r="H247" s="84"/>
      <c r="I247" s="5"/>
      <c r="J247" s="43"/>
      <c r="K247" s="43"/>
      <c r="L247" s="43"/>
      <c r="M247" s="43"/>
      <c r="N247" s="70"/>
      <c r="O247" s="70"/>
      <c r="P247" s="5"/>
    </row>
    <row r="248" spans="3:16" x14ac:dyDescent="0.25">
      <c r="C248" s="3"/>
      <c r="D248" s="3"/>
      <c r="E248" s="5"/>
      <c r="F248" s="5"/>
      <c r="G248" s="5"/>
      <c r="H248" s="84"/>
      <c r="I248" s="5"/>
      <c r="J248" s="43"/>
      <c r="K248" s="43"/>
      <c r="L248" s="43"/>
      <c r="M248" s="43"/>
      <c r="N248" s="70"/>
      <c r="O248" s="70"/>
      <c r="P248" s="5"/>
    </row>
    <row r="249" spans="3:16" x14ac:dyDescent="0.25">
      <c r="C249" s="3"/>
      <c r="D249" s="3"/>
      <c r="E249" s="5"/>
      <c r="F249" s="5"/>
      <c r="G249" s="5"/>
      <c r="H249" s="84"/>
      <c r="I249" s="5"/>
      <c r="J249" s="43"/>
      <c r="K249" s="43"/>
      <c r="L249" s="43"/>
      <c r="M249" s="43"/>
      <c r="N249" s="70"/>
      <c r="O249" s="70"/>
      <c r="P249" s="5"/>
    </row>
    <row r="250" spans="3:16" x14ac:dyDescent="0.25">
      <c r="C250" s="3"/>
      <c r="D250" s="3"/>
      <c r="E250" s="5"/>
      <c r="F250" s="5"/>
      <c r="G250" s="5"/>
      <c r="H250" s="84"/>
      <c r="I250" s="5"/>
      <c r="J250" s="43"/>
      <c r="K250" s="43"/>
      <c r="L250" s="43"/>
      <c r="M250" s="43"/>
      <c r="N250" s="70"/>
      <c r="O250" s="70"/>
      <c r="P250" s="5"/>
    </row>
    <row r="251" spans="3:16" x14ac:dyDescent="0.25">
      <c r="C251" s="3"/>
      <c r="D251" s="3"/>
      <c r="E251" s="5"/>
      <c r="F251" s="5"/>
      <c r="G251" s="5"/>
      <c r="H251" s="84"/>
      <c r="I251" s="5"/>
      <c r="J251" s="43"/>
      <c r="K251" s="43"/>
      <c r="L251" s="43"/>
      <c r="M251" s="43"/>
      <c r="N251" s="70"/>
      <c r="O251" s="70"/>
      <c r="P251" s="5"/>
    </row>
    <row r="252" spans="3:16" x14ac:dyDescent="0.25">
      <c r="C252" s="3"/>
      <c r="D252" s="3"/>
      <c r="E252" s="5"/>
      <c r="F252" s="5"/>
      <c r="G252" s="5"/>
      <c r="H252" s="84"/>
      <c r="I252" s="5"/>
      <c r="J252" s="43"/>
      <c r="K252" s="43"/>
      <c r="L252" s="43"/>
      <c r="M252" s="43"/>
      <c r="N252" s="70"/>
      <c r="O252" s="70"/>
      <c r="P252" s="5"/>
    </row>
    <row r="253" spans="3:16" x14ac:dyDescent="0.25">
      <c r="C253" s="3"/>
      <c r="D253" s="3"/>
      <c r="E253" s="5"/>
      <c r="F253" s="5"/>
      <c r="G253" s="5"/>
      <c r="H253" s="84"/>
      <c r="I253" s="5"/>
      <c r="J253" s="43"/>
      <c r="K253" s="43"/>
      <c r="L253" s="43"/>
      <c r="M253" s="43"/>
      <c r="N253" s="70"/>
      <c r="O253" s="70"/>
      <c r="P253" s="5"/>
    </row>
    <row r="254" spans="3:16" x14ac:dyDescent="0.25">
      <c r="C254" s="3"/>
      <c r="D254" s="3"/>
      <c r="E254" s="5"/>
      <c r="F254" s="5"/>
      <c r="G254" s="5"/>
      <c r="H254" s="84"/>
      <c r="I254" s="5"/>
      <c r="J254" s="43"/>
      <c r="K254" s="43"/>
      <c r="L254" s="43"/>
      <c r="M254" s="43"/>
      <c r="N254" s="70"/>
      <c r="O254" s="70"/>
      <c r="P254" s="5"/>
    </row>
    <row r="255" spans="3:16" x14ac:dyDescent="0.25">
      <c r="C255" s="3"/>
      <c r="D255" s="3"/>
      <c r="E255" s="5"/>
      <c r="F255" s="5"/>
      <c r="G255" s="5"/>
      <c r="H255" s="84"/>
      <c r="I255" s="5"/>
      <c r="J255" s="43"/>
      <c r="K255" s="43"/>
      <c r="L255" s="43"/>
      <c r="M255" s="43"/>
      <c r="N255" s="70"/>
      <c r="O255" s="70"/>
      <c r="P255" s="5"/>
    </row>
    <row r="256" spans="3:16" x14ac:dyDescent="0.25">
      <c r="C256" s="3"/>
      <c r="D256" s="3"/>
      <c r="E256" s="5"/>
      <c r="F256" s="5"/>
      <c r="G256" s="5"/>
      <c r="H256" s="84"/>
      <c r="I256" s="5"/>
      <c r="J256" s="43"/>
      <c r="K256" s="43"/>
      <c r="L256" s="43"/>
      <c r="M256" s="43"/>
      <c r="N256" s="70"/>
      <c r="O256" s="70"/>
      <c r="P256" s="5"/>
    </row>
    <row r="257" spans="3:16" x14ac:dyDescent="0.25">
      <c r="C257" s="3"/>
      <c r="D257" s="3"/>
      <c r="E257" s="5"/>
      <c r="F257" s="5"/>
      <c r="G257" s="5"/>
      <c r="H257" s="84"/>
      <c r="I257" s="5"/>
      <c r="J257" s="43"/>
      <c r="K257" s="43"/>
      <c r="L257" s="43"/>
      <c r="M257" s="43"/>
      <c r="N257" s="70"/>
      <c r="O257" s="70"/>
      <c r="P257" s="5"/>
    </row>
    <row r="258" spans="3:16" x14ac:dyDescent="0.25">
      <c r="C258" s="3"/>
      <c r="D258" s="3"/>
      <c r="E258" s="5"/>
      <c r="F258" s="5"/>
      <c r="G258" s="5"/>
      <c r="H258" s="84"/>
      <c r="I258" s="5"/>
      <c r="J258" s="43"/>
      <c r="K258" s="43"/>
      <c r="L258" s="43"/>
      <c r="M258" s="43"/>
      <c r="N258" s="70"/>
      <c r="O258" s="70"/>
      <c r="P258" s="5"/>
    </row>
    <row r="259" spans="3:16" x14ac:dyDescent="0.25">
      <c r="C259" s="3"/>
      <c r="D259" s="3"/>
      <c r="E259" s="5"/>
      <c r="F259" s="5"/>
      <c r="G259" s="5"/>
      <c r="H259" s="84"/>
      <c r="I259" s="5"/>
      <c r="J259" s="43"/>
      <c r="K259" s="43"/>
      <c r="L259" s="43"/>
      <c r="M259" s="43"/>
      <c r="N259" s="70"/>
      <c r="O259" s="70"/>
      <c r="P259" s="5"/>
    </row>
    <row r="260" spans="3:16" x14ac:dyDescent="0.25">
      <c r="C260" s="3"/>
      <c r="D260" s="3"/>
      <c r="E260" s="5"/>
      <c r="F260" s="5"/>
      <c r="G260" s="5"/>
      <c r="H260" s="84"/>
      <c r="I260" s="5"/>
      <c r="J260" s="43"/>
      <c r="K260" s="43"/>
      <c r="L260" s="43"/>
      <c r="M260" s="43"/>
      <c r="N260" s="70"/>
      <c r="O260" s="70"/>
      <c r="P260" s="5"/>
    </row>
    <row r="261" spans="3:16" x14ac:dyDescent="0.25">
      <c r="C261" s="3"/>
      <c r="D261" s="3"/>
      <c r="E261" s="5"/>
      <c r="F261" s="5"/>
      <c r="G261" s="5"/>
      <c r="H261" s="84"/>
      <c r="I261" s="5"/>
      <c r="J261" s="43"/>
      <c r="K261" s="43"/>
      <c r="L261" s="43"/>
      <c r="M261" s="43"/>
      <c r="N261" s="70"/>
      <c r="O261" s="70"/>
      <c r="P261" s="5"/>
    </row>
    <row r="262" spans="3:16" x14ac:dyDescent="0.25">
      <c r="C262" s="3"/>
      <c r="D262" s="3"/>
      <c r="E262" s="5"/>
      <c r="F262" s="5"/>
      <c r="G262" s="5"/>
      <c r="H262" s="84"/>
      <c r="I262" s="5"/>
      <c r="J262" s="43"/>
      <c r="K262" s="43"/>
      <c r="L262" s="43"/>
      <c r="M262" s="43"/>
      <c r="N262" s="70"/>
      <c r="O262" s="70"/>
      <c r="P262" s="5"/>
    </row>
    <row r="263" spans="3:16" x14ac:dyDescent="0.25">
      <c r="C263" s="3"/>
      <c r="D263" s="3"/>
      <c r="E263" s="5"/>
      <c r="F263" s="5"/>
      <c r="G263" s="5"/>
      <c r="H263" s="84"/>
      <c r="I263" s="5"/>
      <c r="J263" s="43"/>
      <c r="K263" s="43"/>
      <c r="L263" s="43"/>
      <c r="M263" s="43"/>
      <c r="N263" s="70"/>
      <c r="O263" s="70"/>
      <c r="P263" s="5"/>
    </row>
    <row r="264" spans="3:16" x14ac:dyDescent="0.25">
      <c r="C264" s="3"/>
      <c r="D264" s="3"/>
      <c r="E264" s="5"/>
      <c r="F264" s="5"/>
      <c r="G264" s="5"/>
      <c r="H264" s="84"/>
      <c r="I264" s="5"/>
      <c r="J264" s="43"/>
      <c r="K264" s="43"/>
      <c r="L264" s="43"/>
      <c r="M264" s="43"/>
      <c r="N264" s="70"/>
      <c r="O264" s="70"/>
      <c r="P264" s="5"/>
    </row>
    <row r="265" spans="3:16" x14ac:dyDescent="0.25">
      <c r="C265" s="3"/>
      <c r="D265" s="3"/>
      <c r="E265" s="5"/>
      <c r="F265" s="5"/>
      <c r="G265" s="5"/>
      <c r="H265" s="84"/>
      <c r="I265" s="5"/>
      <c r="J265" s="43"/>
      <c r="K265" s="43"/>
      <c r="L265" s="43"/>
      <c r="M265" s="43"/>
      <c r="N265" s="70"/>
      <c r="O265" s="70"/>
      <c r="P265" s="5"/>
    </row>
    <row r="266" spans="3:16" x14ac:dyDescent="0.25">
      <c r="C266" s="3"/>
      <c r="D266" s="3"/>
      <c r="E266" s="5"/>
      <c r="F266" s="5"/>
      <c r="G266" s="5"/>
      <c r="H266" s="84"/>
      <c r="I266" s="5"/>
      <c r="J266" s="43"/>
      <c r="K266" s="43"/>
      <c r="L266" s="43"/>
      <c r="M266" s="43"/>
      <c r="N266" s="70"/>
      <c r="O266" s="70"/>
      <c r="P266" s="5"/>
    </row>
    <row r="267" spans="3:16" x14ac:dyDescent="0.25">
      <c r="C267" s="3"/>
      <c r="D267" s="3"/>
      <c r="E267" s="5"/>
      <c r="F267" s="5"/>
      <c r="G267" s="5"/>
      <c r="H267" s="84"/>
      <c r="I267" s="5"/>
      <c r="J267" s="43"/>
      <c r="K267" s="43"/>
      <c r="L267" s="43"/>
      <c r="M267" s="43"/>
      <c r="N267" s="70"/>
      <c r="O267" s="70"/>
      <c r="P267" s="5"/>
    </row>
    <row r="268" spans="3:16" x14ac:dyDescent="0.25">
      <c r="C268" s="3"/>
      <c r="D268" s="3"/>
      <c r="E268" s="5"/>
      <c r="F268" s="5"/>
      <c r="G268" s="5"/>
      <c r="H268" s="84"/>
      <c r="I268" s="5"/>
      <c r="J268" s="43"/>
      <c r="K268" s="43"/>
      <c r="L268" s="43"/>
      <c r="M268" s="43"/>
      <c r="N268" s="70"/>
      <c r="O268" s="70"/>
      <c r="P268" s="5"/>
    </row>
    <row r="269" spans="3:16" x14ac:dyDescent="0.25">
      <c r="C269" s="3"/>
      <c r="D269" s="3"/>
      <c r="E269" s="5"/>
      <c r="F269" s="5"/>
      <c r="G269" s="5"/>
      <c r="H269" s="84"/>
      <c r="I269" s="5"/>
      <c r="J269" s="43"/>
      <c r="K269" s="43"/>
      <c r="L269" s="43"/>
      <c r="M269" s="43"/>
      <c r="N269" s="70"/>
      <c r="O269" s="70"/>
      <c r="P269" s="5"/>
    </row>
    <row r="270" spans="3:16" x14ac:dyDescent="0.25">
      <c r="C270" s="3"/>
      <c r="D270" s="3"/>
      <c r="E270" s="5"/>
      <c r="F270" s="5"/>
      <c r="G270" s="5"/>
      <c r="H270" s="84"/>
      <c r="I270" s="5"/>
      <c r="J270" s="43"/>
      <c r="K270" s="43"/>
      <c r="L270" s="43"/>
      <c r="M270" s="43"/>
      <c r="N270" s="70"/>
      <c r="O270" s="70"/>
      <c r="P270" s="5"/>
    </row>
    <row r="271" spans="3:16" x14ac:dyDescent="0.25">
      <c r="C271" s="3"/>
      <c r="D271" s="3"/>
      <c r="E271" s="5"/>
      <c r="F271" s="5"/>
      <c r="G271" s="5"/>
      <c r="H271" s="84"/>
      <c r="I271" s="5"/>
      <c r="J271" s="43"/>
      <c r="K271" s="43"/>
      <c r="L271" s="43"/>
      <c r="M271" s="43"/>
      <c r="N271" s="70"/>
      <c r="O271" s="70"/>
      <c r="P271" s="5"/>
    </row>
    <row r="272" spans="3:16" x14ac:dyDescent="0.25">
      <c r="C272" s="3"/>
      <c r="D272" s="3"/>
      <c r="E272" s="5"/>
      <c r="F272" s="5"/>
      <c r="G272" s="5"/>
      <c r="H272" s="84"/>
      <c r="I272" s="5"/>
      <c r="J272" s="43"/>
      <c r="K272" s="43"/>
      <c r="L272" s="43"/>
      <c r="M272" s="43"/>
      <c r="N272" s="70"/>
      <c r="O272" s="70"/>
      <c r="P272" s="5"/>
    </row>
    <row r="273" spans="3:16" x14ac:dyDescent="0.25">
      <c r="C273" s="3"/>
      <c r="D273" s="3"/>
      <c r="E273" s="5"/>
      <c r="F273" s="5"/>
      <c r="G273" s="5"/>
      <c r="H273" s="84"/>
      <c r="I273" s="5"/>
      <c r="J273" s="43"/>
      <c r="K273" s="43"/>
      <c r="L273" s="43"/>
      <c r="M273" s="43"/>
      <c r="N273" s="70"/>
      <c r="O273" s="70"/>
      <c r="P273" s="5"/>
    </row>
    <row r="274" spans="3:16" x14ac:dyDescent="0.25">
      <c r="C274" s="3"/>
      <c r="D274" s="3"/>
      <c r="E274" s="5"/>
      <c r="F274" s="5"/>
      <c r="G274" s="5"/>
      <c r="H274" s="84"/>
      <c r="I274" s="5"/>
      <c r="J274" s="43"/>
      <c r="K274" s="43"/>
      <c r="L274" s="43"/>
      <c r="M274" s="43"/>
      <c r="N274" s="70"/>
      <c r="O274" s="70"/>
      <c r="P274" s="5"/>
    </row>
    <row r="275" spans="3:16" x14ac:dyDescent="0.25">
      <c r="C275" s="3"/>
      <c r="D275" s="3"/>
      <c r="E275" s="5"/>
      <c r="F275" s="5"/>
      <c r="G275" s="5"/>
      <c r="H275" s="84"/>
      <c r="I275" s="5"/>
      <c r="J275" s="43"/>
      <c r="K275" s="43"/>
      <c r="L275" s="43"/>
      <c r="M275" s="43"/>
      <c r="N275" s="70"/>
      <c r="O275" s="70"/>
      <c r="P275" s="5"/>
    </row>
    <row r="276" spans="3:16" x14ac:dyDescent="0.25">
      <c r="C276" s="3"/>
      <c r="D276" s="3"/>
      <c r="E276" s="5"/>
      <c r="F276" s="5"/>
      <c r="G276" s="5"/>
      <c r="H276" s="84"/>
      <c r="I276" s="5"/>
      <c r="J276" s="43"/>
      <c r="K276" s="43"/>
      <c r="L276" s="43"/>
      <c r="M276" s="43"/>
      <c r="N276" s="70"/>
      <c r="O276" s="70"/>
      <c r="P276" s="5"/>
    </row>
    <row r="277" spans="3:16" x14ac:dyDescent="0.25">
      <c r="C277" s="3"/>
      <c r="D277" s="3"/>
      <c r="E277" s="5"/>
      <c r="F277" s="5"/>
      <c r="G277" s="5"/>
      <c r="H277" s="84"/>
      <c r="I277" s="5"/>
      <c r="J277" s="43"/>
      <c r="K277" s="43"/>
      <c r="L277" s="43"/>
      <c r="M277" s="43"/>
      <c r="N277" s="70"/>
      <c r="O277" s="70"/>
      <c r="P277" s="5"/>
    </row>
    <row r="278" spans="3:16" x14ac:dyDescent="0.25">
      <c r="C278" s="3"/>
      <c r="D278" s="3"/>
      <c r="E278" s="5"/>
      <c r="F278" s="5"/>
      <c r="G278" s="5"/>
      <c r="H278" s="84"/>
      <c r="I278" s="5"/>
      <c r="J278" s="43"/>
      <c r="K278" s="43"/>
      <c r="L278" s="43"/>
      <c r="M278" s="43"/>
      <c r="N278" s="70"/>
      <c r="O278" s="70"/>
      <c r="P278" s="5"/>
    </row>
    <row r="279" spans="3:16" x14ac:dyDescent="0.25">
      <c r="C279" s="3"/>
      <c r="D279" s="3"/>
      <c r="E279" s="5"/>
      <c r="F279" s="5"/>
      <c r="G279" s="5"/>
      <c r="H279" s="84"/>
      <c r="I279" s="5"/>
      <c r="J279" s="43"/>
      <c r="K279" s="43"/>
      <c r="L279" s="43"/>
      <c r="M279" s="43"/>
      <c r="N279" s="70"/>
      <c r="O279" s="70"/>
      <c r="P279" s="5"/>
    </row>
    <row r="280" spans="3:16" x14ac:dyDescent="0.25">
      <c r="C280" s="3"/>
      <c r="D280" s="3"/>
      <c r="E280" s="5"/>
      <c r="F280" s="5"/>
      <c r="G280" s="5"/>
      <c r="H280" s="84"/>
      <c r="I280" s="5"/>
      <c r="J280" s="43"/>
      <c r="K280" s="43"/>
      <c r="L280" s="43"/>
      <c r="M280" s="43"/>
      <c r="N280" s="70"/>
      <c r="O280" s="70"/>
      <c r="P280" s="5"/>
    </row>
    <row r="281" spans="3:16" x14ac:dyDescent="0.25">
      <c r="C281" s="3"/>
      <c r="D281" s="3"/>
      <c r="E281" s="5"/>
      <c r="F281" s="5"/>
      <c r="G281" s="5"/>
      <c r="H281" s="84"/>
      <c r="I281" s="5"/>
      <c r="J281" s="43"/>
      <c r="K281" s="43"/>
      <c r="L281" s="43"/>
      <c r="M281" s="43"/>
      <c r="N281" s="70"/>
      <c r="O281" s="70"/>
      <c r="P281" s="5"/>
    </row>
    <row r="282" spans="3:16" x14ac:dyDescent="0.25">
      <c r="C282" s="3"/>
      <c r="D282" s="3"/>
      <c r="E282" s="5"/>
      <c r="F282" s="5"/>
      <c r="G282" s="5"/>
      <c r="H282" s="84"/>
      <c r="I282" s="5"/>
      <c r="J282" s="43"/>
      <c r="K282" s="43"/>
      <c r="L282" s="43"/>
      <c r="M282" s="43"/>
      <c r="N282" s="70"/>
      <c r="O282" s="70"/>
      <c r="P282" s="5"/>
    </row>
    <row r="283" spans="3:16" x14ac:dyDescent="0.25">
      <c r="C283" s="3"/>
      <c r="D283" s="3"/>
      <c r="E283" s="5"/>
      <c r="F283" s="5"/>
      <c r="G283" s="5"/>
      <c r="H283" s="84"/>
      <c r="I283" s="5"/>
      <c r="J283" s="43"/>
      <c r="K283" s="43"/>
      <c r="L283" s="43"/>
      <c r="M283" s="43"/>
      <c r="N283" s="70"/>
      <c r="O283" s="70"/>
      <c r="P283" s="5"/>
    </row>
    <row r="284" spans="3:16" x14ac:dyDescent="0.25">
      <c r="C284" s="3"/>
      <c r="D284" s="3"/>
      <c r="E284" s="5"/>
      <c r="F284" s="5"/>
      <c r="G284" s="5"/>
      <c r="H284" s="84"/>
      <c r="I284" s="5"/>
      <c r="J284" s="43"/>
      <c r="K284" s="43"/>
      <c r="L284" s="43"/>
      <c r="M284" s="43"/>
      <c r="N284" s="70"/>
      <c r="O284" s="70"/>
      <c r="P284" s="5"/>
    </row>
    <row r="285" spans="3:16" x14ac:dyDescent="0.25">
      <c r="C285" s="3"/>
      <c r="D285" s="3"/>
      <c r="E285" s="5"/>
      <c r="F285" s="5"/>
      <c r="G285" s="5"/>
      <c r="H285" s="84"/>
      <c r="I285" s="5"/>
      <c r="J285" s="43"/>
      <c r="K285" s="43"/>
      <c r="L285" s="43"/>
      <c r="M285" s="43"/>
      <c r="N285" s="70"/>
      <c r="O285" s="70"/>
      <c r="P285" s="5"/>
    </row>
    <row r="286" spans="3:16" x14ac:dyDescent="0.25">
      <c r="C286" s="3"/>
      <c r="D286" s="3"/>
      <c r="E286" s="5"/>
      <c r="F286" s="5"/>
      <c r="G286" s="5"/>
      <c r="H286" s="84"/>
      <c r="I286" s="5"/>
      <c r="J286" s="43"/>
      <c r="K286" s="43"/>
      <c r="L286" s="43"/>
      <c r="M286" s="43"/>
      <c r="N286" s="70"/>
      <c r="O286" s="70"/>
      <c r="P286" s="5"/>
    </row>
    <row r="287" spans="3:16" x14ac:dyDescent="0.25">
      <c r="C287" s="3"/>
      <c r="D287" s="3"/>
      <c r="E287" s="5"/>
      <c r="F287" s="5"/>
      <c r="G287" s="5"/>
      <c r="H287" s="84"/>
      <c r="I287" s="5"/>
      <c r="J287" s="43"/>
      <c r="K287" s="43"/>
      <c r="L287" s="43"/>
      <c r="M287" s="43"/>
      <c r="N287" s="70"/>
      <c r="O287" s="70"/>
      <c r="P287" s="5"/>
    </row>
    <row r="288" spans="3:16" x14ac:dyDescent="0.25">
      <c r="C288" s="3"/>
      <c r="D288" s="3"/>
      <c r="E288" s="5"/>
      <c r="F288" s="5"/>
      <c r="G288" s="5"/>
      <c r="H288" s="84"/>
      <c r="I288" s="5"/>
      <c r="J288" s="43"/>
      <c r="K288" s="43"/>
      <c r="L288" s="43"/>
      <c r="M288" s="43"/>
      <c r="N288" s="70"/>
      <c r="O288" s="70"/>
      <c r="P288" s="5"/>
    </row>
    <row r="289" spans="3:16" x14ac:dyDescent="0.25">
      <c r="C289" s="3"/>
      <c r="D289" s="3"/>
      <c r="E289" s="5"/>
      <c r="F289" s="5"/>
      <c r="G289" s="5"/>
      <c r="H289" s="84"/>
      <c r="I289" s="5"/>
      <c r="J289" s="43"/>
      <c r="K289" s="43"/>
      <c r="L289" s="43"/>
      <c r="M289" s="43"/>
      <c r="N289" s="70"/>
      <c r="O289" s="70"/>
      <c r="P289" s="5"/>
    </row>
    <row r="290" spans="3:16" x14ac:dyDescent="0.25">
      <c r="C290" s="3"/>
      <c r="D290" s="3"/>
      <c r="E290" s="5"/>
      <c r="F290" s="5"/>
      <c r="G290" s="5"/>
      <c r="H290" s="84"/>
      <c r="I290" s="5"/>
      <c r="J290" s="43"/>
      <c r="K290" s="43"/>
      <c r="L290" s="43"/>
      <c r="M290" s="43"/>
      <c r="N290" s="70"/>
      <c r="O290" s="70"/>
      <c r="P290" s="5"/>
    </row>
    <row r="291" spans="3:16" x14ac:dyDescent="0.25">
      <c r="C291" s="3"/>
      <c r="D291" s="3"/>
      <c r="E291" s="5"/>
      <c r="F291" s="5"/>
      <c r="G291" s="5"/>
      <c r="H291" s="84"/>
      <c r="I291" s="5"/>
      <c r="J291" s="43"/>
      <c r="K291" s="43"/>
      <c r="L291" s="43"/>
      <c r="M291" s="43"/>
      <c r="N291" s="70"/>
      <c r="O291" s="70"/>
      <c r="P291" s="5"/>
    </row>
    <row r="292" spans="3:16" x14ac:dyDescent="0.25">
      <c r="C292" s="3"/>
      <c r="D292" s="3"/>
      <c r="E292" s="5"/>
      <c r="F292" s="5"/>
      <c r="G292" s="5"/>
      <c r="H292" s="84"/>
      <c r="I292" s="5"/>
      <c r="J292" s="43"/>
      <c r="K292" s="43"/>
      <c r="L292" s="43"/>
      <c r="M292" s="43"/>
      <c r="N292" s="70"/>
      <c r="O292" s="70"/>
      <c r="P292" s="5"/>
    </row>
    <row r="293" spans="3:16" x14ac:dyDescent="0.25">
      <c r="C293" s="3"/>
      <c r="D293" s="3"/>
      <c r="E293" s="5"/>
      <c r="F293" s="5"/>
      <c r="G293" s="5"/>
      <c r="H293" s="84"/>
      <c r="I293" s="5"/>
      <c r="J293" s="43"/>
      <c r="K293" s="43"/>
      <c r="L293" s="43"/>
      <c r="M293" s="43"/>
      <c r="N293" s="70"/>
      <c r="O293" s="70"/>
      <c r="P293" s="5"/>
    </row>
    <row r="294" spans="3:16" x14ac:dyDescent="0.25">
      <c r="C294" s="3"/>
      <c r="D294" s="3"/>
      <c r="E294" s="5"/>
      <c r="F294" s="5"/>
      <c r="G294" s="5"/>
      <c r="H294" s="84"/>
      <c r="I294" s="5"/>
      <c r="J294" s="43"/>
      <c r="K294" s="43"/>
      <c r="L294" s="43"/>
      <c r="M294" s="43"/>
      <c r="N294" s="70"/>
      <c r="O294" s="70"/>
      <c r="P294" s="5"/>
    </row>
    <row r="295" spans="3:16" x14ac:dyDescent="0.25">
      <c r="C295" s="3"/>
      <c r="D295" s="3"/>
      <c r="E295" s="5"/>
      <c r="F295" s="5"/>
      <c r="G295" s="5"/>
      <c r="H295" s="84"/>
      <c r="I295" s="5"/>
      <c r="J295" s="43"/>
      <c r="K295" s="43"/>
      <c r="L295" s="43"/>
      <c r="M295" s="43"/>
      <c r="N295" s="70"/>
      <c r="O295" s="70"/>
      <c r="P295" s="5"/>
    </row>
    <row r="296" spans="3:16" x14ac:dyDescent="0.25">
      <c r="C296" s="3"/>
      <c r="D296" s="3"/>
      <c r="E296" s="5"/>
      <c r="F296" s="5"/>
      <c r="G296" s="5"/>
      <c r="H296" s="84"/>
      <c r="I296" s="5"/>
      <c r="J296" s="43"/>
      <c r="K296" s="43"/>
      <c r="L296" s="43"/>
      <c r="M296" s="43"/>
      <c r="N296" s="70"/>
      <c r="O296" s="70"/>
      <c r="P296" s="5"/>
    </row>
    <row r="297" spans="3:16" x14ac:dyDescent="0.25">
      <c r="C297" s="3"/>
      <c r="D297" s="3"/>
      <c r="E297" s="5"/>
      <c r="F297" s="5"/>
      <c r="G297" s="5"/>
      <c r="H297" s="84"/>
      <c r="I297" s="5"/>
      <c r="J297" s="43"/>
      <c r="K297" s="43"/>
      <c r="L297" s="43"/>
      <c r="M297" s="43"/>
      <c r="N297" s="70"/>
      <c r="O297" s="70"/>
      <c r="P297" s="5"/>
    </row>
    <row r="298" spans="3:16" x14ac:dyDescent="0.25">
      <c r="C298" s="3"/>
      <c r="D298" s="3"/>
      <c r="E298" s="5"/>
      <c r="F298" s="5"/>
      <c r="G298" s="5"/>
      <c r="H298" s="84"/>
      <c r="I298" s="5"/>
      <c r="J298" s="43"/>
      <c r="K298" s="43"/>
      <c r="L298" s="43"/>
      <c r="M298" s="43"/>
      <c r="N298" s="70"/>
      <c r="O298" s="70"/>
      <c r="P298" s="5"/>
    </row>
    <row r="299" spans="3:16" x14ac:dyDescent="0.25">
      <c r="C299" s="3"/>
      <c r="D299" s="3"/>
      <c r="E299" s="5"/>
      <c r="F299" s="5"/>
      <c r="G299" s="5"/>
      <c r="H299" s="84"/>
      <c r="I299" s="5"/>
      <c r="J299" s="43"/>
      <c r="K299" s="43"/>
      <c r="L299" s="43"/>
      <c r="M299" s="43"/>
      <c r="N299" s="70"/>
      <c r="O299" s="70"/>
      <c r="P299" s="5"/>
    </row>
    <row r="300" spans="3:16" x14ac:dyDescent="0.25">
      <c r="C300" s="3"/>
      <c r="D300" s="3"/>
      <c r="E300" s="5"/>
      <c r="F300" s="5"/>
      <c r="G300" s="5"/>
      <c r="H300" s="84"/>
      <c r="I300" s="5"/>
      <c r="J300" s="43"/>
      <c r="K300" s="43"/>
      <c r="L300" s="43"/>
      <c r="M300" s="43"/>
      <c r="N300" s="70"/>
      <c r="O300" s="70"/>
      <c r="P300" s="5"/>
    </row>
    <row r="301" spans="3:16" x14ac:dyDescent="0.25">
      <c r="C301" s="3"/>
      <c r="D301" s="3"/>
      <c r="E301" s="5"/>
      <c r="F301" s="5"/>
      <c r="G301" s="5"/>
      <c r="H301" s="84"/>
      <c r="I301" s="5"/>
      <c r="J301" s="43"/>
      <c r="K301" s="43"/>
      <c r="L301" s="43"/>
      <c r="M301" s="43"/>
      <c r="N301" s="70"/>
      <c r="O301" s="70"/>
      <c r="P301" s="5"/>
    </row>
    <row r="302" spans="3:16" x14ac:dyDescent="0.25">
      <c r="C302" s="3"/>
      <c r="D302" s="3"/>
      <c r="E302" s="5"/>
      <c r="F302" s="5"/>
      <c r="G302" s="5"/>
      <c r="H302" s="84"/>
      <c r="I302" s="5"/>
      <c r="J302" s="43"/>
      <c r="K302" s="43"/>
      <c r="L302" s="43"/>
      <c r="M302" s="43"/>
      <c r="N302" s="70"/>
      <c r="O302" s="70"/>
      <c r="P302" s="5"/>
    </row>
    <row r="303" spans="3:16" x14ac:dyDescent="0.25">
      <c r="C303" s="3"/>
      <c r="D303" s="3"/>
      <c r="E303" s="5"/>
      <c r="F303" s="5"/>
      <c r="G303" s="5"/>
      <c r="H303" s="84"/>
      <c r="I303" s="5"/>
      <c r="J303" s="43"/>
      <c r="K303" s="43"/>
      <c r="L303" s="43"/>
      <c r="M303" s="43"/>
      <c r="N303" s="70"/>
      <c r="O303" s="70"/>
      <c r="P303" s="5"/>
    </row>
    <row r="304" spans="3:16" x14ac:dyDescent="0.25">
      <c r="C304" s="3"/>
      <c r="D304" s="3"/>
      <c r="E304" s="5"/>
      <c r="F304" s="5"/>
      <c r="G304" s="5"/>
      <c r="H304" s="84"/>
      <c r="I304" s="5"/>
      <c r="J304" s="43"/>
      <c r="K304" s="43"/>
      <c r="L304" s="43"/>
      <c r="M304" s="43"/>
      <c r="N304" s="70"/>
      <c r="O304" s="70"/>
      <c r="P304" s="5"/>
    </row>
    <row r="305" spans="3:16" x14ac:dyDescent="0.25">
      <c r="C305" s="3"/>
      <c r="D305" s="3"/>
      <c r="E305" s="5"/>
      <c r="F305" s="5"/>
      <c r="G305" s="5"/>
      <c r="H305" s="84"/>
      <c r="I305" s="5"/>
      <c r="J305" s="43"/>
      <c r="K305" s="43"/>
      <c r="L305" s="43"/>
      <c r="M305" s="43"/>
      <c r="N305" s="70"/>
      <c r="O305" s="70"/>
      <c r="P305" s="5"/>
    </row>
    <row r="306" spans="3:16" x14ac:dyDescent="0.25">
      <c r="C306" s="3"/>
      <c r="D306" s="3"/>
      <c r="E306" s="5"/>
      <c r="F306" s="5"/>
      <c r="G306" s="5"/>
      <c r="H306" s="84"/>
      <c r="I306" s="5"/>
      <c r="J306" s="43"/>
      <c r="K306" s="43"/>
      <c r="L306" s="43"/>
      <c r="M306" s="43"/>
      <c r="N306" s="70"/>
      <c r="O306" s="70"/>
      <c r="P306" s="5"/>
    </row>
    <row r="307" spans="3:16" x14ac:dyDescent="0.25">
      <c r="C307" s="3"/>
      <c r="D307" s="3"/>
      <c r="E307" s="5"/>
      <c r="F307" s="5"/>
      <c r="G307" s="5"/>
      <c r="H307" s="84"/>
      <c r="I307" s="5"/>
      <c r="J307" s="43"/>
      <c r="K307" s="43"/>
      <c r="L307" s="43"/>
      <c r="M307" s="43"/>
      <c r="N307" s="70"/>
      <c r="O307" s="70"/>
      <c r="P307" s="5"/>
    </row>
    <row r="308" spans="3:16" x14ac:dyDescent="0.25">
      <c r="C308" s="3"/>
      <c r="D308" s="3"/>
      <c r="E308" s="5"/>
      <c r="F308" s="5"/>
      <c r="G308" s="5"/>
      <c r="H308" s="84"/>
      <c r="I308" s="5"/>
      <c r="J308" s="43"/>
      <c r="K308" s="43"/>
      <c r="L308" s="43"/>
      <c r="M308" s="43"/>
      <c r="N308" s="70"/>
      <c r="O308" s="70"/>
      <c r="P308" s="5"/>
    </row>
    <row r="309" spans="3:16" x14ac:dyDescent="0.25">
      <c r="C309" s="3"/>
      <c r="D309" s="3"/>
      <c r="E309" s="5"/>
      <c r="F309" s="5"/>
      <c r="G309" s="5"/>
      <c r="H309" s="84"/>
      <c r="I309" s="5"/>
      <c r="J309" s="43"/>
      <c r="K309" s="43"/>
      <c r="L309" s="43"/>
      <c r="M309" s="43"/>
      <c r="N309" s="70"/>
      <c r="O309" s="70"/>
      <c r="P309" s="5"/>
    </row>
    <row r="310" spans="3:16" x14ac:dyDescent="0.25">
      <c r="C310" s="3"/>
      <c r="D310" s="3"/>
      <c r="E310" s="5"/>
      <c r="F310" s="5"/>
      <c r="G310" s="5"/>
      <c r="H310" s="84"/>
      <c r="I310" s="5"/>
      <c r="J310" s="43"/>
      <c r="K310" s="43"/>
      <c r="L310" s="43"/>
      <c r="M310" s="43"/>
      <c r="N310" s="70"/>
      <c r="O310" s="70"/>
      <c r="P310" s="5"/>
    </row>
    <row r="311" spans="3:16" x14ac:dyDescent="0.25">
      <c r="C311" s="3"/>
      <c r="D311" s="3"/>
      <c r="E311" s="5"/>
      <c r="F311" s="5"/>
      <c r="G311" s="5"/>
      <c r="H311" s="84"/>
      <c r="I311" s="5"/>
      <c r="J311" s="43"/>
      <c r="K311" s="43"/>
      <c r="L311" s="43"/>
      <c r="M311" s="43"/>
      <c r="N311" s="70"/>
      <c r="O311" s="70"/>
      <c r="P311" s="5"/>
    </row>
    <row r="312" spans="3:16" x14ac:dyDescent="0.25">
      <c r="C312" s="3"/>
      <c r="D312" s="3"/>
      <c r="E312" s="5"/>
      <c r="F312" s="5"/>
      <c r="G312" s="5"/>
      <c r="H312" s="84"/>
      <c r="I312" s="5"/>
      <c r="J312" s="43"/>
      <c r="K312" s="43"/>
      <c r="L312" s="43"/>
      <c r="M312" s="43"/>
      <c r="N312" s="70"/>
      <c r="O312" s="70"/>
      <c r="P312" s="5"/>
    </row>
    <row r="313" spans="3:16" x14ac:dyDescent="0.25">
      <c r="C313" s="3"/>
      <c r="D313" s="3"/>
      <c r="E313" s="5"/>
      <c r="F313" s="5"/>
      <c r="G313" s="5"/>
      <c r="H313" s="84"/>
      <c r="I313" s="5"/>
      <c r="J313" s="43"/>
      <c r="K313" s="43"/>
      <c r="L313" s="43"/>
      <c r="M313" s="43"/>
      <c r="N313" s="70"/>
      <c r="O313" s="70"/>
      <c r="P313" s="5"/>
    </row>
    <row r="314" spans="3:16" x14ac:dyDescent="0.25">
      <c r="C314" s="3"/>
      <c r="D314" s="3"/>
      <c r="E314" s="5"/>
      <c r="F314" s="5"/>
      <c r="G314" s="5"/>
      <c r="H314" s="84"/>
      <c r="I314" s="5"/>
      <c r="J314" s="43"/>
      <c r="K314" s="43"/>
      <c r="L314" s="43"/>
      <c r="M314" s="43"/>
      <c r="N314" s="70"/>
      <c r="O314" s="70"/>
      <c r="P314" s="5"/>
    </row>
    <row r="315" spans="3:16" x14ac:dyDescent="0.25">
      <c r="C315" s="3"/>
      <c r="D315" s="3"/>
      <c r="E315" s="5"/>
      <c r="F315" s="5"/>
      <c r="G315" s="5"/>
      <c r="H315" s="84"/>
      <c r="I315" s="5"/>
      <c r="J315" s="43"/>
      <c r="K315" s="43"/>
      <c r="L315" s="43"/>
      <c r="M315" s="43"/>
      <c r="N315" s="70"/>
      <c r="O315" s="70"/>
      <c r="P315" s="5"/>
    </row>
    <row r="316" spans="3:16" x14ac:dyDescent="0.25">
      <c r="C316" s="3"/>
      <c r="D316" s="3"/>
      <c r="E316" s="5"/>
      <c r="F316" s="5"/>
      <c r="G316" s="5"/>
      <c r="H316" s="84"/>
      <c r="I316" s="5"/>
      <c r="J316" s="43"/>
      <c r="K316" s="43"/>
      <c r="L316" s="43"/>
      <c r="M316" s="43"/>
      <c r="N316" s="70"/>
      <c r="O316" s="70"/>
      <c r="P316" s="5"/>
    </row>
    <row r="317" spans="3:16" x14ac:dyDescent="0.25">
      <c r="C317" s="3"/>
      <c r="D317" s="3"/>
      <c r="E317" s="5"/>
      <c r="F317" s="5"/>
      <c r="G317" s="5"/>
      <c r="H317" s="84"/>
      <c r="I317" s="5"/>
      <c r="J317" s="43"/>
      <c r="K317" s="43"/>
      <c r="L317" s="43"/>
      <c r="M317" s="43"/>
      <c r="N317" s="70"/>
      <c r="O317" s="70"/>
      <c r="P317" s="5"/>
    </row>
    <row r="318" spans="3:16" x14ac:dyDescent="0.25">
      <c r="C318" s="3"/>
      <c r="D318" s="3"/>
      <c r="E318" s="5"/>
      <c r="F318" s="5"/>
      <c r="G318" s="5"/>
      <c r="H318" s="84"/>
      <c r="I318" s="5"/>
      <c r="J318" s="43"/>
      <c r="K318" s="43"/>
      <c r="L318" s="43"/>
      <c r="M318" s="43"/>
      <c r="N318" s="70"/>
      <c r="O318" s="70"/>
      <c r="P318" s="5"/>
    </row>
    <row r="319" spans="3:16" x14ac:dyDescent="0.25">
      <c r="C319" s="3"/>
      <c r="D319" s="3"/>
      <c r="E319" s="5"/>
      <c r="F319" s="5"/>
      <c r="G319" s="5"/>
      <c r="H319" s="84"/>
      <c r="I319" s="5"/>
      <c r="J319" s="43"/>
      <c r="K319" s="43"/>
      <c r="L319" s="43"/>
      <c r="M319" s="43"/>
      <c r="N319" s="70"/>
      <c r="O319" s="70"/>
      <c r="P319" s="5"/>
    </row>
    <row r="320" spans="3:16" x14ac:dyDescent="0.25">
      <c r="C320" s="3"/>
      <c r="D320" s="3"/>
      <c r="E320" s="5"/>
      <c r="F320" s="5"/>
      <c r="G320" s="5"/>
      <c r="H320" s="84"/>
      <c r="I320" s="5"/>
      <c r="J320" s="43"/>
      <c r="K320" s="43"/>
      <c r="L320" s="43"/>
      <c r="M320" s="43"/>
      <c r="N320" s="70"/>
      <c r="O320" s="70"/>
      <c r="P320" s="5"/>
    </row>
    <row r="321" spans="3:16" x14ac:dyDescent="0.25">
      <c r="C321" s="3"/>
      <c r="D321" s="3"/>
      <c r="E321" s="5"/>
      <c r="F321" s="5"/>
      <c r="G321" s="5"/>
      <c r="H321" s="84"/>
      <c r="I321" s="5"/>
      <c r="J321" s="43"/>
      <c r="K321" s="43"/>
      <c r="L321" s="43"/>
      <c r="M321" s="43"/>
      <c r="N321" s="70"/>
      <c r="O321" s="70"/>
      <c r="P321" s="5"/>
    </row>
    <row r="322" spans="3:16" x14ac:dyDescent="0.25">
      <c r="C322" s="3"/>
      <c r="D322" s="3"/>
      <c r="E322" s="5"/>
      <c r="F322" s="5"/>
      <c r="G322" s="5"/>
      <c r="H322" s="84"/>
      <c r="I322" s="5"/>
      <c r="J322" s="43"/>
      <c r="K322" s="43"/>
      <c r="L322" s="43"/>
      <c r="M322" s="43"/>
      <c r="N322" s="70"/>
      <c r="O322" s="70"/>
      <c r="P322" s="5"/>
    </row>
    <row r="323" spans="3:16" x14ac:dyDescent="0.25">
      <c r="C323" s="3"/>
      <c r="D323" s="3"/>
      <c r="E323" s="5"/>
      <c r="F323" s="5"/>
      <c r="G323" s="5"/>
      <c r="H323" s="84"/>
      <c r="I323" s="5"/>
      <c r="J323" s="43"/>
      <c r="K323" s="43"/>
      <c r="L323" s="43"/>
      <c r="M323" s="43"/>
      <c r="N323" s="70"/>
      <c r="O323" s="70"/>
      <c r="P323" s="5"/>
    </row>
    <row r="324" spans="3:16" x14ac:dyDescent="0.25">
      <c r="C324" s="3"/>
      <c r="D324" s="3"/>
      <c r="E324" s="5"/>
      <c r="F324" s="5"/>
      <c r="G324" s="5"/>
      <c r="H324" s="84"/>
      <c r="I324" s="5"/>
      <c r="J324" s="43"/>
      <c r="K324" s="43"/>
      <c r="L324" s="43"/>
      <c r="M324" s="43"/>
      <c r="N324" s="70"/>
      <c r="O324" s="70"/>
      <c r="P324" s="5"/>
    </row>
    <row r="325" spans="3:16" x14ac:dyDescent="0.25">
      <c r="C325" s="3"/>
      <c r="D325" s="3"/>
      <c r="E325" s="5"/>
      <c r="F325" s="5"/>
      <c r="G325" s="5"/>
      <c r="H325" s="84"/>
      <c r="I325" s="5"/>
      <c r="J325" s="43"/>
      <c r="K325" s="43"/>
      <c r="L325" s="43"/>
      <c r="M325" s="43"/>
      <c r="N325" s="70"/>
      <c r="O325" s="70"/>
      <c r="P325" s="5"/>
    </row>
    <row r="326" spans="3:16" x14ac:dyDescent="0.25">
      <c r="C326" s="3"/>
      <c r="D326" s="3"/>
      <c r="E326" s="5"/>
      <c r="F326" s="5"/>
      <c r="G326" s="5"/>
      <c r="H326" s="84"/>
      <c r="I326" s="5"/>
      <c r="J326" s="43"/>
      <c r="K326" s="43"/>
      <c r="L326" s="43"/>
      <c r="M326" s="43"/>
      <c r="N326" s="70"/>
      <c r="O326" s="70"/>
      <c r="P326" s="5"/>
    </row>
    <row r="327" spans="3:16" x14ac:dyDescent="0.25">
      <c r="C327" s="3"/>
      <c r="D327" s="3"/>
      <c r="E327" s="5"/>
      <c r="F327" s="5"/>
      <c r="G327" s="5"/>
      <c r="H327" s="84"/>
      <c r="I327" s="5"/>
      <c r="J327" s="43"/>
      <c r="K327" s="43"/>
      <c r="L327" s="43"/>
      <c r="M327" s="43"/>
      <c r="N327" s="70"/>
      <c r="O327" s="70"/>
      <c r="P327" s="5"/>
    </row>
    <row r="328" spans="3:16" x14ac:dyDescent="0.25">
      <c r="C328" s="3"/>
      <c r="D328" s="3"/>
      <c r="E328" s="5"/>
      <c r="F328" s="5"/>
      <c r="G328" s="5"/>
      <c r="H328" s="84"/>
      <c r="I328" s="5"/>
      <c r="J328" s="43"/>
      <c r="K328" s="43"/>
      <c r="L328" s="43"/>
      <c r="M328" s="43"/>
      <c r="N328" s="70"/>
      <c r="O328" s="70"/>
      <c r="P328" s="5"/>
    </row>
    <row r="329" spans="3:16" x14ac:dyDescent="0.25">
      <c r="C329" s="3"/>
      <c r="D329" s="3"/>
      <c r="E329" s="5"/>
      <c r="F329" s="5"/>
      <c r="G329" s="5"/>
      <c r="H329" s="84"/>
      <c r="I329" s="5"/>
      <c r="J329" s="43"/>
      <c r="K329" s="43"/>
      <c r="L329" s="43"/>
      <c r="M329" s="43"/>
      <c r="N329" s="70"/>
      <c r="O329" s="70"/>
      <c r="P329" s="5"/>
    </row>
    <row r="330" spans="3:16" x14ac:dyDescent="0.25">
      <c r="C330" s="3"/>
      <c r="D330" s="3"/>
      <c r="E330" s="5"/>
      <c r="F330" s="5"/>
      <c r="G330" s="5"/>
      <c r="H330" s="84"/>
      <c r="I330" s="5"/>
      <c r="J330" s="43"/>
      <c r="K330" s="43"/>
      <c r="L330" s="43"/>
      <c r="M330" s="43"/>
      <c r="N330" s="70"/>
      <c r="O330" s="70"/>
      <c r="P330" s="5"/>
    </row>
    <row r="331" spans="3:16" x14ac:dyDescent="0.25">
      <c r="C331" s="3"/>
      <c r="D331" s="3"/>
      <c r="E331" s="5"/>
      <c r="F331" s="5"/>
      <c r="G331" s="5"/>
      <c r="H331" s="84"/>
      <c r="I331" s="5"/>
      <c r="J331" s="43"/>
      <c r="K331" s="43"/>
      <c r="L331" s="43"/>
      <c r="M331" s="43"/>
      <c r="N331" s="70"/>
      <c r="O331" s="70"/>
      <c r="P331" s="5"/>
    </row>
    <row r="332" spans="3:16" x14ac:dyDescent="0.25">
      <c r="C332" s="3"/>
      <c r="D332" s="3"/>
      <c r="E332" s="5"/>
      <c r="F332" s="5"/>
      <c r="G332" s="5"/>
      <c r="H332" s="84"/>
      <c r="I332" s="5"/>
      <c r="J332" s="43"/>
      <c r="K332" s="43"/>
      <c r="L332" s="43"/>
      <c r="M332" s="43"/>
      <c r="N332" s="70"/>
      <c r="O332" s="70"/>
      <c r="P332" s="5"/>
    </row>
    <row r="333" spans="3:16" x14ac:dyDescent="0.25">
      <c r="C333" s="3"/>
      <c r="D333" s="3"/>
      <c r="E333" s="5"/>
      <c r="F333" s="5"/>
      <c r="G333" s="5"/>
      <c r="H333" s="84"/>
      <c r="I333" s="5"/>
      <c r="J333" s="43"/>
      <c r="K333" s="43"/>
      <c r="L333" s="43"/>
      <c r="M333" s="43"/>
      <c r="N333" s="70"/>
      <c r="O333" s="70"/>
      <c r="P333" s="5"/>
    </row>
    <row r="334" spans="3:16" x14ac:dyDescent="0.25">
      <c r="C334" s="3"/>
      <c r="D334" s="3"/>
      <c r="E334" s="5"/>
      <c r="F334" s="5"/>
      <c r="G334" s="5"/>
      <c r="H334" s="84"/>
      <c r="I334" s="5"/>
      <c r="J334" s="43"/>
      <c r="K334" s="43"/>
      <c r="L334" s="43"/>
      <c r="M334" s="43"/>
      <c r="N334" s="70"/>
      <c r="O334" s="70"/>
      <c r="P334" s="5"/>
    </row>
    <row r="335" spans="3:16" x14ac:dyDescent="0.25">
      <c r="C335" s="3"/>
      <c r="D335" s="3"/>
      <c r="E335" s="5"/>
      <c r="F335" s="5"/>
      <c r="G335" s="5"/>
      <c r="H335" s="84"/>
      <c r="I335" s="5"/>
      <c r="J335" s="43"/>
      <c r="K335" s="43"/>
      <c r="L335" s="43"/>
      <c r="M335" s="43"/>
      <c r="N335" s="70"/>
      <c r="O335" s="70"/>
      <c r="P335" s="5"/>
    </row>
    <row r="336" spans="3:16" x14ac:dyDescent="0.25">
      <c r="C336" s="3"/>
      <c r="D336" s="3"/>
      <c r="E336" s="5"/>
      <c r="F336" s="5"/>
      <c r="G336" s="5"/>
      <c r="H336" s="84"/>
      <c r="I336" s="5"/>
      <c r="J336" s="43"/>
      <c r="K336" s="43"/>
      <c r="L336" s="43"/>
      <c r="M336" s="43"/>
      <c r="N336" s="70"/>
      <c r="O336" s="70"/>
      <c r="P336" s="5"/>
    </row>
    <row r="337" spans="3:16" x14ac:dyDescent="0.25">
      <c r="C337" s="3"/>
      <c r="D337" s="3"/>
      <c r="E337" s="5"/>
      <c r="F337" s="5"/>
      <c r="G337" s="5"/>
      <c r="H337" s="84"/>
      <c r="I337" s="5"/>
      <c r="J337" s="43"/>
      <c r="K337" s="43"/>
      <c r="L337" s="43"/>
      <c r="M337" s="43"/>
      <c r="N337" s="70"/>
      <c r="O337" s="70"/>
      <c r="P337" s="5"/>
    </row>
    <row r="338" spans="3:16" x14ac:dyDescent="0.25">
      <c r="C338" s="3"/>
      <c r="D338" s="3"/>
      <c r="E338" s="5"/>
      <c r="F338" s="5"/>
      <c r="G338" s="5"/>
      <c r="H338" s="84"/>
      <c r="I338" s="5"/>
      <c r="J338" s="43"/>
      <c r="K338" s="43"/>
      <c r="L338" s="43"/>
      <c r="M338" s="43"/>
      <c r="N338" s="70"/>
      <c r="O338" s="70"/>
      <c r="P338" s="5"/>
    </row>
    <row r="339" spans="3:16" x14ac:dyDescent="0.25">
      <c r="C339" s="3"/>
      <c r="D339" s="3"/>
      <c r="E339" s="5"/>
      <c r="F339" s="5"/>
      <c r="G339" s="5"/>
      <c r="H339" s="84"/>
      <c r="I339" s="5"/>
      <c r="J339" s="43"/>
      <c r="K339" s="43"/>
      <c r="L339" s="43"/>
      <c r="M339" s="43"/>
      <c r="N339" s="70"/>
      <c r="O339" s="70"/>
      <c r="P339" s="5"/>
    </row>
    <row r="340" spans="3:16" x14ac:dyDescent="0.25">
      <c r="C340" s="3"/>
      <c r="D340" s="3"/>
      <c r="E340" s="5"/>
      <c r="F340" s="5"/>
      <c r="G340" s="5"/>
      <c r="H340" s="84"/>
      <c r="I340" s="5"/>
      <c r="J340" s="43"/>
      <c r="K340" s="43"/>
      <c r="L340" s="43"/>
      <c r="M340" s="43"/>
      <c r="N340" s="70"/>
      <c r="O340" s="70"/>
      <c r="P340" s="5"/>
    </row>
    <row r="341" spans="3:16" x14ac:dyDescent="0.25">
      <c r="C341" s="3"/>
      <c r="D341" s="3"/>
      <c r="E341" s="5"/>
      <c r="F341" s="5"/>
      <c r="G341" s="5"/>
      <c r="H341" s="84"/>
      <c r="I341" s="5"/>
      <c r="J341" s="43"/>
      <c r="K341" s="43"/>
      <c r="L341" s="43"/>
      <c r="M341" s="43"/>
      <c r="N341" s="70"/>
      <c r="O341" s="70"/>
      <c r="P341" s="5"/>
    </row>
    <row r="342" spans="3:16" x14ac:dyDescent="0.25">
      <c r="C342" s="3"/>
      <c r="D342" s="3"/>
      <c r="E342" s="5"/>
      <c r="F342" s="5"/>
      <c r="G342" s="5"/>
      <c r="H342" s="84"/>
      <c r="I342" s="5"/>
      <c r="J342" s="43"/>
      <c r="K342" s="43"/>
      <c r="L342" s="43"/>
      <c r="M342" s="43"/>
      <c r="N342" s="70"/>
      <c r="O342" s="70"/>
      <c r="P342" s="5"/>
    </row>
    <row r="343" spans="3:16" x14ac:dyDescent="0.25">
      <c r="C343" s="3"/>
      <c r="D343" s="3"/>
      <c r="E343" s="5"/>
      <c r="F343" s="5"/>
      <c r="G343" s="5"/>
      <c r="H343" s="84"/>
      <c r="I343" s="5"/>
      <c r="J343" s="43"/>
      <c r="K343" s="43"/>
      <c r="L343" s="43"/>
      <c r="M343" s="43"/>
      <c r="N343" s="70"/>
      <c r="O343" s="70"/>
      <c r="P343" s="5"/>
    </row>
    <row r="344" spans="3:16" x14ac:dyDescent="0.25">
      <c r="C344" s="3"/>
      <c r="D344" s="3"/>
      <c r="E344" s="5"/>
      <c r="F344" s="5"/>
      <c r="G344" s="5"/>
      <c r="H344" s="84"/>
      <c r="I344" s="5"/>
      <c r="J344" s="43"/>
      <c r="K344" s="43"/>
      <c r="L344" s="43"/>
      <c r="M344" s="43"/>
      <c r="N344" s="70"/>
      <c r="O344" s="70"/>
      <c r="P344" s="5"/>
    </row>
    <row r="345" spans="3:16" x14ac:dyDescent="0.25">
      <c r="C345" s="3"/>
      <c r="D345" s="3"/>
      <c r="E345" s="5"/>
      <c r="F345" s="5"/>
      <c r="G345" s="5"/>
      <c r="H345" s="84"/>
      <c r="I345" s="5"/>
      <c r="J345" s="43"/>
      <c r="K345" s="43"/>
      <c r="L345" s="43"/>
      <c r="M345" s="43"/>
      <c r="N345" s="70"/>
      <c r="O345" s="70"/>
      <c r="P345" s="5"/>
    </row>
    <row r="346" spans="3:16" x14ac:dyDescent="0.25">
      <c r="C346" s="3"/>
      <c r="D346" s="3"/>
      <c r="E346" s="5"/>
      <c r="F346" s="5"/>
      <c r="G346" s="5"/>
      <c r="H346" s="84"/>
      <c r="I346" s="5"/>
      <c r="J346" s="43"/>
      <c r="K346" s="43"/>
      <c r="L346" s="43"/>
      <c r="M346" s="43"/>
      <c r="N346" s="70"/>
      <c r="O346" s="70"/>
      <c r="P346" s="5"/>
    </row>
    <row r="347" spans="3:16" x14ac:dyDescent="0.25">
      <c r="C347" s="3"/>
      <c r="D347" s="3"/>
      <c r="E347" s="5"/>
      <c r="F347" s="5"/>
      <c r="G347" s="5"/>
      <c r="H347" s="84"/>
      <c r="I347" s="5"/>
      <c r="J347" s="43"/>
      <c r="K347" s="43"/>
      <c r="L347" s="43"/>
      <c r="M347" s="43"/>
      <c r="N347" s="70"/>
      <c r="O347" s="70"/>
      <c r="P347" s="5"/>
    </row>
    <row r="348" spans="3:16" x14ac:dyDescent="0.25">
      <c r="C348" s="3"/>
      <c r="D348" s="3"/>
      <c r="E348" s="5"/>
      <c r="F348" s="5"/>
      <c r="G348" s="5"/>
      <c r="H348" s="84"/>
      <c r="I348" s="5"/>
      <c r="J348" s="43"/>
      <c r="K348" s="43"/>
      <c r="L348" s="43"/>
      <c r="M348" s="43"/>
      <c r="N348" s="70"/>
      <c r="O348" s="70"/>
      <c r="P348" s="5"/>
    </row>
    <row r="349" spans="3:16" x14ac:dyDescent="0.25">
      <c r="C349" s="3"/>
      <c r="D349" s="3"/>
      <c r="E349" s="5"/>
      <c r="F349" s="5"/>
      <c r="G349" s="5"/>
      <c r="H349" s="84"/>
      <c r="I349" s="5"/>
      <c r="J349" s="43"/>
      <c r="K349" s="43"/>
      <c r="L349" s="43"/>
      <c r="M349" s="43"/>
      <c r="N349" s="70"/>
      <c r="O349" s="70"/>
      <c r="P349" s="5"/>
    </row>
    <row r="350" spans="3:16" x14ac:dyDescent="0.25">
      <c r="C350" s="3"/>
      <c r="D350" s="3"/>
      <c r="E350" s="5"/>
      <c r="F350" s="5"/>
      <c r="G350" s="5"/>
      <c r="H350" s="84"/>
      <c r="I350" s="5"/>
      <c r="J350" s="43"/>
      <c r="K350" s="43"/>
      <c r="L350" s="43"/>
      <c r="M350" s="43"/>
      <c r="N350" s="70"/>
      <c r="O350" s="70"/>
      <c r="P350" s="5"/>
    </row>
    <row r="351" spans="3:16" x14ac:dyDescent="0.25">
      <c r="C351" s="3"/>
      <c r="D351" s="3"/>
      <c r="E351" s="5"/>
      <c r="F351" s="5"/>
      <c r="G351" s="5"/>
      <c r="H351" s="84"/>
      <c r="I351" s="5"/>
      <c r="J351" s="43"/>
      <c r="K351" s="43"/>
      <c r="L351" s="43"/>
      <c r="M351" s="43"/>
      <c r="N351" s="70"/>
      <c r="O351" s="70"/>
      <c r="P351" s="5"/>
    </row>
    <row r="352" spans="3:16" x14ac:dyDescent="0.25">
      <c r="C352" s="3"/>
      <c r="D352" s="3"/>
      <c r="E352" s="5"/>
      <c r="F352" s="5"/>
      <c r="G352" s="5"/>
      <c r="H352" s="84"/>
      <c r="I352" s="5"/>
      <c r="J352" s="43"/>
      <c r="K352" s="43"/>
      <c r="L352" s="43"/>
      <c r="M352" s="43"/>
      <c r="N352" s="70"/>
      <c r="O352" s="70"/>
      <c r="P352" s="5"/>
    </row>
    <row r="353" spans="3:16" x14ac:dyDescent="0.25">
      <c r="C353" s="3"/>
      <c r="D353" s="3"/>
      <c r="E353" s="5"/>
      <c r="F353" s="5"/>
      <c r="G353" s="5"/>
      <c r="H353" s="84"/>
      <c r="I353" s="5"/>
      <c r="J353" s="43"/>
      <c r="K353" s="43"/>
      <c r="L353" s="43"/>
      <c r="M353" s="43"/>
      <c r="N353" s="70"/>
      <c r="O353" s="70"/>
      <c r="P353" s="5"/>
    </row>
    <row r="354" spans="3:16" x14ac:dyDescent="0.25">
      <c r="C354" s="3"/>
      <c r="D354" s="3"/>
      <c r="E354" s="5"/>
      <c r="F354" s="5"/>
      <c r="G354" s="5"/>
      <c r="H354" s="84"/>
      <c r="I354" s="5"/>
      <c r="J354" s="43"/>
      <c r="K354" s="43"/>
      <c r="L354" s="43"/>
      <c r="M354" s="43"/>
      <c r="N354" s="70"/>
      <c r="O354" s="70"/>
      <c r="P354" s="5"/>
    </row>
    <row r="355" spans="3:16" x14ac:dyDescent="0.25">
      <c r="C355" s="3"/>
      <c r="D355" s="3"/>
      <c r="E355" s="5"/>
      <c r="F355" s="5"/>
      <c r="G355" s="5"/>
      <c r="H355" s="84"/>
      <c r="I355" s="5"/>
      <c r="J355" s="43"/>
      <c r="K355" s="43"/>
      <c r="L355" s="43"/>
      <c r="M355" s="43"/>
      <c r="N355" s="70"/>
      <c r="O355" s="70"/>
      <c r="P355" s="5"/>
    </row>
    <row r="356" spans="3:16" x14ac:dyDescent="0.25">
      <c r="C356" s="3"/>
      <c r="D356" s="3"/>
      <c r="E356" s="5"/>
      <c r="F356" s="5"/>
      <c r="G356" s="5"/>
      <c r="H356" s="84"/>
      <c r="I356" s="5"/>
      <c r="J356" s="43"/>
      <c r="K356" s="43"/>
      <c r="L356" s="43"/>
      <c r="M356" s="43"/>
      <c r="N356" s="70"/>
      <c r="O356" s="70"/>
      <c r="P356" s="5"/>
    </row>
    <row r="357" spans="3:16" x14ac:dyDescent="0.25">
      <c r="C357" s="3"/>
      <c r="D357" s="3"/>
      <c r="E357" s="5"/>
      <c r="F357" s="5"/>
      <c r="G357" s="5"/>
      <c r="H357" s="84"/>
      <c r="I357" s="5"/>
      <c r="J357" s="43"/>
      <c r="K357" s="43"/>
      <c r="L357" s="43"/>
      <c r="M357" s="43"/>
      <c r="N357" s="70"/>
      <c r="O357" s="70"/>
      <c r="P357" s="5"/>
    </row>
    <row r="358" spans="3:16" x14ac:dyDescent="0.25">
      <c r="C358" s="3"/>
      <c r="D358" s="3"/>
      <c r="E358" s="5"/>
      <c r="F358" s="5"/>
      <c r="G358" s="5"/>
      <c r="H358" s="84"/>
      <c r="I358" s="5"/>
      <c r="J358" s="43"/>
      <c r="K358" s="43"/>
      <c r="L358" s="43"/>
      <c r="M358" s="43"/>
      <c r="N358" s="70"/>
      <c r="O358" s="70"/>
      <c r="P358" s="5"/>
    </row>
    <row r="359" spans="3:16" x14ac:dyDescent="0.25">
      <c r="C359" s="3"/>
      <c r="D359" s="3"/>
      <c r="E359" s="5"/>
      <c r="F359" s="5"/>
      <c r="G359" s="5"/>
      <c r="H359" s="84"/>
      <c r="I359" s="5"/>
      <c r="J359" s="43"/>
      <c r="K359" s="43"/>
      <c r="L359" s="43"/>
      <c r="M359" s="43"/>
      <c r="N359" s="70"/>
      <c r="O359" s="70"/>
      <c r="P359" s="5"/>
    </row>
    <row r="360" spans="3:16" x14ac:dyDescent="0.25">
      <c r="C360" s="3"/>
      <c r="D360" s="3"/>
      <c r="E360" s="5"/>
      <c r="F360" s="5"/>
      <c r="G360" s="5"/>
      <c r="H360" s="84"/>
      <c r="I360" s="5"/>
      <c r="J360" s="43"/>
      <c r="K360" s="43"/>
      <c r="L360" s="43"/>
      <c r="M360" s="43"/>
      <c r="N360" s="70"/>
      <c r="O360" s="70"/>
      <c r="P360" s="5"/>
    </row>
    <row r="361" spans="3:16" x14ac:dyDescent="0.25">
      <c r="C361" s="3"/>
      <c r="D361" s="3"/>
      <c r="P361" s="5"/>
    </row>
  </sheetData>
  <mergeCells count="1">
    <mergeCell ref="J1:M1"/>
  </mergeCells>
  <hyperlinks>
    <hyperlink ref="D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1"/>
  <sheetViews>
    <sheetView zoomScale="55" zoomScaleNormal="55" workbookViewId="0">
      <selection activeCell="C3" sqref="C3"/>
    </sheetView>
  </sheetViews>
  <sheetFormatPr defaultRowHeight="15" x14ac:dyDescent="0.25"/>
  <cols>
    <col min="1" max="2" width="9.140625" style="35"/>
    <col min="3" max="3" width="9.140625" customWidth="1"/>
    <col min="4" max="4" width="9.42578125" customWidth="1"/>
    <col min="5" max="12" width="9.140625" customWidth="1"/>
    <col min="13" max="19" width="9.140625" style="19" customWidth="1"/>
    <col min="20" max="21" width="9.140625" style="52" customWidth="1"/>
    <col min="22" max="22" width="9.140625" style="68"/>
    <col min="23" max="23" width="10.85546875" style="68" bestFit="1" customWidth="1"/>
    <col min="24" max="25" width="9.140625" style="68"/>
    <col min="37" max="37" width="9.140625" style="19"/>
    <col min="38" max="39" width="9.140625" style="52"/>
  </cols>
  <sheetData>
    <row r="1" spans="1:39" ht="45" x14ac:dyDescent="0.25">
      <c r="A1" s="35" t="s">
        <v>356</v>
      </c>
      <c r="B1" s="35" t="s">
        <v>349</v>
      </c>
      <c r="E1" t="s">
        <v>316</v>
      </c>
      <c r="M1" s="92" t="s">
        <v>352</v>
      </c>
      <c r="N1" s="92"/>
      <c r="O1" s="92"/>
      <c r="P1" s="92"/>
      <c r="Q1" s="92"/>
      <c r="R1" s="92"/>
      <c r="S1" s="92"/>
      <c r="T1" s="50" t="s">
        <v>354</v>
      </c>
      <c r="U1" s="50" t="s">
        <v>387</v>
      </c>
      <c r="V1" s="66" t="s">
        <v>375</v>
      </c>
      <c r="W1" s="66" t="s">
        <v>375</v>
      </c>
      <c r="X1" s="65" t="s">
        <v>353</v>
      </c>
      <c r="Y1" s="65" t="s">
        <v>353</v>
      </c>
    </row>
    <row r="2" spans="1:39" s="37" customFormat="1" ht="75" x14ac:dyDescent="0.25">
      <c r="A2" s="36"/>
      <c r="B2" s="36"/>
      <c r="E2" s="37" t="s">
        <v>317</v>
      </c>
      <c r="F2" s="37" t="s">
        <v>318</v>
      </c>
      <c r="G2" s="37" t="s">
        <v>320</v>
      </c>
      <c r="H2" s="37" t="s">
        <v>321</v>
      </c>
      <c r="I2" s="37" t="s">
        <v>322</v>
      </c>
      <c r="J2" s="37" t="s">
        <v>351</v>
      </c>
      <c r="K2" s="37" t="s">
        <v>319</v>
      </c>
      <c r="M2" s="38" t="s">
        <v>317</v>
      </c>
      <c r="N2" s="38" t="s">
        <v>318</v>
      </c>
      <c r="O2" s="38" t="s">
        <v>320</v>
      </c>
      <c r="P2" s="38" t="s">
        <v>321</v>
      </c>
      <c r="Q2" s="38" t="s">
        <v>322</v>
      </c>
      <c r="R2" s="38" t="s">
        <v>351</v>
      </c>
      <c r="S2" s="38" t="s">
        <v>319</v>
      </c>
      <c r="T2" s="50" t="s">
        <v>355</v>
      </c>
      <c r="U2" s="50" t="s">
        <v>386</v>
      </c>
      <c r="V2" s="66" t="s">
        <v>384</v>
      </c>
      <c r="W2" s="66" t="s">
        <v>385</v>
      </c>
      <c r="X2" s="66" t="s">
        <v>384</v>
      </c>
      <c r="Y2" s="66" t="s">
        <v>385</v>
      </c>
      <c r="AE2" s="37" t="s">
        <v>313</v>
      </c>
      <c r="AJ2" s="37" t="s">
        <v>323</v>
      </c>
      <c r="AK2" s="38"/>
      <c r="AL2" s="50" t="s">
        <v>354</v>
      </c>
      <c r="AM2" s="50" t="s">
        <v>387</v>
      </c>
    </row>
    <row r="3" spans="1:39" x14ac:dyDescent="0.25">
      <c r="C3" s="2" t="s">
        <v>115</v>
      </c>
      <c r="D3" s="2" t="s">
        <v>8</v>
      </c>
      <c r="E3" s="1" t="s">
        <v>361</v>
      </c>
      <c r="F3" s="1" t="s">
        <v>362</v>
      </c>
      <c r="G3" s="1" t="s">
        <v>363</v>
      </c>
      <c r="H3" s="1" t="s">
        <v>364</v>
      </c>
      <c r="I3" s="1" t="s">
        <v>365</v>
      </c>
      <c r="J3" s="1" t="s">
        <v>366</v>
      </c>
      <c r="K3" s="1" t="s">
        <v>367</v>
      </c>
      <c r="L3" s="1"/>
      <c r="M3" s="22"/>
      <c r="N3" s="22"/>
      <c r="O3" s="22"/>
      <c r="P3" s="22"/>
      <c r="Q3" s="22"/>
      <c r="R3" s="22"/>
      <c r="S3" s="22"/>
      <c r="T3" s="51"/>
      <c r="U3" s="51"/>
      <c r="V3" s="67"/>
      <c r="W3" s="67"/>
      <c r="X3" s="67"/>
      <c r="Y3" s="67"/>
      <c r="Z3" s="1" t="s">
        <v>114</v>
      </c>
      <c r="AA3" s="1"/>
      <c r="AC3" s="2" t="s">
        <v>315</v>
      </c>
      <c r="AD3" s="2" t="s">
        <v>8</v>
      </c>
      <c r="AE3" s="1" t="s">
        <v>335</v>
      </c>
      <c r="AH3" s="20" t="s">
        <v>116</v>
      </c>
      <c r="AI3" s="20" t="s">
        <v>8</v>
      </c>
      <c r="AJ3" s="1" t="s">
        <v>368</v>
      </c>
    </row>
    <row r="4" spans="1:39" x14ac:dyDescent="0.25">
      <c r="C4" t="s">
        <v>69</v>
      </c>
      <c r="E4" t="s">
        <v>326</v>
      </c>
      <c r="F4" t="s">
        <v>327</v>
      </c>
      <c r="G4" t="s">
        <v>328</v>
      </c>
      <c r="H4" t="s">
        <v>329</v>
      </c>
      <c r="I4" t="s">
        <v>330</v>
      </c>
      <c r="J4" t="s">
        <v>334</v>
      </c>
      <c r="K4" t="s">
        <v>331</v>
      </c>
      <c r="Z4" t="s">
        <v>121</v>
      </c>
      <c r="AC4" t="s">
        <v>69</v>
      </c>
      <c r="AE4" t="s">
        <v>314</v>
      </c>
      <c r="AH4" t="s">
        <v>69</v>
      </c>
      <c r="AJ4" t="s">
        <v>333</v>
      </c>
    </row>
    <row r="5" spans="1:39" x14ac:dyDescent="0.25">
      <c r="C5" t="s">
        <v>68</v>
      </c>
      <c r="E5" t="s">
        <v>325</v>
      </c>
      <c r="F5" t="s">
        <v>325</v>
      </c>
      <c r="G5" t="s">
        <v>325</v>
      </c>
      <c r="H5" t="s">
        <v>325</v>
      </c>
      <c r="I5" t="s">
        <v>325</v>
      </c>
      <c r="J5" t="s">
        <v>325</v>
      </c>
      <c r="K5" t="s">
        <v>325</v>
      </c>
      <c r="Z5" t="s">
        <v>77</v>
      </c>
      <c r="AC5" t="s">
        <v>68</v>
      </c>
      <c r="AE5" t="s">
        <v>71</v>
      </c>
      <c r="AH5" t="s">
        <v>68</v>
      </c>
      <c r="AJ5" t="s">
        <v>325</v>
      </c>
    </row>
    <row r="6" spans="1:39" x14ac:dyDescent="0.25">
      <c r="C6" t="s">
        <v>67</v>
      </c>
      <c r="E6" t="s">
        <v>324</v>
      </c>
      <c r="F6" t="s">
        <v>324</v>
      </c>
      <c r="G6" t="s">
        <v>324</v>
      </c>
      <c r="H6" t="s">
        <v>324</v>
      </c>
      <c r="I6" t="s">
        <v>324</v>
      </c>
      <c r="J6" t="s">
        <v>324</v>
      </c>
      <c r="K6" t="s">
        <v>324</v>
      </c>
      <c r="Z6" t="s">
        <v>120</v>
      </c>
      <c r="AC6" t="s">
        <v>67</v>
      </c>
      <c r="AE6" t="s">
        <v>70</v>
      </c>
      <c r="AF6" t="s">
        <v>389</v>
      </c>
      <c r="AH6" t="s">
        <v>67</v>
      </c>
      <c r="AJ6" t="s">
        <v>332</v>
      </c>
    </row>
    <row r="7" spans="1:39" x14ac:dyDescent="0.25">
      <c r="A7" s="35">
        <f>YEAR(C7)</f>
        <v>2000</v>
      </c>
      <c r="B7" s="35" t="str">
        <f>"Q"&amp;ROUNDUP(MONTH(C7)/3, 0)&amp;"-"&amp;YEAR(C7)</f>
        <v>Q1-2000</v>
      </c>
      <c r="C7" t="s">
        <v>117</v>
      </c>
      <c r="D7" s="3">
        <v>36556</v>
      </c>
      <c r="E7" s="33">
        <v>111.306</v>
      </c>
      <c r="F7" s="34">
        <v>5.335</v>
      </c>
      <c r="G7" s="34">
        <v>5.3159999999999998</v>
      </c>
      <c r="H7" s="21">
        <v>2.1160000000000001</v>
      </c>
      <c r="I7" s="21">
        <v>1.4570000000000001</v>
      </c>
      <c r="J7" s="34">
        <v>3.464</v>
      </c>
      <c r="K7" s="33">
        <v>60.484000000000002</v>
      </c>
      <c r="L7" s="5"/>
      <c r="M7" s="23">
        <f t="shared" ref="M7:S7" si="0">E7/$AE7</f>
        <v>134.96707853860238</v>
      </c>
      <c r="N7" s="23">
        <f t="shared" si="0"/>
        <v>6.4690974790527358</v>
      </c>
      <c r="O7" s="23">
        <f t="shared" si="0"/>
        <v>6.4460585189586395</v>
      </c>
      <c r="P7" s="23">
        <f t="shared" si="0"/>
        <v>2.5658126083740562</v>
      </c>
      <c r="Q7" s="23">
        <f t="shared" si="0"/>
        <v>1.7667244661630432</v>
      </c>
      <c r="R7" s="23">
        <f t="shared" si="0"/>
        <v>4.2003661982078118</v>
      </c>
      <c r="S7" s="23">
        <f t="shared" si="0"/>
        <v>73.341498017436862</v>
      </c>
      <c r="T7" s="53">
        <f>VLOOKUP(TEXT(YEAR($D7), 0),$AH:$AL, MATCH(T$1, $AH$2:$AL$2, 0), FALSE)</f>
        <v>12.655035291778505</v>
      </c>
      <c r="U7" s="53">
        <f>VLOOKUP(TEXT(YEAR($D7), 0),$AH:$AM, MATCH(U$1, $AH$2:$AM$2, 0), FALSE)</f>
        <v>10.608083333333333</v>
      </c>
      <c r="V7" s="69">
        <f>(SUM(M7:S7)-T7)</f>
        <v>217.10160053501701</v>
      </c>
      <c r="W7" s="69">
        <f>SUM(E7:K7)-AM7</f>
        <v>178.86991666666668</v>
      </c>
      <c r="X7" s="69">
        <f>SUM(M7:S7)</f>
        <v>229.75663582679553</v>
      </c>
      <c r="Y7" s="69">
        <f>SUM(E7:K7)</f>
        <v>189.47800000000001</v>
      </c>
      <c r="Z7" s="5">
        <v>-1</v>
      </c>
      <c r="AA7" s="5"/>
      <c r="AC7" t="s">
        <v>9</v>
      </c>
      <c r="AD7" s="3">
        <v>36616</v>
      </c>
      <c r="AE7" s="21">
        <v>0.82468999999999992</v>
      </c>
      <c r="AF7">
        <f>IF(LEFT(AC7, 2)="Q4", AE7, IF(LEFT(AC7, 2)="Q3", AE8, IF(LEFT(AC7, 2)="Q2", AE9, IF(LEFT(AC7, 2)="Q1", AE10, "#N/A"))))</f>
        <v>0.83825000000000005</v>
      </c>
      <c r="AH7" s="5" t="s">
        <v>296</v>
      </c>
      <c r="AI7" s="5">
        <v>36891</v>
      </c>
      <c r="AJ7" s="33">
        <v>127.297</v>
      </c>
      <c r="AK7" s="19">
        <f>AJ7/AE10</f>
        <v>151.86042350134207</v>
      </c>
      <c r="AL7" s="52">
        <f>AK7/12</f>
        <v>12.655035291778505</v>
      </c>
      <c r="AM7" s="52">
        <f>AJ7/12</f>
        <v>10.608083333333333</v>
      </c>
    </row>
    <row r="8" spans="1:39" x14ac:dyDescent="0.25">
      <c r="A8" s="35">
        <f t="shared" ref="A8:A71" si="1">YEAR(C8)</f>
        <v>2000</v>
      </c>
      <c r="B8" s="35" t="str">
        <f t="shared" ref="B8:B71" si="2">"Q"&amp;ROUNDUP(MONTH(C8)/3, 0)&amp;"-"&amp;YEAR(C8)</f>
        <v>Q1-2000</v>
      </c>
      <c r="C8" t="s">
        <v>122</v>
      </c>
      <c r="D8" s="3">
        <v>36585</v>
      </c>
      <c r="E8" s="33">
        <v>45.731000000000002</v>
      </c>
      <c r="F8" s="34">
        <v>1.7769999999999999</v>
      </c>
      <c r="G8" s="34">
        <v>5.0759999999999996</v>
      </c>
      <c r="H8" s="21">
        <v>1.768</v>
      </c>
      <c r="I8" s="21">
        <v>1.212</v>
      </c>
      <c r="J8" s="34">
        <v>2.597</v>
      </c>
      <c r="K8" s="33">
        <v>50.514000000000003</v>
      </c>
      <c r="L8" s="5"/>
      <c r="M8" s="23">
        <f t="shared" ref="M8:S8" si="3">E8/$AE7</f>
        <v>55.452351792794879</v>
      </c>
      <c r="N8" s="23">
        <f t="shared" si="3"/>
        <v>2.1547490572215016</v>
      </c>
      <c r="O8" s="23">
        <f t="shared" si="3"/>
        <v>6.1550400756647949</v>
      </c>
      <c r="P8" s="23">
        <f t="shared" si="3"/>
        <v>2.1438358655979823</v>
      </c>
      <c r="Q8" s="23">
        <f t="shared" si="3"/>
        <v>1.4696431386339111</v>
      </c>
      <c r="R8" s="23">
        <f t="shared" si="3"/>
        <v>3.1490620718088009</v>
      </c>
      <c r="S8" s="23">
        <f t="shared" si="3"/>
        <v>61.252106852271773</v>
      </c>
      <c r="T8" s="53">
        <f t="shared" ref="T8:T71" si="4">VLOOKUP(TEXT(YEAR($D8), 0),$AH:$AL, MATCH(T$1, $AH$2:$AL$2, 0), FALSE)</f>
        <v>12.655035291778505</v>
      </c>
      <c r="U8" s="53">
        <f t="shared" ref="U8:U71" si="5">VLOOKUP(TEXT(YEAR($D8), 0),$AH:$AM, MATCH(U$1, $AH$2:$AM$2, 0), FALSE)</f>
        <v>10.608083333333333</v>
      </c>
      <c r="V8" s="69">
        <f t="shared" ref="V8:V71" si="6">(SUM(M8:S8)-T8)</f>
        <v>119.12175356221515</v>
      </c>
      <c r="W8" s="69">
        <f t="shared" ref="W8:W71" si="7">SUM(E8:K8)-AM8</f>
        <v>103.20266666666667</v>
      </c>
      <c r="X8" s="69">
        <f t="shared" ref="X8:X71" si="8">SUM(M8:S8)</f>
        <v>131.77678885399365</v>
      </c>
      <c r="Y8" s="69">
        <f t="shared" ref="Y8:Y71" si="9">SUM(E8:K8)</f>
        <v>108.67500000000001</v>
      </c>
      <c r="Z8" s="5">
        <v>-1</v>
      </c>
      <c r="AA8" s="5"/>
      <c r="AC8" t="s">
        <v>10</v>
      </c>
      <c r="AD8" s="3">
        <v>36707</v>
      </c>
      <c r="AE8" s="21">
        <v>0.82846999999999993</v>
      </c>
      <c r="AF8">
        <f t="shared" ref="AF8:AF64" si="10">IF(LEFT(AC8, 2)="Q4", AE8, IF(LEFT(AC8, 2)="Q3", AE9, IF(LEFT(AC8, 2)="Q2", AE10, IF(LEFT(AC8, 2)="Q1", AE11, "#N/A"))))</f>
        <v>0.83825000000000005</v>
      </c>
      <c r="AH8" s="5" t="s">
        <v>297</v>
      </c>
      <c r="AI8" s="5">
        <v>37256</v>
      </c>
      <c r="AJ8" s="33">
        <v>65.668000000000006</v>
      </c>
      <c r="AK8" s="19">
        <f>AJ8/AE14</f>
        <v>77.338358261688853</v>
      </c>
      <c r="AL8" s="52">
        <f t="shared" ref="AL8:AL16" si="11">AK8/12</f>
        <v>6.4448631884740708</v>
      </c>
      <c r="AM8" s="52">
        <f t="shared" ref="AM8:AM16" si="12">AJ8/12</f>
        <v>5.4723333333333342</v>
      </c>
    </row>
    <row r="9" spans="1:39" x14ac:dyDescent="0.25">
      <c r="A9" s="35">
        <f t="shared" si="1"/>
        <v>2000</v>
      </c>
      <c r="B9" s="35" t="str">
        <f t="shared" si="2"/>
        <v>Q1-2000</v>
      </c>
      <c r="C9" t="s">
        <v>123</v>
      </c>
      <c r="D9" s="3">
        <v>36616</v>
      </c>
      <c r="E9" s="33">
        <v>44.789000000000001</v>
      </c>
      <c r="F9" s="34">
        <v>24.271999999999998</v>
      </c>
      <c r="G9" s="34">
        <v>5.7220000000000004</v>
      </c>
      <c r="H9" s="21">
        <v>2.379</v>
      </c>
      <c r="I9" s="21">
        <v>1.681</v>
      </c>
      <c r="J9" s="34">
        <v>3.4119999999999999</v>
      </c>
      <c r="K9" s="33">
        <v>53.329000000000001</v>
      </c>
      <c r="L9" s="5"/>
      <c r="M9" s="23">
        <f t="shared" ref="M9:S10" si="13">E9/$AE7</f>
        <v>54.310104402866536</v>
      </c>
      <c r="N9" s="23">
        <f t="shared" si="13"/>
        <v>29.431665231784066</v>
      </c>
      <c r="O9" s="23">
        <f t="shared" si="13"/>
        <v>6.9383647188640589</v>
      </c>
      <c r="P9" s="23">
        <f t="shared" si="13"/>
        <v>2.8847203191502264</v>
      </c>
      <c r="Q9" s="23">
        <f t="shared" si="13"/>
        <v>2.0383416799039642</v>
      </c>
      <c r="R9" s="23">
        <f t="shared" si="13"/>
        <v>4.1373122021608122</v>
      </c>
      <c r="S9" s="23">
        <f t="shared" si="13"/>
        <v>64.665510676739146</v>
      </c>
      <c r="T9" s="53">
        <f t="shared" si="4"/>
        <v>12.655035291778505</v>
      </c>
      <c r="U9" s="53">
        <f t="shared" si="5"/>
        <v>10.608083333333333</v>
      </c>
      <c r="V9" s="69">
        <f t="shared" si="6"/>
        <v>151.75098393969031</v>
      </c>
      <c r="W9" s="69">
        <f t="shared" si="7"/>
        <v>131.4905</v>
      </c>
      <c r="X9" s="69">
        <f t="shared" si="8"/>
        <v>164.40601923146883</v>
      </c>
      <c r="Y9" s="69">
        <f t="shared" si="9"/>
        <v>135.584</v>
      </c>
      <c r="Z9" s="5">
        <v>-1</v>
      </c>
      <c r="AA9" s="5"/>
      <c r="AC9" t="s">
        <v>11</v>
      </c>
      <c r="AD9" s="3">
        <v>36799</v>
      </c>
      <c r="AE9" s="21">
        <v>0.83362999999999998</v>
      </c>
      <c r="AF9">
        <f t="shared" si="10"/>
        <v>0.83825000000000005</v>
      </c>
      <c r="AH9" s="5" t="s">
        <v>298</v>
      </c>
      <c r="AI9" s="5">
        <v>37621</v>
      </c>
      <c r="AJ9" s="33">
        <v>49.122</v>
      </c>
      <c r="AK9" s="19">
        <f>AJ9/AE18</f>
        <v>56.758911548905189</v>
      </c>
      <c r="AL9" s="52">
        <f t="shared" si="11"/>
        <v>4.7299092957420994</v>
      </c>
      <c r="AM9" s="52">
        <f t="shared" si="12"/>
        <v>4.0934999999999997</v>
      </c>
    </row>
    <row r="10" spans="1:39" x14ac:dyDescent="0.25">
      <c r="A10" s="35">
        <f t="shared" si="1"/>
        <v>2000</v>
      </c>
      <c r="B10" s="35" t="str">
        <f t="shared" si="2"/>
        <v>Q2-2000</v>
      </c>
      <c r="C10" t="s">
        <v>124</v>
      </c>
      <c r="D10" s="3">
        <v>36646</v>
      </c>
      <c r="E10" s="33">
        <v>184.23699999999999</v>
      </c>
      <c r="F10" s="34">
        <v>27.693999999999999</v>
      </c>
      <c r="G10" s="34">
        <v>5.9340000000000002</v>
      </c>
      <c r="H10" s="21">
        <v>4.2430000000000003</v>
      </c>
      <c r="I10" s="21">
        <v>1.5029999999999999</v>
      </c>
      <c r="J10" s="34">
        <v>3.5150000000000001</v>
      </c>
      <c r="K10" s="33">
        <v>68.022000000000006</v>
      </c>
      <c r="L10" s="5"/>
      <c r="M10" s="23">
        <f t="shared" si="13"/>
        <v>222.38222265139353</v>
      </c>
      <c r="N10" s="23">
        <f t="shared" si="13"/>
        <v>33.427885137663402</v>
      </c>
      <c r="O10" s="23">
        <f t="shared" si="13"/>
        <v>7.1626009390804741</v>
      </c>
      <c r="P10" s="23">
        <f t="shared" si="13"/>
        <v>5.1214890098615529</v>
      </c>
      <c r="Q10" s="23">
        <f t="shared" si="13"/>
        <v>1.8141875988267528</v>
      </c>
      <c r="R10" s="23">
        <f t="shared" si="13"/>
        <v>4.2427607517471975</v>
      </c>
      <c r="S10" s="23">
        <f t="shared" si="13"/>
        <v>82.105568095404792</v>
      </c>
      <c r="T10" s="53">
        <f t="shared" si="4"/>
        <v>12.655035291778505</v>
      </c>
      <c r="U10" s="53">
        <f t="shared" si="5"/>
        <v>10.608083333333333</v>
      </c>
      <c r="V10" s="69">
        <f t="shared" si="6"/>
        <v>343.60167889219917</v>
      </c>
      <c r="W10" s="69">
        <f t="shared" si="7"/>
        <v>290.86966666666666</v>
      </c>
      <c r="X10" s="69">
        <f t="shared" si="8"/>
        <v>356.25671418397769</v>
      </c>
      <c r="Y10" s="69">
        <f t="shared" si="9"/>
        <v>295.14799999999997</v>
      </c>
      <c r="Z10" s="5">
        <v>-1</v>
      </c>
      <c r="AA10" s="5"/>
      <c r="AC10" t="s">
        <v>12</v>
      </c>
      <c r="AD10" s="3">
        <v>36891</v>
      </c>
      <c r="AE10" s="21">
        <v>0.83825000000000005</v>
      </c>
      <c r="AF10">
        <f t="shared" si="10"/>
        <v>0.83825000000000005</v>
      </c>
      <c r="AH10" s="5" t="s">
        <v>299</v>
      </c>
      <c r="AI10" s="5">
        <v>37986</v>
      </c>
      <c r="AJ10" s="33">
        <v>51.34</v>
      </c>
      <c r="AK10" s="19">
        <f>AJ10/AE22</f>
        <v>58.262122811198495</v>
      </c>
      <c r="AL10" s="52">
        <f t="shared" si="11"/>
        <v>4.8551769009332082</v>
      </c>
      <c r="AM10" s="52">
        <f t="shared" si="12"/>
        <v>4.2783333333333333</v>
      </c>
    </row>
    <row r="11" spans="1:39" x14ac:dyDescent="0.25">
      <c r="A11" s="35">
        <f t="shared" si="1"/>
        <v>2000</v>
      </c>
      <c r="B11" s="35" t="str">
        <f t="shared" si="2"/>
        <v>Q2-2000</v>
      </c>
      <c r="C11" t="s">
        <v>125</v>
      </c>
      <c r="D11" s="3">
        <v>36677</v>
      </c>
      <c r="E11" s="33">
        <v>63.686999999999998</v>
      </c>
      <c r="F11" s="34">
        <v>5.7729999999999997</v>
      </c>
      <c r="G11" s="34">
        <v>5.391</v>
      </c>
      <c r="H11" s="21">
        <v>2.48</v>
      </c>
      <c r="I11" s="21">
        <v>1.5980000000000001</v>
      </c>
      <c r="J11" s="34">
        <v>6.6779999999999999</v>
      </c>
      <c r="K11" s="33">
        <v>60.393999999999998</v>
      </c>
      <c r="L11" s="5"/>
      <c r="M11" s="23">
        <f t="shared" ref="M11:S11" si="14">E11/$AE8</f>
        <v>76.87303100896834</v>
      </c>
      <c r="N11" s="23">
        <f t="shared" si="14"/>
        <v>6.9682668050744141</v>
      </c>
      <c r="O11" s="23">
        <f t="shared" si="14"/>
        <v>6.5071758784264979</v>
      </c>
      <c r="P11" s="23">
        <f t="shared" si="14"/>
        <v>2.9934698902796724</v>
      </c>
      <c r="Q11" s="23">
        <f t="shared" si="14"/>
        <v>1.9288568083334341</v>
      </c>
      <c r="R11" s="23">
        <f t="shared" si="14"/>
        <v>8.0606419061643759</v>
      </c>
      <c r="S11" s="23">
        <f t="shared" si="14"/>
        <v>72.898234094173603</v>
      </c>
      <c r="T11" s="53">
        <f t="shared" si="4"/>
        <v>12.655035291778505</v>
      </c>
      <c r="U11" s="53">
        <f t="shared" si="5"/>
        <v>10.608083333333333</v>
      </c>
      <c r="V11" s="69">
        <f t="shared" si="6"/>
        <v>163.57464109964181</v>
      </c>
      <c r="W11" s="69">
        <f t="shared" si="7"/>
        <v>139.89991666666668</v>
      </c>
      <c r="X11" s="69">
        <f t="shared" si="8"/>
        <v>176.22967639142033</v>
      </c>
      <c r="Y11" s="69">
        <f t="shared" si="9"/>
        <v>146.001</v>
      </c>
      <c r="Z11" s="5">
        <v>-1</v>
      </c>
      <c r="AA11" s="5"/>
      <c r="AC11" t="s">
        <v>13</v>
      </c>
      <c r="AD11" s="3">
        <v>36981</v>
      </c>
      <c r="AE11" s="21">
        <v>0.84385999999999994</v>
      </c>
      <c r="AF11">
        <f t="shared" si="10"/>
        <v>0.84909999999999997</v>
      </c>
      <c r="AH11" s="5" t="s">
        <v>300</v>
      </c>
      <c r="AI11" s="5">
        <v>38352</v>
      </c>
      <c r="AJ11" s="33">
        <v>73.212999999999994</v>
      </c>
      <c r="AK11" s="19">
        <f>AJ11/AE26</f>
        <v>80.768933752551163</v>
      </c>
      <c r="AL11" s="52">
        <f t="shared" si="11"/>
        <v>6.7307444793792639</v>
      </c>
      <c r="AM11" s="52">
        <f t="shared" si="12"/>
        <v>6.1010833333333325</v>
      </c>
    </row>
    <row r="12" spans="1:39" x14ac:dyDescent="0.25">
      <c r="A12" s="35">
        <f t="shared" si="1"/>
        <v>2000</v>
      </c>
      <c r="B12" s="35" t="str">
        <f t="shared" si="2"/>
        <v>Q2-2000</v>
      </c>
      <c r="C12" t="s">
        <v>126</v>
      </c>
      <c r="D12" s="3">
        <v>36707</v>
      </c>
      <c r="E12" s="33">
        <v>100.458</v>
      </c>
      <c r="F12" s="34">
        <v>40.533999999999999</v>
      </c>
      <c r="G12" s="34">
        <v>6.093</v>
      </c>
      <c r="H12" s="21">
        <v>2.0870000000000002</v>
      </c>
      <c r="I12" s="21">
        <v>1.7669999999999999</v>
      </c>
      <c r="J12" s="34">
        <v>3.165</v>
      </c>
      <c r="K12" s="33">
        <v>60.771000000000001</v>
      </c>
      <c r="L12" s="5"/>
      <c r="M12" s="23">
        <f t="shared" ref="M12:S13" si="15">E12/$AE8</f>
        <v>121.25725735391747</v>
      </c>
      <c r="N12" s="23">
        <f t="shared" si="15"/>
        <v>48.926334085724292</v>
      </c>
      <c r="O12" s="23">
        <f t="shared" si="15"/>
        <v>7.3545209844653403</v>
      </c>
      <c r="P12" s="23">
        <f t="shared" si="15"/>
        <v>2.5191014762151922</v>
      </c>
      <c r="Q12" s="23">
        <f t="shared" si="15"/>
        <v>2.1328472968242664</v>
      </c>
      <c r="R12" s="23">
        <f t="shared" si="15"/>
        <v>3.8202952430383723</v>
      </c>
      <c r="S12" s="23">
        <f t="shared" si="15"/>
        <v>73.353289799268538</v>
      </c>
      <c r="T12" s="53">
        <f t="shared" si="4"/>
        <v>12.655035291778505</v>
      </c>
      <c r="U12" s="53">
        <f t="shared" si="5"/>
        <v>10.608083333333333</v>
      </c>
      <c r="V12" s="69">
        <f t="shared" si="6"/>
        <v>246.70861094767497</v>
      </c>
      <c r="W12" s="69">
        <f t="shared" si="7"/>
        <v>206.36049999999994</v>
      </c>
      <c r="X12" s="69">
        <f t="shared" si="8"/>
        <v>259.36364623945349</v>
      </c>
      <c r="Y12" s="69">
        <f t="shared" si="9"/>
        <v>214.87499999999994</v>
      </c>
      <c r="Z12" s="5">
        <v>-1</v>
      </c>
      <c r="AA12" s="5"/>
      <c r="AC12" t="s">
        <v>14</v>
      </c>
      <c r="AD12" s="3">
        <v>37072</v>
      </c>
      <c r="AE12" s="21">
        <v>0.8479000000000001</v>
      </c>
      <c r="AF12">
        <f t="shared" si="10"/>
        <v>0.84909999999999997</v>
      </c>
      <c r="AH12" s="5" t="s">
        <v>301</v>
      </c>
      <c r="AI12" s="5">
        <v>38717</v>
      </c>
      <c r="AJ12" s="33">
        <v>102.17400000000001</v>
      </c>
      <c r="AK12" s="19">
        <f>AJ12/AE30</f>
        <v>109.33313358729616</v>
      </c>
      <c r="AL12" s="52">
        <f t="shared" si="11"/>
        <v>9.1110944656080139</v>
      </c>
      <c r="AM12" s="52">
        <f t="shared" si="12"/>
        <v>8.5145</v>
      </c>
    </row>
    <row r="13" spans="1:39" x14ac:dyDescent="0.25">
      <c r="A13" s="35">
        <f t="shared" si="1"/>
        <v>2000</v>
      </c>
      <c r="B13" s="35" t="str">
        <f t="shared" si="2"/>
        <v>Q3-2000</v>
      </c>
      <c r="C13" t="s">
        <v>127</v>
      </c>
      <c r="D13" s="3">
        <v>36738</v>
      </c>
      <c r="E13" s="33">
        <v>66.301000000000002</v>
      </c>
      <c r="F13" s="34">
        <v>5.0129999999999999</v>
      </c>
      <c r="G13" s="34">
        <v>6.0220000000000002</v>
      </c>
      <c r="H13" s="21">
        <v>1.8720000000000001</v>
      </c>
      <c r="I13" s="21">
        <v>1.7809999999999999</v>
      </c>
      <c r="J13" s="34">
        <v>3.4350000000000001</v>
      </c>
      <c r="K13" s="33">
        <v>49.65</v>
      </c>
      <c r="L13" s="5"/>
      <c r="M13" s="23">
        <f t="shared" si="15"/>
        <v>79.532886292479887</v>
      </c>
      <c r="N13" s="23">
        <f t="shared" si="15"/>
        <v>6.0134592085217662</v>
      </c>
      <c r="O13" s="23">
        <f t="shared" si="15"/>
        <v>7.2238283171191062</v>
      </c>
      <c r="P13" s="23">
        <f t="shared" si="15"/>
        <v>2.2456005661984335</v>
      </c>
      <c r="Q13" s="23">
        <f t="shared" si="15"/>
        <v>2.1364394275637872</v>
      </c>
      <c r="R13" s="23">
        <f t="shared" si="15"/>
        <v>4.1205330902198822</v>
      </c>
      <c r="S13" s="23">
        <f t="shared" si="15"/>
        <v>59.558797068243706</v>
      </c>
      <c r="T13" s="53">
        <f t="shared" si="4"/>
        <v>12.655035291778505</v>
      </c>
      <c r="U13" s="53">
        <f t="shared" si="5"/>
        <v>10.608083333333333</v>
      </c>
      <c r="V13" s="69">
        <f t="shared" si="6"/>
        <v>148.17650867856804</v>
      </c>
      <c r="W13" s="69">
        <f t="shared" si="7"/>
        <v>124.25791666666667</v>
      </c>
      <c r="X13" s="69">
        <f t="shared" si="8"/>
        <v>160.83154397034656</v>
      </c>
      <c r="Y13" s="69">
        <f t="shared" si="9"/>
        <v>134.07400000000001</v>
      </c>
      <c r="Z13" s="5">
        <v>-1</v>
      </c>
      <c r="AA13" s="5"/>
      <c r="AC13" t="s">
        <v>15</v>
      </c>
      <c r="AD13" s="3">
        <v>37164</v>
      </c>
      <c r="AE13" s="21">
        <v>0.84853999999999996</v>
      </c>
      <c r="AF13">
        <f t="shared" si="10"/>
        <v>0.84909999999999997</v>
      </c>
      <c r="AH13" s="5" t="s">
        <v>302</v>
      </c>
      <c r="AI13" s="5">
        <v>39082</v>
      </c>
      <c r="AJ13" s="33">
        <v>117.79300000000001</v>
      </c>
      <c r="AK13" s="19">
        <f>AJ13/AE34</f>
        <v>123.8336031622548</v>
      </c>
      <c r="AL13" s="52">
        <f t="shared" si="11"/>
        <v>10.3194669301879</v>
      </c>
      <c r="AM13" s="52">
        <f t="shared" si="12"/>
        <v>9.8160833333333333</v>
      </c>
    </row>
    <row r="14" spans="1:39" x14ac:dyDescent="0.25">
      <c r="A14" s="35">
        <f t="shared" si="1"/>
        <v>2000</v>
      </c>
      <c r="B14" s="35" t="str">
        <f t="shared" si="2"/>
        <v>Q3-2000</v>
      </c>
      <c r="C14" t="s">
        <v>128</v>
      </c>
      <c r="D14" s="3">
        <v>36769</v>
      </c>
      <c r="E14" s="33">
        <v>68.033000000000001</v>
      </c>
      <c r="F14" s="34">
        <v>4.6740000000000004</v>
      </c>
      <c r="G14" s="34">
        <v>5.58</v>
      </c>
      <c r="H14" s="21">
        <v>2.3039999999999998</v>
      </c>
      <c r="I14" s="21">
        <v>2.0710000000000002</v>
      </c>
      <c r="J14" s="34">
        <v>3.383</v>
      </c>
      <c r="K14" s="33">
        <v>52.082000000000001</v>
      </c>
      <c r="L14" s="5"/>
      <c r="M14" s="23">
        <f t="shared" ref="M14:S14" si="16">E14/$AE9</f>
        <v>81.610546645394237</v>
      </c>
      <c r="N14" s="23">
        <f t="shared" si="16"/>
        <v>5.6068039777839092</v>
      </c>
      <c r="O14" s="23">
        <f t="shared" si="16"/>
        <v>6.6936170723222537</v>
      </c>
      <c r="P14" s="23">
        <f t="shared" si="16"/>
        <v>2.7638160814749946</v>
      </c>
      <c r="Q14" s="23">
        <f t="shared" si="16"/>
        <v>2.4843155836522199</v>
      </c>
      <c r="R14" s="23">
        <f t="shared" si="16"/>
        <v>4.0581552967143697</v>
      </c>
      <c r="S14" s="23">
        <f t="shared" si="16"/>
        <v>62.476158487578424</v>
      </c>
      <c r="T14" s="53">
        <f t="shared" si="4"/>
        <v>12.655035291778505</v>
      </c>
      <c r="U14" s="53">
        <f t="shared" si="5"/>
        <v>10.608083333333333</v>
      </c>
      <c r="V14" s="69">
        <f t="shared" si="6"/>
        <v>153.0383778531419</v>
      </c>
      <c r="W14" s="69">
        <f t="shared" si="7"/>
        <v>126.69858333333335</v>
      </c>
      <c r="X14" s="69">
        <f t="shared" si="8"/>
        <v>165.69341314492041</v>
      </c>
      <c r="Y14" s="69">
        <f t="shared" si="9"/>
        <v>138.12700000000001</v>
      </c>
      <c r="Z14" s="5">
        <v>-1</v>
      </c>
      <c r="AA14" s="5"/>
      <c r="AC14" t="s">
        <v>16</v>
      </c>
      <c r="AD14" s="3">
        <v>37256</v>
      </c>
      <c r="AE14" s="21">
        <v>0.84909999999999997</v>
      </c>
      <c r="AF14">
        <f t="shared" si="10"/>
        <v>0.84909999999999997</v>
      </c>
      <c r="AH14" s="5" t="s">
        <v>303</v>
      </c>
      <c r="AI14" s="5">
        <v>39447</v>
      </c>
      <c r="AJ14" s="33">
        <v>137.14099999999999</v>
      </c>
      <c r="AK14" s="19">
        <f>AJ14/AE38</f>
        <v>139.51839342394399</v>
      </c>
      <c r="AL14" s="52">
        <f t="shared" si="11"/>
        <v>11.626532785328665</v>
      </c>
      <c r="AM14" s="52">
        <f t="shared" si="12"/>
        <v>11.428416666666665</v>
      </c>
    </row>
    <row r="15" spans="1:39" x14ac:dyDescent="0.25">
      <c r="A15" s="35">
        <f t="shared" si="1"/>
        <v>2000</v>
      </c>
      <c r="B15" s="35" t="str">
        <f t="shared" si="2"/>
        <v>Q3-2000</v>
      </c>
      <c r="C15" t="s">
        <v>129</v>
      </c>
      <c r="D15" s="3">
        <v>36799</v>
      </c>
      <c r="E15" s="33">
        <v>104.402</v>
      </c>
      <c r="F15" s="34">
        <v>43.436999999999998</v>
      </c>
      <c r="G15" s="34">
        <v>7.7690000000000001</v>
      </c>
      <c r="H15" s="21">
        <v>2.1680000000000001</v>
      </c>
      <c r="I15" s="21">
        <v>1.823</v>
      </c>
      <c r="J15" s="34">
        <v>3.5790000000000002</v>
      </c>
      <c r="K15" s="33">
        <v>56.292999999999999</v>
      </c>
      <c r="L15" s="5"/>
      <c r="M15" s="23">
        <f t="shared" ref="M15:S16" si="17">E15/$AE9</f>
        <v>125.23781533773978</v>
      </c>
      <c r="N15" s="23">
        <f t="shared" si="17"/>
        <v>52.105850317287043</v>
      </c>
      <c r="O15" s="23">
        <f t="shared" si="17"/>
        <v>9.3194822643139048</v>
      </c>
      <c r="P15" s="23">
        <f t="shared" si="17"/>
        <v>2.6006741599990404</v>
      </c>
      <c r="Q15" s="23">
        <f t="shared" si="17"/>
        <v>2.1868214915490087</v>
      </c>
      <c r="R15" s="23">
        <f t="shared" si="17"/>
        <v>4.2932715953120688</v>
      </c>
      <c r="S15" s="23">
        <f t="shared" si="17"/>
        <v>67.527560188572863</v>
      </c>
      <c r="T15" s="53">
        <f t="shared" si="4"/>
        <v>12.655035291778505</v>
      </c>
      <c r="U15" s="53">
        <f t="shared" si="5"/>
        <v>10.608083333333333</v>
      </c>
      <c r="V15" s="69">
        <f t="shared" si="6"/>
        <v>250.6164400629952</v>
      </c>
      <c r="W15" s="69">
        <f t="shared" si="7"/>
        <v>213.73841666666669</v>
      </c>
      <c r="X15" s="69">
        <f t="shared" si="8"/>
        <v>263.27147535477371</v>
      </c>
      <c r="Y15" s="69">
        <f t="shared" si="9"/>
        <v>219.47100000000003</v>
      </c>
      <c r="Z15" s="5">
        <v>-1</v>
      </c>
      <c r="AA15" s="5"/>
      <c r="AC15" t="s">
        <v>17</v>
      </c>
      <c r="AD15" s="3">
        <v>37346</v>
      </c>
      <c r="AE15" s="21">
        <v>0.85063999999999995</v>
      </c>
      <c r="AF15">
        <f t="shared" si="10"/>
        <v>0.86545000000000005</v>
      </c>
      <c r="AH15" s="5" t="s">
        <v>304</v>
      </c>
      <c r="AI15" s="5">
        <v>39813</v>
      </c>
      <c r="AJ15" s="33">
        <v>68.790999999999997</v>
      </c>
      <c r="AK15" s="19">
        <f>AJ15/AE42</f>
        <v>68.966174082168706</v>
      </c>
      <c r="AL15" s="52">
        <f t="shared" si="11"/>
        <v>5.7471811735140585</v>
      </c>
      <c r="AM15" s="52">
        <f t="shared" si="12"/>
        <v>5.7325833333333334</v>
      </c>
    </row>
    <row r="16" spans="1:39" x14ac:dyDescent="0.25">
      <c r="A16" s="35">
        <f t="shared" si="1"/>
        <v>2000</v>
      </c>
      <c r="B16" s="35" t="str">
        <f t="shared" si="2"/>
        <v>Q4-2000</v>
      </c>
      <c r="C16" t="s">
        <v>130</v>
      </c>
      <c r="D16" s="3">
        <v>36830</v>
      </c>
      <c r="E16" s="33">
        <v>75.968999999999994</v>
      </c>
      <c r="F16" s="34">
        <v>1.7090000000000001</v>
      </c>
      <c r="G16" s="34">
        <v>4.2350000000000003</v>
      </c>
      <c r="H16" s="21">
        <v>2.8679999999999999</v>
      </c>
      <c r="I16" s="21">
        <v>1.9</v>
      </c>
      <c r="J16" s="34">
        <v>1.2749999999999999</v>
      </c>
      <c r="K16" s="33">
        <v>47.155000000000001</v>
      </c>
      <c r="L16" s="5"/>
      <c r="M16" s="23">
        <f t="shared" si="17"/>
        <v>90.628094243960618</v>
      </c>
      <c r="N16" s="23">
        <f t="shared" si="17"/>
        <v>2.0387712496271995</v>
      </c>
      <c r="O16" s="23">
        <f t="shared" si="17"/>
        <v>5.052192066805846</v>
      </c>
      <c r="P16" s="23">
        <f t="shared" si="17"/>
        <v>3.4214136594094837</v>
      </c>
      <c r="Q16" s="23">
        <f t="shared" si="17"/>
        <v>2.2666269012824336</v>
      </c>
      <c r="R16" s="23">
        <f t="shared" si="17"/>
        <v>1.5210259469132119</v>
      </c>
      <c r="S16" s="23">
        <f t="shared" si="17"/>
        <v>56.254100805249031</v>
      </c>
      <c r="T16" s="53">
        <f t="shared" si="4"/>
        <v>12.655035291778505</v>
      </c>
      <c r="U16" s="53">
        <f t="shared" si="5"/>
        <v>10.608083333333333</v>
      </c>
      <c r="V16" s="69">
        <f t="shared" si="6"/>
        <v>148.52718958146932</v>
      </c>
      <c r="W16" s="69">
        <f t="shared" si="7"/>
        <v>132.05383333333333</v>
      </c>
      <c r="X16" s="69">
        <f t="shared" si="8"/>
        <v>161.18222487324783</v>
      </c>
      <c r="Y16" s="69">
        <f t="shared" si="9"/>
        <v>135.11099999999999</v>
      </c>
      <c r="Z16" s="5">
        <v>-1</v>
      </c>
      <c r="AA16" s="5"/>
      <c r="AC16" t="s">
        <v>18</v>
      </c>
      <c r="AD16" s="3">
        <v>37437</v>
      </c>
      <c r="AE16" s="21">
        <v>0.8571899999999999</v>
      </c>
      <c r="AF16">
        <f t="shared" si="10"/>
        <v>0.86545000000000005</v>
      </c>
      <c r="AH16" s="5" t="s">
        <v>305</v>
      </c>
      <c r="AI16" s="5">
        <v>40178</v>
      </c>
      <c r="AJ16" s="33">
        <v>36.686</v>
      </c>
      <c r="AK16" s="19">
        <f>AJ16/AE46</f>
        <v>36.345803281287154</v>
      </c>
      <c r="AL16" s="52">
        <f t="shared" si="11"/>
        <v>3.0288169401072627</v>
      </c>
      <c r="AM16" s="52">
        <f t="shared" si="12"/>
        <v>3.0571666666666668</v>
      </c>
    </row>
    <row r="17" spans="1:37" x14ac:dyDescent="0.25">
      <c r="A17" s="35">
        <f t="shared" si="1"/>
        <v>2000</v>
      </c>
      <c r="B17" s="35" t="str">
        <f t="shared" si="2"/>
        <v>Q4-2000</v>
      </c>
      <c r="C17" t="s">
        <v>131</v>
      </c>
      <c r="D17" s="3">
        <v>36860</v>
      </c>
      <c r="E17" s="33">
        <v>60.488999999999997</v>
      </c>
      <c r="F17" s="34">
        <v>2.0470000000000002</v>
      </c>
      <c r="G17" s="34">
        <v>6.03</v>
      </c>
      <c r="H17" s="21">
        <v>2.141</v>
      </c>
      <c r="I17" s="21">
        <v>1.64</v>
      </c>
      <c r="J17" s="34">
        <v>1.9350000000000001</v>
      </c>
      <c r="K17" s="33">
        <v>51.383000000000003</v>
      </c>
      <c r="L17" s="5"/>
      <c r="M17" s="23">
        <f t="shared" ref="M17:S17" si="18">E17/$AE10</f>
        <v>72.161049806143751</v>
      </c>
      <c r="N17" s="23">
        <f t="shared" si="18"/>
        <v>2.4419922457500745</v>
      </c>
      <c r="O17" s="23">
        <f t="shared" si="18"/>
        <v>7.19355800775425</v>
      </c>
      <c r="P17" s="23">
        <f t="shared" si="18"/>
        <v>2.5541306292872052</v>
      </c>
      <c r="Q17" s="23">
        <f t="shared" si="18"/>
        <v>1.9564569042648372</v>
      </c>
      <c r="R17" s="23">
        <f t="shared" si="18"/>
        <v>2.3083805547271101</v>
      </c>
      <c r="S17" s="23">
        <f t="shared" si="18"/>
        <v>61.297942141365944</v>
      </c>
      <c r="T17" s="53">
        <f t="shared" si="4"/>
        <v>12.655035291778505</v>
      </c>
      <c r="U17" s="53">
        <f t="shared" si="5"/>
        <v>10.608083333333333</v>
      </c>
      <c r="V17" s="69">
        <f t="shared" si="6"/>
        <v>137.25847499751464</v>
      </c>
      <c r="W17" s="69">
        <f t="shared" si="7"/>
        <v>125.66499999999999</v>
      </c>
      <c r="X17" s="69">
        <f t="shared" si="8"/>
        <v>149.91351028929316</v>
      </c>
      <c r="Y17" s="69">
        <f t="shared" si="9"/>
        <v>125.66499999999999</v>
      </c>
      <c r="Z17" s="5">
        <v>-1</v>
      </c>
      <c r="AA17" s="5"/>
      <c r="AC17" t="s">
        <v>19</v>
      </c>
      <c r="AD17" s="3">
        <v>37529</v>
      </c>
      <c r="AE17" s="21">
        <v>0.86151</v>
      </c>
      <c r="AF17">
        <f t="shared" si="10"/>
        <v>0.86545000000000005</v>
      </c>
      <c r="AH17" s="5"/>
      <c r="AJ17" s="71"/>
      <c r="AK17" s="72">
        <f>AJ17/AE50</f>
        <v>0</v>
      </c>
    </row>
    <row r="18" spans="1:37" x14ac:dyDescent="0.25">
      <c r="A18" s="35">
        <f t="shared" si="1"/>
        <v>2000</v>
      </c>
      <c r="B18" s="35" t="str">
        <f t="shared" si="2"/>
        <v>Q4-2000</v>
      </c>
      <c r="C18" t="s">
        <v>132</v>
      </c>
      <c r="D18" s="3">
        <v>36891</v>
      </c>
      <c r="E18" s="33">
        <v>83.484999999999999</v>
      </c>
      <c r="F18" s="34">
        <v>51.307000000000002</v>
      </c>
      <c r="G18" s="34">
        <v>5.8650000000000002</v>
      </c>
      <c r="H18" s="21">
        <v>1.863</v>
      </c>
      <c r="I18" s="21">
        <v>1.4610000000000001</v>
      </c>
      <c r="J18" s="34">
        <v>2.9489999999999998</v>
      </c>
      <c r="K18" s="33">
        <v>53.558999999999997</v>
      </c>
      <c r="L18" s="5"/>
      <c r="M18" s="23">
        <f t="shared" ref="M18:S19" si="19">E18/$AE10</f>
        <v>99.594393080823139</v>
      </c>
      <c r="N18" s="23">
        <f t="shared" si="19"/>
        <v>61.207277065314642</v>
      </c>
      <c r="O18" s="23">
        <f t="shared" si="19"/>
        <v>6.9967193558007752</v>
      </c>
      <c r="P18" s="23">
        <f t="shared" si="19"/>
        <v>2.2224873247837755</v>
      </c>
      <c r="Q18" s="23">
        <f t="shared" si="19"/>
        <v>1.7429167909334924</v>
      </c>
      <c r="R18" s="23">
        <f t="shared" si="19"/>
        <v>3.5180435430957346</v>
      </c>
      <c r="S18" s="23">
        <f t="shared" si="19"/>
        <v>63.893826424097817</v>
      </c>
      <c r="T18" s="53">
        <f t="shared" si="4"/>
        <v>12.655035291778505</v>
      </c>
      <c r="U18" s="53">
        <f t="shared" si="5"/>
        <v>10.608083333333333</v>
      </c>
      <c r="V18" s="69">
        <f t="shared" si="6"/>
        <v>226.52062829307084</v>
      </c>
      <c r="W18" s="69">
        <f t="shared" si="7"/>
        <v>200.48900000000003</v>
      </c>
      <c r="X18" s="69">
        <f t="shared" si="8"/>
        <v>239.17566358484936</v>
      </c>
      <c r="Y18" s="69">
        <f t="shared" si="9"/>
        <v>200.48900000000003</v>
      </c>
      <c r="Z18" s="5">
        <v>-1</v>
      </c>
      <c r="AA18" s="5"/>
      <c r="AC18" t="s">
        <v>20</v>
      </c>
      <c r="AD18" s="3">
        <v>37621</v>
      </c>
      <c r="AE18" s="21">
        <v>0.86545000000000005</v>
      </c>
      <c r="AF18">
        <f t="shared" si="10"/>
        <v>0.86545000000000005</v>
      </c>
      <c r="AH18" s="5"/>
      <c r="AJ18" s="71"/>
      <c r="AK18" s="72">
        <f>AJ18/AE54</f>
        <v>0</v>
      </c>
    </row>
    <row r="19" spans="1:37" x14ac:dyDescent="0.25">
      <c r="A19" s="35">
        <f t="shared" si="1"/>
        <v>2001</v>
      </c>
      <c r="B19" s="35" t="str">
        <f t="shared" si="2"/>
        <v>Q1-2001</v>
      </c>
      <c r="C19" t="s">
        <v>133</v>
      </c>
      <c r="D19" s="3">
        <v>36922</v>
      </c>
      <c r="E19" s="33">
        <v>135.702</v>
      </c>
      <c r="F19" s="34">
        <v>5.7119999999999997</v>
      </c>
      <c r="G19" s="34">
        <v>5.3070000000000004</v>
      </c>
      <c r="H19" s="21">
        <v>2.403</v>
      </c>
      <c r="I19" s="21">
        <v>1.694</v>
      </c>
      <c r="J19" s="34">
        <v>4.1829999999999998</v>
      </c>
      <c r="K19" s="33">
        <v>64.213999999999999</v>
      </c>
      <c r="L19" s="5"/>
      <c r="M19" s="23">
        <f t="shared" si="19"/>
        <v>160.81103500580667</v>
      </c>
      <c r="N19" s="23">
        <f t="shared" si="19"/>
        <v>6.7688953143886428</v>
      </c>
      <c r="O19" s="23">
        <f t="shared" si="19"/>
        <v>6.2889578840091964</v>
      </c>
      <c r="P19" s="23">
        <f t="shared" si="19"/>
        <v>2.847628753584718</v>
      </c>
      <c r="Q19" s="23">
        <f t="shared" si="19"/>
        <v>2.0074419927476121</v>
      </c>
      <c r="R19" s="23">
        <f t="shared" si="19"/>
        <v>4.9569833858696946</v>
      </c>
      <c r="S19" s="23">
        <f t="shared" si="19"/>
        <v>76.095560875026663</v>
      </c>
      <c r="T19" s="53">
        <f t="shared" si="4"/>
        <v>6.4448631884740708</v>
      </c>
      <c r="U19" s="53">
        <f t="shared" si="5"/>
        <v>5.4723333333333342</v>
      </c>
      <c r="V19" s="69">
        <f t="shared" si="6"/>
        <v>253.33164002295911</v>
      </c>
      <c r="W19" s="69">
        <f t="shared" si="7"/>
        <v>219.21499999999995</v>
      </c>
      <c r="X19" s="69">
        <f t="shared" si="8"/>
        <v>259.77650321143318</v>
      </c>
      <c r="Y19" s="69">
        <f t="shared" si="9"/>
        <v>219.21499999999995</v>
      </c>
      <c r="Z19" s="5">
        <v>-1</v>
      </c>
      <c r="AA19" s="5"/>
      <c r="AC19" t="s">
        <v>21</v>
      </c>
      <c r="AD19" s="3">
        <v>37711</v>
      </c>
      <c r="AE19" s="21">
        <v>0.87156000000000011</v>
      </c>
      <c r="AF19">
        <f t="shared" si="10"/>
        <v>0.88119000000000003</v>
      </c>
      <c r="AH19" s="5"/>
      <c r="AJ19" s="71"/>
      <c r="AK19" s="72">
        <f>AJ19/AE58</f>
        <v>0</v>
      </c>
    </row>
    <row r="20" spans="1:37" x14ac:dyDescent="0.25">
      <c r="A20" s="35">
        <f t="shared" si="1"/>
        <v>2001</v>
      </c>
      <c r="B20" s="35" t="str">
        <f t="shared" si="2"/>
        <v>Q1-2001</v>
      </c>
      <c r="C20" t="s">
        <v>134</v>
      </c>
      <c r="D20" s="3">
        <v>36950</v>
      </c>
      <c r="E20" s="33">
        <v>48.03</v>
      </c>
      <c r="F20" s="34">
        <v>-1.4990000000000001</v>
      </c>
      <c r="G20" s="34">
        <v>4.0739999999999998</v>
      </c>
      <c r="H20" s="21">
        <v>1.879</v>
      </c>
      <c r="I20" s="21">
        <v>1.474</v>
      </c>
      <c r="J20" s="34">
        <v>3.05</v>
      </c>
      <c r="K20" s="33">
        <v>53.472999999999999</v>
      </c>
      <c r="L20" s="5"/>
      <c r="M20" s="23">
        <f t="shared" ref="M20:S20" si="20">E20/$AE11</f>
        <v>56.917024150925513</v>
      </c>
      <c r="N20" s="23">
        <f t="shared" si="20"/>
        <v>-1.7763610077501011</v>
      </c>
      <c r="O20" s="23">
        <f t="shared" si="20"/>
        <v>4.827815040409547</v>
      </c>
      <c r="P20" s="23">
        <f t="shared" si="20"/>
        <v>2.2266726708221745</v>
      </c>
      <c r="Q20" s="23">
        <f t="shared" si="20"/>
        <v>1.7467352404427277</v>
      </c>
      <c r="R20" s="23">
        <f t="shared" si="20"/>
        <v>3.614343611499538</v>
      </c>
      <c r="S20" s="23">
        <f t="shared" si="20"/>
        <v>63.367146209086819</v>
      </c>
      <c r="T20" s="53">
        <f t="shared" si="4"/>
        <v>6.4448631884740708</v>
      </c>
      <c r="U20" s="53">
        <f t="shared" si="5"/>
        <v>5.4723333333333342</v>
      </c>
      <c r="V20" s="69">
        <f t="shared" si="6"/>
        <v>124.47851272696215</v>
      </c>
      <c r="W20" s="69">
        <f t="shared" si="7"/>
        <v>110.48099999999999</v>
      </c>
      <c r="X20" s="69">
        <f t="shared" si="8"/>
        <v>130.92337591543622</v>
      </c>
      <c r="Y20" s="69">
        <f t="shared" si="9"/>
        <v>110.48099999999999</v>
      </c>
      <c r="Z20" s="5">
        <v>-1</v>
      </c>
      <c r="AA20" s="5"/>
      <c r="AC20" t="s">
        <v>22</v>
      </c>
      <c r="AD20" s="3">
        <v>37802</v>
      </c>
      <c r="AE20" s="21">
        <v>0.87230999999999992</v>
      </c>
      <c r="AF20">
        <f t="shared" si="10"/>
        <v>0.88119000000000003</v>
      </c>
      <c r="AH20" s="5"/>
      <c r="AJ20" s="71"/>
      <c r="AK20" s="72">
        <f>AJ20/AE62</f>
        <v>0</v>
      </c>
    </row>
    <row r="21" spans="1:37" x14ac:dyDescent="0.25">
      <c r="A21" s="35">
        <f t="shared" si="1"/>
        <v>2001</v>
      </c>
      <c r="B21" s="35" t="str">
        <f t="shared" si="2"/>
        <v>Q1-2001</v>
      </c>
      <c r="C21" t="s">
        <v>135</v>
      </c>
      <c r="D21" s="3">
        <v>36981</v>
      </c>
      <c r="E21" s="33">
        <v>35.051000000000002</v>
      </c>
      <c r="F21" s="34">
        <v>20.687999999999999</v>
      </c>
      <c r="G21" s="34">
        <v>7.0629999999999997</v>
      </c>
      <c r="H21" s="21">
        <v>2.206</v>
      </c>
      <c r="I21" s="21">
        <v>1.653</v>
      </c>
      <c r="J21" s="34">
        <v>3.2759999999999998</v>
      </c>
      <c r="K21" s="33">
        <v>60.134999999999998</v>
      </c>
      <c r="L21" s="5"/>
      <c r="M21" s="23">
        <f t="shared" ref="M21:S22" si="21">E21/$AE11</f>
        <v>41.53651079562961</v>
      </c>
      <c r="N21" s="23">
        <f t="shared" si="21"/>
        <v>24.51591496219752</v>
      </c>
      <c r="O21" s="23">
        <f t="shared" si="21"/>
        <v>8.3698717796790945</v>
      </c>
      <c r="P21" s="23">
        <f t="shared" si="21"/>
        <v>2.6141777072026167</v>
      </c>
      <c r="Q21" s="23">
        <f t="shared" si="21"/>
        <v>1.9588557343635202</v>
      </c>
      <c r="R21" s="23">
        <f t="shared" si="21"/>
        <v>3.882160547958192</v>
      </c>
      <c r="S21" s="23">
        <f t="shared" si="21"/>
        <v>71.261820681155641</v>
      </c>
      <c r="T21" s="53">
        <f t="shared" si="4"/>
        <v>6.4448631884740708</v>
      </c>
      <c r="U21" s="53">
        <f t="shared" si="5"/>
        <v>5.4723333333333342</v>
      </c>
      <c r="V21" s="69">
        <f t="shared" si="6"/>
        <v>147.69444901971212</v>
      </c>
      <c r="W21" s="69">
        <f t="shared" si="7"/>
        <v>130.072</v>
      </c>
      <c r="X21" s="69">
        <f t="shared" si="8"/>
        <v>154.1393122081862</v>
      </c>
      <c r="Y21" s="69">
        <f t="shared" si="9"/>
        <v>130.072</v>
      </c>
      <c r="Z21" s="5">
        <v>1</v>
      </c>
      <c r="AA21" s="5"/>
      <c r="AC21" t="s">
        <v>23</v>
      </c>
      <c r="AD21" s="3">
        <v>37894</v>
      </c>
      <c r="AE21" s="21">
        <v>0.87763999999999998</v>
      </c>
      <c r="AF21">
        <f t="shared" si="10"/>
        <v>0.88119000000000003</v>
      </c>
      <c r="AH21" s="5"/>
      <c r="AJ21" s="33"/>
    </row>
    <row r="22" spans="1:37" x14ac:dyDescent="0.25">
      <c r="A22" s="35">
        <f t="shared" si="1"/>
        <v>2001</v>
      </c>
      <c r="B22" s="35" t="str">
        <f t="shared" si="2"/>
        <v>Q2-2001</v>
      </c>
      <c r="C22" t="s">
        <v>136</v>
      </c>
      <c r="D22" s="3">
        <v>37011</v>
      </c>
      <c r="E22" s="33">
        <v>220.386</v>
      </c>
      <c r="F22" s="34">
        <v>23.385000000000002</v>
      </c>
      <c r="G22" s="34">
        <v>5.69</v>
      </c>
      <c r="H22" s="21">
        <v>4.46</v>
      </c>
      <c r="I22" s="21">
        <v>1.4770000000000001</v>
      </c>
      <c r="J22" s="34">
        <v>2.5099999999999998</v>
      </c>
      <c r="K22" s="33">
        <v>73.887</v>
      </c>
      <c r="L22" s="5"/>
      <c r="M22" s="23">
        <f t="shared" si="21"/>
        <v>259.91980186342727</v>
      </c>
      <c r="N22" s="23">
        <f t="shared" si="21"/>
        <v>27.579903290482367</v>
      </c>
      <c r="O22" s="23">
        <f t="shared" si="21"/>
        <v>6.7106970161575656</v>
      </c>
      <c r="P22" s="23">
        <f t="shared" si="21"/>
        <v>5.2600542516806224</v>
      </c>
      <c r="Q22" s="23">
        <f t="shared" si="21"/>
        <v>1.7419507017336948</v>
      </c>
      <c r="R22" s="23">
        <f t="shared" si="21"/>
        <v>2.9602547470220539</v>
      </c>
      <c r="S22" s="23">
        <f t="shared" si="21"/>
        <v>87.141172308055189</v>
      </c>
      <c r="T22" s="53">
        <f t="shared" si="4"/>
        <v>6.4448631884740708</v>
      </c>
      <c r="U22" s="53">
        <f t="shared" si="5"/>
        <v>5.4723333333333342</v>
      </c>
      <c r="V22" s="69">
        <f t="shared" si="6"/>
        <v>384.86897099008468</v>
      </c>
      <c r="W22" s="69">
        <f t="shared" si="7"/>
        <v>331.79500000000002</v>
      </c>
      <c r="X22" s="69">
        <f t="shared" si="8"/>
        <v>391.31383417855875</v>
      </c>
      <c r="Y22" s="69">
        <f t="shared" si="9"/>
        <v>331.79500000000002</v>
      </c>
      <c r="Z22" s="5">
        <v>1</v>
      </c>
      <c r="AA22" s="5"/>
      <c r="AC22" t="s">
        <v>24</v>
      </c>
      <c r="AD22" s="3">
        <v>37986</v>
      </c>
      <c r="AE22" s="21">
        <v>0.88119000000000003</v>
      </c>
      <c r="AF22">
        <f t="shared" si="10"/>
        <v>0.88119000000000003</v>
      </c>
      <c r="AH22" s="5"/>
    </row>
    <row r="23" spans="1:37" x14ac:dyDescent="0.25">
      <c r="A23" s="35">
        <f t="shared" si="1"/>
        <v>2001</v>
      </c>
      <c r="B23" s="35" t="str">
        <f t="shared" si="2"/>
        <v>Q2-2001</v>
      </c>
      <c r="C23" t="s">
        <v>137</v>
      </c>
      <c r="D23" s="3">
        <v>37042</v>
      </c>
      <c r="E23" s="33">
        <v>47.786999999999999</v>
      </c>
      <c r="F23" s="34">
        <v>4.452</v>
      </c>
      <c r="G23" s="34">
        <v>4.3879999999999999</v>
      </c>
      <c r="H23" s="21">
        <v>2.4660000000000002</v>
      </c>
      <c r="I23" s="21">
        <v>1.5009999999999999</v>
      </c>
      <c r="J23" s="34">
        <v>3.5590000000000002</v>
      </c>
      <c r="K23" s="33">
        <v>61.436999999999998</v>
      </c>
      <c r="L23" s="5"/>
      <c r="M23" s="23">
        <f t="shared" ref="M23:S23" si="22">E23/$AE12</f>
        <v>56.359240476471271</v>
      </c>
      <c r="N23" s="23">
        <f t="shared" si="22"/>
        <v>5.2506191767897148</v>
      </c>
      <c r="O23" s="23">
        <f t="shared" si="22"/>
        <v>5.1751385776624597</v>
      </c>
      <c r="P23" s="23">
        <f t="shared" si="22"/>
        <v>2.9083618351220664</v>
      </c>
      <c r="Q23" s="23">
        <f t="shared" si="22"/>
        <v>1.7702559264064155</v>
      </c>
      <c r="R23" s="23">
        <f t="shared" si="22"/>
        <v>4.1974289420922277</v>
      </c>
      <c r="S23" s="23">
        <f t="shared" si="22"/>
        <v>72.457837009081246</v>
      </c>
      <c r="T23" s="53">
        <f t="shared" si="4"/>
        <v>6.4448631884740708</v>
      </c>
      <c r="U23" s="53">
        <f t="shared" si="5"/>
        <v>5.4723333333333342</v>
      </c>
      <c r="V23" s="69">
        <f t="shared" si="6"/>
        <v>141.67401875515134</v>
      </c>
      <c r="W23" s="69">
        <f t="shared" si="7"/>
        <v>125.58999999999999</v>
      </c>
      <c r="X23" s="69">
        <f t="shared" si="8"/>
        <v>148.11888194362541</v>
      </c>
      <c r="Y23" s="69">
        <f t="shared" si="9"/>
        <v>125.58999999999999</v>
      </c>
      <c r="Z23" s="5">
        <v>1</v>
      </c>
      <c r="AA23" s="5"/>
      <c r="AC23" t="s">
        <v>25</v>
      </c>
      <c r="AD23" s="3">
        <v>38077</v>
      </c>
      <c r="AE23" s="21">
        <v>0.88790999999999998</v>
      </c>
      <c r="AF23">
        <f t="shared" si="10"/>
        <v>0.90644999999999998</v>
      </c>
      <c r="AH23" s="5"/>
    </row>
    <row r="24" spans="1:37" x14ac:dyDescent="0.25">
      <c r="A24" s="35">
        <f t="shared" si="1"/>
        <v>2001</v>
      </c>
      <c r="B24" s="35" t="str">
        <f t="shared" si="2"/>
        <v>Q2-2001</v>
      </c>
      <c r="C24" t="s">
        <v>138</v>
      </c>
      <c r="D24" s="3">
        <v>37072</v>
      </c>
      <c r="E24" s="33">
        <v>93.676000000000002</v>
      </c>
      <c r="F24" s="34">
        <v>29.946000000000002</v>
      </c>
      <c r="G24" s="34">
        <v>5.9649999999999999</v>
      </c>
      <c r="H24" s="21">
        <v>2.0579999999999998</v>
      </c>
      <c r="I24" s="21">
        <v>1.571</v>
      </c>
      <c r="J24" s="34">
        <v>2.9390000000000001</v>
      </c>
      <c r="K24" s="33">
        <v>66.731999999999999</v>
      </c>
      <c r="L24" s="5"/>
      <c r="M24" s="23">
        <f t="shared" ref="M24:S25" si="23">E24/$AE12</f>
        <v>110.48000943507488</v>
      </c>
      <c r="N24" s="23">
        <f t="shared" si="23"/>
        <v>35.317844085387428</v>
      </c>
      <c r="O24" s="23">
        <f t="shared" si="23"/>
        <v>7.0350277155324914</v>
      </c>
      <c r="P24" s="23">
        <f t="shared" si="23"/>
        <v>2.4271730156858116</v>
      </c>
      <c r="Q24" s="23">
        <f t="shared" si="23"/>
        <v>1.8528128317018513</v>
      </c>
      <c r="R24" s="23">
        <f t="shared" si="23"/>
        <v>3.4662106380469391</v>
      </c>
      <c r="S24" s="23">
        <f t="shared" si="23"/>
        <v>78.702677202500283</v>
      </c>
      <c r="T24" s="53">
        <f t="shared" si="4"/>
        <v>6.4448631884740708</v>
      </c>
      <c r="U24" s="53">
        <f t="shared" si="5"/>
        <v>5.4723333333333342</v>
      </c>
      <c r="V24" s="69">
        <f t="shared" si="6"/>
        <v>232.83689173545559</v>
      </c>
      <c r="W24" s="69">
        <f t="shared" si="7"/>
        <v>202.88699999999997</v>
      </c>
      <c r="X24" s="69">
        <f t="shared" si="8"/>
        <v>239.28175492392967</v>
      </c>
      <c r="Y24" s="69">
        <f t="shared" si="9"/>
        <v>202.88699999999997</v>
      </c>
      <c r="Z24" s="5">
        <v>1</v>
      </c>
      <c r="AA24" s="5"/>
      <c r="AC24" t="s">
        <v>26</v>
      </c>
      <c r="AD24" s="3">
        <v>38168</v>
      </c>
      <c r="AE24" s="21">
        <v>0.89415000000000011</v>
      </c>
      <c r="AF24">
        <f t="shared" si="10"/>
        <v>0.90644999999999998</v>
      </c>
      <c r="AH24" s="5"/>
    </row>
    <row r="25" spans="1:37" x14ac:dyDescent="0.25">
      <c r="A25" s="35">
        <f t="shared" si="1"/>
        <v>2001</v>
      </c>
      <c r="B25" s="35" t="str">
        <f t="shared" si="2"/>
        <v>Q3-2001</v>
      </c>
      <c r="C25" t="s">
        <v>139</v>
      </c>
      <c r="D25" s="3">
        <v>37103</v>
      </c>
      <c r="E25" s="33">
        <v>60.466000000000001</v>
      </c>
      <c r="F25" s="34">
        <v>2.7090000000000001</v>
      </c>
      <c r="G25" s="34">
        <v>5.7329999999999997</v>
      </c>
      <c r="H25" s="21">
        <v>2.0990000000000002</v>
      </c>
      <c r="I25" s="21">
        <v>1.7549999999999999</v>
      </c>
      <c r="J25" s="34">
        <v>2.9260000000000002</v>
      </c>
      <c r="K25" s="33">
        <v>52.154000000000003</v>
      </c>
      <c r="L25" s="5"/>
      <c r="M25" s="23">
        <f t="shared" si="23"/>
        <v>71.258868173568729</v>
      </c>
      <c r="N25" s="23">
        <f t="shared" si="23"/>
        <v>3.1925424847384924</v>
      </c>
      <c r="O25" s="23">
        <f t="shared" si="23"/>
        <v>6.7563108397954128</v>
      </c>
      <c r="P25" s="23">
        <f t="shared" si="23"/>
        <v>2.4736606406297881</v>
      </c>
      <c r="Q25" s="23">
        <f t="shared" si="23"/>
        <v>2.0682584203455345</v>
      </c>
      <c r="R25" s="23">
        <f t="shared" si="23"/>
        <v>3.4482758620689657</v>
      </c>
      <c r="S25" s="23">
        <f t="shared" si="23"/>
        <v>61.463219176467824</v>
      </c>
      <c r="T25" s="53">
        <f t="shared" si="4"/>
        <v>6.4448631884740708</v>
      </c>
      <c r="U25" s="53">
        <f t="shared" si="5"/>
        <v>5.4723333333333342</v>
      </c>
      <c r="V25" s="69">
        <f t="shared" si="6"/>
        <v>144.21627240914069</v>
      </c>
      <c r="W25" s="69">
        <f t="shared" si="7"/>
        <v>127.84200000000001</v>
      </c>
      <c r="X25" s="69">
        <f t="shared" si="8"/>
        <v>150.66113559761476</v>
      </c>
      <c r="Y25" s="69">
        <f t="shared" si="9"/>
        <v>127.84200000000001</v>
      </c>
      <c r="Z25" s="5">
        <v>1</v>
      </c>
      <c r="AA25" s="5"/>
      <c r="AC25" t="s">
        <v>27</v>
      </c>
      <c r="AD25" s="3">
        <v>38260</v>
      </c>
      <c r="AE25" s="21">
        <v>0.89934999999999998</v>
      </c>
      <c r="AF25">
        <f t="shared" si="10"/>
        <v>0.90644999999999998</v>
      </c>
    </row>
    <row r="26" spans="1:37" x14ac:dyDescent="0.25">
      <c r="A26" s="35">
        <f t="shared" si="1"/>
        <v>2001</v>
      </c>
      <c r="B26" s="35" t="str">
        <f t="shared" si="2"/>
        <v>Q3-2001</v>
      </c>
      <c r="C26" t="s">
        <v>140</v>
      </c>
      <c r="D26" s="3">
        <v>37134</v>
      </c>
      <c r="E26" s="33">
        <v>52.02</v>
      </c>
      <c r="F26" s="34">
        <v>3.1429999999999998</v>
      </c>
      <c r="G26" s="34">
        <v>5.4379999999999997</v>
      </c>
      <c r="H26" s="21">
        <v>2.1960000000000002</v>
      </c>
      <c r="I26" s="21">
        <v>1.9259999999999999</v>
      </c>
      <c r="J26" s="34">
        <v>4.1420000000000003</v>
      </c>
      <c r="K26" s="33">
        <v>53.692</v>
      </c>
      <c r="L26" s="5"/>
      <c r="M26" s="23">
        <f t="shared" ref="M26:S26" si="24">E26/$AE13</f>
        <v>61.305300869729187</v>
      </c>
      <c r="N26" s="23">
        <f t="shared" si="24"/>
        <v>3.704009239399439</v>
      </c>
      <c r="O26" s="23">
        <f t="shared" si="24"/>
        <v>6.4086548660051381</v>
      </c>
      <c r="P26" s="23">
        <f t="shared" si="24"/>
        <v>2.5879746387913358</v>
      </c>
      <c r="Q26" s="23">
        <f t="shared" si="24"/>
        <v>2.2697810356612536</v>
      </c>
      <c r="R26" s="23">
        <f t="shared" si="24"/>
        <v>4.8813255709807439</v>
      </c>
      <c r="S26" s="23">
        <f t="shared" si="24"/>
        <v>63.275744219482881</v>
      </c>
      <c r="T26" s="53">
        <f t="shared" si="4"/>
        <v>6.4448631884740708</v>
      </c>
      <c r="U26" s="53">
        <f t="shared" si="5"/>
        <v>5.4723333333333342</v>
      </c>
      <c r="V26" s="69">
        <f t="shared" si="6"/>
        <v>137.98792725157591</v>
      </c>
      <c r="W26" s="69">
        <f t="shared" si="7"/>
        <v>122.55699999999999</v>
      </c>
      <c r="X26" s="69">
        <f t="shared" si="8"/>
        <v>144.43279044004998</v>
      </c>
      <c r="Y26" s="69">
        <f t="shared" si="9"/>
        <v>122.55699999999999</v>
      </c>
      <c r="Z26" s="5">
        <v>1</v>
      </c>
      <c r="AA26" s="5"/>
      <c r="AC26" t="s">
        <v>28</v>
      </c>
      <c r="AD26" s="3">
        <v>38352</v>
      </c>
      <c r="AE26" s="21">
        <v>0.90644999999999998</v>
      </c>
      <c r="AF26">
        <f t="shared" si="10"/>
        <v>0.90644999999999998</v>
      </c>
    </row>
    <row r="27" spans="1:37" x14ac:dyDescent="0.25">
      <c r="A27" s="35">
        <f t="shared" si="1"/>
        <v>2001</v>
      </c>
      <c r="B27" s="35" t="str">
        <f t="shared" si="2"/>
        <v>Q3-2001</v>
      </c>
      <c r="C27" t="s">
        <v>141</v>
      </c>
      <c r="D27" s="3">
        <v>37164</v>
      </c>
      <c r="E27" s="33">
        <v>81.277000000000001</v>
      </c>
      <c r="F27" s="34">
        <v>7.476</v>
      </c>
      <c r="G27" s="34">
        <v>6.4429999999999996</v>
      </c>
      <c r="H27" s="21">
        <v>1.7609999999999999</v>
      </c>
      <c r="I27" s="21">
        <v>1.5629999999999999</v>
      </c>
      <c r="J27" s="34">
        <v>3.8279999999999998</v>
      </c>
      <c r="K27" s="33">
        <v>56.146999999999998</v>
      </c>
      <c r="L27" s="5"/>
      <c r="M27" s="23">
        <f t="shared" ref="M27:S28" si="25">E27/$AE13</f>
        <v>95.784524005939616</v>
      </c>
      <c r="N27" s="23">
        <f t="shared" si="25"/>
        <v>8.8104273222240561</v>
      </c>
      <c r="O27" s="23">
        <f t="shared" si="25"/>
        <v>7.5930421665448886</v>
      </c>
      <c r="P27" s="23">
        <f t="shared" si="25"/>
        <v>2.075329389303981</v>
      </c>
      <c r="Q27" s="23">
        <f t="shared" si="25"/>
        <v>1.8419874136752541</v>
      </c>
      <c r="R27" s="23">
        <f t="shared" si="25"/>
        <v>4.511278195488722</v>
      </c>
      <c r="S27" s="23">
        <f t="shared" si="25"/>
        <v>66.16894901831381</v>
      </c>
      <c r="T27" s="53">
        <f t="shared" si="4"/>
        <v>6.4448631884740708</v>
      </c>
      <c r="U27" s="53">
        <f t="shared" si="5"/>
        <v>5.4723333333333342</v>
      </c>
      <c r="V27" s="69">
        <f t="shared" si="6"/>
        <v>180.34067432301629</v>
      </c>
      <c r="W27" s="69">
        <f t="shared" si="7"/>
        <v>158.495</v>
      </c>
      <c r="X27" s="69">
        <f t="shared" si="8"/>
        <v>186.78553751149036</v>
      </c>
      <c r="Y27" s="69">
        <f t="shared" si="9"/>
        <v>158.495</v>
      </c>
      <c r="Z27" s="5">
        <v>1</v>
      </c>
      <c r="AA27" s="5"/>
      <c r="AC27" t="s">
        <v>29</v>
      </c>
      <c r="AD27" s="3">
        <v>38442</v>
      </c>
      <c r="AE27" s="21">
        <v>0.91114000000000006</v>
      </c>
      <c r="AF27">
        <f t="shared" si="10"/>
        <v>0.93452000000000002</v>
      </c>
    </row>
    <row r="28" spans="1:37" x14ac:dyDescent="0.25">
      <c r="A28" s="35">
        <f t="shared" si="1"/>
        <v>2001</v>
      </c>
      <c r="B28" s="35" t="str">
        <f t="shared" si="2"/>
        <v>Q4-2001</v>
      </c>
      <c r="C28" t="s">
        <v>142</v>
      </c>
      <c r="D28" s="3">
        <v>37195</v>
      </c>
      <c r="E28" s="33">
        <v>77.772000000000006</v>
      </c>
      <c r="F28" s="34">
        <v>19.745000000000001</v>
      </c>
      <c r="G28" s="34">
        <v>3.657</v>
      </c>
      <c r="H28" s="21">
        <v>2.488</v>
      </c>
      <c r="I28" s="21">
        <v>1.92</v>
      </c>
      <c r="J28" s="34">
        <v>2.786</v>
      </c>
      <c r="K28" s="33">
        <v>48.793999999999997</v>
      </c>
      <c r="L28" s="5"/>
      <c r="M28" s="23">
        <f t="shared" si="25"/>
        <v>91.593451890236736</v>
      </c>
      <c r="N28" s="23">
        <f t="shared" si="25"/>
        <v>23.254033682722884</v>
      </c>
      <c r="O28" s="23">
        <f t="shared" si="25"/>
        <v>4.3069132022141092</v>
      </c>
      <c r="P28" s="23">
        <f t="shared" si="25"/>
        <v>2.9301613473089154</v>
      </c>
      <c r="Q28" s="23">
        <f t="shared" si="25"/>
        <v>2.2612177599811565</v>
      </c>
      <c r="R28" s="23">
        <f t="shared" si="25"/>
        <v>3.2811211871393242</v>
      </c>
      <c r="S28" s="23">
        <f t="shared" si="25"/>
        <v>57.465551760687788</v>
      </c>
      <c r="T28" s="53">
        <f t="shared" si="4"/>
        <v>6.4448631884740708</v>
      </c>
      <c r="U28" s="53">
        <f t="shared" si="5"/>
        <v>5.4723333333333342</v>
      </c>
      <c r="V28" s="69">
        <f t="shared" si="6"/>
        <v>178.64758764181681</v>
      </c>
      <c r="W28" s="69">
        <f t="shared" si="7"/>
        <v>157.16200000000001</v>
      </c>
      <c r="X28" s="69">
        <f t="shared" si="8"/>
        <v>185.09245083029089</v>
      </c>
      <c r="Y28" s="69">
        <f t="shared" si="9"/>
        <v>157.16200000000001</v>
      </c>
      <c r="Z28" s="5">
        <v>1</v>
      </c>
      <c r="AA28" s="5"/>
      <c r="AC28" t="s">
        <v>30</v>
      </c>
      <c r="AD28" s="3">
        <v>38533</v>
      </c>
      <c r="AE28" s="21">
        <v>0.91720000000000002</v>
      </c>
      <c r="AF28">
        <f t="shared" si="10"/>
        <v>0.93452000000000002</v>
      </c>
    </row>
    <row r="29" spans="1:37" x14ac:dyDescent="0.25">
      <c r="A29" s="35">
        <f t="shared" si="1"/>
        <v>2001</v>
      </c>
      <c r="B29" s="35" t="str">
        <f t="shared" si="2"/>
        <v>Q4-2001</v>
      </c>
      <c r="C29" t="s">
        <v>143</v>
      </c>
      <c r="D29" s="3">
        <v>37225</v>
      </c>
      <c r="E29" s="33">
        <v>56.533999999999999</v>
      </c>
      <c r="F29" s="34">
        <v>-3.9E-2</v>
      </c>
      <c r="G29" s="34">
        <v>4.8419999999999996</v>
      </c>
      <c r="H29" s="21">
        <v>2.2040000000000002</v>
      </c>
      <c r="I29" s="21">
        <v>1.571</v>
      </c>
      <c r="J29" s="34">
        <v>2.8570000000000002</v>
      </c>
      <c r="K29" s="33">
        <v>53.262999999999998</v>
      </c>
      <c r="L29" s="5"/>
      <c r="M29" s="23">
        <f t="shared" ref="M29:S29" si="26">E29/$AE14</f>
        <v>66.581085855611832</v>
      </c>
      <c r="N29" s="23">
        <f t="shared" si="26"/>
        <v>-4.5930985749617244E-2</v>
      </c>
      <c r="O29" s="23">
        <f t="shared" si="26"/>
        <v>5.702508538452479</v>
      </c>
      <c r="P29" s="23">
        <f t="shared" si="26"/>
        <v>2.5956895536450362</v>
      </c>
      <c r="Q29" s="23">
        <f t="shared" si="26"/>
        <v>1.8501943234012483</v>
      </c>
      <c r="R29" s="23">
        <f t="shared" si="26"/>
        <v>3.3647391355552942</v>
      </c>
      <c r="S29" s="23">
        <f t="shared" si="26"/>
        <v>62.728771640560595</v>
      </c>
      <c r="T29" s="53">
        <f t="shared" si="4"/>
        <v>6.4448631884740708</v>
      </c>
      <c r="U29" s="53">
        <f t="shared" si="5"/>
        <v>5.4723333333333342</v>
      </c>
      <c r="V29" s="69">
        <f t="shared" si="6"/>
        <v>136.33219487300278</v>
      </c>
      <c r="W29" s="69">
        <f t="shared" si="7"/>
        <v>121.232</v>
      </c>
      <c r="X29" s="69">
        <f t="shared" si="8"/>
        <v>142.77705806147685</v>
      </c>
      <c r="Y29" s="69">
        <f t="shared" si="9"/>
        <v>121.232</v>
      </c>
      <c r="Z29" s="5">
        <v>1</v>
      </c>
      <c r="AA29" s="5"/>
      <c r="AC29" t="s">
        <v>31</v>
      </c>
      <c r="AD29" s="3">
        <v>38625</v>
      </c>
      <c r="AE29" s="21">
        <v>0.92725999999999997</v>
      </c>
      <c r="AF29">
        <f t="shared" si="10"/>
        <v>0.93452000000000002</v>
      </c>
    </row>
    <row r="30" spans="1:37" x14ac:dyDescent="0.25">
      <c r="A30" s="35">
        <f t="shared" si="1"/>
        <v>2001</v>
      </c>
      <c r="B30" s="35" t="str">
        <f t="shared" si="2"/>
        <v>Q4-2001</v>
      </c>
      <c r="C30" t="s">
        <v>144</v>
      </c>
      <c r="D30" s="3">
        <v>37256</v>
      </c>
      <c r="E30" s="33">
        <v>92.036000000000001</v>
      </c>
      <c r="F30" s="34">
        <v>35.991999999999997</v>
      </c>
      <c r="G30" s="34">
        <v>3.0110000000000001</v>
      </c>
      <c r="H30" s="21">
        <v>1.895</v>
      </c>
      <c r="I30" s="21">
        <v>1.2969999999999999</v>
      </c>
      <c r="J30" s="34">
        <v>3.056</v>
      </c>
      <c r="K30" s="33">
        <v>50.628</v>
      </c>
      <c r="L30" s="5"/>
      <c r="M30" s="23">
        <f t="shared" ref="M30:S31" si="27">E30/$AE14</f>
        <v>108.3924154987634</v>
      </c>
      <c r="N30" s="23">
        <f t="shared" si="27"/>
        <v>42.388411258980092</v>
      </c>
      <c r="O30" s="23">
        <f t="shared" si="27"/>
        <v>3.5461076433871161</v>
      </c>
      <c r="P30" s="23">
        <f t="shared" si="27"/>
        <v>2.2317748203980687</v>
      </c>
      <c r="Q30" s="23">
        <f t="shared" si="27"/>
        <v>1.5274997055706041</v>
      </c>
      <c r="R30" s="23">
        <f t="shared" si="27"/>
        <v>3.5991049346366744</v>
      </c>
      <c r="S30" s="23">
        <f t="shared" si="27"/>
        <v>59.625485808503122</v>
      </c>
      <c r="T30" s="53">
        <f t="shared" si="4"/>
        <v>6.4448631884740708</v>
      </c>
      <c r="U30" s="53">
        <f t="shared" si="5"/>
        <v>5.4723333333333342</v>
      </c>
      <c r="V30" s="69">
        <f t="shared" si="6"/>
        <v>214.86593648176498</v>
      </c>
      <c r="W30" s="69">
        <f t="shared" si="7"/>
        <v>187.91500000000002</v>
      </c>
      <c r="X30" s="69">
        <f t="shared" si="8"/>
        <v>221.31079967023905</v>
      </c>
      <c r="Y30" s="69">
        <f t="shared" si="9"/>
        <v>187.91500000000002</v>
      </c>
      <c r="Z30" s="5">
        <v>-1</v>
      </c>
      <c r="AA30" s="5"/>
      <c r="AC30" t="s">
        <v>32</v>
      </c>
      <c r="AD30" s="3">
        <v>38717</v>
      </c>
      <c r="AE30" s="21">
        <v>0.93452000000000002</v>
      </c>
      <c r="AF30">
        <f t="shared" si="10"/>
        <v>0.93452000000000002</v>
      </c>
    </row>
    <row r="31" spans="1:37" x14ac:dyDescent="0.25">
      <c r="A31" s="35">
        <f t="shared" si="1"/>
        <v>2002</v>
      </c>
      <c r="B31" s="35" t="str">
        <f t="shared" si="2"/>
        <v>Q1-2002</v>
      </c>
      <c r="C31" t="s">
        <v>145</v>
      </c>
      <c r="D31" s="3">
        <v>37287</v>
      </c>
      <c r="E31" s="33">
        <v>112.095</v>
      </c>
      <c r="F31" s="34">
        <v>9.25</v>
      </c>
      <c r="G31" s="34">
        <v>9.1620000000000008</v>
      </c>
      <c r="H31" s="21">
        <v>2.3889999999999998</v>
      </c>
      <c r="I31" s="21">
        <v>1.5620000000000001</v>
      </c>
      <c r="J31" s="34">
        <v>2.831</v>
      </c>
      <c r="K31" s="33">
        <v>66.164000000000001</v>
      </c>
      <c r="L31" s="5"/>
      <c r="M31" s="23">
        <f t="shared" si="27"/>
        <v>131.77725007053513</v>
      </c>
      <c r="N31" s="23">
        <f t="shared" si="27"/>
        <v>10.874165334336499</v>
      </c>
      <c r="O31" s="23">
        <f t="shared" si="27"/>
        <v>10.770713815480111</v>
      </c>
      <c r="P31" s="23">
        <f t="shared" si="27"/>
        <v>2.8084736198626916</v>
      </c>
      <c r="Q31" s="23">
        <f t="shared" si="27"/>
        <v>1.8362644597009312</v>
      </c>
      <c r="R31" s="23">
        <f t="shared" si="27"/>
        <v>3.3280823850277441</v>
      </c>
      <c r="S31" s="23">
        <f t="shared" si="27"/>
        <v>77.781435154707054</v>
      </c>
      <c r="T31" s="53">
        <f t="shared" si="4"/>
        <v>4.7299092957420994</v>
      </c>
      <c r="U31" s="53">
        <f t="shared" si="5"/>
        <v>4.0934999999999997</v>
      </c>
      <c r="V31" s="69">
        <f t="shared" si="6"/>
        <v>234.44647554390812</v>
      </c>
      <c r="W31" s="69">
        <f t="shared" si="7"/>
        <v>203.45300000000003</v>
      </c>
      <c r="X31" s="69">
        <f t="shared" si="8"/>
        <v>239.17638483965021</v>
      </c>
      <c r="Y31" s="69">
        <f t="shared" si="9"/>
        <v>203.45300000000003</v>
      </c>
      <c r="Z31" s="5">
        <v>-1</v>
      </c>
      <c r="AA31" s="5"/>
      <c r="AC31" t="s">
        <v>33</v>
      </c>
      <c r="AD31" s="3">
        <v>38807</v>
      </c>
      <c r="AE31" s="21">
        <v>0.93885000000000007</v>
      </c>
      <c r="AF31">
        <f t="shared" si="10"/>
        <v>0.95121999999999995</v>
      </c>
    </row>
    <row r="32" spans="1:37" x14ac:dyDescent="0.25">
      <c r="A32" s="35">
        <f t="shared" si="1"/>
        <v>2002</v>
      </c>
      <c r="B32" s="35" t="str">
        <f t="shared" si="2"/>
        <v>Q1-2002</v>
      </c>
      <c r="C32" t="s">
        <v>146</v>
      </c>
      <c r="D32" s="3">
        <v>37315</v>
      </c>
      <c r="E32" s="33">
        <v>35.744999999999997</v>
      </c>
      <c r="F32" s="34">
        <v>-1.94</v>
      </c>
      <c r="G32" s="34">
        <v>3.8340000000000001</v>
      </c>
      <c r="H32" s="21">
        <v>1.881</v>
      </c>
      <c r="I32" s="21">
        <v>1.351</v>
      </c>
      <c r="J32" s="34">
        <v>2.4729999999999999</v>
      </c>
      <c r="K32" s="33">
        <v>54.616999999999997</v>
      </c>
      <c r="L32" s="5"/>
      <c r="M32" s="23">
        <f t="shared" ref="M32:S32" si="28">E32/$AE15</f>
        <v>42.021301608200886</v>
      </c>
      <c r="N32" s="23">
        <f t="shared" si="28"/>
        <v>-2.2806357566067903</v>
      </c>
      <c r="O32" s="23">
        <f t="shared" si="28"/>
        <v>4.5071945829022857</v>
      </c>
      <c r="P32" s="23">
        <f t="shared" si="28"/>
        <v>2.2112762155553467</v>
      </c>
      <c r="Q32" s="23">
        <f t="shared" si="28"/>
        <v>1.5882159315339039</v>
      </c>
      <c r="R32" s="23">
        <f t="shared" si="28"/>
        <v>2.9072227969528823</v>
      </c>
      <c r="S32" s="23">
        <f t="shared" si="28"/>
        <v>64.206950061130442</v>
      </c>
      <c r="T32" s="53">
        <f t="shared" si="4"/>
        <v>4.7299092957420994</v>
      </c>
      <c r="U32" s="53">
        <f t="shared" si="5"/>
        <v>4.0934999999999997</v>
      </c>
      <c r="V32" s="69">
        <f t="shared" si="6"/>
        <v>110.43161614392685</v>
      </c>
      <c r="W32" s="69">
        <f t="shared" si="7"/>
        <v>97.960999999999999</v>
      </c>
      <c r="X32" s="69">
        <f t="shared" si="8"/>
        <v>115.16152543966895</v>
      </c>
      <c r="Y32" s="69">
        <f t="shared" si="9"/>
        <v>97.960999999999999</v>
      </c>
      <c r="Z32" s="5">
        <v>-1</v>
      </c>
      <c r="AA32" s="5"/>
      <c r="AC32" t="s">
        <v>34</v>
      </c>
      <c r="AD32" s="3">
        <v>38898</v>
      </c>
      <c r="AE32" s="21">
        <v>0.94608999999999999</v>
      </c>
      <c r="AF32">
        <f t="shared" si="10"/>
        <v>0.95121999999999995</v>
      </c>
    </row>
    <row r="33" spans="1:32" x14ac:dyDescent="0.25">
      <c r="A33" s="35">
        <f t="shared" si="1"/>
        <v>2002</v>
      </c>
      <c r="B33" s="35" t="str">
        <f t="shared" si="2"/>
        <v>Q1-2002</v>
      </c>
      <c r="C33" t="s">
        <v>147</v>
      </c>
      <c r="D33" s="3">
        <v>37346</v>
      </c>
      <c r="E33" s="33">
        <v>25.021999999999998</v>
      </c>
      <c r="F33" s="34">
        <v>15.327</v>
      </c>
      <c r="G33" s="34">
        <v>6.0629999999999997</v>
      </c>
      <c r="H33" s="21">
        <v>2.0739999999999998</v>
      </c>
      <c r="I33" s="21">
        <v>1.2190000000000001</v>
      </c>
      <c r="J33" s="34">
        <v>2.4710000000000001</v>
      </c>
      <c r="K33" s="33">
        <v>59.043999999999997</v>
      </c>
      <c r="L33" s="5"/>
      <c r="M33" s="23">
        <f t="shared" ref="M33:S34" si="29">E33/$AE15</f>
        <v>29.415498918461395</v>
      </c>
      <c r="N33" s="23">
        <f t="shared" si="29"/>
        <v>18.018198062635193</v>
      </c>
      <c r="O33" s="23">
        <f t="shared" si="29"/>
        <v>7.1275745321169941</v>
      </c>
      <c r="P33" s="23">
        <f t="shared" si="29"/>
        <v>2.4381642057744757</v>
      </c>
      <c r="Q33" s="23">
        <f t="shared" si="29"/>
        <v>1.4330386532493185</v>
      </c>
      <c r="R33" s="23">
        <f t="shared" si="29"/>
        <v>2.9048716260697831</v>
      </c>
      <c r="S33" s="23">
        <f t="shared" si="29"/>
        <v>69.411266810871808</v>
      </c>
      <c r="T33" s="53">
        <f t="shared" si="4"/>
        <v>4.7299092957420994</v>
      </c>
      <c r="U33" s="53">
        <f t="shared" si="5"/>
        <v>4.0934999999999997</v>
      </c>
      <c r="V33" s="69">
        <f t="shared" si="6"/>
        <v>126.01870351343688</v>
      </c>
      <c r="W33" s="69">
        <f t="shared" si="7"/>
        <v>111.22</v>
      </c>
      <c r="X33" s="69">
        <f t="shared" si="8"/>
        <v>130.74861280917898</v>
      </c>
      <c r="Y33" s="69">
        <f t="shared" si="9"/>
        <v>111.22</v>
      </c>
      <c r="Z33" s="5">
        <v>-1</v>
      </c>
      <c r="AA33" s="5"/>
      <c r="AC33" t="s">
        <v>35</v>
      </c>
      <c r="AD33" s="3">
        <v>38990</v>
      </c>
      <c r="AE33" s="21">
        <v>0.95286000000000004</v>
      </c>
      <c r="AF33">
        <f t="shared" si="10"/>
        <v>0.95121999999999995</v>
      </c>
    </row>
    <row r="34" spans="1:32" x14ac:dyDescent="0.25">
      <c r="A34" s="35">
        <f t="shared" si="1"/>
        <v>2002</v>
      </c>
      <c r="B34" s="35" t="str">
        <f t="shared" si="2"/>
        <v>Q2-2002</v>
      </c>
      <c r="C34" t="s">
        <v>148</v>
      </c>
      <c r="D34" s="3">
        <v>37376</v>
      </c>
      <c r="E34" s="33">
        <v>137.33000000000001</v>
      </c>
      <c r="F34" s="34">
        <v>9.8309999999999995</v>
      </c>
      <c r="G34" s="34">
        <v>6.5179999999999998</v>
      </c>
      <c r="H34" s="21">
        <v>3.2970000000000002</v>
      </c>
      <c r="I34" s="21">
        <v>1.2070000000000001</v>
      </c>
      <c r="J34" s="34">
        <v>2.65</v>
      </c>
      <c r="K34" s="33">
        <v>76.593000000000004</v>
      </c>
      <c r="L34" s="5"/>
      <c r="M34" s="23">
        <f t="shared" si="29"/>
        <v>160.20952180963383</v>
      </c>
      <c r="N34" s="23">
        <f t="shared" si="29"/>
        <v>11.468869212193329</v>
      </c>
      <c r="O34" s="23">
        <f t="shared" si="29"/>
        <v>7.6039151180018436</v>
      </c>
      <c r="P34" s="23">
        <f t="shared" si="29"/>
        <v>3.8462884541350233</v>
      </c>
      <c r="Q34" s="23">
        <f t="shared" si="29"/>
        <v>1.40808922175947</v>
      </c>
      <c r="R34" s="23">
        <f t="shared" si="29"/>
        <v>3.0914966343517776</v>
      </c>
      <c r="S34" s="23">
        <f t="shared" si="29"/>
        <v>89.353585552794613</v>
      </c>
      <c r="T34" s="53">
        <f t="shared" si="4"/>
        <v>4.7299092957420994</v>
      </c>
      <c r="U34" s="53">
        <f t="shared" si="5"/>
        <v>4.0934999999999997</v>
      </c>
      <c r="V34" s="69">
        <f t="shared" si="6"/>
        <v>272.25185670712779</v>
      </c>
      <c r="W34" s="69">
        <f t="shared" si="7"/>
        <v>237.42599999999999</v>
      </c>
      <c r="X34" s="69">
        <f t="shared" si="8"/>
        <v>276.9817660028699</v>
      </c>
      <c r="Y34" s="69">
        <f t="shared" si="9"/>
        <v>237.42599999999999</v>
      </c>
      <c r="Z34" s="5">
        <v>-1</v>
      </c>
      <c r="AA34" s="5"/>
      <c r="AC34" t="s">
        <v>36</v>
      </c>
      <c r="AD34" s="3">
        <v>39082</v>
      </c>
      <c r="AE34" s="21">
        <v>0.95121999999999995</v>
      </c>
      <c r="AF34">
        <f t="shared" si="10"/>
        <v>0.95121999999999995</v>
      </c>
    </row>
    <row r="35" spans="1:32" x14ac:dyDescent="0.25">
      <c r="A35" s="35">
        <f t="shared" si="1"/>
        <v>2002</v>
      </c>
      <c r="B35" s="35" t="str">
        <f t="shared" si="2"/>
        <v>Q2-2002</v>
      </c>
      <c r="C35" t="s">
        <v>149</v>
      </c>
      <c r="D35" s="3">
        <v>37407</v>
      </c>
      <c r="E35" s="33">
        <v>25.98</v>
      </c>
      <c r="F35" s="34">
        <v>1.2470000000000001</v>
      </c>
      <c r="G35" s="34">
        <v>5.1959999999999997</v>
      </c>
      <c r="H35" s="21">
        <v>1.9119999999999999</v>
      </c>
      <c r="I35" s="21">
        <v>1.556</v>
      </c>
      <c r="J35" s="34">
        <v>3.5760000000000001</v>
      </c>
      <c r="K35" s="33">
        <v>63.029000000000003</v>
      </c>
      <c r="L35" s="5"/>
      <c r="M35" s="23">
        <f t="shared" ref="M35:S35" si="30">E35/$AE16</f>
        <v>30.308333041682712</v>
      </c>
      <c r="N35" s="23">
        <f t="shared" si="30"/>
        <v>1.454753321900629</v>
      </c>
      <c r="O35" s="23">
        <f t="shared" si="30"/>
        <v>6.0616666083365418</v>
      </c>
      <c r="P35" s="23">
        <f t="shared" si="30"/>
        <v>2.2305439867473957</v>
      </c>
      <c r="Q35" s="23">
        <f t="shared" si="30"/>
        <v>1.8152334954910816</v>
      </c>
      <c r="R35" s="23">
        <f t="shared" si="30"/>
        <v>4.1717705526196065</v>
      </c>
      <c r="S35" s="23">
        <f t="shared" si="30"/>
        <v>73.529789194927631</v>
      </c>
      <c r="T35" s="53">
        <f t="shared" si="4"/>
        <v>4.7299092957420994</v>
      </c>
      <c r="U35" s="53">
        <f t="shared" si="5"/>
        <v>4.0934999999999997</v>
      </c>
      <c r="V35" s="69">
        <f t="shared" si="6"/>
        <v>114.8421809059635</v>
      </c>
      <c r="W35" s="69">
        <f t="shared" si="7"/>
        <v>102.49600000000001</v>
      </c>
      <c r="X35" s="69">
        <f t="shared" si="8"/>
        <v>119.57209020170561</v>
      </c>
      <c r="Y35" s="69">
        <f t="shared" si="9"/>
        <v>102.49600000000001</v>
      </c>
      <c r="Z35" s="5">
        <v>-1</v>
      </c>
      <c r="AA35" s="5"/>
      <c r="AC35" t="s">
        <v>37</v>
      </c>
      <c r="AD35" s="3">
        <v>39172</v>
      </c>
      <c r="AE35" s="21">
        <v>0.96007999999999993</v>
      </c>
      <c r="AF35">
        <f t="shared" si="10"/>
        <v>0.98296000000000006</v>
      </c>
    </row>
    <row r="36" spans="1:32" x14ac:dyDescent="0.25">
      <c r="A36" s="35">
        <f t="shared" si="1"/>
        <v>2002</v>
      </c>
      <c r="B36" s="35" t="str">
        <f t="shared" si="2"/>
        <v>Q2-2002</v>
      </c>
      <c r="C36" t="s">
        <v>150</v>
      </c>
      <c r="D36" s="3">
        <v>37437</v>
      </c>
      <c r="E36" s="33">
        <v>80.789000000000001</v>
      </c>
      <c r="F36" s="34">
        <v>26.472999999999999</v>
      </c>
      <c r="G36" s="34">
        <v>5.6909999999999998</v>
      </c>
      <c r="H36" s="21">
        <v>1.99</v>
      </c>
      <c r="I36" s="21">
        <v>1.5569999999999999</v>
      </c>
      <c r="J36" s="34">
        <v>2.8010000000000002</v>
      </c>
      <c r="K36" s="33">
        <v>63.332999999999998</v>
      </c>
      <c r="L36" s="5"/>
      <c r="M36" s="23">
        <f t="shared" ref="M36:S37" si="31">E36/$AE16</f>
        <v>94.248649657602172</v>
      </c>
      <c r="N36" s="23">
        <f t="shared" si="31"/>
        <v>30.883468075922494</v>
      </c>
      <c r="O36" s="23">
        <f t="shared" si="31"/>
        <v>6.6391348475833833</v>
      </c>
      <c r="P36" s="23">
        <f t="shared" si="31"/>
        <v>2.3215389820226555</v>
      </c>
      <c r="Q36" s="23">
        <f t="shared" si="31"/>
        <v>1.8164000979946104</v>
      </c>
      <c r="R36" s="23">
        <f t="shared" si="31"/>
        <v>3.2676536123846529</v>
      </c>
      <c r="S36" s="23">
        <f t="shared" si="31"/>
        <v>73.884436356000421</v>
      </c>
      <c r="T36" s="53">
        <f t="shared" si="4"/>
        <v>4.7299092957420994</v>
      </c>
      <c r="U36" s="53">
        <f t="shared" si="5"/>
        <v>4.0934999999999997</v>
      </c>
      <c r="V36" s="69">
        <f t="shared" si="6"/>
        <v>208.33137233376831</v>
      </c>
      <c r="W36" s="69">
        <f t="shared" si="7"/>
        <v>182.63400000000001</v>
      </c>
      <c r="X36" s="69">
        <f t="shared" si="8"/>
        <v>213.0612816295104</v>
      </c>
      <c r="Y36" s="69">
        <f t="shared" si="9"/>
        <v>182.63400000000001</v>
      </c>
      <c r="Z36" s="5">
        <v>-1</v>
      </c>
      <c r="AA36" s="5"/>
      <c r="AC36" t="s">
        <v>38</v>
      </c>
      <c r="AD36" s="3">
        <v>39263</v>
      </c>
      <c r="AE36" s="21">
        <v>0.96770999999999996</v>
      </c>
      <c r="AF36">
        <f t="shared" si="10"/>
        <v>0.98296000000000006</v>
      </c>
    </row>
    <row r="37" spans="1:32" x14ac:dyDescent="0.25">
      <c r="A37" s="35">
        <f t="shared" si="1"/>
        <v>2002</v>
      </c>
      <c r="B37" s="35" t="str">
        <f t="shared" si="2"/>
        <v>Q3-2002</v>
      </c>
      <c r="C37" t="s">
        <v>151</v>
      </c>
      <c r="D37" s="3">
        <v>37468</v>
      </c>
      <c r="E37" s="33">
        <v>64.576999999999998</v>
      </c>
      <c r="F37" s="34">
        <v>1.675</v>
      </c>
      <c r="G37" s="34">
        <v>6.3929999999999998</v>
      </c>
      <c r="H37" s="21">
        <v>2.3839999999999999</v>
      </c>
      <c r="I37" s="21">
        <v>1.883</v>
      </c>
      <c r="J37" s="34">
        <v>4.0650000000000004</v>
      </c>
      <c r="K37" s="33">
        <v>53.432000000000002</v>
      </c>
      <c r="L37" s="5"/>
      <c r="M37" s="23">
        <f t="shared" si="31"/>
        <v>74.957922717089758</v>
      </c>
      <c r="N37" s="23">
        <f t="shared" si="31"/>
        <v>1.9442606586110434</v>
      </c>
      <c r="O37" s="23">
        <f t="shared" si="31"/>
        <v>7.4206915764181494</v>
      </c>
      <c r="P37" s="23">
        <f t="shared" si="31"/>
        <v>2.7672342747037177</v>
      </c>
      <c r="Q37" s="23">
        <f t="shared" si="31"/>
        <v>2.1856972060684146</v>
      </c>
      <c r="R37" s="23">
        <f t="shared" si="31"/>
        <v>4.7184594491068017</v>
      </c>
      <c r="S37" s="23">
        <f t="shared" si="31"/>
        <v>62.021334633376284</v>
      </c>
      <c r="T37" s="53">
        <f t="shared" si="4"/>
        <v>4.7299092957420994</v>
      </c>
      <c r="U37" s="53">
        <f t="shared" si="5"/>
        <v>4.0934999999999997</v>
      </c>
      <c r="V37" s="69">
        <f t="shared" si="6"/>
        <v>151.28569121963207</v>
      </c>
      <c r="W37" s="69">
        <f t="shared" si="7"/>
        <v>134.40899999999999</v>
      </c>
      <c r="X37" s="69">
        <f t="shared" si="8"/>
        <v>156.01560051537416</v>
      </c>
      <c r="Y37" s="69">
        <f t="shared" si="9"/>
        <v>134.40899999999999</v>
      </c>
      <c r="Z37" s="5">
        <v>-1</v>
      </c>
      <c r="AA37" s="5"/>
      <c r="AC37" t="s">
        <v>39</v>
      </c>
      <c r="AD37" s="3">
        <v>39355</v>
      </c>
      <c r="AE37" s="21">
        <v>0.97319</v>
      </c>
      <c r="AF37">
        <f t="shared" si="10"/>
        <v>0.98296000000000006</v>
      </c>
    </row>
    <row r="38" spans="1:32" x14ac:dyDescent="0.25">
      <c r="A38" s="35">
        <f t="shared" si="1"/>
        <v>2002</v>
      </c>
      <c r="B38" s="35" t="str">
        <f t="shared" si="2"/>
        <v>Q3-2002</v>
      </c>
      <c r="C38" t="s">
        <v>152</v>
      </c>
      <c r="D38" s="3">
        <v>37499</v>
      </c>
      <c r="E38" s="33">
        <v>58.726999999999997</v>
      </c>
      <c r="F38" s="34">
        <v>-0.34</v>
      </c>
      <c r="G38" s="34">
        <v>5.5410000000000004</v>
      </c>
      <c r="H38" s="21">
        <v>2.0510000000000002</v>
      </c>
      <c r="I38" s="21">
        <v>1.96</v>
      </c>
      <c r="J38" s="34">
        <v>2.2869999999999999</v>
      </c>
      <c r="K38" s="33">
        <v>54.393000000000001</v>
      </c>
      <c r="L38" s="5"/>
      <c r="M38" s="23">
        <f t="shared" ref="M38:S38" si="32">E38/$AE17</f>
        <v>68.167519819851194</v>
      </c>
      <c r="N38" s="23">
        <f t="shared" si="32"/>
        <v>-0.39465589488224168</v>
      </c>
      <c r="O38" s="23">
        <f t="shared" si="32"/>
        <v>6.4317303339485328</v>
      </c>
      <c r="P38" s="23">
        <f t="shared" si="32"/>
        <v>2.3807036482455226</v>
      </c>
      <c r="Q38" s="23">
        <f t="shared" si="32"/>
        <v>2.2750751587329225</v>
      </c>
      <c r="R38" s="23">
        <f t="shared" si="32"/>
        <v>2.6546412693990784</v>
      </c>
      <c r="S38" s="23">
        <f t="shared" si="32"/>
        <v>63.136817912734621</v>
      </c>
      <c r="T38" s="53">
        <f t="shared" si="4"/>
        <v>4.7299092957420994</v>
      </c>
      <c r="U38" s="53">
        <f t="shared" si="5"/>
        <v>4.0934999999999997</v>
      </c>
      <c r="V38" s="69">
        <f t="shared" si="6"/>
        <v>139.92192295228753</v>
      </c>
      <c r="W38" s="69">
        <f t="shared" si="7"/>
        <v>124.619</v>
      </c>
      <c r="X38" s="69">
        <f t="shared" si="8"/>
        <v>144.65183224802962</v>
      </c>
      <c r="Y38" s="69">
        <f t="shared" si="9"/>
        <v>124.619</v>
      </c>
      <c r="Z38" s="5">
        <v>-1</v>
      </c>
      <c r="AA38" s="5"/>
      <c r="AC38" t="s">
        <v>40</v>
      </c>
      <c r="AD38" s="3">
        <v>39447</v>
      </c>
      <c r="AE38" s="21">
        <v>0.98296000000000006</v>
      </c>
      <c r="AF38">
        <f t="shared" si="10"/>
        <v>0.98296000000000006</v>
      </c>
    </row>
    <row r="39" spans="1:32" x14ac:dyDescent="0.25">
      <c r="A39" s="35">
        <f t="shared" si="1"/>
        <v>2002</v>
      </c>
      <c r="B39" s="35" t="str">
        <f t="shared" si="2"/>
        <v>Q3-2002</v>
      </c>
      <c r="C39" t="s">
        <v>153</v>
      </c>
      <c r="D39" s="3">
        <v>37529</v>
      </c>
      <c r="E39" s="33">
        <v>91.738</v>
      </c>
      <c r="F39" s="34">
        <v>30.823</v>
      </c>
      <c r="G39" s="34">
        <v>7.0819999999999999</v>
      </c>
      <c r="H39" s="21">
        <v>1.9430000000000001</v>
      </c>
      <c r="I39" s="21">
        <v>1.518</v>
      </c>
      <c r="J39" s="34">
        <v>2.1949999999999998</v>
      </c>
      <c r="K39" s="33">
        <v>57.470999999999997</v>
      </c>
      <c r="L39" s="5"/>
      <c r="M39" s="23">
        <f t="shared" ref="M39:S40" si="33">E39/$AE17</f>
        <v>106.48512495502084</v>
      </c>
      <c r="N39" s="23">
        <f t="shared" si="33"/>
        <v>35.777878376339217</v>
      </c>
      <c r="O39" s="23">
        <f t="shared" si="33"/>
        <v>8.2204501398706924</v>
      </c>
      <c r="P39" s="23">
        <f t="shared" si="33"/>
        <v>2.2553423639888104</v>
      </c>
      <c r="Q39" s="23">
        <f t="shared" si="33"/>
        <v>1.7620224953860084</v>
      </c>
      <c r="R39" s="23">
        <f t="shared" si="33"/>
        <v>2.5478520272544718</v>
      </c>
      <c r="S39" s="23">
        <f t="shared" si="33"/>
        <v>66.709614514050912</v>
      </c>
      <c r="T39" s="53">
        <f t="shared" si="4"/>
        <v>4.7299092957420994</v>
      </c>
      <c r="U39" s="53">
        <f t="shared" si="5"/>
        <v>4.0934999999999997</v>
      </c>
      <c r="V39" s="69">
        <f t="shared" si="6"/>
        <v>219.02837557616886</v>
      </c>
      <c r="W39" s="69">
        <f t="shared" si="7"/>
        <v>192.77</v>
      </c>
      <c r="X39" s="69">
        <f t="shared" si="8"/>
        <v>223.75828487191094</v>
      </c>
      <c r="Y39" s="69">
        <f t="shared" si="9"/>
        <v>192.77</v>
      </c>
      <c r="Z39" s="5">
        <v>-1</v>
      </c>
      <c r="AA39" s="5"/>
      <c r="AC39" t="s">
        <v>41</v>
      </c>
      <c r="AD39" s="3">
        <v>39538</v>
      </c>
      <c r="AE39" s="21">
        <v>0.99138999999999999</v>
      </c>
      <c r="AF39">
        <f t="shared" si="10"/>
        <v>0.9974599999999999</v>
      </c>
    </row>
    <row r="40" spans="1:32" x14ac:dyDescent="0.25">
      <c r="A40" s="35">
        <f t="shared" si="1"/>
        <v>2002</v>
      </c>
      <c r="B40" s="35" t="str">
        <f t="shared" si="2"/>
        <v>Q4-2002</v>
      </c>
      <c r="C40" t="s">
        <v>154</v>
      </c>
      <c r="D40" s="3">
        <v>37560</v>
      </c>
      <c r="E40" s="33">
        <v>67.686000000000007</v>
      </c>
      <c r="F40" s="34">
        <v>-4.49</v>
      </c>
      <c r="G40" s="34">
        <v>4.6120000000000001</v>
      </c>
      <c r="H40" s="21">
        <v>2.0169999999999999</v>
      </c>
      <c r="I40" s="21">
        <v>1.5629999999999999</v>
      </c>
      <c r="J40" s="34">
        <v>2.835</v>
      </c>
      <c r="K40" s="33">
        <v>50.332999999999998</v>
      </c>
      <c r="L40" s="5"/>
      <c r="M40" s="23">
        <f t="shared" si="33"/>
        <v>78.209024207059912</v>
      </c>
      <c r="N40" s="23">
        <f t="shared" si="33"/>
        <v>-5.1880524582587091</v>
      </c>
      <c r="O40" s="23">
        <f t="shared" si="33"/>
        <v>5.3290195851868969</v>
      </c>
      <c r="P40" s="23">
        <f t="shared" si="33"/>
        <v>2.3305794673291347</v>
      </c>
      <c r="Q40" s="23">
        <f t="shared" si="33"/>
        <v>1.8059968802357154</v>
      </c>
      <c r="R40" s="23">
        <f t="shared" si="33"/>
        <v>3.2757524987000979</v>
      </c>
      <c r="S40" s="23">
        <f t="shared" si="33"/>
        <v>58.158183603905478</v>
      </c>
      <c r="T40" s="53">
        <f t="shared" si="4"/>
        <v>4.7299092957420994</v>
      </c>
      <c r="U40" s="53">
        <f t="shared" si="5"/>
        <v>4.0934999999999997</v>
      </c>
      <c r="V40" s="69">
        <f t="shared" si="6"/>
        <v>139.19059448841642</v>
      </c>
      <c r="W40" s="69">
        <f t="shared" si="7"/>
        <v>124.556</v>
      </c>
      <c r="X40" s="69">
        <f t="shared" si="8"/>
        <v>143.92050378415851</v>
      </c>
      <c r="Y40" s="69">
        <f t="shared" si="9"/>
        <v>124.556</v>
      </c>
      <c r="Z40" s="5">
        <v>-1</v>
      </c>
      <c r="AA40" s="5"/>
      <c r="AC40" t="s">
        <v>42</v>
      </c>
      <c r="AD40" s="3">
        <v>39629</v>
      </c>
      <c r="AE40" s="21">
        <v>1.00177</v>
      </c>
      <c r="AF40">
        <f t="shared" si="10"/>
        <v>0.9974599999999999</v>
      </c>
    </row>
    <row r="41" spans="1:32" x14ac:dyDescent="0.25">
      <c r="A41" s="35">
        <f t="shared" si="1"/>
        <v>2002</v>
      </c>
      <c r="B41" s="35" t="str">
        <f t="shared" si="2"/>
        <v>Q4-2002</v>
      </c>
      <c r="C41" t="s">
        <v>155</v>
      </c>
      <c r="D41" s="3">
        <v>37590</v>
      </c>
      <c r="E41" s="33">
        <v>55.01</v>
      </c>
      <c r="F41" s="34">
        <v>-2.145</v>
      </c>
      <c r="G41" s="34">
        <v>5.9580000000000002</v>
      </c>
      <c r="H41" s="21">
        <v>1.655</v>
      </c>
      <c r="I41" s="21">
        <v>1.627</v>
      </c>
      <c r="J41" s="34">
        <v>2.887</v>
      </c>
      <c r="K41" s="33">
        <v>55.043999999999997</v>
      </c>
      <c r="L41" s="5"/>
      <c r="M41" s="23">
        <f t="shared" ref="M41:S41" si="34">E41/$AE18</f>
        <v>63.562308625570509</v>
      </c>
      <c r="N41" s="23">
        <f t="shared" si="34"/>
        <v>-2.4784794037783811</v>
      </c>
      <c r="O41" s="23">
        <f t="shared" si="34"/>
        <v>6.884279854411</v>
      </c>
      <c r="P41" s="23">
        <f t="shared" si="34"/>
        <v>1.912299959558611</v>
      </c>
      <c r="Q41" s="23">
        <f t="shared" si="34"/>
        <v>1.8799468484603385</v>
      </c>
      <c r="R41" s="23">
        <f t="shared" si="34"/>
        <v>3.3358368478826042</v>
      </c>
      <c r="S41" s="23">
        <f t="shared" si="34"/>
        <v>63.601594546189837</v>
      </c>
      <c r="T41" s="53">
        <f t="shared" si="4"/>
        <v>4.7299092957420994</v>
      </c>
      <c r="U41" s="53">
        <f t="shared" si="5"/>
        <v>4.0934999999999997</v>
      </c>
      <c r="V41" s="69">
        <f t="shared" si="6"/>
        <v>133.96787798255244</v>
      </c>
      <c r="W41" s="69">
        <f t="shared" si="7"/>
        <v>120.03599999999999</v>
      </c>
      <c r="X41" s="69">
        <f t="shared" si="8"/>
        <v>138.69778727829453</v>
      </c>
      <c r="Y41" s="69">
        <f t="shared" si="9"/>
        <v>120.03599999999999</v>
      </c>
      <c r="Z41" s="5">
        <v>-1</v>
      </c>
      <c r="AA41" s="5"/>
      <c r="AC41" t="s">
        <v>43</v>
      </c>
      <c r="AD41" s="3">
        <v>39721</v>
      </c>
      <c r="AE41" s="21">
        <v>1.01197</v>
      </c>
      <c r="AF41">
        <f t="shared" si="10"/>
        <v>0.9974599999999999</v>
      </c>
    </row>
    <row r="42" spans="1:32" x14ac:dyDescent="0.25">
      <c r="A42" s="35">
        <f t="shared" si="1"/>
        <v>2002</v>
      </c>
      <c r="B42" s="35" t="str">
        <f t="shared" si="2"/>
        <v>Q4-2002</v>
      </c>
      <c r="C42" t="s">
        <v>156</v>
      </c>
      <c r="D42" s="3">
        <v>37621</v>
      </c>
      <c r="E42" s="33">
        <v>74.968000000000004</v>
      </c>
      <c r="F42" s="34">
        <v>39.622999999999998</v>
      </c>
      <c r="G42" s="34">
        <v>5.48</v>
      </c>
      <c r="H42" s="21">
        <v>1.885</v>
      </c>
      <c r="I42" s="21">
        <v>1.655</v>
      </c>
      <c r="J42" s="34">
        <v>2.5539999999999998</v>
      </c>
      <c r="K42" s="33">
        <v>56.633000000000003</v>
      </c>
      <c r="L42" s="5"/>
      <c r="M42" s="23">
        <f t="shared" ref="M42:S43" si="35">E42/$AE18</f>
        <v>86.623144029117796</v>
      </c>
      <c r="N42" s="23">
        <f t="shared" si="35"/>
        <v>45.783118608816217</v>
      </c>
      <c r="O42" s="23">
        <f t="shared" si="35"/>
        <v>6.3319660292333468</v>
      </c>
      <c r="P42" s="23">
        <f t="shared" si="35"/>
        <v>2.1780576578658501</v>
      </c>
      <c r="Q42" s="23">
        <f t="shared" si="35"/>
        <v>1.912299959558611</v>
      </c>
      <c r="R42" s="23">
        <f t="shared" si="35"/>
        <v>2.9510659194638622</v>
      </c>
      <c r="S42" s="23">
        <f t="shared" si="35"/>
        <v>65.437633601016813</v>
      </c>
      <c r="T42" s="53">
        <f t="shared" si="4"/>
        <v>4.7299092957420994</v>
      </c>
      <c r="U42" s="53">
        <f t="shared" si="5"/>
        <v>4.0934999999999997</v>
      </c>
      <c r="V42" s="69">
        <f t="shared" si="6"/>
        <v>206.48737650933043</v>
      </c>
      <c r="W42" s="69">
        <f t="shared" si="7"/>
        <v>182.79800000000003</v>
      </c>
      <c r="X42" s="69">
        <f t="shared" si="8"/>
        <v>211.21728580507252</v>
      </c>
      <c r="Y42" s="69">
        <f t="shared" si="9"/>
        <v>182.79800000000003</v>
      </c>
      <c r="Z42" s="5">
        <v>-1</v>
      </c>
      <c r="AA42" s="5"/>
      <c r="AC42" t="s">
        <v>44</v>
      </c>
      <c r="AD42" s="3">
        <v>39813</v>
      </c>
      <c r="AE42" s="21">
        <v>0.9974599999999999</v>
      </c>
      <c r="AF42">
        <f t="shared" si="10"/>
        <v>0.9974599999999999</v>
      </c>
    </row>
    <row r="43" spans="1:32" x14ac:dyDescent="0.25">
      <c r="A43" s="35">
        <f t="shared" si="1"/>
        <v>2003</v>
      </c>
      <c r="B43" s="35" t="str">
        <f t="shared" si="2"/>
        <v>Q1-2003</v>
      </c>
      <c r="C43" t="s">
        <v>157</v>
      </c>
      <c r="D43" s="3">
        <v>37652</v>
      </c>
      <c r="E43" s="33">
        <v>108.825</v>
      </c>
      <c r="F43" s="34">
        <v>1.1930000000000001</v>
      </c>
      <c r="G43" s="34">
        <v>5.3949999999999996</v>
      </c>
      <c r="H43" s="21">
        <v>2</v>
      </c>
      <c r="I43" s="21">
        <v>1.681</v>
      </c>
      <c r="J43" s="34">
        <v>3.411</v>
      </c>
      <c r="K43" s="33">
        <v>65.391000000000005</v>
      </c>
      <c r="L43" s="5"/>
      <c r="M43" s="23">
        <f t="shared" si="35"/>
        <v>124.86231584744594</v>
      </c>
      <c r="N43" s="23">
        <f t="shared" si="35"/>
        <v>1.3688099499747577</v>
      </c>
      <c r="O43" s="23">
        <f t="shared" si="35"/>
        <v>6.1900500252420931</v>
      </c>
      <c r="P43" s="23">
        <f t="shared" si="35"/>
        <v>2.2947358759006837</v>
      </c>
      <c r="Q43" s="23">
        <f t="shared" si="35"/>
        <v>1.9287255036945246</v>
      </c>
      <c r="R43" s="23">
        <f t="shared" si="35"/>
        <v>3.9136720363486157</v>
      </c>
      <c r="S43" s="23">
        <f t="shared" si="35"/>
        <v>75.027536830510812</v>
      </c>
      <c r="T43" s="53">
        <f t="shared" si="4"/>
        <v>4.8551769009332082</v>
      </c>
      <c r="U43" s="53">
        <f t="shared" si="5"/>
        <v>4.2783333333333333</v>
      </c>
      <c r="V43" s="69">
        <f t="shared" si="6"/>
        <v>210.73066916818425</v>
      </c>
      <c r="W43" s="69">
        <f t="shared" si="7"/>
        <v>187.89600000000002</v>
      </c>
      <c r="X43" s="69">
        <f t="shared" si="8"/>
        <v>215.58584606911745</v>
      </c>
      <c r="Y43" s="69">
        <f t="shared" si="9"/>
        <v>187.89600000000002</v>
      </c>
      <c r="Z43" s="5">
        <v>-1</v>
      </c>
      <c r="AA43" s="5"/>
      <c r="AC43" t="s">
        <v>45</v>
      </c>
      <c r="AD43" s="3">
        <v>39903</v>
      </c>
      <c r="AE43" s="21">
        <v>0.99182000000000003</v>
      </c>
      <c r="AF43">
        <f t="shared" si="10"/>
        <v>1.00936</v>
      </c>
    </row>
    <row r="44" spans="1:32" x14ac:dyDescent="0.25">
      <c r="A44" s="35">
        <f t="shared" si="1"/>
        <v>2003</v>
      </c>
      <c r="B44" s="35" t="str">
        <f t="shared" si="2"/>
        <v>Q1-2003</v>
      </c>
      <c r="C44" t="s">
        <v>158</v>
      </c>
      <c r="D44" s="3">
        <v>37680</v>
      </c>
      <c r="E44" s="33">
        <v>24.981000000000002</v>
      </c>
      <c r="F44" s="34">
        <v>-1.2010000000000001</v>
      </c>
      <c r="G44" s="34">
        <v>5.226</v>
      </c>
      <c r="H44" s="21">
        <v>1.5609999999999999</v>
      </c>
      <c r="I44" s="21">
        <v>1.5269999999999999</v>
      </c>
      <c r="J44" s="34">
        <v>2.4220000000000002</v>
      </c>
      <c r="K44" s="33">
        <v>54.978999999999999</v>
      </c>
      <c r="L44" s="5"/>
      <c r="M44" s="23">
        <f t="shared" ref="M44:S44" si="36">E44/$AE19</f>
        <v>28.662398457937488</v>
      </c>
      <c r="N44" s="23">
        <f t="shared" si="36"/>
        <v>-1.3779888934783606</v>
      </c>
      <c r="O44" s="23">
        <f t="shared" si="36"/>
        <v>5.9961448437284863</v>
      </c>
      <c r="P44" s="23">
        <f t="shared" si="36"/>
        <v>1.7910413511404835</v>
      </c>
      <c r="Q44" s="23">
        <f t="shared" si="36"/>
        <v>1.7520308412501717</v>
      </c>
      <c r="R44" s="23">
        <f t="shared" si="36"/>
        <v>2.778925145715728</v>
      </c>
      <c r="S44" s="23">
        <f t="shared" si="36"/>
        <v>63.08114186057184</v>
      </c>
      <c r="T44" s="53">
        <f t="shared" si="4"/>
        <v>4.8551769009332082</v>
      </c>
      <c r="U44" s="53">
        <f t="shared" si="5"/>
        <v>4.2783333333333333</v>
      </c>
      <c r="V44" s="69">
        <f t="shared" si="6"/>
        <v>97.828516705932628</v>
      </c>
      <c r="W44" s="69">
        <f t="shared" si="7"/>
        <v>89.495000000000005</v>
      </c>
      <c r="X44" s="69">
        <f t="shared" si="8"/>
        <v>102.68369360686583</v>
      </c>
      <c r="Y44" s="69">
        <f t="shared" si="9"/>
        <v>89.495000000000005</v>
      </c>
      <c r="Z44" s="5">
        <v>-1</v>
      </c>
      <c r="AA44" s="5"/>
      <c r="AC44" t="s">
        <v>46</v>
      </c>
      <c r="AD44" s="3">
        <v>39994</v>
      </c>
      <c r="AE44" s="21">
        <v>0.99626000000000003</v>
      </c>
      <c r="AF44">
        <f t="shared" si="10"/>
        <v>1.00936</v>
      </c>
    </row>
    <row r="45" spans="1:32" x14ac:dyDescent="0.25">
      <c r="A45" s="35">
        <f t="shared" si="1"/>
        <v>2003</v>
      </c>
      <c r="B45" s="35" t="str">
        <f t="shared" si="2"/>
        <v>Q1-2003</v>
      </c>
      <c r="C45" t="s">
        <v>159</v>
      </c>
      <c r="D45" s="3">
        <v>37711</v>
      </c>
      <c r="E45" s="33">
        <v>40.603999999999999</v>
      </c>
      <c r="F45" s="34">
        <v>11.585000000000001</v>
      </c>
      <c r="G45" s="34">
        <v>4.6890000000000001</v>
      </c>
      <c r="H45" s="21">
        <v>1.9410000000000001</v>
      </c>
      <c r="I45" s="21">
        <v>1.577</v>
      </c>
      <c r="J45" s="34">
        <v>3.8559999999999999</v>
      </c>
      <c r="K45" s="33">
        <v>56.12</v>
      </c>
      <c r="L45" s="5"/>
      <c r="M45" s="23">
        <f t="shared" ref="M45:S46" si="37">E45/$AE19</f>
        <v>46.587727752535677</v>
      </c>
      <c r="N45" s="23">
        <f t="shared" si="37"/>
        <v>13.29225756115471</v>
      </c>
      <c r="O45" s="23">
        <f t="shared" si="37"/>
        <v>5.3800082610491522</v>
      </c>
      <c r="P45" s="23">
        <f t="shared" si="37"/>
        <v>2.2270411675616133</v>
      </c>
      <c r="Q45" s="23">
        <f t="shared" si="37"/>
        <v>1.8093992381476889</v>
      </c>
      <c r="R45" s="23">
        <f t="shared" si="37"/>
        <v>4.4242507687365178</v>
      </c>
      <c r="S45" s="23">
        <f t="shared" si="37"/>
        <v>64.390288677773171</v>
      </c>
      <c r="T45" s="53">
        <f t="shared" si="4"/>
        <v>4.8551769009332082</v>
      </c>
      <c r="U45" s="53">
        <f t="shared" si="5"/>
        <v>4.2783333333333333</v>
      </c>
      <c r="V45" s="69">
        <f t="shared" si="6"/>
        <v>133.25579652602534</v>
      </c>
      <c r="W45" s="69">
        <f t="shared" si="7"/>
        <v>120.37199999999999</v>
      </c>
      <c r="X45" s="69">
        <f t="shared" si="8"/>
        <v>138.11097342695854</v>
      </c>
      <c r="Y45" s="69">
        <f t="shared" si="9"/>
        <v>120.37199999999999</v>
      </c>
      <c r="Z45" s="5">
        <v>-1</v>
      </c>
      <c r="AA45" s="5"/>
      <c r="AC45" t="s">
        <v>47</v>
      </c>
      <c r="AD45" s="3">
        <v>40086</v>
      </c>
      <c r="AE45" s="21">
        <v>1.0025299999999999</v>
      </c>
      <c r="AF45">
        <f t="shared" si="10"/>
        <v>1.00936</v>
      </c>
    </row>
    <row r="46" spans="1:32" x14ac:dyDescent="0.25">
      <c r="A46" s="35">
        <f t="shared" si="1"/>
        <v>2003</v>
      </c>
      <c r="B46" s="35" t="str">
        <f t="shared" si="2"/>
        <v>Q2-2003</v>
      </c>
      <c r="C46" t="s">
        <v>160</v>
      </c>
      <c r="D46" s="3">
        <v>37741</v>
      </c>
      <c r="E46" s="33">
        <v>121.69</v>
      </c>
      <c r="F46" s="34">
        <v>18.274999999999999</v>
      </c>
      <c r="G46" s="34">
        <v>6.2149999999999999</v>
      </c>
      <c r="H46" s="21">
        <v>2.7370000000000001</v>
      </c>
      <c r="I46" s="21">
        <v>1.613</v>
      </c>
      <c r="J46" s="34">
        <v>2.9950000000000001</v>
      </c>
      <c r="K46" s="33">
        <v>77.650000000000006</v>
      </c>
      <c r="L46" s="5"/>
      <c r="M46" s="23">
        <f t="shared" si="37"/>
        <v>139.5031582808864</v>
      </c>
      <c r="N46" s="23">
        <f t="shared" si="37"/>
        <v>20.950120943242656</v>
      </c>
      <c r="O46" s="23">
        <f t="shared" si="37"/>
        <v>7.1247606928729468</v>
      </c>
      <c r="P46" s="23">
        <f t="shared" si="37"/>
        <v>3.1376460203368071</v>
      </c>
      <c r="Q46" s="23">
        <f t="shared" si="37"/>
        <v>1.8491132739507745</v>
      </c>
      <c r="R46" s="23">
        <f t="shared" si="37"/>
        <v>3.4334124336531744</v>
      </c>
      <c r="S46" s="23">
        <f t="shared" si="37"/>
        <v>89.016519356650747</v>
      </c>
      <c r="T46" s="53">
        <f t="shared" si="4"/>
        <v>4.8551769009332082</v>
      </c>
      <c r="U46" s="53">
        <f t="shared" si="5"/>
        <v>4.2783333333333333</v>
      </c>
      <c r="V46" s="69">
        <f t="shared" si="6"/>
        <v>260.15955410066027</v>
      </c>
      <c r="W46" s="69">
        <f t="shared" si="7"/>
        <v>231.17500000000001</v>
      </c>
      <c r="X46" s="69">
        <f t="shared" si="8"/>
        <v>265.01473100159347</v>
      </c>
      <c r="Y46" s="69">
        <f t="shared" si="9"/>
        <v>231.17500000000001</v>
      </c>
      <c r="Z46" s="5">
        <v>-1</v>
      </c>
      <c r="AA46" s="5"/>
      <c r="AC46" t="s">
        <v>48</v>
      </c>
      <c r="AD46" s="3">
        <v>40178</v>
      </c>
      <c r="AE46" s="21">
        <v>1.00936</v>
      </c>
      <c r="AF46">
        <f t="shared" si="10"/>
        <v>1.00936</v>
      </c>
    </row>
    <row r="47" spans="1:32" x14ac:dyDescent="0.25">
      <c r="A47" s="35">
        <f t="shared" si="1"/>
        <v>2003</v>
      </c>
      <c r="B47" s="35" t="str">
        <f t="shared" si="2"/>
        <v>Q2-2003</v>
      </c>
      <c r="C47" t="s">
        <v>161</v>
      </c>
      <c r="D47" s="3">
        <v>37772</v>
      </c>
      <c r="E47" s="33">
        <v>24.050999999999998</v>
      </c>
      <c r="F47" s="34">
        <v>2.66</v>
      </c>
      <c r="G47" s="34">
        <v>4.782</v>
      </c>
      <c r="H47" s="21">
        <v>1.575</v>
      </c>
      <c r="I47" s="21">
        <v>1.4419999999999999</v>
      </c>
      <c r="J47" s="34">
        <v>3.601</v>
      </c>
      <c r="K47" s="33">
        <v>65.320999999999998</v>
      </c>
      <c r="L47" s="5"/>
      <c r="M47" s="23">
        <f t="shared" ref="M47:S47" si="38">E47/$AE20</f>
        <v>27.571620180898993</v>
      </c>
      <c r="N47" s="23">
        <f t="shared" si="38"/>
        <v>3.0493746489206823</v>
      </c>
      <c r="O47" s="23">
        <f t="shared" si="38"/>
        <v>5.4819960793754516</v>
      </c>
      <c r="P47" s="23">
        <f t="shared" si="38"/>
        <v>1.8055507789661933</v>
      </c>
      <c r="Q47" s="23">
        <f t="shared" si="38"/>
        <v>1.6530820465201592</v>
      </c>
      <c r="R47" s="23">
        <f t="shared" si="38"/>
        <v>4.1281195905125472</v>
      </c>
      <c r="S47" s="23">
        <f t="shared" si="38"/>
        <v>74.882782497048069</v>
      </c>
      <c r="T47" s="53">
        <f t="shared" si="4"/>
        <v>4.8551769009332082</v>
      </c>
      <c r="U47" s="53">
        <f t="shared" si="5"/>
        <v>4.2783333333333333</v>
      </c>
      <c r="V47" s="69">
        <f t="shared" si="6"/>
        <v>113.7173489213089</v>
      </c>
      <c r="W47" s="69">
        <f t="shared" si="7"/>
        <v>103.43199999999999</v>
      </c>
      <c r="X47" s="69">
        <f t="shared" si="8"/>
        <v>118.5725258222421</v>
      </c>
      <c r="Y47" s="69">
        <f t="shared" si="9"/>
        <v>103.43199999999999</v>
      </c>
      <c r="Z47" s="5">
        <v>-1</v>
      </c>
      <c r="AA47" s="5"/>
      <c r="AC47" t="s">
        <v>49</v>
      </c>
      <c r="AD47" s="3">
        <v>40268</v>
      </c>
      <c r="AE47" s="21">
        <v>1.0127899999999999</v>
      </c>
      <c r="AF47">
        <f t="shared" si="10"/>
        <v>1.02233</v>
      </c>
    </row>
    <row r="48" spans="1:32" x14ac:dyDescent="0.25">
      <c r="A48" s="35">
        <f t="shared" si="1"/>
        <v>2003</v>
      </c>
      <c r="B48" s="35" t="str">
        <f t="shared" si="2"/>
        <v>Q2-2003</v>
      </c>
      <c r="C48" t="s">
        <v>162</v>
      </c>
      <c r="D48" s="3">
        <v>37802</v>
      </c>
      <c r="E48" s="33">
        <v>86.781000000000006</v>
      </c>
      <c r="F48" s="34">
        <v>32.031999999999996</v>
      </c>
      <c r="G48" s="34">
        <v>5.5830000000000002</v>
      </c>
      <c r="H48" s="21">
        <v>1.4059999999999999</v>
      </c>
      <c r="I48" s="21">
        <v>1.6060000000000001</v>
      </c>
      <c r="J48" s="34">
        <v>2.456</v>
      </c>
      <c r="K48" s="33">
        <v>63.197000000000003</v>
      </c>
      <c r="L48" s="5"/>
      <c r="M48" s="23">
        <f t="shared" ref="M48:S49" si="39">E48/$AE20</f>
        <v>99.484128348866818</v>
      </c>
      <c r="N48" s="23">
        <f t="shared" si="39"/>
        <v>36.720890509108003</v>
      </c>
      <c r="O48" s="23">
        <f t="shared" si="39"/>
        <v>6.4002476183925445</v>
      </c>
      <c r="P48" s="23">
        <f t="shared" si="39"/>
        <v>1.6118123144295033</v>
      </c>
      <c r="Q48" s="23">
        <f t="shared" si="39"/>
        <v>1.841088603822036</v>
      </c>
      <c r="R48" s="23">
        <f t="shared" si="39"/>
        <v>2.815512833740299</v>
      </c>
      <c r="S48" s="23">
        <f t="shared" si="39"/>
        <v>72.44786830369938</v>
      </c>
      <c r="T48" s="53">
        <f t="shared" si="4"/>
        <v>4.8551769009332082</v>
      </c>
      <c r="U48" s="53">
        <f t="shared" si="5"/>
        <v>4.2783333333333333</v>
      </c>
      <c r="V48" s="69">
        <f t="shared" si="6"/>
        <v>216.46637163112538</v>
      </c>
      <c r="W48" s="69">
        <f t="shared" si="7"/>
        <v>193.06100000000001</v>
      </c>
      <c r="X48" s="69">
        <f t="shared" si="8"/>
        <v>221.32154853205859</v>
      </c>
      <c r="Y48" s="69">
        <f t="shared" si="9"/>
        <v>193.06100000000001</v>
      </c>
      <c r="Z48" s="5">
        <v>-1</v>
      </c>
      <c r="AA48" s="5"/>
      <c r="AC48" t="s">
        <v>50</v>
      </c>
      <c r="AD48" s="3">
        <v>40359</v>
      </c>
      <c r="AE48" s="21">
        <v>1.01393</v>
      </c>
      <c r="AF48">
        <f t="shared" si="10"/>
        <v>1.02233</v>
      </c>
    </row>
    <row r="49" spans="1:32" x14ac:dyDescent="0.25">
      <c r="A49" s="35">
        <f t="shared" si="1"/>
        <v>2003</v>
      </c>
      <c r="B49" s="35" t="str">
        <f t="shared" si="2"/>
        <v>Q3-2003</v>
      </c>
      <c r="C49" t="s">
        <v>163</v>
      </c>
      <c r="D49" s="3">
        <v>37833</v>
      </c>
      <c r="E49" s="33">
        <v>54.156999999999996</v>
      </c>
      <c r="F49" s="34">
        <v>2.63</v>
      </c>
      <c r="G49" s="34">
        <v>6.5510000000000002</v>
      </c>
      <c r="H49" s="21">
        <v>1.7729999999999999</v>
      </c>
      <c r="I49" s="21">
        <v>1.923</v>
      </c>
      <c r="J49" s="34">
        <v>2.7650000000000001</v>
      </c>
      <c r="K49" s="33">
        <v>53.79</v>
      </c>
      <c r="L49" s="5"/>
      <c r="M49" s="23">
        <f t="shared" si="39"/>
        <v>61.707533840754749</v>
      </c>
      <c r="N49" s="23">
        <f t="shared" si="39"/>
        <v>2.9966728954924569</v>
      </c>
      <c r="O49" s="23">
        <f t="shared" si="39"/>
        <v>7.4643361742855845</v>
      </c>
      <c r="P49" s="23">
        <f t="shared" si="39"/>
        <v>2.0201905109156373</v>
      </c>
      <c r="Q49" s="23">
        <f t="shared" si="39"/>
        <v>2.1911034137003784</v>
      </c>
      <c r="R49" s="23">
        <f t="shared" si="39"/>
        <v>3.1504945079987241</v>
      </c>
      <c r="S49" s="23">
        <f t="shared" si="39"/>
        <v>61.289366938608083</v>
      </c>
      <c r="T49" s="53">
        <f t="shared" si="4"/>
        <v>4.8551769009332082</v>
      </c>
      <c r="U49" s="53">
        <f t="shared" si="5"/>
        <v>4.2783333333333333</v>
      </c>
      <c r="V49" s="69">
        <f t="shared" si="6"/>
        <v>135.96452138082242</v>
      </c>
      <c r="W49" s="69">
        <f t="shared" si="7"/>
        <v>123.589</v>
      </c>
      <c r="X49" s="69">
        <f t="shared" si="8"/>
        <v>140.81969828175562</v>
      </c>
      <c r="Y49" s="69">
        <f t="shared" si="9"/>
        <v>123.589</v>
      </c>
      <c r="Z49" s="5">
        <v>-1</v>
      </c>
      <c r="AA49" s="5"/>
      <c r="AC49" t="s">
        <v>51</v>
      </c>
      <c r="AD49" s="3">
        <v>40451</v>
      </c>
      <c r="AE49" s="21">
        <v>1.0169299999999999</v>
      </c>
      <c r="AF49">
        <f t="shared" si="10"/>
        <v>1.02233</v>
      </c>
    </row>
    <row r="50" spans="1:32" x14ac:dyDescent="0.25">
      <c r="A50" s="35">
        <f t="shared" si="1"/>
        <v>2003</v>
      </c>
      <c r="B50" s="35" t="str">
        <f t="shared" si="2"/>
        <v>Q3-2003</v>
      </c>
      <c r="C50" t="s">
        <v>164</v>
      </c>
      <c r="D50" s="3">
        <v>37864</v>
      </c>
      <c r="E50" s="33">
        <v>45.454000000000001</v>
      </c>
      <c r="F50" s="34">
        <v>1.27</v>
      </c>
      <c r="G50" s="34">
        <v>5.601</v>
      </c>
      <c r="H50" s="21">
        <v>1.4910000000000001</v>
      </c>
      <c r="I50" s="21">
        <v>1.827</v>
      </c>
      <c r="J50" s="34">
        <v>2.1579999999999999</v>
      </c>
      <c r="K50" s="33">
        <v>56.462000000000003</v>
      </c>
      <c r="L50" s="5"/>
      <c r="M50" s="23">
        <f t="shared" ref="M50:S50" si="40">E50/$AE21</f>
        <v>51.791167221184089</v>
      </c>
      <c r="N50" s="23">
        <f t="shared" si="40"/>
        <v>1.4470625769108063</v>
      </c>
      <c r="O50" s="23">
        <f t="shared" si="40"/>
        <v>6.3818877899822253</v>
      </c>
      <c r="P50" s="23">
        <f t="shared" si="40"/>
        <v>1.6988742536803247</v>
      </c>
      <c r="Q50" s="23">
        <f t="shared" si="40"/>
        <v>2.0817191559181443</v>
      </c>
      <c r="R50" s="23">
        <f t="shared" si="40"/>
        <v>2.4588669613964722</v>
      </c>
      <c r="S50" s="23">
        <f t="shared" si="40"/>
        <v>64.333895446880277</v>
      </c>
      <c r="T50" s="53">
        <f t="shared" si="4"/>
        <v>4.8551769009332082</v>
      </c>
      <c r="U50" s="53">
        <f t="shared" si="5"/>
        <v>4.2783333333333333</v>
      </c>
      <c r="V50" s="69">
        <f t="shared" si="6"/>
        <v>125.33829650501912</v>
      </c>
      <c r="W50" s="69">
        <f t="shared" si="7"/>
        <v>114.26300000000001</v>
      </c>
      <c r="X50" s="69">
        <f t="shared" si="8"/>
        <v>130.19347340595232</v>
      </c>
      <c r="Y50" s="69">
        <f t="shared" si="9"/>
        <v>114.26300000000001</v>
      </c>
      <c r="Z50" s="5">
        <v>-1</v>
      </c>
      <c r="AA50" s="5"/>
      <c r="AC50" t="s">
        <v>52</v>
      </c>
      <c r="AD50" s="3">
        <v>40543</v>
      </c>
      <c r="AE50" s="21">
        <v>1.02233</v>
      </c>
      <c r="AF50">
        <f t="shared" si="10"/>
        <v>1.02233</v>
      </c>
    </row>
    <row r="51" spans="1:32" x14ac:dyDescent="0.25">
      <c r="A51" s="35">
        <f t="shared" si="1"/>
        <v>2003</v>
      </c>
      <c r="B51" s="35" t="str">
        <f t="shared" si="2"/>
        <v>Q3-2003</v>
      </c>
      <c r="C51" t="s">
        <v>165</v>
      </c>
      <c r="D51" s="3">
        <v>37894</v>
      </c>
      <c r="E51" s="33">
        <v>89.49</v>
      </c>
      <c r="F51" s="34">
        <v>30.344000000000001</v>
      </c>
      <c r="G51" s="34">
        <v>7.43</v>
      </c>
      <c r="H51" s="21">
        <v>1.919</v>
      </c>
      <c r="I51" s="21">
        <v>1.821</v>
      </c>
      <c r="J51" s="34">
        <v>2.58</v>
      </c>
      <c r="K51" s="33">
        <v>58.058</v>
      </c>
      <c r="L51" s="5"/>
      <c r="M51" s="23">
        <f t="shared" ref="M51:S52" si="41">E51/$AE21</f>
        <v>101.96663780137642</v>
      </c>
      <c r="N51" s="23">
        <f t="shared" si="41"/>
        <v>34.574540814001189</v>
      </c>
      <c r="O51" s="23">
        <f t="shared" si="41"/>
        <v>8.4658857846041649</v>
      </c>
      <c r="P51" s="23">
        <f t="shared" si="41"/>
        <v>2.1865457362927851</v>
      </c>
      <c r="Q51" s="23">
        <f t="shared" si="41"/>
        <v>2.0748826398067544</v>
      </c>
      <c r="R51" s="23">
        <f t="shared" si="41"/>
        <v>2.9397019278975436</v>
      </c>
      <c r="S51" s="23">
        <f t="shared" si="41"/>
        <v>66.152408732509912</v>
      </c>
      <c r="T51" s="53">
        <f t="shared" si="4"/>
        <v>4.8551769009332082</v>
      </c>
      <c r="U51" s="53">
        <f t="shared" si="5"/>
        <v>4.2783333333333333</v>
      </c>
      <c r="V51" s="69">
        <f t="shared" si="6"/>
        <v>213.50542653555556</v>
      </c>
      <c r="W51" s="69">
        <f t="shared" si="7"/>
        <v>191.64200000000002</v>
      </c>
      <c r="X51" s="69">
        <f t="shared" si="8"/>
        <v>218.36060343648876</v>
      </c>
      <c r="Y51" s="69">
        <f t="shared" si="9"/>
        <v>191.64200000000002</v>
      </c>
      <c r="Z51" s="5">
        <v>-1</v>
      </c>
      <c r="AA51" s="5"/>
      <c r="AC51" t="s">
        <v>53</v>
      </c>
      <c r="AD51" s="3">
        <v>40633</v>
      </c>
      <c r="AE51" s="21">
        <v>1.02999</v>
      </c>
      <c r="AF51">
        <f t="shared" si="10"/>
        <v>1.0495399999999999</v>
      </c>
    </row>
    <row r="52" spans="1:32" x14ac:dyDescent="0.25">
      <c r="A52" s="35">
        <f t="shared" si="1"/>
        <v>2003</v>
      </c>
      <c r="B52" s="35" t="str">
        <f t="shared" si="2"/>
        <v>Q4-2003</v>
      </c>
      <c r="C52" t="s">
        <v>166</v>
      </c>
      <c r="D52" s="3">
        <v>37925</v>
      </c>
      <c r="E52" s="33">
        <v>67.644000000000005</v>
      </c>
      <c r="F52" s="34">
        <v>3.6720000000000002</v>
      </c>
      <c r="G52" s="34">
        <v>4.6319999999999997</v>
      </c>
      <c r="H52" s="21">
        <v>2.1909999999999998</v>
      </c>
      <c r="I52" s="21">
        <v>1.982</v>
      </c>
      <c r="J52" s="34">
        <v>3.97</v>
      </c>
      <c r="K52" s="33">
        <v>51.734000000000002</v>
      </c>
      <c r="L52" s="5"/>
      <c r="M52" s="23">
        <f t="shared" si="41"/>
        <v>76.76437544683894</v>
      </c>
      <c r="N52" s="23">
        <f t="shared" si="41"/>
        <v>4.1670922275559183</v>
      </c>
      <c r="O52" s="23">
        <f t="shared" si="41"/>
        <v>5.2565281040411254</v>
      </c>
      <c r="P52" s="23">
        <f t="shared" si="41"/>
        <v>2.4864104222698846</v>
      </c>
      <c r="Q52" s="23">
        <f t="shared" si="41"/>
        <v>2.2492311533267513</v>
      </c>
      <c r="R52" s="23">
        <f t="shared" si="41"/>
        <v>4.5052712808815354</v>
      </c>
      <c r="S52" s="23">
        <f t="shared" si="41"/>
        <v>58.709245452172631</v>
      </c>
      <c r="T52" s="53">
        <f t="shared" si="4"/>
        <v>4.8551769009332082</v>
      </c>
      <c r="U52" s="53">
        <f t="shared" si="5"/>
        <v>4.2783333333333333</v>
      </c>
      <c r="V52" s="69">
        <f t="shared" si="6"/>
        <v>149.28297718615357</v>
      </c>
      <c r="W52" s="69">
        <f t="shared" si="7"/>
        <v>135.82500000000002</v>
      </c>
      <c r="X52" s="69">
        <f t="shared" si="8"/>
        <v>154.13815408708678</v>
      </c>
      <c r="Y52" s="69">
        <f t="shared" si="9"/>
        <v>135.82500000000002</v>
      </c>
      <c r="Z52" s="5">
        <v>-1</v>
      </c>
      <c r="AA52" s="5"/>
      <c r="AC52" t="s">
        <v>54</v>
      </c>
      <c r="AD52" s="3">
        <v>40724</v>
      </c>
      <c r="AE52" s="21">
        <v>1.0404100000000001</v>
      </c>
      <c r="AF52">
        <f t="shared" si="10"/>
        <v>1.0495399999999999</v>
      </c>
    </row>
    <row r="53" spans="1:32" x14ac:dyDescent="0.25">
      <c r="A53" s="35">
        <f t="shared" si="1"/>
        <v>2003</v>
      </c>
      <c r="B53" s="35" t="str">
        <f t="shared" si="2"/>
        <v>Q4-2003</v>
      </c>
      <c r="C53" t="s">
        <v>167</v>
      </c>
      <c r="D53" s="3">
        <v>37955</v>
      </c>
      <c r="E53" s="33">
        <v>49.643999999999998</v>
      </c>
      <c r="F53" s="34">
        <v>0.19800000000000001</v>
      </c>
      <c r="G53" s="34">
        <v>5.8449999999999998</v>
      </c>
      <c r="H53" s="21">
        <v>1.7769999999999999</v>
      </c>
      <c r="I53" s="21">
        <v>1.4950000000000001</v>
      </c>
      <c r="J53" s="34">
        <v>2.742</v>
      </c>
      <c r="K53" s="33">
        <v>56.503999999999998</v>
      </c>
      <c r="L53" s="5"/>
      <c r="M53" s="23">
        <f t="shared" ref="M53:S53" si="42">E53/$AE22</f>
        <v>56.337452762741286</v>
      </c>
      <c r="N53" s="23">
        <f t="shared" si="42"/>
        <v>0.22469614952507405</v>
      </c>
      <c r="O53" s="23">
        <f t="shared" si="42"/>
        <v>6.6330757271417058</v>
      </c>
      <c r="P53" s="23">
        <f t="shared" si="42"/>
        <v>2.0165912005356392</v>
      </c>
      <c r="Q53" s="23">
        <f t="shared" si="42"/>
        <v>1.6965694118181096</v>
      </c>
      <c r="R53" s="23">
        <f t="shared" si="42"/>
        <v>3.1117012222108738</v>
      </c>
      <c r="S53" s="23">
        <f t="shared" si="42"/>
        <v>64.122379963458499</v>
      </c>
      <c r="T53" s="53">
        <f t="shared" si="4"/>
        <v>4.8551769009332082</v>
      </c>
      <c r="U53" s="53">
        <f t="shared" si="5"/>
        <v>4.2783333333333333</v>
      </c>
      <c r="V53" s="69">
        <f t="shared" si="6"/>
        <v>129.28728953649798</v>
      </c>
      <c r="W53" s="69">
        <f t="shared" si="7"/>
        <v>118.20499999999998</v>
      </c>
      <c r="X53" s="69">
        <f t="shared" si="8"/>
        <v>134.14246643743118</v>
      </c>
      <c r="Y53" s="69">
        <f t="shared" si="9"/>
        <v>118.20499999999998</v>
      </c>
      <c r="Z53" s="5">
        <v>-1</v>
      </c>
      <c r="AA53" s="5"/>
      <c r="AC53" t="s">
        <v>55</v>
      </c>
      <c r="AD53" s="3">
        <v>40816</v>
      </c>
      <c r="AE53" s="21">
        <v>1.04593</v>
      </c>
      <c r="AF53">
        <f t="shared" si="10"/>
        <v>1.0495399999999999</v>
      </c>
    </row>
    <row r="54" spans="1:32" x14ac:dyDescent="0.25">
      <c r="A54" s="35">
        <f t="shared" si="1"/>
        <v>2003</v>
      </c>
      <c r="B54" s="35" t="str">
        <f t="shared" si="2"/>
        <v>Q4-2003</v>
      </c>
      <c r="C54" t="s">
        <v>168</v>
      </c>
      <c r="D54" s="3">
        <v>37986</v>
      </c>
      <c r="E54" s="33">
        <v>81.414000000000001</v>
      </c>
      <c r="F54" s="34">
        <v>39.302999999999997</v>
      </c>
      <c r="G54" s="34">
        <v>5.8769999999999998</v>
      </c>
      <c r="H54" s="21">
        <v>1.8180000000000001</v>
      </c>
      <c r="I54" s="21">
        <v>1.597</v>
      </c>
      <c r="J54" s="34">
        <v>3.0990000000000002</v>
      </c>
      <c r="K54" s="33">
        <v>53.622999999999998</v>
      </c>
      <c r="L54" s="5"/>
      <c r="M54" s="23">
        <f t="shared" ref="M54:S55" si="43">E54/$AE22</f>
        <v>92.390971300173632</v>
      </c>
      <c r="N54" s="23">
        <f t="shared" si="43"/>
        <v>44.602185680727196</v>
      </c>
      <c r="O54" s="23">
        <f t="shared" si="43"/>
        <v>6.6693902563578789</v>
      </c>
      <c r="P54" s="23">
        <f t="shared" si="43"/>
        <v>2.0631191910938615</v>
      </c>
      <c r="Q54" s="23">
        <f t="shared" si="43"/>
        <v>1.8123219736946627</v>
      </c>
      <c r="R54" s="23">
        <f t="shared" si="43"/>
        <v>3.5168351887788107</v>
      </c>
      <c r="S54" s="23">
        <f t="shared" si="43"/>
        <v>60.852937504964871</v>
      </c>
      <c r="T54" s="53">
        <f t="shared" si="4"/>
        <v>4.8551769009332082</v>
      </c>
      <c r="U54" s="53">
        <f t="shared" si="5"/>
        <v>4.2783333333333333</v>
      </c>
      <c r="V54" s="69">
        <f t="shared" si="6"/>
        <v>207.0525841948577</v>
      </c>
      <c r="W54" s="69">
        <f t="shared" si="7"/>
        <v>186.73099999999999</v>
      </c>
      <c r="X54" s="69">
        <f t="shared" si="8"/>
        <v>211.9077610957909</v>
      </c>
      <c r="Y54" s="69">
        <f t="shared" si="9"/>
        <v>186.73099999999999</v>
      </c>
      <c r="Z54" s="5">
        <v>-1</v>
      </c>
      <c r="AA54" s="5"/>
      <c r="AC54" t="s">
        <v>56</v>
      </c>
      <c r="AD54" s="3">
        <v>40908</v>
      </c>
      <c r="AE54" s="21">
        <v>1.0495399999999999</v>
      </c>
      <c r="AF54">
        <f t="shared" si="10"/>
        <v>1.0495399999999999</v>
      </c>
    </row>
    <row r="55" spans="1:32" x14ac:dyDescent="0.25">
      <c r="A55" s="35">
        <f t="shared" si="1"/>
        <v>2004</v>
      </c>
      <c r="B55" s="35" t="str">
        <f t="shared" si="2"/>
        <v>Q1-2004</v>
      </c>
      <c r="C55" t="s">
        <v>169</v>
      </c>
      <c r="D55" s="3">
        <v>38017</v>
      </c>
      <c r="E55" s="33">
        <v>100.81399999999999</v>
      </c>
      <c r="F55" s="34">
        <v>4.391</v>
      </c>
      <c r="G55" s="34">
        <v>5.4240000000000004</v>
      </c>
      <c r="H55" s="21">
        <v>2.0339999999999998</v>
      </c>
      <c r="I55" s="21">
        <v>1.6679999999999999</v>
      </c>
      <c r="J55" s="34">
        <v>2.6269999999999998</v>
      </c>
      <c r="K55" s="33">
        <v>68.210999999999999</v>
      </c>
      <c r="L55" s="5"/>
      <c r="M55" s="23">
        <f t="shared" si="43"/>
        <v>113.54078679145408</v>
      </c>
      <c r="N55" s="23">
        <f t="shared" si="43"/>
        <v>4.9453210347895622</v>
      </c>
      <c r="O55" s="23">
        <f t="shared" si="43"/>
        <v>6.1087272358685007</v>
      </c>
      <c r="P55" s="23">
        <f t="shared" si="43"/>
        <v>2.2907727134506874</v>
      </c>
      <c r="Q55" s="23">
        <f t="shared" si="43"/>
        <v>1.8785687738622157</v>
      </c>
      <c r="R55" s="23">
        <f t="shared" si="43"/>
        <v>2.9586331948057798</v>
      </c>
      <c r="S55" s="23">
        <f t="shared" si="43"/>
        <v>76.821975200189215</v>
      </c>
      <c r="T55" s="53">
        <f t="shared" si="4"/>
        <v>6.7307444793792639</v>
      </c>
      <c r="U55" s="53">
        <f t="shared" si="5"/>
        <v>6.1010833333333325</v>
      </c>
      <c r="V55" s="69">
        <f t="shared" si="6"/>
        <v>201.81404046504076</v>
      </c>
      <c r="W55" s="69">
        <f t="shared" si="7"/>
        <v>185.16900000000001</v>
      </c>
      <c r="X55" s="69">
        <f t="shared" si="8"/>
        <v>208.54478494442003</v>
      </c>
      <c r="Y55" s="69">
        <f t="shared" si="9"/>
        <v>185.16900000000001</v>
      </c>
      <c r="Z55" s="5">
        <v>-1</v>
      </c>
      <c r="AA55" s="5"/>
      <c r="AC55" t="s">
        <v>57</v>
      </c>
      <c r="AD55" s="3">
        <v>40999</v>
      </c>
      <c r="AE55" s="21">
        <v>1.05508</v>
      </c>
      <c r="AF55">
        <f t="shared" si="10"/>
        <v>1.06673</v>
      </c>
    </row>
    <row r="56" spans="1:32" x14ac:dyDescent="0.25">
      <c r="A56" s="35">
        <f t="shared" si="1"/>
        <v>2004</v>
      </c>
      <c r="B56" s="35" t="str">
        <f t="shared" si="2"/>
        <v>Q1-2004</v>
      </c>
      <c r="C56" t="s">
        <v>170</v>
      </c>
      <c r="D56" s="3">
        <v>38046</v>
      </c>
      <c r="E56" s="33">
        <v>24.376999999999999</v>
      </c>
      <c r="F56" s="34">
        <v>0.82499999999999996</v>
      </c>
      <c r="G56" s="34">
        <v>5.1020000000000003</v>
      </c>
      <c r="H56" s="21">
        <v>1.59</v>
      </c>
      <c r="I56" s="21">
        <v>1.5229999999999999</v>
      </c>
      <c r="J56" s="34">
        <v>2.585</v>
      </c>
      <c r="K56" s="33">
        <v>56.006999999999998</v>
      </c>
      <c r="L56" s="5"/>
      <c r="M56" s="23">
        <f t="shared" ref="M56:S56" si="44">E56/$AE23</f>
        <v>27.454359112973162</v>
      </c>
      <c r="N56" s="23">
        <f t="shared" si="44"/>
        <v>0.92914822448221102</v>
      </c>
      <c r="O56" s="23">
        <f t="shared" si="44"/>
        <v>5.7460778682524136</v>
      </c>
      <c r="P56" s="23">
        <f t="shared" si="44"/>
        <v>1.7907220326384432</v>
      </c>
      <c r="Q56" s="23">
        <f t="shared" si="44"/>
        <v>1.7152639344077665</v>
      </c>
      <c r="R56" s="23">
        <f t="shared" si="44"/>
        <v>2.9113311033775946</v>
      </c>
      <c r="S56" s="23">
        <f t="shared" si="44"/>
        <v>63.077338919485079</v>
      </c>
      <c r="T56" s="53">
        <f t="shared" si="4"/>
        <v>6.7307444793792639</v>
      </c>
      <c r="U56" s="53">
        <f t="shared" si="5"/>
        <v>6.1010833333333325</v>
      </c>
      <c r="V56" s="69">
        <f t="shared" si="6"/>
        <v>96.893496716237394</v>
      </c>
      <c r="W56" s="69">
        <f t="shared" si="7"/>
        <v>92.009</v>
      </c>
      <c r="X56" s="69">
        <f t="shared" si="8"/>
        <v>103.62424119561666</v>
      </c>
      <c r="Y56" s="69">
        <f t="shared" si="9"/>
        <v>92.009</v>
      </c>
      <c r="Z56" s="5">
        <v>-1</v>
      </c>
      <c r="AA56" s="5"/>
      <c r="AC56" t="s">
        <v>58</v>
      </c>
      <c r="AD56" s="3">
        <v>41090</v>
      </c>
      <c r="AE56" s="21">
        <v>1.0585800000000001</v>
      </c>
      <c r="AF56">
        <f t="shared" si="10"/>
        <v>1.06673</v>
      </c>
    </row>
    <row r="57" spans="1:32" x14ac:dyDescent="0.25">
      <c r="A57" s="35">
        <f t="shared" si="1"/>
        <v>2004</v>
      </c>
      <c r="B57" s="35" t="str">
        <f t="shared" si="2"/>
        <v>Q1-2004</v>
      </c>
      <c r="C57" t="s">
        <v>171</v>
      </c>
      <c r="D57" s="3">
        <v>38077</v>
      </c>
      <c r="E57" s="33">
        <v>43.8</v>
      </c>
      <c r="F57" s="34">
        <v>18.931000000000001</v>
      </c>
      <c r="G57" s="34">
        <v>5.67</v>
      </c>
      <c r="H57" s="21">
        <v>2.1589999999999998</v>
      </c>
      <c r="I57" s="21">
        <v>1.7470000000000001</v>
      </c>
      <c r="J57" s="34">
        <v>2.0529999999999999</v>
      </c>
      <c r="K57" s="33">
        <v>58.064999999999998</v>
      </c>
      <c r="L57" s="5"/>
      <c r="M57" s="23">
        <f t="shared" ref="M57:S58" si="45">E57/$AE23</f>
        <v>49.329323917964658</v>
      </c>
      <c r="N57" s="23">
        <f t="shared" si="45"/>
        <v>21.320854591118472</v>
      </c>
      <c r="O57" s="23">
        <f t="shared" si="45"/>
        <v>6.3857823428050144</v>
      </c>
      <c r="P57" s="23">
        <f t="shared" si="45"/>
        <v>2.4315527474631438</v>
      </c>
      <c r="Q57" s="23">
        <f t="shared" si="45"/>
        <v>1.9675417553580883</v>
      </c>
      <c r="R57" s="23">
        <f t="shared" si="45"/>
        <v>2.312171278620581</v>
      </c>
      <c r="S57" s="23">
        <f t="shared" si="45"/>
        <v>65.395141399466155</v>
      </c>
      <c r="T57" s="53">
        <f t="shared" si="4"/>
        <v>6.7307444793792639</v>
      </c>
      <c r="U57" s="53">
        <f t="shared" si="5"/>
        <v>6.1010833333333325</v>
      </c>
      <c r="V57" s="69">
        <f t="shared" si="6"/>
        <v>142.41162355341686</v>
      </c>
      <c r="W57" s="69">
        <f t="shared" si="7"/>
        <v>132.42500000000001</v>
      </c>
      <c r="X57" s="69">
        <f t="shared" si="8"/>
        <v>149.14236803279613</v>
      </c>
      <c r="Y57" s="69">
        <f t="shared" si="9"/>
        <v>132.42500000000001</v>
      </c>
      <c r="Z57" s="5">
        <v>-1</v>
      </c>
      <c r="AA57" s="5"/>
      <c r="AC57" t="s">
        <v>59</v>
      </c>
      <c r="AD57" s="3">
        <v>41182</v>
      </c>
      <c r="AE57" s="21">
        <v>1.06202</v>
      </c>
      <c r="AF57">
        <f t="shared" si="10"/>
        <v>1.06673</v>
      </c>
    </row>
    <row r="58" spans="1:32" x14ac:dyDescent="0.25">
      <c r="A58" s="35">
        <f t="shared" si="1"/>
        <v>2004</v>
      </c>
      <c r="B58" s="35" t="str">
        <f t="shared" si="2"/>
        <v>Q2-2004</v>
      </c>
      <c r="C58" t="s">
        <v>172</v>
      </c>
      <c r="D58" s="3">
        <v>38107</v>
      </c>
      <c r="E58" s="33">
        <v>103.614</v>
      </c>
      <c r="F58" s="34">
        <v>23.484999999999999</v>
      </c>
      <c r="G58" s="34">
        <v>5.8769999999999998</v>
      </c>
      <c r="H58" s="21">
        <v>2.7050000000000001</v>
      </c>
      <c r="I58" s="21">
        <v>1.746</v>
      </c>
      <c r="J58" s="34">
        <v>1.8169999999999999</v>
      </c>
      <c r="K58" s="33">
        <v>80.846999999999994</v>
      </c>
      <c r="L58" s="5"/>
      <c r="M58" s="23">
        <f t="shared" si="45"/>
        <v>115.87988592518033</v>
      </c>
      <c r="N58" s="23">
        <f t="shared" si="45"/>
        <v>26.26516803668288</v>
      </c>
      <c r="O58" s="23">
        <f t="shared" si="45"/>
        <v>6.5727226975339699</v>
      </c>
      <c r="P58" s="23">
        <f t="shared" si="45"/>
        <v>3.0252194821897889</v>
      </c>
      <c r="Q58" s="23">
        <f t="shared" si="45"/>
        <v>1.9526925012581779</v>
      </c>
      <c r="R58" s="23">
        <f t="shared" si="45"/>
        <v>2.0320975227870042</v>
      </c>
      <c r="S58" s="23">
        <f t="shared" si="45"/>
        <v>90.417715148465007</v>
      </c>
      <c r="T58" s="53">
        <f t="shared" si="4"/>
        <v>6.7307444793792639</v>
      </c>
      <c r="U58" s="53">
        <f t="shared" si="5"/>
        <v>6.1010833333333325</v>
      </c>
      <c r="V58" s="69">
        <f t="shared" si="6"/>
        <v>239.41475683471788</v>
      </c>
      <c r="W58" s="69">
        <f t="shared" si="7"/>
        <v>220.09100000000001</v>
      </c>
      <c r="X58" s="69">
        <f t="shared" si="8"/>
        <v>246.14550131409715</v>
      </c>
      <c r="Y58" s="69">
        <f t="shared" si="9"/>
        <v>220.09100000000001</v>
      </c>
      <c r="Z58" s="5">
        <v>-1</v>
      </c>
      <c r="AA58" s="5"/>
      <c r="AC58" t="s">
        <v>60</v>
      </c>
      <c r="AD58" s="3">
        <v>41274</v>
      </c>
      <c r="AE58" s="21">
        <v>1.06673</v>
      </c>
      <c r="AF58">
        <f t="shared" si="10"/>
        <v>1.06673</v>
      </c>
    </row>
    <row r="59" spans="1:32" x14ac:dyDescent="0.25">
      <c r="A59" s="35">
        <f t="shared" si="1"/>
        <v>2004</v>
      </c>
      <c r="B59" s="35" t="str">
        <f t="shared" si="2"/>
        <v>Q2-2004</v>
      </c>
      <c r="C59" t="s">
        <v>173</v>
      </c>
      <c r="D59" s="3">
        <v>38138</v>
      </c>
      <c r="E59" s="33">
        <v>30.667999999999999</v>
      </c>
      <c r="F59" s="34">
        <v>5.2279999999999998</v>
      </c>
      <c r="G59" s="34">
        <v>5.4710000000000001</v>
      </c>
      <c r="H59" s="21">
        <v>1.919</v>
      </c>
      <c r="I59" s="21">
        <v>1.5149999999999999</v>
      </c>
      <c r="J59" s="34">
        <v>2.2410000000000001</v>
      </c>
      <c r="K59" s="33">
        <v>68.408000000000001</v>
      </c>
      <c r="L59" s="5"/>
      <c r="M59" s="23">
        <f t="shared" ref="M59:S59" si="46">E59/$AE24</f>
        <v>34.298495778113285</v>
      </c>
      <c r="N59" s="23">
        <f t="shared" si="46"/>
        <v>5.8468936979254034</v>
      </c>
      <c r="O59" s="23">
        <f t="shared" si="46"/>
        <v>6.1186601800592735</v>
      </c>
      <c r="P59" s="23">
        <f t="shared" si="46"/>
        <v>2.1461723424481347</v>
      </c>
      <c r="Q59" s="23">
        <f t="shared" si="46"/>
        <v>1.6943465861432643</v>
      </c>
      <c r="R59" s="23">
        <f t="shared" si="46"/>
        <v>2.5062908907901358</v>
      </c>
      <c r="S59" s="23">
        <f t="shared" si="46"/>
        <v>76.506179052731639</v>
      </c>
      <c r="T59" s="53">
        <f t="shared" si="4"/>
        <v>6.7307444793792639</v>
      </c>
      <c r="U59" s="53">
        <f t="shared" si="5"/>
        <v>6.1010833333333325</v>
      </c>
      <c r="V59" s="69">
        <f t="shared" si="6"/>
        <v>122.38629404883187</v>
      </c>
      <c r="W59" s="69">
        <f t="shared" si="7"/>
        <v>115.45</v>
      </c>
      <c r="X59" s="69">
        <f t="shared" si="8"/>
        <v>129.11703852821114</v>
      </c>
      <c r="Y59" s="69">
        <f t="shared" si="9"/>
        <v>115.45</v>
      </c>
      <c r="Z59" s="5">
        <v>-1</v>
      </c>
      <c r="AA59" s="5"/>
      <c r="AC59" t="s">
        <v>61</v>
      </c>
      <c r="AD59" s="3">
        <v>41364</v>
      </c>
      <c r="AE59" s="21">
        <v>1.0694900000000001</v>
      </c>
      <c r="AF59">
        <f t="shared" si="10"/>
        <v>1.0778700000000001</v>
      </c>
    </row>
    <row r="60" spans="1:32" x14ac:dyDescent="0.25">
      <c r="A60" s="35">
        <f t="shared" si="1"/>
        <v>2004</v>
      </c>
      <c r="B60" s="35" t="str">
        <f t="shared" si="2"/>
        <v>Q2-2004</v>
      </c>
      <c r="C60" t="s">
        <v>174</v>
      </c>
      <c r="D60" s="3">
        <v>38168</v>
      </c>
      <c r="E60" s="33">
        <v>94.44</v>
      </c>
      <c r="F60" s="34">
        <v>44.307000000000002</v>
      </c>
      <c r="G60" s="34">
        <v>6.1920000000000002</v>
      </c>
      <c r="H60" s="21">
        <v>1.8620000000000001</v>
      </c>
      <c r="I60" s="21">
        <v>1.7749999999999999</v>
      </c>
      <c r="J60" s="34">
        <v>3.32</v>
      </c>
      <c r="K60" s="33">
        <v>62.485999999999997</v>
      </c>
      <c r="L60" s="5"/>
      <c r="M60" s="23">
        <f t="shared" ref="M60:S61" si="47">E60/$AE24</f>
        <v>105.61986243918804</v>
      </c>
      <c r="N60" s="23">
        <f t="shared" si="47"/>
        <v>49.552088575742324</v>
      </c>
      <c r="O60" s="23">
        <f t="shared" si="47"/>
        <v>6.92501258178158</v>
      </c>
      <c r="P60" s="23">
        <f t="shared" si="47"/>
        <v>2.0824246491080913</v>
      </c>
      <c r="Q60" s="23">
        <f t="shared" si="47"/>
        <v>1.9851255382206561</v>
      </c>
      <c r="R60" s="23">
        <f t="shared" si="47"/>
        <v>3.7130235419113116</v>
      </c>
      <c r="S60" s="23">
        <f t="shared" si="47"/>
        <v>69.88312922887657</v>
      </c>
      <c r="T60" s="53">
        <f t="shared" si="4"/>
        <v>6.7307444793792639</v>
      </c>
      <c r="U60" s="53">
        <f t="shared" si="5"/>
        <v>6.1010833333333325</v>
      </c>
      <c r="V60" s="69">
        <f t="shared" si="6"/>
        <v>233.02992207544924</v>
      </c>
      <c r="W60" s="69">
        <f t="shared" si="7"/>
        <v>214.38200000000001</v>
      </c>
      <c r="X60" s="69">
        <f t="shared" si="8"/>
        <v>239.7606665548285</v>
      </c>
      <c r="Y60" s="69">
        <f t="shared" si="9"/>
        <v>214.38200000000001</v>
      </c>
      <c r="Z60" s="5">
        <v>-1</v>
      </c>
      <c r="AA60" s="5"/>
      <c r="AC60" t="s">
        <v>62</v>
      </c>
      <c r="AD60" s="3">
        <v>41455</v>
      </c>
      <c r="AE60" s="21">
        <v>1.0707200000000001</v>
      </c>
      <c r="AF60">
        <f t="shared" si="10"/>
        <v>1.0778700000000001</v>
      </c>
    </row>
    <row r="61" spans="1:32" x14ac:dyDescent="0.25">
      <c r="A61" s="35">
        <f t="shared" si="1"/>
        <v>2004</v>
      </c>
      <c r="B61" s="35" t="str">
        <f t="shared" si="2"/>
        <v>Q3-2004</v>
      </c>
      <c r="C61" t="s">
        <v>175</v>
      </c>
      <c r="D61" s="3">
        <v>38199</v>
      </c>
      <c r="E61" s="33">
        <v>60.566000000000003</v>
      </c>
      <c r="F61" s="34">
        <v>4.9409999999999998</v>
      </c>
      <c r="G61" s="34">
        <v>6.0780000000000003</v>
      </c>
      <c r="H61" s="21">
        <v>2.2050000000000001</v>
      </c>
      <c r="I61" s="21">
        <v>2.105</v>
      </c>
      <c r="J61" s="34">
        <v>2.5670000000000002</v>
      </c>
      <c r="K61" s="33">
        <v>55.953000000000003</v>
      </c>
      <c r="L61" s="5"/>
      <c r="M61" s="23">
        <f t="shared" si="47"/>
        <v>67.344193028298221</v>
      </c>
      <c r="N61" s="23">
        <f t="shared" si="47"/>
        <v>5.4939678656807693</v>
      </c>
      <c r="O61" s="23">
        <f t="shared" si="47"/>
        <v>6.7582142658586761</v>
      </c>
      <c r="P61" s="23">
        <f t="shared" si="47"/>
        <v>2.4517707233001613</v>
      </c>
      <c r="Q61" s="23">
        <f t="shared" si="47"/>
        <v>2.3405793072774781</v>
      </c>
      <c r="R61" s="23">
        <f t="shared" si="47"/>
        <v>2.8542836493022743</v>
      </c>
      <c r="S61" s="23">
        <f t="shared" si="47"/>
        <v>62.214933007171851</v>
      </c>
      <c r="T61" s="53">
        <f t="shared" si="4"/>
        <v>6.7307444793792639</v>
      </c>
      <c r="U61" s="53">
        <f t="shared" si="5"/>
        <v>6.1010833333333325</v>
      </c>
      <c r="V61" s="69">
        <f t="shared" si="6"/>
        <v>142.72719736751014</v>
      </c>
      <c r="W61" s="69">
        <f t="shared" si="7"/>
        <v>134.41500000000002</v>
      </c>
      <c r="X61" s="69">
        <f t="shared" si="8"/>
        <v>149.45794184688941</v>
      </c>
      <c r="Y61" s="69">
        <f t="shared" si="9"/>
        <v>134.41500000000002</v>
      </c>
      <c r="Z61" s="5">
        <v>-1</v>
      </c>
      <c r="AA61" s="5"/>
      <c r="AC61" t="s">
        <v>63</v>
      </c>
      <c r="AD61" s="3">
        <v>41547</v>
      </c>
      <c r="AE61" s="21">
        <v>1.07517</v>
      </c>
      <c r="AF61">
        <f t="shared" si="10"/>
        <v>1.0778700000000001</v>
      </c>
    </row>
    <row r="62" spans="1:32" x14ac:dyDescent="0.25">
      <c r="A62" s="35">
        <f t="shared" si="1"/>
        <v>2004</v>
      </c>
      <c r="B62" s="35" t="str">
        <f t="shared" si="2"/>
        <v>Q3-2004</v>
      </c>
      <c r="C62" t="s">
        <v>176</v>
      </c>
      <c r="D62" s="3">
        <v>38230</v>
      </c>
      <c r="E62" s="33">
        <v>62.853000000000002</v>
      </c>
      <c r="F62" s="34">
        <v>1.806</v>
      </c>
      <c r="G62" s="34">
        <v>5.9160000000000004</v>
      </c>
      <c r="H62" s="21">
        <v>2.2949999999999999</v>
      </c>
      <c r="I62" s="21">
        <v>2.0179999999999998</v>
      </c>
      <c r="J62" s="34">
        <v>2.6019999999999999</v>
      </c>
      <c r="K62" s="33">
        <v>60.238999999999997</v>
      </c>
      <c r="L62" s="5"/>
      <c r="M62" s="23">
        <f t="shared" ref="M62:S62" si="48">E62/$AE25</f>
        <v>69.887140712736979</v>
      </c>
      <c r="N62" s="23">
        <f t="shared" si="48"/>
        <v>2.0081169733696558</v>
      </c>
      <c r="O62" s="23">
        <f t="shared" si="48"/>
        <v>6.5780841719019296</v>
      </c>
      <c r="P62" s="23">
        <f t="shared" si="48"/>
        <v>2.5518429977205761</v>
      </c>
      <c r="Q62" s="23">
        <f t="shared" si="48"/>
        <v>2.2438427753377437</v>
      </c>
      <c r="R62" s="23">
        <f t="shared" si="48"/>
        <v>2.893200644910213</v>
      </c>
      <c r="S62" s="23">
        <f t="shared" si="48"/>
        <v>66.980597097904038</v>
      </c>
      <c r="T62" s="53">
        <f t="shared" si="4"/>
        <v>6.7307444793792639</v>
      </c>
      <c r="U62" s="53">
        <f t="shared" si="5"/>
        <v>6.1010833333333325</v>
      </c>
      <c r="V62" s="69">
        <f t="shared" si="6"/>
        <v>146.41208089450186</v>
      </c>
      <c r="W62" s="69">
        <f t="shared" si="7"/>
        <v>137.72900000000001</v>
      </c>
      <c r="X62" s="69">
        <f t="shared" si="8"/>
        <v>153.14282537388112</v>
      </c>
      <c r="Y62" s="69">
        <f t="shared" si="9"/>
        <v>137.72900000000001</v>
      </c>
      <c r="Z62" s="5">
        <v>-1</v>
      </c>
      <c r="AA62" s="5"/>
      <c r="AC62" t="s">
        <v>64</v>
      </c>
      <c r="AD62" s="3">
        <v>41639</v>
      </c>
      <c r="AE62" s="21">
        <v>1.0778700000000001</v>
      </c>
      <c r="AF62">
        <f t="shared" si="10"/>
        <v>1.0778700000000001</v>
      </c>
    </row>
    <row r="63" spans="1:32" x14ac:dyDescent="0.25">
      <c r="A63" s="35">
        <f t="shared" si="1"/>
        <v>2004</v>
      </c>
      <c r="B63" s="35" t="str">
        <f t="shared" si="2"/>
        <v>Q3-2004</v>
      </c>
      <c r="C63" t="s">
        <v>177</v>
      </c>
      <c r="D63" s="3">
        <v>38260</v>
      </c>
      <c r="E63" s="33">
        <v>89.123000000000005</v>
      </c>
      <c r="F63" s="34">
        <v>42.283000000000001</v>
      </c>
      <c r="G63" s="34">
        <v>7.7679999999999998</v>
      </c>
      <c r="H63" s="21">
        <v>2.278</v>
      </c>
      <c r="I63" s="21">
        <v>1.911</v>
      </c>
      <c r="J63" s="34">
        <v>2.6749999999999998</v>
      </c>
      <c r="K63" s="33">
        <v>61.33</v>
      </c>
      <c r="L63" s="5"/>
      <c r="M63" s="23">
        <f t="shared" ref="M63:S64" si="49">E63/$AE25</f>
        <v>99.09712570189582</v>
      </c>
      <c r="N63" s="23">
        <f t="shared" si="49"/>
        <v>47.015066436871074</v>
      </c>
      <c r="O63" s="23">
        <f t="shared" si="49"/>
        <v>8.6373491966420186</v>
      </c>
      <c r="P63" s="23">
        <f t="shared" si="49"/>
        <v>2.53294045699672</v>
      </c>
      <c r="Q63" s="23">
        <f t="shared" si="49"/>
        <v>2.1248679601934732</v>
      </c>
      <c r="R63" s="23">
        <f t="shared" si="49"/>
        <v>2.9743703786067712</v>
      </c>
      <c r="S63" s="23">
        <f t="shared" si="49"/>
        <v>68.193695446711516</v>
      </c>
      <c r="T63" s="53">
        <f t="shared" si="4"/>
        <v>6.7307444793792639</v>
      </c>
      <c r="U63" s="53">
        <f t="shared" si="5"/>
        <v>6.1010833333333325</v>
      </c>
      <c r="V63" s="69">
        <f t="shared" si="6"/>
        <v>223.84467109853813</v>
      </c>
      <c r="W63" s="69">
        <f t="shared" si="7"/>
        <v>207.36799999999999</v>
      </c>
      <c r="X63" s="69">
        <f t="shared" si="8"/>
        <v>230.5754155779174</v>
      </c>
      <c r="Y63" s="69">
        <f t="shared" si="9"/>
        <v>207.36799999999999</v>
      </c>
      <c r="Z63" s="5">
        <v>-1</v>
      </c>
      <c r="AA63" s="5"/>
      <c r="AC63" t="s">
        <v>65</v>
      </c>
      <c r="AD63" s="3">
        <v>41729</v>
      </c>
      <c r="AE63" s="21">
        <v>1.0815300000000001</v>
      </c>
      <c r="AF63">
        <f t="shared" si="10"/>
        <v>0</v>
      </c>
    </row>
    <row r="64" spans="1:32" x14ac:dyDescent="0.25">
      <c r="A64" s="35">
        <f t="shared" si="1"/>
        <v>2004</v>
      </c>
      <c r="B64" s="35" t="str">
        <f t="shared" si="2"/>
        <v>Q4-2004</v>
      </c>
      <c r="C64" t="s">
        <v>178</v>
      </c>
      <c r="D64" s="3">
        <v>38291</v>
      </c>
      <c r="E64" s="33">
        <v>64.534000000000006</v>
      </c>
      <c r="F64" s="34">
        <v>7.694</v>
      </c>
      <c r="G64" s="34">
        <v>4.2649999999999997</v>
      </c>
      <c r="H64" s="21">
        <v>1.968</v>
      </c>
      <c r="I64" s="21">
        <v>2.121</v>
      </c>
      <c r="J64" s="34">
        <v>2.83</v>
      </c>
      <c r="K64" s="33">
        <v>53.484000000000002</v>
      </c>
      <c r="L64" s="5"/>
      <c r="M64" s="23">
        <f t="shared" si="49"/>
        <v>71.194219206795751</v>
      </c>
      <c r="N64" s="23">
        <f t="shared" si="49"/>
        <v>8.4880578079320426</v>
      </c>
      <c r="O64" s="23">
        <f t="shared" si="49"/>
        <v>4.7051685145347228</v>
      </c>
      <c r="P64" s="23">
        <f t="shared" si="49"/>
        <v>2.1711070660268077</v>
      </c>
      <c r="Q64" s="23">
        <f t="shared" si="49"/>
        <v>2.3398974019526726</v>
      </c>
      <c r="R64" s="23">
        <f t="shared" si="49"/>
        <v>3.1220696122235094</v>
      </c>
      <c r="S64" s="23">
        <f t="shared" si="49"/>
        <v>59.003806056594414</v>
      </c>
      <c r="T64" s="53">
        <f t="shared" si="4"/>
        <v>6.7307444793792639</v>
      </c>
      <c r="U64" s="53">
        <f t="shared" si="5"/>
        <v>6.1010833333333325</v>
      </c>
      <c r="V64" s="69">
        <f t="shared" si="6"/>
        <v>144.29358118668063</v>
      </c>
      <c r="W64" s="69">
        <f t="shared" si="7"/>
        <v>136.89600000000002</v>
      </c>
      <c r="X64" s="69">
        <f t="shared" si="8"/>
        <v>151.02432566605989</v>
      </c>
      <c r="Y64" s="69">
        <f t="shared" si="9"/>
        <v>136.89600000000002</v>
      </c>
      <c r="Z64" s="5">
        <v>-1</v>
      </c>
      <c r="AA64" s="5"/>
      <c r="AC64" t="s">
        <v>66</v>
      </c>
      <c r="AD64" s="3">
        <v>41820</v>
      </c>
      <c r="AE64" s="21">
        <v>1.08775</v>
      </c>
      <c r="AF64">
        <f t="shared" si="10"/>
        <v>0</v>
      </c>
    </row>
    <row r="65" spans="1:27" x14ac:dyDescent="0.25">
      <c r="A65" s="35">
        <f t="shared" si="1"/>
        <v>2004</v>
      </c>
      <c r="B65" s="35" t="str">
        <f t="shared" si="2"/>
        <v>Q4-2004</v>
      </c>
      <c r="C65" t="s">
        <v>179</v>
      </c>
      <c r="D65" s="3">
        <v>38321</v>
      </c>
      <c r="E65" s="33">
        <v>57.935000000000002</v>
      </c>
      <c r="F65" s="34">
        <v>2.7850000000000001</v>
      </c>
      <c r="G65" s="34">
        <v>6.3860000000000001</v>
      </c>
      <c r="H65" s="21">
        <v>2.069</v>
      </c>
      <c r="I65" s="21">
        <v>1.825</v>
      </c>
      <c r="J65" s="34">
        <v>3.0390000000000001</v>
      </c>
      <c r="K65" s="33">
        <v>60.506999999999998</v>
      </c>
      <c r="L65" s="5"/>
      <c r="M65" s="23">
        <f t="shared" ref="M65:S65" si="50">E65/$AE26</f>
        <v>63.914170665784106</v>
      </c>
      <c r="N65" s="23">
        <f t="shared" si="50"/>
        <v>3.0724253957747258</v>
      </c>
      <c r="O65" s="23">
        <f t="shared" si="50"/>
        <v>7.0450659164873963</v>
      </c>
      <c r="P65" s="23">
        <f t="shared" si="50"/>
        <v>2.2825307518340781</v>
      </c>
      <c r="Q65" s="23">
        <f t="shared" si="50"/>
        <v>2.0133487782006729</v>
      </c>
      <c r="R65" s="23">
        <f t="shared" si="50"/>
        <v>3.3526394175078607</v>
      </c>
      <c r="S65" s="23">
        <f t="shared" si="50"/>
        <v>66.751613437034578</v>
      </c>
      <c r="T65" s="53">
        <f t="shared" si="4"/>
        <v>6.7307444793792639</v>
      </c>
      <c r="U65" s="53">
        <f t="shared" si="5"/>
        <v>6.1010833333333325</v>
      </c>
      <c r="V65" s="69">
        <f t="shared" si="6"/>
        <v>141.70104988324414</v>
      </c>
      <c r="W65" s="69">
        <f t="shared" si="7"/>
        <v>134.54599999999999</v>
      </c>
      <c r="X65" s="69">
        <f t="shared" si="8"/>
        <v>148.43179436262341</v>
      </c>
      <c r="Y65" s="69">
        <f t="shared" si="9"/>
        <v>134.54599999999999</v>
      </c>
      <c r="Z65" s="5">
        <v>-1</v>
      </c>
      <c r="AA65" s="5"/>
    </row>
    <row r="66" spans="1:27" x14ac:dyDescent="0.25">
      <c r="A66" s="35">
        <f t="shared" si="1"/>
        <v>2004</v>
      </c>
      <c r="B66" s="35" t="str">
        <f t="shared" si="2"/>
        <v>Q4-2004</v>
      </c>
      <c r="C66" t="s">
        <v>180</v>
      </c>
      <c r="D66" s="3">
        <v>38352</v>
      </c>
      <c r="E66" s="33">
        <v>91.405000000000001</v>
      </c>
      <c r="F66" s="34">
        <v>53.859000000000002</v>
      </c>
      <c r="G66" s="34">
        <v>6.0220000000000002</v>
      </c>
      <c r="H66" s="21">
        <v>1.6890000000000001</v>
      </c>
      <c r="I66" s="21">
        <v>1.8080000000000001</v>
      </c>
      <c r="J66" s="34">
        <v>2.1829999999999998</v>
      </c>
      <c r="K66" s="33">
        <v>58.631</v>
      </c>
      <c r="L66" s="5"/>
      <c r="M66" s="23">
        <f t="shared" ref="M66:S67" si="51">E66/$AE26</f>
        <v>100.83843565557946</v>
      </c>
      <c r="N66" s="23">
        <f t="shared" si="51"/>
        <v>59.417507860334275</v>
      </c>
      <c r="O66" s="23">
        <f t="shared" si="51"/>
        <v>6.6434993656572345</v>
      </c>
      <c r="P66" s="23">
        <f t="shared" si="51"/>
        <v>1.8633129240443489</v>
      </c>
      <c r="Q66" s="23">
        <f t="shared" si="51"/>
        <v>1.9945942964311325</v>
      </c>
      <c r="R66" s="23">
        <f t="shared" si="51"/>
        <v>2.4082961001709968</v>
      </c>
      <c r="S66" s="23">
        <f t="shared" si="51"/>
        <v>64.682001213525297</v>
      </c>
      <c r="T66" s="53">
        <f t="shared" si="4"/>
        <v>6.7307444793792639</v>
      </c>
      <c r="U66" s="53">
        <f t="shared" si="5"/>
        <v>6.1010833333333325</v>
      </c>
      <c r="V66" s="69">
        <f t="shared" si="6"/>
        <v>231.11690293636346</v>
      </c>
      <c r="W66" s="69">
        <f t="shared" si="7"/>
        <v>215.59699999999998</v>
      </c>
      <c r="X66" s="69">
        <f t="shared" si="8"/>
        <v>237.84764741574273</v>
      </c>
      <c r="Y66" s="69">
        <f t="shared" si="9"/>
        <v>215.59699999999998</v>
      </c>
      <c r="Z66" s="5">
        <v>-1</v>
      </c>
      <c r="AA66" s="5"/>
    </row>
    <row r="67" spans="1:27" x14ac:dyDescent="0.25">
      <c r="A67" s="35">
        <f t="shared" si="1"/>
        <v>2005</v>
      </c>
      <c r="B67" s="35" t="str">
        <f t="shared" si="2"/>
        <v>Q1-2005</v>
      </c>
      <c r="C67" t="s">
        <v>181</v>
      </c>
      <c r="D67" s="3">
        <v>38383</v>
      </c>
      <c r="E67" s="33">
        <v>110.827</v>
      </c>
      <c r="F67" s="34">
        <v>6.6989999999999998</v>
      </c>
      <c r="G67" s="34">
        <v>5.681</v>
      </c>
      <c r="H67" s="21">
        <v>2.2010000000000001</v>
      </c>
      <c r="I67" s="21">
        <v>1.806</v>
      </c>
      <c r="J67" s="34">
        <v>2.8119999999999998</v>
      </c>
      <c r="K67" s="33">
        <v>72.191000000000003</v>
      </c>
      <c r="L67" s="5"/>
      <c r="M67" s="23">
        <f t="shared" si="51"/>
        <v>121.63553350747414</v>
      </c>
      <c r="N67" s="23">
        <f t="shared" si="51"/>
        <v>7.3523278530192941</v>
      </c>
      <c r="O67" s="23">
        <f t="shared" si="51"/>
        <v>6.2350462058520089</v>
      </c>
      <c r="P67" s="23">
        <f t="shared" si="51"/>
        <v>2.4156551133744539</v>
      </c>
      <c r="Q67" s="23">
        <f t="shared" si="51"/>
        <v>1.9821322738547313</v>
      </c>
      <c r="R67" s="23">
        <f t="shared" si="51"/>
        <v>3.0862436069100245</v>
      </c>
      <c r="S67" s="23">
        <f t="shared" si="51"/>
        <v>79.231512171565285</v>
      </c>
      <c r="T67" s="53">
        <f t="shared" si="4"/>
        <v>9.1110944656080139</v>
      </c>
      <c r="U67" s="53">
        <f t="shared" si="5"/>
        <v>8.5145</v>
      </c>
      <c r="V67" s="69">
        <f t="shared" si="6"/>
        <v>212.82735626644194</v>
      </c>
      <c r="W67" s="69">
        <f t="shared" si="7"/>
        <v>202.21699999999998</v>
      </c>
      <c r="X67" s="69">
        <f t="shared" si="8"/>
        <v>221.93845073204994</v>
      </c>
      <c r="Y67" s="69">
        <f t="shared" si="9"/>
        <v>202.21699999999998</v>
      </c>
      <c r="Z67" s="5">
        <v>-1</v>
      </c>
      <c r="AA67" s="5"/>
    </row>
    <row r="68" spans="1:27" x14ac:dyDescent="0.25">
      <c r="A68" s="35">
        <f t="shared" si="1"/>
        <v>2005</v>
      </c>
      <c r="B68" s="35" t="str">
        <f t="shared" si="2"/>
        <v>Q1-2005</v>
      </c>
      <c r="C68" t="s">
        <v>182</v>
      </c>
      <c r="D68" s="3">
        <v>38411</v>
      </c>
      <c r="E68" s="33">
        <v>30.15</v>
      </c>
      <c r="F68" s="34">
        <v>1.7190000000000001</v>
      </c>
      <c r="G68" s="34">
        <v>4.5350000000000001</v>
      </c>
      <c r="H68" s="21">
        <v>1.8540000000000001</v>
      </c>
      <c r="I68" s="21">
        <v>1.78</v>
      </c>
      <c r="J68" s="34">
        <v>2.0219999999999998</v>
      </c>
      <c r="K68" s="33">
        <v>58.811999999999998</v>
      </c>
      <c r="L68" s="5"/>
      <c r="M68" s="23">
        <f t="shared" ref="M68:S68" si="52">E68/$AE27</f>
        <v>33.090414206378817</v>
      </c>
      <c r="N68" s="23">
        <f t="shared" si="52"/>
        <v>1.8866474965427924</v>
      </c>
      <c r="O68" s="23">
        <f t="shared" si="52"/>
        <v>4.9772812081568141</v>
      </c>
      <c r="P68" s="23">
        <f t="shared" si="52"/>
        <v>2.0348135303026975</v>
      </c>
      <c r="Q68" s="23">
        <f t="shared" si="52"/>
        <v>1.9535965932787496</v>
      </c>
      <c r="R68" s="23">
        <f t="shared" si="52"/>
        <v>2.2191979278705793</v>
      </c>
      <c r="S68" s="23">
        <f t="shared" si="52"/>
        <v>64.547709462870685</v>
      </c>
      <c r="T68" s="53">
        <f t="shared" si="4"/>
        <v>9.1110944656080139</v>
      </c>
      <c r="U68" s="53">
        <f t="shared" si="5"/>
        <v>8.5145</v>
      </c>
      <c r="V68" s="69">
        <f t="shared" si="6"/>
        <v>101.59856595979312</v>
      </c>
      <c r="W68" s="69">
        <f t="shared" si="7"/>
        <v>100.87199999999999</v>
      </c>
      <c r="X68" s="69">
        <f t="shared" si="8"/>
        <v>110.70966042540114</v>
      </c>
      <c r="Y68" s="69">
        <f t="shared" si="9"/>
        <v>100.87199999999999</v>
      </c>
      <c r="Z68" s="5">
        <v>-1</v>
      </c>
      <c r="AA68" s="5"/>
    </row>
    <row r="69" spans="1:27" x14ac:dyDescent="0.25">
      <c r="A69" s="35">
        <f t="shared" si="1"/>
        <v>2005</v>
      </c>
      <c r="B69" s="35" t="str">
        <f t="shared" si="2"/>
        <v>Q1-2005</v>
      </c>
      <c r="C69" t="s">
        <v>183</v>
      </c>
      <c r="D69" s="3">
        <v>38442</v>
      </c>
      <c r="E69" s="33">
        <v>43.988</v>
      </c>
      <c r="F69" s="34">
        <v>27.045999999999999</v>
      </c>
      <c r="G69" s="34">
        <v>6.7930000000000001</v>
      </c>
      <c r="H69" s="21">
        <v>2.0179999999999998</v>
      </c>
      <c r="I69" s="21">
        <v>1.954</v>
      </c>
      <c r="J69" s="34">
        <v>2.8879999999999999</v>
      </c>
      <c r="K69" s="33">
        <v>64.054000000000002</v>
      </c>
      <c r="L69" s="5"/>
      <c r="M69" s="23">
        <f t="shared" ref="M69:S70" si="53">E69/$AE27</f>
        <v>48.2779814298571</v>
      </c>
      <c r="N69" s="23">
        <f t="shared" si="53"/>
        <v>29.683692956077</v>
      </c>
      <c r="O69" s="23">
        <f t="shared" si="53"/>
        <v>7.4554953135632278</v>
      </c>
      <c r="P69" s="23">
        <f t="shared" si="53"/>
        <v>2.214807823166582</v>
      </c>
      <c r="Q69" s="23">
        <f t="shared" si="53"/>
        <v>2.1445661479026272</v>
      </c>
      <c r="R69" s="23">
        <f t="shared" si="53"/>
        <v>3.1696555962859709</v>
      </c>
      <c r="S69" s="23">
        <f t="shared" si="53"/>
        <v>70.300941677459008</v>
      </c>
      <c r="T69" s="53">
        <f t="shared" si="4"/>
        <v>9.1110944656080139</v>
      </c>
      <c r="U69" s="53">
        <f t="shared" si="5"/>
        <v>8.5145</v>
      </c>
      <c r="V69" s="69">
        <f t="shared" si="6"/>
        <v>154.13604647870352</v>
      </c>
      <c r="W69" s="69">
        <f t="shared" si="7"/>
        <v>148.74099999999999</v>
      </c>
      <c r="X69" s="69">
        <f t="shared" si="8"/>
        <v>163.24714094431152</v>
      </c>
      <c r="Y69" s="69">
        <f t="shared" si="9"/>
        <v>148.74099999999999</v>
      </c>
      <c r="Z69" s="5">
        <v>-1</v>
      </c>
      <c r="AA69" s="5"/>
    </row>
    <row r="70" spans="1:27" x14ac:dyDescent="0.25">
      <c r="A70" s="35">
        <f t="shared" si="1"/>
        <v>2005</v>
      </c>
      <c r="B70" s="35" t="str">
        <f t="shared" si="2"/>
        <v>Q2-2005</v>
      </c>
      <c r="C70" t="s">
        <v>184</v>
      </c>
      <c r="D70" s="3">
        <v>38472</v>
      </c>
      <c r="E70" s="33">
        <v>148.49299999999999</v>
      </c>
      <c r="F70" s="34">
        <v>34.384</v>
      </c>
      <c r="G70" s="34">
        <v>6.1189999999999998</v>
      </c>
      <c r="H70" s="21">
        <v>2.8450000000000002</v>
      </c>
      <c r="I70" s="21">
        <v>1.7729999999999999</v>
      </c>
      <c r="J70" s="34">
        <v>2.5139999999999998</v>
      </c>
      <c r="K70" s="33">
        <v>81.486000000000004</v>
      </c>
      <c r="L70" s="5"/>
      <c r="M70" s="23">
        <f t="shared" si="53"/>
        <v>161.89816833842127</v>
      </c>
      <c r="N70" s="23">
        <f t="shared" si="53"/>
        <v>37.488006977758396</v>
      </c>
      <c r="O70" s="23">
        <f t="shared" si="53"/>
        <v>6.6713911905800254</v>
      </c>
      <c r="P70" s="23">
        <f t="shared" si="53"/>
        <v>3.1018316615787178</v>
      </c>
      <c r="Q70" s="23">
        <f t="shared" si="53"/>
        <v>1.9330571303968598</v>
      </c>
      <c r="R70" s="23">
        <f t="shared" si="53"/>
        <v>2.7409507195813343</v>
      </c>
      <c r="S70" s="23">
        <f t="shared" si="53"/>
        <v>88.842128216310513</v>
      </c>
      <c r="T70" s="53">
        <f t="shared" si="4"/>
        <v>9.1110944656080139</v>
      </c>
      <c r="U70" s="53">
        <f t="shared" si="5"/>
        <v>8.5145</v>
      </c>
      <c r="V70" s="69">
        <f t="shared" si="6"/>
        <v>293.56443976901915</v>
      </c>
      <c r="W70" s="69">
        <f t="shared" si="7"/>
        <v>277.61400000000003</v>
      </c>
      <c r="X70" s="69">
        <f t="shared" si="8"/>
        <v>302.67553423462715</v>
      </c>
      <c r="Y70" s="69">
        <f t="shared" si="9"/>
        <v>277.61400000000003</v>
      </c>
      <c r="Z70" s="5">
        <v>-1</v>
      </c>
      <c r="AA70" s="5"/>
    </row>
    <row r="71" spans="1:27" x14ac:dyDescent="0.25">
      <c r="A71" s="35">
        <f t="shared" si="1"/>
        <v>2005</v>
      </c>
      <c r="B71" s="35" t="str">
        <f t="shared" si="2"/>
        <v>Q2-2005</v>
      </c>
      <c r="C71" t="s">
        <v>185</v>
      </c>
      <c r="D71" s="3">
        <v>38503</v>
      </c>
      <c r="E71" s="33">
        <v>57.607999999999997</v>
      </c>
      <c r="F71" s="34">
        <v>7.17</v>
      </c>
      <c r="G71" s="34">
        <v>6.01</v>
      </c>
      <c r="H71" s="21">
        <v>1.907</v>
      </c>
      <c r="I71" s="21">
        <v>1.756</v>
      </c>
      <c r="J71" s="34">
        <v>2.5059999999999998</v>
      </c>
      <c r="K71" s="33">
        <v>75.772999999999996</v>
      </c>
      <c r="L71" s="5"/>
      <c r="M71" s="23">
        <f t="shared" ref="M71:S71" si="54">E71/$AE28</f>
        <v>62.808547754034009</v>
      </c>
      <c r="N71" s="23">
        <f t="shared" si="54"/>
        <v>7.8172699520279112</v>
      </c>
      <c r="O71" s="23">
        <f t="shared" si="54"/>
        <v>6.5525512429132142</v>
      </c>
      <c r="P71" s="23">
        <f t="shared" si="54"/>
        <v>2.0791539467945923</v>
      </c>
      <c r="Q71" s="23">
        <f t="shared" si="54"/>
        <v>1.9145224596598343</v>
      </c>
      <c r="R71" s="23">
        <f t="shared" si="54"/>
        <v>2.7322285215874396</v>
      </c>
      <c r="S71" s="23">
        <f t="shared" si="54"/>
        <v>82.613388573920616</v>
      </c>
      <c r="T71" s="53">
        <f t="shared" si="4"/>
        <v>9.1110944656080139</v>
      </c>
      <c r="U71" s="53">
        <f t="shared" si="5"/>
        <v>8.5145</v>
      </c>
      <c r="V71" s="69">
        <f t="shared" si="6"/>
        <v>157.40656798532962</v>
      </c>
      <c r="W71" s="69">
        <f t="shared" si="7"/>
        <v>152.72999999999999</v>
      </c>
      <c r="X71" s="69">
        <f t="shared" si="8"/>
        <v>166.51766245093762</v>
      </c>
      <c r="Y71" s="69">
        <f t="shared" si="9"/>
        <v>152.72999999999999</v>
      </c>
      <c r="Z71" s="5">
        <v>-1</v>
      </c>
      <c r="AA71" s="5"/>
    </row>
    <row r="72" spans="1:27" x14ac:dyDescent="0.25">
      <c r="A72" s="35">
        <f t="shared" ref="A72:A135" si="55">YEAR(C72)</f>
        <v>2005</v>
      </c>
      <c r="B72" s="35" t="str">
        <f t="shared" ref="B72:B135" si="56">"Q"&amp;ROUNDUP(MONTH(C72)/3, 0)&amp;"-"&amp;YEAR(C72)</f>
        <v>Q2-2005</v>
      </c>
      <c r="C72" t="s">
        <v>186</v>
      </c>
      <c r="D72" s="3">
        <v>38533</v>
      </c>
      <c r="E72" s="33">
        <v>88.757999999999996</v>
      </c>
      <c r="F72" s="34">
        <v>56.48</v>
      </c>
      <c r="G72" s="34">
        <v>6.7270000000000003</v>
      </c>
      <c r="H72" s="21">
        <v>1.8460000000000001</v>
      </c>
      <c r="I72" s="21">
        <v>2.0579999999999998</v>
      </c>
      <c r="J72" s="34">
        <v>2.6190000000000002</v>
      </c>
      <c r="K72" s="33">
        <v>76.319999999999993</v>
      </c>
      <c r="L72" s="5"/>
      <c r="M72" s="23">
        <f t="shared" ref="M72:S73" si="57">E72/$AE28</f>
        <v>96.770606192760567</v>
      </c>
      <c r="N72" s="23">
        <f t="shared" si="57"/>
        <v>61.578717836894896</v>
      </c>
      <c r="O72" s="23">
        <f t="shared" si="57"/>
        <v>7.3342782381160054</v>
      </c>
      <c r="P72" s="23">
        <f t="shared" si="57"/>
        <v>2.0126471870911469</v>
      </c>
      <c r="Q72" s="23">
        <f t="shared" si="57"/>
        <v>2.2437854339293501</v>
      </c>
      <c r="R72" s="23">
        <f t="shared" si="57"/>
        <v>2.8554295682511994</v>
      </c>
      <c r="S72" s="23">
        <f t="shared" si="57"/>
        <v>83.209768861753147</v>
      </c>
      <c r="T72" s="53">
        <f t="shared" ref="T72:T135" si="58">VLOOKUP(TEXT(YEAR($D72), 0),$AH:$AL, MATCH(T$1, $AH$2:$AL$2, 0), FALSE)</f>
        <v>9.1110944656080139</v>
      </c>
      <c r="U72" s="53">
        <f t="shared" ref="U72:U135" si="59">VLOOKUP(TEXT(YEAR($D72), 0),$AH:$AM, MATCH(U$1, $AH$2:$AM$2, 0), FALSE)</f>
        <v>8.5145</v>
      </c>
      <c r="V72" s="69">
        <f t="shared" ref="V72:V135" si="60">(SUM(M72:S72)-T72)</f>
        <v>246.89413885318834</v>
      </c>
      <c r="W72" s="69">
        <f t="shared" ref="W72:W135" si="61">SUM(E72:K72)-AM72</f>
        <v>234.80799999999999</v>
      </c>
      <c r="X72" s="69">
        <f t="shared" ref="X72:X135" si="62">SUM(M72:S72)</f>
        <v>256.00523331879634</v>
      </c>
      <c r="Y72" s="69">
        <f t="shared" ref="Y72:Y135" si="63">SUM(E72:K72)</f>
        <v>234.80799999999999</v>
      </c>
      <c r="Z72" s="5">
        <v>-1</v>
      </c>
      <c r="AA72" s="5"/>
    </row>
    <row r="73" spans="1:27" x14ac:dyDescent="0.25">
      <c r="A73" s="35">
        <f t="shared" si="55"/>
        <v>2005</v>
      </c>
      <c r="B73" s="35" t="str">
        <f t="shared" si="56"/>
        <v>Q3-2005</v>
      </c>
      <c r="C73" t="s">
        <v>187</v>
      </c>
      <c r="D73" s="3">
        <v>38564</v>
      </c>
      <c r="E73" s="33">
        <v>62.433</v>
      </c>
      <c r="F73" s="34">
        <v>8.0649999999999995</v>
      </c>
      <c r="G73" s="34">
        <v>5.7590000000000003</v>
      </c>
      <c r="H73" s="21">
        <v>1.7150000000000001</v>
      </c>
      <c r="I73" s="21">
        <v>2.077</v>
      </c>
      <c r="J73" s="34">
        <v>2.419</v>
      </c>
      <c r="K73" s="33">
        <v>59.624000000000002</v>
      </c>
      <c r="L73" s="5"/>
      <c r="M73" s="23">
        <f t="shared" si="57"/>
        <v>67.330630028255285</v>
      </c>
      <c r="N73" s="23">
        <f t="shared" si="57"/>
        <v>8.6976683993701869</v>
      </c>
      <c r="O73" s="23">
        <f t="shared" si="57"/>
        <v>6.2107715203934175</v>
      </c>
      <c r="P73" s="23">
        <f t="shared" si="57"/>
        <v>1.8495351896986822</v>
      </c>
      <c r="Q73" s="23">
        <f t="shared" si="57"/>
        <v>2.2399327049586955</v>
      </c>
      <c r="R73" s="23">
        <f t="shared" si="57"/>
        <v>2.6087612967236806</v>
      </c>
      <c r="S73" s="23">
        <f t="shared" si="57"/>
        <v>64.301274723378555</v>
      </c>
      <c r="T73" s="53">
        <f t="shared" si="58"/>
        <v>9.1110944656080139</v>
      </c>
      <c r="U73" s="53">
        <f t="shared" si="59"/>
        <v>8.5145</v>
      </c>
      <c r="V73" s="69">
        <f t="shared" si="60"/>
        <v>144.1274793971705</v>
      </c>
      <c r="W73" s="69">
        <f t="shared" si="61"/>
        <v>142.09200000000001</v>
      </c>
      <c r="X73" s="69">
        <f t="shared" si="62"/>
        <v>153.23857386277851</v>
      </c>
      <c r="Y73" s="69">
        <f t="shared" si="63"/>
        <v>142.09200000000001</v>
      </c>
      <c r="Z73" s="5">
        <v>-1</v>
      </c>
      <c r="AA73" s="5"/>
    </row>
    <row r="74" spans="1:27" x14ac:dyDescent="0.25">
      <c r="A74" s="35">
        <f t="shared" si="55"/>
        <v>2005</v>
      </c>
      <c r="B74" s="35" t="str">
        <f t="shared" si="56"/>
        <v>Q3-2005</v>
      </c>
      <c r="C74" t="s">
        <v>188</v>
      </c>
      <c r="D74" s="3">
        <v>38595</v>
      </c>
      <c r="E74" s="33">
        <v>73.888000000000005</v>
      </c>
      <c r="F74" s="34">
        <v>1.865</v>
      </c>
      <c r="G74" s="34">
        <v>6.2110000000000003</v>
      </c>
      <c r="H74" s="21">
        <v>2.2029999999999998</v>
      </c>
      <c r="I74" s="21">
        <v>2.266</v>
      </c>
      <c r="J74" s="34">
        <v>3.3860000000000001</v>
      </c>
      <c r="K74" s="33">
        <v>65.619</v>
      </c>
      <c r="L74" s="5"/>
      <c r="M74" s="23">
        <f t="shared" ref="M74:S74" si="64">E74/$AE29</f>
        <v>79.684230960032792</v>
      </c>
      <c r="N74" s="23">
        <f t="shared" si="64"/>
        <v>2.0113021159113948</v>
      </c>
      <c r="O74" s="23">
        <f t="shared" si="64"/>
        <v>6.698229191381059</v>
      </c>
      <c r="P74" s="23">
        <f t="shared" si="64"/>
        <v>2.375816922977374</v>
      </c>
      <c r="Q74" s="23">
        <f t="shared" si="64"/>
        <v>2.4437590319867137</v>
      </c>
      <c r="R74" s="23">
        <f t="shared" si="64"/>
        <v>3.651618747708302</v>
      </c>
      <c r="S74" s="23">
        <f t="shared" si="64"/>
        <v>70.766559541013308</v>
      </c>
      <c r="T74" s="53">
        <f t="shared" si="58"/>
        <v>9.1110944656080139</v>
      </c>
      <c r="U74" s="53">
        <f t="shared" si="59"/>
        <v>8.5145</v>
      </c>
      <c r="V74" s="69">
        <f t="shared" si="60"/>
        <v>158.52042204540294</v>
      </c>
      <c r="W74" s="69">
        <f t="shared" si="61"/>
        <v>155.43799999999999</v>
      </c>
      <c r="X74" s="69">
        <f t="shared" si="62"/>
        <v>167.63151651101094</v>
      </c>
      <c r="Y74" s="69">
        <f t="shared" si="63"/>
        <v>155.43799999999999</v>
      </c>
      <c r="Z74" s="5">
        <v>-1</v>
      </c>
      <c r="AA74" s="5"/>
    </row>
    <row r="75" spans="1:27" x14ac:dyDescent="0.25">
      <c r="A75" s="35">
        <f t="shared" si="55"/>
        <v>2005</v>
      </c>
      <c r="B75" s="35" t="str">
        <f t="shared" si="56"/>
        <v>Q3-2005</v>
      </c>
      <c r="C75" t="s">
        <v>189</v>
      </c>
      <c r="D75" s="3">
        <v>38625</v>
      </c>
      <c r="E75" s="33">
        <v>97.203000000000003</v>
      </c>
      <c r="F75" s="34">
        <v>70.513999999999996</v>
      </c>
      <c r="G75" s="34">
        <v>8.5839999999999996</v>
      </c>
      <c r="H75" s="21">
        <v>2.4510000000000001</v>
      </c>
      <c r="I75" s="21">
        <v>2.1539999999999999</v>
      </c>
      <c r="J75" s="34">
        <v>3.226</v>
      </c>
      <c r="K75" s="33">
        <v>68.468999999999994</v>
      </c>
      <c r="L75" s="5"/>
      <c r="M75" s="23">
        <f t="shared" ref="M75:S76" si="65">E75/$AE29</f>
        <v>104.82820352436211</v>
      </c>
      <c r="N75" s="23">
        <f t="shared" si="65"/>
        <v>76.045553566421503</v>
      </c>
      <c r="O75" s="23">
        <f t="shared" si="65"/>
        <v>9.2573819640661732</v>
      </c>
      <c r="P75" s="23">
        <f t="shared" si="65"/>
        <v>2.643271574315726</v>
      </c>
      <c r="Q75" s="23">
        <f t="shared" si="65"/>
        <v>2.3229730604145549</v>
      </c>
      <c r="R75" s="23">
        <f t="shared" si="65"/>
        <v>3.479067359748075</v>
      </c>
      <c r="S75" s="23">
        <f t="shared" si="65"/>
        <v>73.840131139054847</v>
      </c>
      <c r="T75" s="53">
        <f t="shared" si="58"/>
        <v>9.1110944656080139</v>
      </c>
      <c r="U75" s="53">
        <f t="shared" si="59"/>
        <v>8.5145</v>
      </c>
      <c r="V75" s="69">
        <f t="shared" si="60"/>
        <v>263.30548772277501</v>
      </c>
      <c r="W75" s="69">
        <f t="shared" si="61"/>
        <v>252.60099999999997</v>
      </c>
      <c r="X75" s="69">
        <f t="shared" si="62"/>
        <v>272.41658218838302</v>
      </c>
      <c r="Y75" s="69">
        <f t="shared" si="63"/>
        <v>252.60099999999997</v>
      </c>
      <c r="Z75" s="5">
        <v>-1</v>
      </c>
      <c r="AA75" s="5"/>
    </row>
    <row r="76" spans="1:27" x14ac:dyDescent="0.25">
      <c r="A76" s="35">
        <f t="shared" si="55"/>
        <v>2005</v>
      </c>
      <c r="B76" s="35" t="str">
        <f t="shared" si="56"/>
        <v>Q4-2005</v>
      </c>
      <c r="C76" t="s">
        <v>190</v>
      </c>
      <c r="D76" s="3">
        <v>38656</v>
      </c>
      <c r="E76" s="33">
        <v>74.838999999999999</v>
      </c>
      <c r="F76" s="34">
        <v>6.1130000000000004</v>
      </c>
      <c r="G76" s="34">
        <v>4.72</v>
      </c>
      <c r="H76" s="21">
        <v>2.0529999999999999</v>
      </c>
      <c r="I76" s="21">
        <v>2.0750000000000002</v>
      </c>
      <c r="J76" s="34">
        <v>2.786</v>
      </c>
      <c r="K76" s="33">
        <v>56.902000000000001</v>
      </c>
      <c r="L76" s="5"/>
      <c r="M76" s="23">
        <f t="shared" si="65"/>
        <v>80.082823267559817</v>
      </c>
      <c r="N76" s="23">
        <f t="shared" si="65"/>
        <v>6.5413260283354022</v>
      </c>
      <c r="O76" s="23">
        <f t="shared" si="65"/>
        <v>5.0507212258699647</v>
      </c>
      <c r="P76" s="23">
        <f t="shared" si="65"/>
        <v>2.1968497196421692</v>
      </c>
      <c r="Q76" s="23">
        <f t="shared" si="65"/>
        <v>2.220391216881394</v>
      </c>
      <c r="R76" s="23">
        <f t="shared" si="65"/>
        <v>2.9812096049308736</v>
      </c>
      <c r="S76" s="23">
        <f t="shared" si="65"/>
        <v>60.889012541197623</v>
      </c>
      <c r="T76" s="53">
        <f t="shared" si="58"/>
        <v>9.1110944656080139</v>
      </c>
      <c r="U76" s="53">
        <f t="shared" si="59"/>
        <v>8.5145</v>
      </c>
      <c r="V76" s="69">
        <f t="shared" si="60"/>
        <v>150.85123913880923</v>
      </c>
      <c r="W76" s="69">
        <f t="shared" si="61"/>
        <v>149.488</v>
      </c>
      <c r="X76" s="69">
        <f t="shared" si="62"/>
        <v>159.96233360441724</v>
      </c>
      <c r="Y76" s="69">
        <f t="shared" si="63"/>
        <v>149.488</v>
      </c>
      <c r="Z76" s="5">
        <v>-1</v>
      </c>
      <c r="AA76" s="5"/>
    </row>
    <row r="77" spans="1:27" x14ac:dyDescent="0.25">
      <c r="A77" s="35">
        <f t="shared" si="55"/>
        <v>2005</v>
      </c>
      <c r="B77" s="35" t="str">
        <f t="shared" si="56"/>
        <v>Q4-2005</v>
      </c>
      <c r="C77" t="s">
        <v>191</v>
      </c>
      <c r="D77" s="3">
        <v>38686</v>
      </c>
      <c r="E77" s="33">
        <v>58.728999999999999</v>
      </c>
      <c r="F77" s="34">
        <v>3.31</v>
      </c>
      <c r="G77" s="34">
        <v>6.2530000000000001</v>
      </c>
      <c r="H77" s="21">
        <v>2.165</v>
      </c>
      <c r="I77" s="21">
        <v>2.073</v>
      </c>
      <c r="J77" s="34">
        <v>3.4740000000000002</v>
      </c>
      <c r="K77" s="33">
        <v>62.835999999999999</v>
      </c>
      <c r="L77" s="5"/>
      <c r="M77" s="23">
        <f t="shared" ref="M77:S77" si="66">E77/$AE30</f>
        <v>62.844026880109574</v>
      </c>
      <c r="N77" s="23">
        <f t="shared" si="66"/>
        <v>3.5419252664469458</v>
      </c>
      <c r="O77" s="23">
        <f t="shared" si="66"/>
        <v>6.6911355562213757</v>
      </c>
      <c r="P77" s="23">
        <f t="shared" si="66"/>
        <v>2.316697341950948</v>
      </c>
      <c r="Q77" s="23">
        <f t="shared" si="66"/>
        <v>2.218251080768737</v>
      </c>
      <c r="R77" s="23">
        <f t="shared" si="66"/>
        <v>3.717416427684801</v>
      </c>
      <c r="S77" s="23">
        <f t="shared" si="66"/>
        <v>67.238796387450236</v>
      </c>
      <c r="T77" s="53">
        <f t="shared" si="58"/>
        <v>9.1110944656080139</v>
      </c>
      <c r="U77" s="53">
        <f t="shared" si="59"/>
        <v>8.5145</v>
      </c>
      <c r="V77" s="69">
        <f t="shared" si="60"/>
        <v>139.45715447502459</v>
      </c>
      <c r="W77" s="69">
        <f t="shared" si="61"/>
        <v>138.84</v>
      </c>
      <c r="X77" s="69">
        <f t="shared" si="62"/>
        <v>148.5682489406326</v>
      </c>
      <c r="Y77" s="69">
        <f t="shared" si="63"/>
        <v>138.84</v>
      </c>
      <c r="Z77" s="5">
        <v>-1</v>
      </c>
      <c r="AA77" s="5"/>
    </row>
    <row r="78" spans="1:27" x14ac:dyDescent="0.25">
      <c r="A78" s="35">
        <f t="shared" si="55"/>
        <v>2005</v>
      </c>
      <c r="B78" s="35" t="str">
        <f t="shared" si="56"/>
        <v>Q4-2005</v>
      </c>
      <c r="C78" t="s">
        <v>192</v>
      </c>
      <c r="D78" s="3">
        <v>38717</v>
      </c>
      <c r="E78" s="33">
        <v>96.805999999999997</v>
      </c>
      <c r="F78" s="34">
        <v>71.254000000000005</v>
      </c>
      <c r="G78" s="34">
        <v>6.3959999999999999</v>
      </c>
      <c r="H78" s="21">
        <v>1.9430000000000001</v>
      </c>
      <c r="I78" s="21">
        <v>1.921</v>
      </c>
      <c r="J78" s="34">
        <v>3.14</v>
      </c>
      <c r="K78" s="33">
        <v>60.423999999999999</v>
      </c>
      <c r="L78" s="5"/>
      <c r="M78" s="23">
        <f t="shared" ref="M78:S79" si="67">E78/$AE30</f>
        <v>103.5890082609254</v>
      </c>
      <c r="N78" s="23">
        <f t="shared" si="67"/>
        <v>76.246629285622575</v>
      </c>
      <c r="O78" s="23">
        <f t="shared" si="67"/>
        <v>6.8441552882763341</v>
      </c>
      <c r="P78" s="23">
        <f t="shared" si="67"/>
        <v>2.079142233446047</v>
      </c>
      <c r="Q78" s="23">
        <f t="shared" si="67"/>
        <v>2.0556007362068227</v>
      </c>
      <c r="R78" s="23">
        <f t="shared" si="67"/>
        <v>3.3600136968711212</v>
      </c>
      <c r="S78" s="23">
        <f t="shared" si="67"/>
        <v>64.657792235586186</v>
      </c>
      <c r="T78" s="53">
        <f t="shared" si="58"/>
        <v>9.1110944656080139</v>
      </c>
      <c r="U78" s="53">
        <f t="shared" si="59"/>
        <v>8.5145</v>
      </c>
      <c r="V78" s="69">
        <f t="shared" si="60"/>
        <v>249.72124727132649</v>
      </c>
      <c r="W78" s="69">
        <f t="shared" si="61"/>
        <v>241.88399999999999</v>
      </c>
      <c r="X78" s="69">
        <f t="shared" si="62"/>
        <v>258.8323417369345</v>
      </c>
      <c r="Y78" s="69">
        <f t="shared" si="63"/>
        <v>241.88399999999999</v>
      </c>
      <c r="Z78" s="5">
        <v>-1</v>
      </c>
      <c r="AA78" s="5"/>
    </row>
    <row r="79" spans="1:27" x14ac:dyDescent="0.25">
      <c r="A79" s="35">
        <f t="shared" si="55"/>
        <v>2006</v>
      </c>
      <c r="B79" s="35" t="str">
        <f t="shared" si="56"/>
        <v>Q1-2006</v>
      </c>
      <c r="C79" t="s">
        <v>193</v>
      </c>
      <c r="D79" s="3">
        <v>38748</v>
      </c>
      <c r="E79" s="33">
        <v>129.52799999999999</v>
      </c>
      <c r="F79" s="34">
        <v>9.3940000000000001</v>
      </c>
      <c r="G79" s="34">
        <v>5.6660000000000004</v>
      </c>
      <c r="H79" s="21">
        <v>1.857</v>
      </c>
      <c r="I79" s="21">
        <v>1.9139999999999999</v>
      </c>
      <c r="J79" s="34">
        <v>4.4960000000000004</v>
      </c>
      <c r="K79" s="33">
        <v>77.155000000000001</v>
      </c>
      <c r="L79" s="5"/>
      <c r="M79" s="23">
        <f t="shared" si="67"/>
        <v>137.96453107525161</v>
      </c>
      <c r="N79" s="23">
        <f t="shared" si="67"/>
        <v>10.005858230814294</v>
      </c>
      <c r="O79" s="23">
        <f t="shared" si="67"/>
        <v>6.0350428715982316</v>
      </c>
      <c r="P79" s="23">
        <f t="shared" si="67"/>
        <v>1.9779517494807475</v>
      </c>
      <c r="Q79" s="23">
        <f t="shared" si="67"/>
        <v>2.0386643233743409</v>
      </c>
      <c r="R79" s="23">
        <f t="shared" si="67"/>
        <v>4.7888374074665814</v>
      </c>
      <c r="S79" s="23">
        <f t="shared" si="67"/>
        <v>82.180326995792726</v>
      </c>
      <c r="T79" s="53">
        <f t="shared" si="58"/>
        <v>10.3194669301879</v>
      </c>
      <c r="U79" s="53">
        <f t="shared" si="59"/>
        <v>9.8160833333333333</v>
      </c>
      <c r="V79" s="69">
        <f t="shared" si="60"/>
        <v>234.67174572359062</v>
      </c>
      <c r="W79" s="69">
        <f t="shared" si="61"/>
        <v>230.01</v>
      </c>
      <c r="X79" s="69">
        <f t="shared" si="62"/>
        <v>244.99121265377852</v>
      </c>
      <c r="Y79" s="69">
        <f t="shared" si="63"/>
        <v>230.01</v>
      </c>
      <c r="Z79" s="5">
        <v>-1</v>
      </c>
      <c r="AA79" s="5"/>
    </row>
    <row r="80" spans="1:27" x14ac:dyDescent="0.25">
      <c r="A80" s="35">
        <f t="shared" si="55"/>
        <v>2006</v>
      </c>
      <c r="B80" s="35" t="str">
        <f t="shared" si="56"/>
        <v>Q1-2006</v>
      </c>
      <c r="C80" t="s">
        <v>194</v>
      </c>
      <c r="D80" s="3">
        <v>38776</v>
      </c>
      <c r="E80" s="33">
        <v>33.439</v>
      </c>
      <c r="F80" s="34">
        <v>4.242</v>
      </c>
      <c r="G80" s="34">
        <v>4.3940000000000001</v>
      </c>
      <c r="H80" s="21">
        <v>1.724</v>
      </c>
      <c r="I80" s="21">
        <v>1.8440000000000001</v>
      </c>
      <c r="J80" s="34">
        <v>2.641</v>
      </c>
      <c r="K80" s="33">
        <v>64.569000000000003</v>
      </c>
      <c r="L80" s="5"/>
      <c r="M80" s="23">
        <f t="shared" ref="M80:S80" si="68">E80/$AE31</f>
        <v>35.616978218032699</v>
      </c>
      <c r="N80" s="23">
        <f t="shared" si="68"/>
        <v>4.5182936571337269</v>
      </c>
      <c r="O80" s="23">
        <f t="shared" si="68"/>
        <v>4.680193854183309</v>
      </c>
      <c r="P80" s="23">
        <f t="shared" si="68"/>
        <v>1.8362890770623634</v>
      </c>
      <c r="Q80" s="23">
        <f t="shared" si="68"/>
        <v>1.9641050221015071</v>
      </c>
      <c r="R80" s="23">
        <f t="shared" si="68"/>
        <v>2.813015923736486</v>
      </c>
      <c r="S80" s="23">
        <f t="shared" si="68"/>
        <v>68.774564626937206</v>
      </c>
      <c r="T80" s="53">
        <f t="shared" si="58"/>
        <v>10.3194669301879</v>
      </c>
      <c r="U80" s="53">
        <f t="shared" si="59"/>
        <v>9.8160833333333333</v>
      </c>
      <c r="V80" s="69">
        <f t="shared" si="60"/>
        <v>109.8839734489994</v>
      </c>
      <c r="W80" s="69">
        <f t="shared" si="61"/>
        <v>112.85299999999999</v>
      </c>
      <c r="X80" s="69">
        <f t="shared" si="62"/>
        <v>120.2034403791873</v>
      </c>
      <c r="Y80" s="69">
        <f t="shared" si="63"/>
        <v>112.85299999999999</v>
      </c>
      <c r="Z80" s="5">
        <v>-1</v>
      </c>
      <c r="AA80" s="5"/>
    </row>
    <row r="81" spans="1:27" x14ac:dyDescent="0.25">
      <c r="A81" s="35">
        <f t="shared" si="55"/>
        <v>2006</v>
      </c>
      <c r="B81" s="35" t="str">
        <f t="shared" si="56"/>
        <v>Q1-2006</v>
      </c>
      <c r="C81" t="s">
        <v>195</v>
      </c>
      <c r="D81" s="3">
        <v>38807</v>
      </c>
      <c r="E81" s="33">
        <v>39.265999999999998</v>
      </c>
      <c r="F81" s="34">
        <v>35.948999999999998</v>
      </c>
      <c r="G81" s="34">
        <v>7.2709999999999999</v>
      </c>
      <c r="H81" s="21">
        <v>3.972</v>
      </c>
      <c r="I81" s="21">
        <v>1.968</v>
      </c>
      <c r="J81" s="34">
        <v>4.1020000000000003</v>
      </c>
      <c r="K81" s="33">
        <v>72.034000000000006</v>
      </c>
      <c r="L81" s="5"/>
      <c r="M81" s="23">
        <f t="shared" ref="M81:S82" si="69">E81/$AE31</f>
        <v>41.823507482558441</v>
      </c>
      <c r="N81" s="23">
        <f t="shared" si="69"/>
        <v>38.290461735101452</v>
      </c>
      <c r="O81" s="23">
        <f t="shared" si="69"/>
        <v>7.7445811364967776</v>
      </c>
      <c r="P81" s="23">
        <f t="shared" si="69"/>
        <v>4.2307077807956537</v>
      </c>
      <c r="Q81" s="23">
        <f t="shared" si="69"/>
        <v>2.0961814986419554</v>
      </c>
      <c r="R81" s="23">
        <f t="shared" si="69"/>
        <v>4.3691750545880597</v>
      </c>
      <c r="S81" s="23">
        <f t="shared" si="69"/>
        <v>76.725781541247272</v>
      </c>
      <c r="T81" s="53">
        <f t="shared" si="58"/>
        <v>10.3194669301879</v>
      </c>
      <c r="U81" s="53">
        <f t="shared" si="59"/>
        <v>9.8160833333333333</v>
      </c>
      <c r="V81" s="69">
        <f t="shared" si="60"/>
        <v>164.96092929924171</v>
      </c>
      <c r="W81" s="69">
        <f t="shared" si="61"/>
        <v>164.56200000000001</v>
      </c>
      <c r="X81" s="69">
        <f t="shared" si="62"/>
        <v>175.28039622942961</v>
      </c>
      <c r="Y81" s="69">
        <f t="shared" si="63"/>
        <v>164.56200000000001</v>
      </c>
      <c r="Z81" s="5">
        <v>-1</v>
      </c>
      <c r="AA81" s="5"/>
    </row>
    <row r="82" spans="1:27" x14ac:dyDescent="0.25">
      <c r="A82" s="35">
        <f t="shared" si="55"/>
        <v>2006</v>
      </c>
      <c r="B82" s="35" t="str">
        <f t="shared" si="56"/>
        <v>Q2-2006</v>
      </c>
      <c r="C82" t="s">
        <v>196</v>
      </c>
      <c r="D82" s="3">
        <v>38837</v>
      </c>
      <c r="E82" s="33">
        <v>168.92599999999999</v>
      </c>
      <c r="F82" s="34">
        <v>43.997999999999998</v>
      </c>
      <c r="G82" s="34">
        <v>6.2389999999999999</v>
      </c>
      <c r="H82" s="21">
        <v>2.8530000000000002</v>
      </c>
      <c r="I82" s="21">
        <v>1.839</v>
      </c>
      <c r="J82" s="34">
        <v>3.5030000000000001</v>
      </c>
      <c r="K82" s="33">
        <v>87.731999999999999</v>
      </c>
      <c r="L82" s="5"/>
      <c r="M82" s="23">
        <f t="shared" si="69"/>
        <v>178.55172340897801</v>
      </c>
      <c r="N82" s="23">
        <f t="shared" si="69"/>
        <v>46.505089367819124</v>
      </c>
      <c r="O82" s="23">
        <f t="shared" si="69"/>
        <v>6.5945100360430828</v>
      </c>
      <c r="P82" s="23">
        <f t="shared" si="69"/>
        <v>3.0155693432971495</v>
      </c>
      <c r="Q82" s="23">
        <f t="shared" si="69"/>
        <v>1.9437897028823896</v>
      </c>
      <c r="R82" s="23">
        <f t="shared" si="69"/>
        <v>3.702607574332252</v>
      </c>
      <c r="S82" s="23">
        <f t="shared" si="69"/>
        <v>92.731135515648617</v>
      </c>
      <c r="T82" s="53">
        <f t="shared" si="58"/>
        <v>10.3194669301879</v>
      </c>
      <c r="U82" s="53">
        <f t="shared" si="59"/>
        <v>9.8160833333333333</v>
      </c>
      <c r="V82" s="69">
        <f t="shared" si="60"/>
        <v>322.72495801881274</v>
      </c>
      <c r="W82" s="69">
        <f t="shared" si="61"/>
        <v>315.09000000000003</v>
      </c>
      <c r="X82" s="69">
        <f t="shared" si="62"/>
        <v>333.04442494900064</v>
      </c>
      <c r="Y82" s="69">
        <f t="shared" si="63"/>
        <v>315.09000000000003</v>
      </c>
      <c r="Z82" s="5">
        <v>-1</v>
      </c>
      <c r="AA82" s="5"/>
    </row>
    <row r="83" spans="1:27" x14ac:dyDescent="0.25">
      <c r="A83" s="35">
        <f t="shared" si="55"/>
        <v>2006</v>
      </c>
      <c r="B83" s="35" t="str">
        <f t="shared" si="56"/>
        <v>Q2-2006</v>
      </c>
      <c r="C83" t="s">
        <v>197</v>
      </c>
      <c r="D83" s="3">
        <v>38868</v>
      </c>
      <c r="E83" s="33">
        <v>85.936999999999998</v>
      </c>
      <c r="F83" s="34">
        <v>9.6780000000000008</v>
      </c>
      <c r="G83" s="34">
        <v>6.03</v>
      </c>
      <c r="H83" s="21">
        <v>2.5760000000000001</v>
      </c>
      <c r="I83" s="21">
        <v>2.0169999999999999</v>
      </c>
      <c r="J83" s="34">
        <v>5.0609999999999999</v>
      </c>
      <c r="K83" s="33">
        <v>81.358999999999995</v>
      </c>
      <c r="L83" s="5"/>
      <c r="M83" s="23">
        <f t="shared" ref="M83:S83" si="70">E83/$AE32</f>
        <v>90.833853016097834</v>
      </c>
      <c r="N83" s="23">
        <f t="shared" si="70"/>
        <v>10.229470769165726</v>
      </c>
      <c r="O83" s="23">
        <f t="shared" si="70"/>
        <v>6.3736008202179502</v>
      </c>
      <c r="P83" s="23">
        <f t="shared" si="70"/>
        <v>2.7227853586868056</v>
      </c>
      <c r="Q83" s="23">
        <f t="shared" si="70"/>
        <v>2.1319324799966175</v>
      </c>
      <c r="R83" s="23">
        <f t="shared" si="70"/>
        <v>5.3493853650286969</v>
      </c>
      <c r="S83" s="23">
        <f t="shared" si="70"/>
        <v>85.994989905822905</v>
      </c>
      <c r="T83" s="53">
        <f t="shared" si="58"/>
        <v>10.3194669301879</v>
      </c>
      <c r="U83" s="53">
        <f t="shared" si="59"/>
        <v>9.8160833333333333</v>
      </c>
      <c r="V83" s="69">
        <f t="shared" si="60"/>
        <v>193.31655078482862</v>
      </c>
      <c r="W83" s="69">
        <f t="shared" si="61"/>
        <v>192.65799999999996</v>
      </c>
      <c r="X83" s="69">
        <f t="shared" si="62"/>
        <v>203.63601771501652</v>
      </c>
      <c r="Y83" s="69">
        <f t="shared" si="63"/>
        <v>192.65799999999996</v>
      </c>
      <c r="Z83" s="5">
        <v>-1</v>
      </c>
      <c r="AA83" s="5"/>
    </row>
    <row r="84" spans="1:27" x14ac:dyDescent="0.25">
      <c r="A84" s="35">
        <f t="shared" si="55"/>
        <v>2006</v>
      </c>
      <c r="B84" s="35" t="str">
        <f t="shared" si="56"/>
        <v>Q2-2006</v>
      </c>
      <c r="C84" t="s">
        <v>198</v>
      </c>
      <c r="D84" s="3">
        <v>38898</v>
      </c>
      <c r="E84" s="33">
        <v>106.476</v>
      </c>
      <c r="F84" s="34">
        <v>67.254000000000005</v>
      </c>
      <c r="G84" s="34">
        <v>6.702</v>
      </c>
      <c r="H84" s="21">
        <v>2.0259999999999998</v>
      </c>
      <c r="I84" s="21">
        <v>2.1309999999999998</v>
      </c>
      <c r="J84" s="34">
        <v>3.3620000000000001</v>
      </c>
      <c r="K84" s="33">
        <v>76.403999999999996</v>
      </c>
      <c r="L84" s="5"/>
      <c r="M84" s="23">
        <f t="shared" ref="M84:S85" si="71">E84/$AE32</f>
        <v>112.54320413491317</v>
      </c>
      <c r="N84" s="23">
        <f t="shared" si="71"/>
        <v>71.086260292361203</v>
      </c>
      <c r="O84" s="23">
        <f t="shared" si="71"/>
        <v>7.0838926529188555</v>
      </c>
      <c r="P84" s="23">
        <f t="shared" si="71"/>
        <v>2.1414453170417187</v>
      </c>
      <c r="Q84" s="23">
        <f t="shared" si="71"/>
        <v>2.2524284159012353</v>
      </c>
      <c r="R84" s="23">
        <f t="shared" si="71"/>
        <v>3.5535731272923297</v>
      </c>
      <c r="S84" s="23">
        <f t="shared" si="71"/>
        <v>80.757644621547627</v>
      </c>
      <c r="T84" s="53">
        <f t="shared" si="58"/>
        <v>10.3194669301879</v>
      </c>
      <c r="U84" s="53">
        <f t="shared" si="59"/>
        <v>9.8160833333333333</v>
      </c>
      <c r="V84" s="69">
        <f t="shared" si="60"/>
        <v>269.09898163178826</v>
      </c>
      <c r="W84" s="69">
        <f t="shared" si="61"/>
        <v>264.35500000000002</v>
      </c>
      <c r="X84" s="69">
        <f t="shared" si="62"/>
        <v>279.41844856197616</v>
      </c>
      <c r="Y84" s="69">
        <f t="shared" si="63"/>
        <v>264.35500000000002</v>
      </c>
      <c r="Z84" s="5">
        <v>-1</v>
      </c>
      <c r="AA84" s="5"/>
    </row>
    <row r="85" spans="1:27" x14ac:dyDescent="0.25">
      <c r="A85" s="35">
        <f t="shared" si="55"/>
        <v>2006</v>
      </c>
      <c r="B85" s="35" t="str">
        <f t="shared" si="56"/>
        <v>Q3-2006</v>
      </c>
      <c r="C85" t="s">
        <v>199</v>
      </c>
      <c r="D85" s="3">
        <v>38929</v>
      </c>
      <c r="E85" s="33">
        <v>72.614999999999995</v>
      </c>
      <c r="F85" s="34">
        <v>10.057</v>
      </c>
      <c r="G85" s="34">
        <v>6.3470000000000004</v>
      </c>
      <c r="H85" s="21">
        <v>2.0139999999999998</v>
      </c>
      <c r="I85" s="21">
        <v>2.4929999999999999</v>
      </c>
      <c r="J85" s="34">
        <v>3.4340000000000002</v>
      </c>
      <c r="K85" s="33">
        <v>62.8</v>
      </c>
      <c r="L85" s="5"/>
      <c r="M85" s="23">
        <f t="shared" si="71"/>
        <v>76.207417668912527</v>
      </c>
      <c r="N85" s="23">
        <f t="shared" si="71"/>
        <v>10.55454106584388</v>
      </c>
      <c r="O85" s="23">
        <f t="shared" si="71"/>
        <v>6.6609995172428267</v>
      </c>
      <c r="P85" s="23">
        <f t="shared" si="71"/>
        <v>2.1136368406691433</v>
      </c>
      <c r="Q85" s="23">
        <f t="shared" si="71"/>
        <v>2.6163339840060447</v>
      </c>
      <c r="R85" s="23">
        <f t="shared" si="71"/>
        <v>3.6038872447159078</v>
      </c>
      <c r="S85" s="23">
        <f t="shared" si="71"/>
        <v>65.906848855025913</v>
      </c>
      <c r="T85" s="53">
        <f t="shared" si="58"/>
        <v>10.3194669301879</v>
      </c>
      <c r="U85" s="53">
        <f t="shared" si="59"/>
        <v>9.8160833333333333</v>
      </c>
      <c r="V85" s="69">
        <f t="shared" si="60"/>
        <v>157.34419824622836</v>
      </c>
      <c r="W85" s="69">
        <f t="shared" si="61"/>
        <v>159.76</v>
      </c>
      <c r="X85" s="69">
        <f t="shared" si="62"/>
        <v>167.66366517641626</v>
      </c>
      <c r="Y85" s="69">
        <f t="shared" si="63"/>
        <v>159.76</v>
      </c>
      <c r="Z85" s="5">
        <v>-1</v>
      </c>
      <c r="AA85" s="5"/>
    </row>
    <row r="86" spans="1:27" x14ac:dyDescent="0.25">
      <c r="A86" s="35">
        <f t="shared" si="55"/>
        <v>2006</v>
      </c>
      <c r="B86" s="35" t="str">
        <f t="shared" si="56"/>
        <v>Q3-2006</v>
      </c>
      <c r="C86" t="s">
        <v>200</v>
      </c>
      <c r="D86" s="3">
        <v>38960</v>
      </c>
      <c r="E86" s="33">
        <v>66.361000000000004</v>
      </c>
      <c r="F86" s="34">
        <v>6.8109999999999999</v>
      </c>
      <c r="G86" s="34">
        <v>5.726</v>
      </c>
      <c r="H86" s="21">
        <v>2.302</v>
      </c>
      <c r="I86" s="21">
        <v>2.19</v>
      </c>
      <c r="J86" s="34">
        <v>4.4509999999999996</v>
      </c>
      <c r="K86" s="33">
        <v>66.037000000000006</v>
      </c>
      <c r="L86" s="5"/>
      <c r="M86" s="23">
        <f t="shared" ref="M86:S86" si="72">E86/$AE33</f>
        <v>69.644019058413619</v>
      </c>
      <c r="N86" s="23">
        <f t="shared" si="72"/>
        <v>7.1479545788468393</v>
      </c>
      <c r="O86" s="23">
        <f t="shared" si="72"/>
        <v>6.0092773335012488</v>
      </c>
      <c r="P86" s="23">
        <f t="shared" si="72"/>
        <v>2.4158848099405996</v>
      </c>
      <c r="Q86" s="23">
        <f t="shared" si="72"/>
        <v>2.2983439330016999</v>
      </c>
      <c r="R86" s="23">
        <f t="shared" si="72"/>
        <v>4.6712003862057383</v>
      </c>
      <c r="S86" s="23">
        <f t="shared" si="72"/>
        <v>69.303990092983227</v>
      </c>
      <c r="T86" s="53">
        <f t="shared" si="58"/>
        <v>10.3194669301879</v>
      </c>
      <c r="U86" s="53">
        <f t="shared" si="59"/>
        <v>9.8160833333333333</v>
      </c>
      <c r="V86" s="69">
        <f t="shared" si="60"/>
        <v>151.17120326270506</v>
      </c>
      <c r="W86" s="69">
        <f t="shared" si="61"/>
        <v>153.87799999999999</v>
      </c>
      <c r="X86" s="69">
        <f t="shared" si="62"/>
        <v>161.49067019289296</v>
      </c>
      <c r="Y86" s="69">
        <f t="shared" si="63"/>
        <v>153.87799999999999</v>
      </c>
      <c r="Z86" s="5">
        <v>-1</v>
      </c>
      <c r="AA86" s="5"/>
    </row>
    <row r="87" spans="1:27" x14ac:dyDescent="0.25">
      <c r="A87" s="35">
        <f t="shared" si="55"/>
        <v>2006</v>
      </c>
      <c r="B87" s="35" t="str">
        <f t="shared" si="56"/>
        <v>Q3-2006</v>
      </c>
      <c r="C87" t="s">
        <v>201</v>
      </c>
      <c r="D87" s="3">
        <v>38990</v>
      </c>
      <c r="E87" s="33">
        <v>110.985</v>
      </c>
      <c r="F87" s="34">
        <v>85.856999999999999</v>
      </c>
      <c r="G87" s="34">
        <v>8.2170000000000005</v>
      </c>
      <c r="H87" s="21">
        <v>2.39</v>
      </c>
      <c r="I87" s="21">
        <v>2.3460000000000001</v>
      </c>
      <c r="J87" s="34">
        <v>3.9409999999999998</v>
      </c>
      <c r="K87" s="33">
        <v>69.567999999999998</v>
      </c>
      <c r="L87" s="5"/>
      <c r="M87" s="23">
        <f t="shared" ref="M87:S88" si="73">E87/$AE33</f>
        <v>116.47566274164095</v>
      </c>
      <c r="N87" s="23">
        <f t="shared" si="73"/>
        <v>90.104527422706369</v>
      </c>
      <c r="O87" s="23">
        <f t="shared" si="73"/>
        <v>8.6235123732762418</v>
      </c>
      <c r="P87" s="23">
        <f t="shared" si="73"/>
        <v>2.5082383561068782</v>
      </c>
      <c r="Q87" s="23">
        <f t="shared" si="73"/>
        <v>2.4620615830237389</v>
      </c>
      <c r="R87" s="23">
        <f t="shared" si="73"/>
        <v>4.1359696072875343</v>
      </c>
      <c r="S87" s="23">
        <f t="shared" si="73"/>
        <v>73.009676132905142</v>
      </c>
      <c r="T87" s="53">
        <f t="shared" si="58"/>
        <v>10.3194669301879</v>
      </c>
      <c r="U87" s="53">
        <f t="shared" si="59"/>
        <v>9.8160833333333333</v>
      </c>
      <c r="V87" s="69">
        <f t="shared" si="60"/>
        <v>287.00018128675896</v>
      </c>
      <c r="W87" s="69">
        <f t="shared" si="61"/>
        <v>283.30399999999997</v>
      </c>
      <c r="X87" s="69">
        <f t="shared" si="62"/>
        <v>297.31964821694686</v>
      </c>
      <c r="Y87" s="69">
        <f t="shared" si="63"/>
        <v>283.30399999999997</v>
      </c>
      <c r="Z87" s="5">
        <v>-1</v>
      </c>
      <c r="AA87" s="5"/>
    </row>
    <row r="88" spans="1:27" x14ac:dyDescent="0.25">
      <c r="A88" s="35">
        <f t="shared" si="55"/>
        <v>2006</v>
      </c>
      <c r="B88" s="35" t="str">
        <f t="shared" si="56"/>
        <v>Q4-2006</v>
      </c>
      <c r="C88" t="s">
        <v>202</v>
      </c>
      <c r="D88" s="3">
        <v>39021</v>
      </c>
      <c r="E88" s="33">
        <v>86.216999999999999</v>
      </c>
      <c r="F88" s="34">
        <v>9.3529999999999998</v>
      </c>
      <c r="G88" s="34">
        <v>4.2149999999999999</v>
      </c>
      <c r="H88" s="21">
        <v>2.3130000000000002</v>
      </c>
      <c r="I88" s="21">
        <v>2.4569999999999999</v>
      </c>
      <c r="J88" s="34">
        <v>3.484</v>
      </c>
      <c r="K88" s="33">
        <v>59.652999999999999</v>
      </c>
      <c r="L88" s="5"/>
      <c r="M88" s="23">
        <f t="shared" si="73"/>
        <v>90.638338134185574</v>
      </c>
      <c r="N88" s="23">
        <f t="shared" si="73"/>
        <v>9.8326359832635983</v>
      </c>
      <c r="O88" s="23">
        <f t="shared" si="73"/>
        <v>4.4311515737684237</v>
      </c>
      <c r="P88" s="23">
        <f t="shared" si="73"/>
        <v>2.4316141376337757</v>
      </c>
      <c r="Q88" s="23">
        <f t="shared" si="73"/>
        <v>2.5829986753852947</v>
      </c>
      <c r="R88" s="23">
        <f t="shared" si="73"/>
        <v>3.6626647883770316</v>
      </c>
      <c r="S88" s="23">
        <f t="shared" si="73"/>
        <v>62.712096045078951</v>
      </c>
      <c r="T88" s="53">
        <f t="shared" si="58"/>
        <v>10.3194669301879</v>
      </c>
      <c r="U88" s="53">
        <f t="shared" si="59"/>
        <v>9.8160833333333333</v>
      </c>
      <c r="V88" s="69">
        <f t="shared" si="60"/>
        <v>165.97203240750474</v>
      </c>
      <c r="W88" s="69">
        <f t="shared" si="61"/>
        <v>167.69199999999998</v>
      </c>
      <c r="X88" s="69">
        <f t="shared" si="62"/>
        <v>176.29149933769264</v>
      </c>
      <c r="Y88" s="69">
        <f t="shared" si="63"/>
        <v>167.69199999999998</v>
      </c>
      <c r="Z88" s="5">
        <v>-1</v>
      </c>
      <c r="AA88" s="5"/>
    </row>
    <row r="89" spans="1:27" x14ac:dyDescent="0.25">
      <c r="A89" s="35">
        <f t="shared" si="55"/>
        <v>2006</v>
      </c>
      <c r="B89" s="35" t="str">
        <f t="shared" si="56"/>
        <v>Q4-2006</v>
      </c>
      <c r="C89" t="s">
        <v>203</v>
      </c>
      <c r="D89" s="3">
        <v>39051</v>
      </c>
      <c r="E89" s="33">
        <v>63.067</v>
      </c>
      <c r="F89" s="34">
        <v>4.4690000000000003</v>
      </c>
      <c r="G89" s="34">
        <v>5.6509999999999998</v>
      </c>
      <c r="H89" s="21">
        <v>1.78</v>
      </c>
      <c r="I89" s="21">
        <v>2.23</v>
      </c>
      <c r="J89" s="34">
        <v>3.5529999999999999</v>
      </c>
      <c r="K89" s="33">
        <v>65.116</v>
      </c>
      <c r="L89" s="5"/>
      <c r="M89" s="23">
        <f t="shared" ref="M89:S89" si="74">E89/$AE34</f>
        <v>66.301171127604547</v>
      </c>
      <c r="N89" s="23">
        <f t="shared" si="74"/>
        <v>4.6981770778579097</v>
      </c>
      <c r="O89" s="23">
        <f t="shared" si="74"/>
        <v>5.9407918252349612</v>
      </c>
      <c r="P89" s="23">
        <f t="shared" si="74"/>
        <v>1.8712810916507223</v>
      </c>
      <c r="Q89" s="23">
        <f t="shared" si="74"/>
        <v>2.3443577721242197</v>
      </c>
      <c r="R89" s="23">
        <f t="shared" si="74"/>
        <v>3.7352032127163013</v>
      </c>
      <c r="S89" s="23">
        <f t="shared" si="74"/>
        <v>68.455246946027216</v>
      </c>
      <c r="T89" s="53">
        <f t="shared" si="58"/>
        <v>10.3194669301879</v>
      </c>
      <c r="U89" s="53">
        <f t="shared" si="59"/>
        <v>9.8160833333333333</v>
      </c>
      <c r="V89" s="69">
        <f t="shared" si="60"/>
        <v>143.02676212302799</v>
      </c>
      <c r="W89" s="69">
        <f t="shared" si="61"/>
        <v>145.86599999999999</v>
      </c>
      <c r="X89" s="69">
        <f t="shared" si="62"/>
        <v>153.34622905321589</v>
      </c>
      <c r="Y89" s="69">
        <f t="shared" si="63"/>
        <v>145.86599999999999</v>
      </c>
      <c r="Z89" s="5">
        <v>-1</v>
      </c>
      <c r="AA89" s="5"/>
    </row>
    <row r="90" spans="1:27" x14ac:dyDescent="0.25">
      <c r="A90" s="35">
        <f t="shared" si="55"/>
        <v>2006</v>
      </c>
      <c r="B90" s="35" t="str">
        <f t="shared" si="56"/>
        <v>Q4-2006</v>
      </c>
      <c r="C90" t="s">
        <v>204</v>
      </c>
      <c r="D90" s="3">
        <v>39082</v>
      </c>
      <c r="E90" s="33">
        <v>101.491</v>
      </c>
      <c r="F90" s="34">
        <v>84.971000000000004</v>
      </c>
      <c r="G90" s="34">
        <v>6.1310000000000002</v>
      </c>
      <c r="H90" s="21">
        <v>2.1930000000000001</v>
      </c>
      <c r="I90" s="21">
        <v>1.5049999999999999</v>
      </c>
      <c r="J90" s="34">
        <v>2.2189999999999999</v>
      </c>
      <c r="K90" s="33">
        <v>61.46</v>
      </c>
      <c r="L90" s="5"/>
      <c r="M90" s="23">
        <f t="shared" ref="M90:S91" si="75">E90/$AE34</f>
        <v>106.69561195096823</v>
      </c>
      <c r="N90" s="23">
        <f t="shared" si="75"/>
        <v>89.328441370030077</v>
      </c>
      <c r="O90" s="23">
        <f t="shared" si="75"/>
        <v>6.4454069510733589</v>
      </c>
      <c r="P90" s="23">
        <f t="shared" si="75"/>
        <v>2.3054603561741764</v>
      </c>
      <c r="Q90" s="23">
        <f t="shared" si="75"/>
        <v>1.5821786758058072</v>
      </c>
      <c r="R90" s="23">
        <f t="shared" si="75"/>
        <v>2.3327936754904228</v>
      </c>
      <c r="S90" s="23">
        <f t="shared" si="75"/>
        <v>64.611761737558083</v>
      </c>
      <c r="T90" s="53">
        <f t="shared" si="58"/>
        <v>10.3194669301879</v>
      </c>
      <c r="U90" s="53">
        <f t="shared" si="59"/>
        <v>9.8160833333333333</v>
      </c>
      <c r="V90" s="69">
        <f t="shared" si="60"/>
        <v>262.98218778691222</v>
      </c>
      <c r="W90" s="69">
        <f t="shared" si="61"/>
        <v>259.96999999999997</v>
      </c>
      <c r="X90" s="69">
        <f t="shared" si="62"/>
        <v>273.30165471710012</v>
      </c>
      <c r="Y90" s="69">
        <f t="shared" si="63"/>
        <v>259.96999999999997</v>
      </c>
      <c r="Z90" s="5">
        <v>-1</v>
      </c>
      <c r="AA90" s="5"/>
    </row>
    <row r="91" spans="1:27" x14ac:dyDescent="0.25">
      <c r="A91" s="35">
        <f t="shared" si="55"/>
        <v>2007</v>
      </c>
      <c r="B91" s="35" t="str">
        <f t="shared" si="56"/>
        <v>Q1-2007</v>
      </c>
      <c r="C91" t="s">
        <v>205</v>
      </c>
      <c r="D91" s="3">
        <v>39113</v>
      </c>
      <c r="E91" s="33">
        <v>154.572</v>
      </c>
      <c r="F91" s="34">
        <v>10.916</v>
      </c>
      <c r="G91" s="34">
        <v>4.8639999999999999</v>
      </c>
      <c r="H91" s="21">
        <v>2.3029999999999999</v>
      </c>
      <c r="I91" s="21">
        <v>2.161</v>
      </c>
      <c r="J91" s="34">
        <v>4.3470000000000004</v>
      </c>
      <c r="K91" s="33">
        <v>81.445999999999998</v>
      </c>
      <c r="L91" s="5"/>
      <c r="M91" s="23">
        <f t="shared" si="75"/>
        <v>160.99908340971587</v>
      </c>
      <c r="N91" s="23">
        <f t="shared" si="75"/>
        <v>11.369885842846431</v>
      </c>
      <c r="O91" s="23">
        <f t="shared" si="75"/>
        <v>5.0662444796266977</v>
      </c>
      <c r="P91" s="23">
        <f t="shared" si="75"/>
        <v>2.3987584367969337</v>
      </c>
      <c r="Q91" s="23">
        <f t="shared" si="75"/>
        <v>2.2508540954920426</v>
      </c>
      <c r="R91" s="23">
        <f t="shared" si="75"/>
        <v>4.5277476876926928</v>
      </c>
      <c r="S91" s="23">
        <f t="shared" si="75"/>
        <v>84.832513957170235</v>
      </c>
      <c r="T91" s="53">
        <f t="shared" si="58"/>
        <v>11.626532785328665</v>
      </c>
      <c r="U91" s="53">
        <f t="shared" si="59"/>
        <v>11.428416666666665</v>
      </c>
      <c r="V91" s="69">
        <f t="shared" si="60"/>
        <v>259.81855512401222</v>
      </c>
      <c r="W91" s="69">
        <f t="shared" si="61"/>
        <v>260.60900000000004</v>
      </c>
      <c r="X91" s="69">
        <f t="shared" si="62"/>
        <v>271.44508790934088</v>
      </c>
      <c r="Y91" s="69">
        <f t="shared" si="63"/>
        <v>260.60900000000004</v>
      </c>
      <c r="Z91" s="5">
        <v>-1</v>
      </c>
      <c r="AA91" s="5"/>
    </row>
    <row r="92" spans="1:27" x14ac:dyDescent="0.25">
      <c r="A92" s="35">
        <f t="shared" si="55"/>
        <v>2007</v>
      </c>
      <c r="B92" s="35" t="str">
        <f t="shared" si="56"/>
        <v>Q1-2007</v>
      </c>
      <c r="C92" t="s">
        <v>206</v>
      </c>
      <c r="D92" s="3">
        <v>39141</v>
      </c>
      <c r="E92" s="33">
        <v>38.420999999999999</v>
      </c>
      <c r="F92" s="34">
        <v>4.0490000000000004</v>
      </c>
      <c r="G92" s="34">
        <v>2.9140000000000001</v>
      </c>
      <c r="H92" s="21">
        <v>1.446</v>
      </c>
      <c r="I92" s="21">
        <v>1.9910000000000001</v>
      </c>
      <c r="J92" s="34">
        <v>3.395</v>
      </c>
      <c r="K92" s="33">
        <v>68.096000000000004</v>
      </c>
      <c r="L92" s="5"/>
      <c r="M92" s="23">
        <f t="shared" ref="M92:S92" si="76">E92/$AE35</f>
        <v>40.018540121656528</v>
      </c>
      <c r="N92" s="23">
        <f t="shared" si="76"/>
        <v>4.2173568869260905</v>
      </c>
      <c r="O92" s="23">
        <f t="shared" si="76"/>
        <v>3.0351637363553041</v>
      </c>
      <c r="P92" s="23">
        <f t="shared" si="76"/>
        <v>1.5061244896258645</v>
      </c>
      <c r="Q92" s="23">
        <f t="shared" si="76"/>
        <v>2.0737855178735107</v>
      </c>
      <c r="R92" s="23">
        <f t="shared" si="76"/>
        <v>3.5361636530289147</v>
      </c>
      <c r="S92" s="23">
        <f t="shared" si="76"/>
        <v>70.927422714773783</v>
      </c>
      <c r="T92" s="53">
        <f t="shared" si="58"/>
        <v>11.626532785328665</v>
      </c>
      <c r="U92" s="53">
        <f t="shared" si="59"/>
        <v>11.428416666666665</v>
      </c>
      <c r="V92" s="69">
        <f t="shared" si="60"/>
        <v>113.68802433491132</v>
      </c>
      <c r="W92" s="69">
        <f t="shared" si="61"/>
        <v>120.31200000000001</v>
      </c>
      <c r="X92" s="69">
        <f t="shared" si="62"/>
        <v>125.31455712023998</v>
      </c>
      <c r="Y92" s="69">
        <f t="shared" si="63"/>
        <v>120.31200000000001</v>
      </c>
      <c r="Z92" s="5">
        <v>-1</v>
      </c>
      <c r="AA92" s="5"/>
    </row>
    <row r="93" spans="1:27" x14ac:dyDescent="0.25">
      <c r="A93" s="35">
        <f t="shared" si="55"/>
        <v>2007</v>
      </c>
      <c r="B93" s="35" t="str">
        <f t="shared" si="56"/>
        <v>Q1-2007</v>
      </c>
      <c r="C93" t="s">
        <v>207</v>
      </c>
      <c r="D93" s="3">
        <v>39172</v>
      </c>
      <c r="E93" s="33">
        <v>35.412999999999997</v>
      </c>
      <c r="F93" s="34">
        <v>40.207000000000001</v>
      </c>
      <c r="G93" s="34">
        <v>5.9050000000000002</v>
      </c>
      <c r="H93" s="21">
        <v>2.032</v>
      </c>
      <c r="I93" s="21">
        <v>2.153</v>
      </c>
      <c r="J93" s="34">
        <v>4.2779999999999996</v>
      </c>
      <c r="K93" s="33">
        <v>76.501000000000005</v>
      </c>
      <c r="L93" s="5"/>
      <c r="M93" s="23">
        <f t="shared" ref="M93:S94" si="77">E93/$AE35</f>
        <v>36.885467877676859</v>
      </c>
      <c r="N93" s="23">
        <f t="shared" si="77"/>
        <v>41.878801766519459</v>
      </c>
      <c r="O93" s="23">
        <f t="shared" si="77"/>
        <v>6.1505291225731193</v>
      </c>
      <c r="P93" s="23">
        <f t="shared" si="77"/>
        <v>2.116490292475627</v>
      </c>
      <c r="Q93" s="23">
        <f t="shared" si="77"/>
        <v>2.2425214565452882</v>
      </c>
      <c r="R93" s="23">
        <f t="shared" si="77"/>
        <v>4.4558786767769352</v>
      </c>
      <c r="S93" s="23">
        <f t="shared" si="77"/>
        <v>79.681901508207659</v>
      </c>
      <c r="T93" s="53">
        <f t="shared" si="58"/>
        <v>11.626532785328665</v>
      </c>
      <c r="U93" s="53">
        <f t="shared" si="59"/>
        <v>11.428416666666665</v>
      </c>
      <c r="V93" s="69">
        <f t="shared" si="60"/>
        <v>161.78505791544629</v>
      </c>
      <c r="W93" s="69">
        <f t="shared" si="61"/>
        <v>166.48900000000003</v>
      </c>
      <c r="X93" s="69">
        <f t="shared" si="62"/>
        <v>173.41159070077495</v>
      </c>
      <c r="Y93" s="69">
        <f t="shared" si="63"/>
        <v>166.48900000000003</v>
      </c>
      <c r="Z93" s="5">
        <v>-1</v>
      </c>
      <c r="AA93" s="5"/>
    </row>
    <row r="94" spans="1:27" x14ac:dyDescent="0.25">
      <c r="A94" s="35">
        <f t="shared" si="55"/>
        <v>2007</v>
      </c>
      <c r="B94" s="35" t="str">
        <f t="shared" si="56"/>
        <v>Q2-2007</v>
      </c>
      <c r="C94" t="s">
        <v>208</v>
      </c>
      <c r="D94" s="3">
        <v>39202</v>
      </c>
      <c r="E94" s="33">
        <v>226.26</v>
      </c>
      <c r="F94" s="34">
        <v>46.691000000000003</v>
      </c>
      <c r="G94" s="34">
        <v>4.9539999999999997</v>
      </c>
      <c r="H94" s="21">
        <v>3.746</v>
      </c>
      <c r="I94" s="21">
        <v>1.9810000000000001</v>
      </c>
      <c r="J94" s="34">
        <v>4.1520000000000001</v>
      </c>
      <c r="K94" s="33">
        <v>95.856999999999999</v>
      </c>
      <c r="L94" s="5"/>
      <c r="M94" s="23">
        <f t="shared" si="77"/>
        <v>233.80971572061878</v>
      </c>
      <c r="N94" s="23">
        <f t="shared" si="77"/>
        <v>48.248958882309786</v>
      </c>
      <c r="O94" s="23">
        <f t="shared" si="77"/>
        <v>5.1193022703082534</v>
      </c>
      <c r="P94" s="23">
        <f t="shared" si="77"/>
        <v>3.8709944094821798</v>
      </c>
      <c r="Q94" s="23">
        <f t="shared" si="77"/>
        <v>2.0471008876626264</v>
      </c>
      <c r="R94" s="23">
        <f t="shared" si="77"/>
        <v>4.2905415878723998</v>
      </c>
      <c r="S94" s="23">
        <f t="shared" si="77"/>
        <v>99.05550216490478</v>
      </c>
      <c r="T94" s="53">
        <f t="shared" si="58"/>
        <v>11.626532785328665</v>
      </c>
      <c r="U94" s="53">
        <f t="shared" si="59"/>
        <v>11.428416666666665</v>
      </c>
      <c r="V94" s="69">
        <f t="shared" si="60"/>
        <v>384.81558313783017</v>
      </c>
      <c r="W94" s="69">
        <f t="shared" si="61"/>
        <v>383.64099999999996</v>
      </c>
      <c r="X94" s="69">
        <f t="shared" si="62"/>
        <v>396.44211592315884</v>
      </c>
      <c r="Y94" s="69">
        <f t="shared" si="63"/>
        <v>383.64099999999996</v>
      </c>
      <c r="Z94" s="5">
        <v>-1</v>
      </c>
      <c r="AA94" s="5"/>
    </row>
    <row r="95" spans="1:27" x14ac:dyDescent="0.25">
      <c r="A95" s="35">
        <f t="shared" si="55"/>
        <v>2007</v>
      </c>
      <c r="B95" s="35" t="str">
        <f t="shared" si="56"/>
        <v>Q2-2007</v>
      </c>
      <c r="C95" t="s">
        <v>209</v>
      </c>
      <c r="D95" s="3">
        <v>39233</v>
      </c>
      <c r="E95" s="33">
        <v>60.19</v>
      </c>
      <c r="F95" s="34">
        <v>10.262</v>
      </c>
      <c r="G95" s="34">
        <v>5.0419999999999998</v>
      </c>
      <c r="H95" s="21">
        <v>2.133</v>
      </c>
      <c r="I95" s="21">
        <v>2.06</v>
      </c>
      <c r="J95" s="34">
        <v>4.6980000000000004</v>
      </c>
      <c r="K95" s="33">
        <v>79.852999999999994</v>
      </c>
      <c r="L95" s="5"/>
      <c r="M95" s="23">
        <f t="shared" ref="M95:S95" si="78">E95/$AE36</f>
        <v>62.198385880067377</v>
      </c>
      <c r="N95" s="23">
        <f t="shared" si="78"/>
        <v>10.604416612414877</v>
      </c>
      <c r="O95" s="23">
        <f t="shared" si="78"/>
        <v>5.2102386045406162</v>
      </c>
      <c r="P95" s="23">
        <f t="shared" si="78"/>
        <v>2.2041727377003442</v>
      </c>
      <c r="Q95" s="23">
        <f t="shared" si="78"/>
        <v>2.1287369149848612</v>
      </c>
      <c r="R95" s="23">
        <f t="shared" si="78"/>
        <v>4.8547602070868345</v>
      </c>
      <c r="S95" s="23">
        <f t="shared" si="78"/>
        <v>82.517489743828207</v>
      </c>
      <c r="T95" s="53">
        <f t="shared" si="58"/>
        <v>11.626532785328665</v>
      </c>
      <c r="U95" s="53">
        <f t="shared" si="59"/>
        <v>11.428416666666665</v>
      </c>
      <c r="V95" s="69">
        <f t="shared" si="60"/>
        <v>158.09166791529447</v>
      </c>
      <c r="W95" s="69">
        <f t="shared" si="61"/>
        <v>164.238</v>
      </c>
      <c r="X95" s="69">
        <f t="shared" si="62"/>
        <v>169.71820070062313</v>
      </c>
      <c r="Y95" s="69">
        <f t="shared" si="63"/>
        <v>164.238</v>
      </c>
      <c r="Z95" s="5">
        <v>-1</v>
      </c>
      <c r="AA95" s="5"/>
    </row>
    <row r="96" spans="1:27" x14ac:dyDescent="0.25">
      <c r="A96" s="35">
        <f t="shared" si="55"/>
        <v>2007</v>
      </c>
      <c r="B96" s="35" t="str">
        <f t="shared" si="56"/>
        <v>Q2-2007</v>
      </c>
      <c r="C96" t="s">
        <v>210</v>
      </c>
      <c r="D96" s="3">
        <v>39263</v>
      </c>
      <c r="E96" s="33">
        <v>119.468</v>
      </c>
      <c r="F96" s="34">
        <v>68.62</v>
      </c>
      <c r="G96" s="34">
        <v>6.0039999999999996</v>
      </c>
      <c r="H96" s="21">
        <v>1.778</v>
      </c>
      <c r="I96" s="21">
        <v>2.1720000000000002</v>
      </c>
      <c r="J96" s="34">
        <v>3.702</v>
      </c>
      <c r="K96" s="33">
        <v>74.772999999999996</v>
      </c>
      <c r="L96" s="5"/>
      <c r="M96" s="23">
        <f t="shared" ref="M96:S97" si="79">E96/$AE36</f>
        <v>123.45434065990845</v>
      </c>
      <c r="N96" s="23">
        <f t="shared" si="79"/>
        <v>70.90967335255398</v>
      </c>
      <c r="O96" s="23">
        <f t="shared" si="79"/>
        <v>6.204338076489857</v>
      </c>
      <c r="P96" s="23">
        <f t="shared" si="79"/>
        <v>1.8373272984675162</v>
      </c>
      <c r="Q96" s="23">
        <f t="shared" si="79"/>
        <v>2.2444740676442323</v>
      </c>
      <c r="R96" s="23">
        <f t="shared" si="79"/>
        <v>3.8255262423659984</v>
      </c>
      <c r="S96" s="23">
        <f t="shared" si="79"/>
        <v>77.267983176778159</v>
      </c>
      <c r="T96" s="53">
        <f t="shared" si="58"/>
        <v>11.626532785328665</v>
      </c>
      <c r="U96" s="53">
        <f t="shared" si="59"/>
        <v>11.428416666666665</v>
      </c>
      <c r="V96" s="69">
        <f t="shared" si="60"/>
        <v>274.11713008887955</v>
      </c>
      <c r="W96" s="69">
        <f t="shared" si="61"/>
        <v>276.517</v>
      </c>
      <c r="X96" s="69">
        <f t="shared" si="62"/>
        <v>285.74366287420821</v>
      </c>
      <c r="Y96" s="69">
        <f t="shared" si="63"/>
        <v>276.517</v>
      </c>
      <c r="Z96" s="5">
        <v>-1</v>
      </c>
      <c r="AA96" s="5"/>
    </row>
    <row r="97" spans="1:27" x14ac:dyDescent="0.25">
      <c r="A97" s="35">
        <f t="shared" si="55"/>
        <v>2007</v>
      </c>
      <c r="B97" s="35" t="str">
        <f t="shared" si="56"/>
        <v>Q3-2007</v>
      </c>
      <c r="C97" t="s">
        <v>211</v>
      </c>
      <c r="D97" s="3">
        <v>39294</v>
      </c>
      <c r="E97" s="33">
        <v>79.599999999999994</v>
      </c>
      <c r="F97" s="34">
        <v>9.6449999999999996</v>
      </c>
      <c r="G97" s="34">
        <v>6.0430000000000001</v>
      </c>
      <c r="H97" s="21">
        <v>1.847</v>
      </c>
      <c r="I97" s="21">
        <v>2.3719999999999999</v>
      </c>
      <c r="J97" s="34">
        <v>4.67</v>
      </c>
      <c r="K97" s="33">
        <v>66.262</v>
      </c>
      <c r="L97" s="5"/>
      <c r="M97" s="23">
        <f t="shared" si="79"/>
        <v>81.792866757775968</v>
      </c>
      <c r="N97" s="23">
        <f t="shared" si="79"/>
        <v>9.9107060286275033</v>
      </c>
      <c r="O97" s="23">
        <f t="shared" si="79"/>
        <v>6.2094760529804045</v>
      </c>
      <c r="P97" s="23">
        <f t="shared" si="79"/>
        <v>1.8978822223820631</v>
      </c>
      <c r="Q97" s="23">
        <f t="shared" si="79"/>
        <v>2.4373452254955352</v>
      </c>
      <c r="R97" s="23">
        <f t="shared" si="79"/>
        <v>4.7986518562665053</v>
      </c>
      <c r="S97" s="23">
        <f t="shared" si="79"/>
        <v>68.087423832961704</v>
      </c>
      <c r="T97" s="53">
        <f t="shared" si="58"/>
        <v>11.626532785328665</v>
      </c>
      <c r="U97" s="53">
        <f t="shared" si="59"/>
        <v>11.428416666666665</v>
      </c>
      <c r="V97" s="69">
        <f t="shared" si="60"/>
        <v>163.50781919116102</v>
      </c>
      <c r="W97" s="69">
        <f t="shared" si="61"/>
        <v>170.43899999999999</v>
      </c>
      <c r="X97" s="69">
        <f t="shared" si="62"/>
        <v>175.13435197648968</v>
      </c>
      <c r="Y97" s="69">
        <f t="shared" si="63"/>
        <v>170.43899999999999</v>
      </c>
      <c r="Z97" s="5">
        <v>-1</v>
      </c>
      <c r="AA97" s="5"/>
    </row>
    <row r="98" spans="1:27" x14ac:dyDescent="0.25">
      <c r="A98" s="35">
        <f t="shared" si="55"/>
        <v>2007</v>
      </c>
      <c r="B98" s="35" t="str">
        <f t="shared" si="56"/>
        <v>Q3-2007</v>
      </c>
      <c r="C98" t="s">
        <v>212</v>
      </c>
      <c r="D98" s="3">
        <v>39325</v>
      </c>
      <c r="E98" s="33">
        <v>77.617999999999995</v>
      </c>
      <c r="F98" s="34">
        <v>4.3360000000000003</v>
      </c>
      <c r="G98" s="34">
        <v>5.8070000000000004</v>
      </c>
      <c r="H98" s="21">
        <v>2.3109999999999999</v>
      </c>
      <c r="I98" s="21">
        <v>2.6059999999999999</v>
      </c>
      <c r="J98" s="34">
        <v>4.5720000000000001</v>
      </c>
      <c r="K98" s="33">
        <v>69.295000000000002</v>
      </c>
      <c r="L98" s="5"/>
      <c r="M98" s="23">
        <f t="shared" ref="M98:S98" si="80">E98/$AE37</f>
        <v>79.756265477450441</v>
      </c>
      <c r="N98" s="23">
        <f t="shared" si="80"/>
        <v>4.4554506314286009</v>
      </c>
      <c r="O98" s="23">
        <f t="shared" si="80"/>
        <v>5.9669745887236827</v>
      </c>
      <c r="P98" s="23">
        <f t="shared" si="80"/>
        <v>2.3746647622766366</v>
      </c>
      <c r="Q98" s="23">
        <f t="shared" si="80"/>
        <v>2.67779159259754</v>
      </c>
      <c r="R98" s="23">
        <f t="shared" si="80"/>
        <v>4.6979520956853236</v>
      </c>
      <c r="S98" s="23">
        <f t="shared" si="80"/>
        <v>71.203978668091537</v>
      </c>
      <c r="T98" s="53">
        <f t="shared" si="58"/>
        <v>11.626532785328665</v>
      </c>
      <c r="U98" s="53">
        <f t="shared" si="59"/>
        <v>11.428416666666665</v>
      </c>
      <c r="V98" s="69">
        <f t="shared" si="60"/>
        <v>159.50654503092511</v>
      </c>
      <c r="W98" s="69">
        <f t="shared" si="61"/>
        <v>166.54500000000002</v>
      </c>
      <c r="X98" s="69">
        <f t="shared" si="62"/>
        <v>171.13307781625377</v>
      </c>
      <c r="Y98" s="69">
        <f t="shared" si="63"/>
        <v>166.54500000000002</v>
      </c>
      <c r="Z98" s="5">
        <v>-1</v>
      </c>
      <c r="AA98" s="5"/>
    </row>
    <row r="99" spans="1:27" x14ac:dyDescent="0.25">
      <c r="A99" s="35">
        <f t="shared" si="55"/>
        <v>2007</v>
      </c>
      <c r="B99" s="35" t="str">
        <f t="shared" si="56"/>
        <v>Q3-2007</v>
      </c>
      <c r="C99" t="s">
        <v>213</v>
      </c>
      <c r="D99" s="3">
        <v>39355</v>
      </c>
      <c r="E99" s="33">
        <v>121.155</v>
      </c>
      <c r="F99" s="34">
        <v>76.721999999999994</v>
      </c>
      <c r="G99" s="34">
        <v>7.5389999999999997</v>
      </c>
      <c r="H99" s="21">
        <v>2.161</v>
      </c>
      <c r="I99" s="21">
        <v>2.323</v>
      </c>
      <c r="J99" s="34">
        <v>4.157</v>
      </c>
      <c r="K99" s="33">
        <v>71.296000000000006</v>
      </c>
      <c r="L99" s="5"/>
      <c r="M99" s="23">
        <f t="shared" ref="M99:S100" si="81">E99/$AE37</f>
        <v>124.492647889929</v>
      </c>
      <c r="N99" s="23">
        <f t="shared" si="81"/>
        <v>78.835581952136778</v>
      </c>
      <c r="O99" s="23">
        <f t="shared" si="81"/>
        <v>7.7466887247094602</v>
      </c>
      <c r="P99" s="23">
        <f t="shared" si="81"/>
        <v>2.2205324756727873</v>
      </c>
      <c r="Q99" s="23">
        <f t="shared" si="81"/>
        <v>2.3869953452049444</v>
      </c>
      <c r="R99" s="23">
        <f t="shared" si="81"/>
        <v>4.2715194360813404</v>
      </c>
      <c r="S99" s="23">
        <f t="shared" si="81"/>
        <v>73.26010337138689</v>
      </c>
      <c r="T99" s="53">
        <f t="shared" si="58"/>
        <v>11.626532785328665</v>
      </c>
      <c r="U99" s="53">
        <f t="shared" si="59"/>
        <v>11.428416666666665</v>
      </c>
      <c r="V99" s="69">
        <f t="shared" si="60"/>
        <v>281.58753640979256</v>
      </c>
      <c r="W99" s="69">
        <f t="shared" si="61"/>
        <v>285.35300000000001</v>
      </c>
      <c r="X99" s="69">
        <f t="shared" si="62"/>
        <v>293.21406919512123</v>
      </c>
      <c r="Y99" s="69">
        <f t="shared" si="63"/>
        <v>285.35300000000001</v>
      </c>
      <c r="Z99" s="5">
        <v>-1</v>
      </c>
      <c r="AA99" s="5"/>
    </row>
    <row r="100" spans="1:27" x14ac:dyDescent="0.25">
      <c r="A100" s="35">
        <f t="shared" si="55"/>
        <v>2007</v>
      </c>
      <c r="B100" s="35" t="str">
        <f t="shared" si="56"/>
        <v>Q4-2007</v>
      </c>
      <c r="C100" t="s">
        <v>214</v>
      </c>
      <c r="D100" s="3">
        <v>39386</v>
      </c>
      <c r="E100" s="33">
        <v>95.563000000000002</v>
      </c>
      <c r="F100" s="34">
        <v>5.9550000000000001</v>
      </c>
      <c r="G100" s="34">
        <v>4.452</v>
      </c>
      <c r="H100" s="21">
        <v>2.4129999999999998</v>
      </c>
      <c r="I100" s="21">
        <v>2.5089999999999999</v>
      </c>
      <c r="J100" s="34">
        <v>4.87</v>
      </c>
      <c r="K100" s="33">
        <v>62.414000000000001</v>
      </c>
      <c r="L100" s="5"/>
      <c r="M100" s="23">
        <f t="shared" si="81"/>
        <v>97.21962236510133</v>
      </c>
      <c r="N100" s="23">
        <f t="shared" si="81"/>
        <v>6.0582322780174165</v>
      </c>
      <c r="O100" s="23">
        <f t="shared" si="81"/>
        <v>4.5291771791324162</v>
      </c>
      <c r="P100" s="23">
        <f t="shared" si="81"/>
        <v>2.4548303084560916</v>
      </c>
      <c r="Q100" s="23">
        <f t="shared" si="81"/>
        <v>2.5524945063888662</v>
      </c>
      <c r="R100" s="23">
        <f t="shared" si="81"/>
        <v>4.9544233742980381</v>
      </c>
      <c r="S100" s="23">
        <f t="shared" si="81"/>
        <v>63.495971351835273</v>
      </c>
      <c r="T100" s="53">
        <f t="shared" si="58"/>
        <v>11.626532785328665</v>
      </c>
      <c r="U100" s="53">
        <f t="shared" si="59"/>
        <v>11.428416666666665</v>
      </c>
      <c r="V100" s="69">
        <f t="shared" si="60"/>
        <v>169.63821857790077</v>
      </c>
      <c r="W100" s="69">
        <f t="shared" si="61"/>
        <v>178.17599999999999</v>
      </c>
      <c r="X100" s="69">
        <f t="shared" si="62"/>
        <v>181.26475136322944</v>
      </c>
      <c r="Y100" s="69">
        <f t="shared" si="63"/>
        <v>178.17599999999999</v>
      </c>
      <c r="Z100" s="5">
        <v>-1</v>
      </c>
      <c r="AA100" s="5"/>
    </row>
    <row r="101" spans="1:27" x14ac:dyDescent="0.25">
      <c r="A101" s="35">
        <f t="shared" si="55"/>
        <v>2007</v>
      </c>
      <c r="B101" s="35" t="str">
        <f t="shared" si="56"/>
        <v>Q4-2007</v>
      </c>
      <c r="C101" t="s">
        <v>215</v>
      </c>
      <c r="D101" s="3">
        <v>39416</v>
      </c>
      <c r="E101" s="33">
        <v>65.442999999999998</v>
      </c>
      <c r="F101" s="34">
        <v>2.6989999999999998</v>
      </c>
      <c r="G101" s="34">
        <v>5.8710000000000004</v>
      </c>
      <c r="H101" s="21">
        <v>2.0569999999999999</v>
      </c>
      <c r="I101" s="21">
        <v>2.4780000000000002</v>
      </c>
      <c r="J101" s="34">
        <v>4.3849999999999998</v>
      </c>
      <c r="K101" s="33">
        <v>68.123000000000005</v>
      </c>
      <c r="L101" s="5"/>
      <c r="M101" s="23">
        <f t="shared" ref="M101:S101" si="82">E101/$AE38</f>
        <v>66.577480263693332</v>
      </c>
      <c r="N101" s="23">
        <f t="shared" si="82"/>
        <v>2.7457882314641489</v>
      </c>
      <c r="O101" s="23">
        <f t="shared" si="82"/>
        <v>5.9727761048262389</v>
      </c>
      <c r="P101" s="23">
        <f t="shared" si="82"/>
        <v>2.0926589077887194</v>
      </c>
      <c r="Q101" s="23">
        <f t="shared" si="82"/>
        <v>2.5209571091397414</v>
      </c>
      <c r="R101" s="23">
        <f t="shared" si="82"/>
        <v>4.4610157076585004</v>
      </c>
      <c r="S101" s="23">
        <f t="shared" si="82"/>
        <v>69.30393912264995</v>
      </c>
      <c r="T101" s="53">
        <f t="shared" si="58"/>
        <v>11.626532785328665</v>
      </c>
      <c r="U101" s="53">
        <f t="shared" si="59"/>
        <v>11.428416666666665</v>
      </c>
      <c r="V101" s="69">
        <f t="shared" si="60"/>
        <v>142.04808266189195</v>
      </c>
      <c r="W101" s="69">
        <f t="shared" si="61"/>
        <v>151.05599999999998</v>
      </c>
      <c r="X101" s="69">
        <f t="shared" si="62"/>
        <v>153.67461544722062</v>
      </c>
      <c r="Y101" s="69">
        <f t="shared" si="63"/>
        <v>151.05599999999998</v>
      </c>
      <c r="Z101" s="5">
        <v>-1</v>
      </c>
      <c r="AA101" s="5"/>
    </row>
    <row r="102" spans="1:27" x14ac:dyDescent="0.25">
      <c r="A102" s="35">
        <f t="shared" si="55"/>
        <v>2007</v>
      </c>
      <c r="B102" s="35" t="str">
        <f t="shared" si="56"/>
        <v>Q4-2007</v>
      </c>
      <c r="C102" t="s">
        <v>216</v>
      </c>
      <c r="D102" s="3">
        <v>39447</v>
      </c>
      <c r="E102" s="33">
        <v>112.657</v>
      </c>
      <c r="F102" s="34">
        <v>83.879000000000005</v>
      </c>
      <c r="G102" s="34">
        <v>5.718</v>
      </c>
      <c r="H102" s="21">
        <v>2.46</v>
      </c>
      <c r="I102" s="21">
        <v>2.1269999999999998</v>
      </c>
      <c r="J102" s="34">
        <v>2.5449999999999999</v>
      </c>
      <c r="K102" s="33">
        <v>67.596999999999994</v>
      </c>
      <c r="L102" s="5"/>
      <c r="M102" s="23">
        <f t="shared" ref="M102:S103" si="83">E102/$AE38</f>
        <v>114.60995360950596</v>
      </c>
      <c r="N102" s="23">
        <f t="shared" si="83"/>
        <v>85.33307560836657</v>
      </c>
      <c r="O102" s="23">
        <f t="shared" si="83"/>
        <v>5.8171237893708794</v>
      </c>
      <c r="P102" s="23">
        <f t="shared" si="83"/>
        <v>2.5026450720273457</v>
      </c>
      <c r="Q102" s="23">
        <f t="shared" si="83"/>
        <v>2.163872385448034</v>
      </c>
      <c r="R102" s="23">
        <f t="shared" si="83"/>
        <v>2.5891185806136563</v>
      </c>
      <c r="S102" s="23">
        <f t="shared" si="83"/>
        <v>68.768820704809954</v>
      </c>
      <c r="T102" s="53">
        <f t="shared" si="58"/>
        <v>11.626532785328665</v>
      </c>
      <c r="U102" s="53">
        <f t="shared" si="59"/>
        <v>11.428416666666665</v>
      </c>
      <c r="V102" s="69">
        <f t="shared" si="60"/>
        <v>270.15807696481374</v>
      </c>
      <c r="W102" s="69">
        <f t="shared" si="61"/>
        <v>276.983</v>
      </c>
      <c r="X102" s="69">
        <f t="shared" si="62"/>
        <v>281.78460975014241</v>
      </c>
      <c r="Y102" s="69">
        <f t="shared" si="63"/>
        <v>276.983</v>
      </c>
      <c r="Z102" s="5">
        <v>1</v>
      </c>
      <c r="AA102" s="5"/>
    </row>
    <row r="103" spans="1:27" x14ac:dyDescent="0.25">
      <c r="A103" s="35">
        <f t="shared" si="55"/>
        <v>2008</v>
      </c>
      <c r="B103" s="35" t="str">
        <f t="shared" si="56"/>
        <v>Q1-2008</v>
      </c>
      <c r="C103" t="s">
        <v>217</v>
      </c>
      <c r="D103" s="3">
        <v>39478</v>
      </c>
      <c r="E103" s="33">
        <v>148.83799999999999</v>
      </c>
      <c r="F103" s="34">
        <v>6.06</v>
      </c>
      <c r="G103" s="34">
        <v>5.032</v>
      </c>
      <c r="H103" s="21">
        <v>2.3359999999999999</v>
      </c>
      <c r="I103" s="21">
        <v>2.234</v>
      </c>
      <c r="J103" s="34">
        <v>5.5289999999999999</v>
      </c>
      <c r="K103" s="33">
        <v>85.19</v>
      </c>
      <c r="L103" s="5"/>
      <c r="M103" s="23">
        <f t="shared" si="83"/>
        <v>150.13062467848172</v>
      </c>
      <c r="N103" s="23">
        <f t="shared" si="83"/>
        <v>6.1126297420793021</v>
      </c>
      <c r="O103" s="23">
        <f t="shared" si="83"/>
        <v>5.0757017924328469</v>
      </c>
      <c r="P103" s="23">
        <f t="shared" si="83"/>
        <v>2.3562876365507015</v>
      </c>
      <c r="Q103" s="23">
        <f t="shared" si="83"/>
        <v>2.2534017894067926</v>
      </c>
      <c r="R103" s="23">
        <f t="shared" si="83"/>
        <v>5.5770181260654237</v>
      </c>
      <c r="S103" s="23">
        <f t="shared" si="83"/>
        <v>85.929856060682468</v>
      </c>
      <c r="T103" s="53">
        <f t="shared" si="58"/>
        <v>5.7471811735140585</v>
      </c>
      <c r="U103" s="53">
        <f t="shared" si="59"/>
        <v>5.7325833333333334</v>
      </c>
      <c r="V103" s="69">
        <f t="shared" si="60"/>
        <v>251.68833865218514</v>
      </c>
      <c r="W103" s="69">
        <f t="shared" si="61"/>
        <v>255.21900000000002</v>
      </c>
      <c r="X103" s="69">
        <f t="shared" si="62"/>
        <v>257.4355198256992</v>
      </c>
      <c r="Y103" s="69">
        <f t="shared" si="63"/>
        <v>255.21900000000002</v>
      </c>
      <c r="Z103" s="5">
        <v>1</v>
      </c>
      <c r="AA103" s="5"/>
    </row>
    <row r="104" spans="1:27" x14ac:dyDescent="0.25">
      <c r="A104" s="35">
        <f t="shared" si="55"/>
        <v>2008</v>
      </c>
      <c r="B104" s="35" t="str">
        <f t="shared" si="56"/>
        <v>Q1-2008</v>
      </c>
      <c r="C104" t="s">
        <v>218</v>
      </c>
      <c r="D104" s="3">
        <v>39507</v>
      </c>
      <c r="E104" s="33">
        <v>24.4</v>
      </c>
      <c r="F104" s="34">
        <v>-1.6919999999999999</v>
      </c>
      <c r="G104" s="34">
        <v>4.9210000000000003</v>
      </c>
      <c r="H104" s="21">
        <v>1.82</v>
      </c>
      <c r="I104" s="21">
        <v>2.2229999999999999</v>
      </c>
      <c r="J104" s="34">
        <v>3.214</v>
      </c>
      <c r="K104" s="33">
        <v>70.835999999999999</v>
      </c>
      <c r="L104" s="5"/>
      <c r="M104" s="23">
        <f t="shared" ref="M104:S104" si="84">E104/$AE39</f>
        <v>24.611908532464518</v>
      </c>
      <c r="N104" s="23">
        <f t="shared" si="84"/>
        <v>-1.7066946408577854</v>
      </c>
      <c r="O104" s="23">
        <f t="shared" si="84"/>
        <v>4.9637377823056523</v>
      </c>
      <c r="P104" s="23">
        <f t="shared" si="84"/>
        <v>1.8358062921756322</v>
      </c>
      <c r="Q104" s="23">
        <f t="shared" si="84"/>
        <v>2.242306256871665</v>
      </c>
      <c r="R104" s="23">
        <f t="shared" si="84"/>
        <v>3.241912869809056</v>
      </c>
      <c r="S104" s="23">
        <f t="shared" si="84"/>
        <v>71.451194787117075</v>
      </c>
      <c r="T104" s="53">
        <f t="shared" si="58"/>
        <v>5.7471811735140585</v>
      </c>
      <c r="U104" s="53">
        <f t="shared" si="59"/>
        <v>5.7325833333333334</v>
      </c>
      <c r="V104" s="69">
        <f t="shared" si="60"/>
        <v>100.89299070637175</v>
      </c>
      <c r="W104" s="69">
        <f t="shared" si="61"/>
        <v>105.72199999999999</v>
      </c>
      <c r="X104" s="69">
        <f t="shared" si="62"/>
        <v>106.64017187988581</v>
      </c>
      <c r="Y104" s="69">
        <f t="shared" si="63"/>
        <v>105.72199999999999</v>
      </c>
      <c r="Z104" s="5">
        <v>1</v>
      </c>
      <c r="AA104" s="5"/>
    </row>
    <row r="105" spans="1:27" x14ac:dyDescent="0.25">
      <c r="A105" s="35">
        <f t="shared" si="55"/>
        <v>2008</v>
      </c>
      <c r="B105" s="35" t="str">
        <f t="shared" si="56"/>
        <v>Q1-2008</v>
      </c>
      <c r="C105" t="s">
        <v>219</v>
      </c>
      <c r="D105" s="3">
        <v>39538</v>
      </c>
      <c r="E105" s="33">
        <v>56.631999999999998</v>
      </c>
      <c r="F105" s="34">
        <v>32.569000000000003</v>
      </c>
      <c r="G105" s="34">
        <v>5.5</v>
      </c>
      <c r="H105" s="21">
        <v>2.4049999999999998</v>
      </c>
      <c r="I105" s="21">
        <v>2.0699999999999998</v>
      </c>
      <c r="J105" s="34">
        <v>5.0789999999999997</v>
      </c>
      <c r="K105" s="33">
        <v>74.56</v>
      </c>
      <c r="L105" s="5"/>
      <c r="M105" s="23">
        <f t="shared" ref="M105:S106" si="85">E105/$AE39</f>
        <v>57.123836229939776</v>
      </c>
      <c r="N105" s="23">
        <f t="shared" si="85"/>
        <v>32.851854466960532</v>
      </c>
      <c r="O105" s="23">
        <f t="shared" si="85"/>
        <v>5.5477662675637234</v>
      </c>
      <c r="P105" s="23">
        <f t="shared" si="85"/>
        <v>2.425886886089228</v>
      </c>
      <c r="Q105" s="23">
        <f t="shared" si="85"/>
        <v>2.0879774861558014</v>
      </c>
      <c r="R105" s="23">
        <f t="shared" si="85"/>
        <v>5.1231099769011186</v>
      </c>
      <c r="S105" s="23">
        <f t="shared" si="85"/>
        <v>75.207536892645678</v>
      </c>
      <c r="T105" s="53">
        <f t="shared" si="58"/>
        <v>5.7471811735140585</v>
      </c>
      <c r="U105" s="53">
        <f t="shared" si="59"/>
        <v>5.7325833333333334</v>
      </c>
      <c r="V105" s="69">
        <f t="shared" si="60"/>
        <v>174.62078703274179</v>
      </c>
      <c r="W105" s="69">
        <f t="shared" si="61"/>
        <v>178.815</v>
      </c>
      <c r="X105" s="69">
        <f t="shared" si="62"/>
        <v>180.36796820625585</v>
      </c>
      <c r="Y105" s="69">
        <f t="shared" si="63"/>
        <v>178.815</v>
      </c>
      <c r="Z105" s="5">
        <v>1</v>
      </c>
      <c r="AA105" s="5"/>
    </row>
    <row r="106" spans="1:27" x14ac:dyDescent="0.25">
      <c r="A106" s="35">
        <f t="shared" si="55"/>
        <v>2008</v>
      </c>
      <c r="B106" s="35" t="str">
        <f t="shared" si="56"/>
        <v>Q2-2008</v>
      </c>
      <c r="C106" t="s">
        <v>220</v>
      </c>
      <c r="D106" s="3">
        <v>39568</v>
      </c>
      <c r="E106" s="33">
        <v>244.02500000000001</v>
      </c>
      <c r="F106" s="34">
        <v>41.671999999999997</v>
      </c>
      <c r="G106" s="34">
        <v>5.6360000000000001</v>
      </c>
      <c r="H106" s="21">
        <v>4.63</v>
      </c>
      <c r="I106" s="21">
        <v>2.0750000000000002</v>
      </c>
      <c r="J106" s="34">
        <v>6.0629999999999997</v>
      </c>
      <c r="K106" s="33">
        <v>99.649000000000001</v>
      </c>
      <c r="L106" s="5"/>
      <c r="M106" s="23">
        <f t="shared" si="85"/>
        <v>243.59383890513789</v>
      </c>
      <c r="N106" s="23">
        <f t="shared" si="85"/>
        <v>41.598370883536134</v>
      </c>
      <c r="O106" s="23">
        <f t="shared" si="85"/>
        <v>5.6260419058266864</v>
      </c>
      <c r="P106" s="23">
        <f t="shared" si="85"/>
        <v>4.6218193796979339</v>
      </c>
      <c r="Q106" s="23">
        <f t="shared" si="85"/>
        <v>2.0713337392814717</v>
      </c>
      <c r="R106" s="23">
        <f t="shared" si="85"/>
        <v>6.0522874512113551</v>
      </c>
      <c r="S106" s="23">
        <f t="shared" si="85"/>
        <v>99.472932908751503</v>
      </c>
      <c r="T106" s="53">
        <f t="shared" si="58"/>
        <v>5.7471811735140585</v>
      </c>
      <c r="U106" s="53">
        <f t="shared" si="59"/>
        <v>5.7325833333333334</v>
      </c>
      <c r="V106" s="69">
        <f t="shared" si="60"/>
        <v>397.28944399992889</v>
      </c>
      <c r="W106" s="69">
        <f t="shared" si="61"/>
        <v>403.75</v>
      </c>
      <c r="X106" s="69">
        <f t="shared" si="62"/>
        <v>403.03662517344293</v>
      </c>
      <c r="Y106" s="69">
        <f t="shared" si="63"/>
        <v>403.75</v>
      </c>
      <c r="Z106" s="5">
        <v>1</v>
      </c>
      <c r="AA106" s="5"/>
    </row>
    <row r="107" spans="1:27" x14ac:dyDescent="0.25">
      <c r="A107" s="35">
        <f t="shared" si="55"/>
        <v>2008</v>
      </c>
      <c r="B107" s="35" t="str">
        <f t="shared" si="56"/>
        <v>Q2-2008</v>
      </c>
      <c r="C107" t="s">
        <v>221</v>
      </c>
      <c r="D107" s="3">
        <v>39599</v>
      </c>
      <c r="E107" s="33">
        <v>21.651</v>
      </c>
      <c r="F107" s="34">
        <v>7.0460000000000003</v>
      </c>
      <c r="G107" s="34">
        <v>5.2619999999999996</v>
      </c>
      <c r="H107" s="21">
        <v>1.994</v>
      </c>
      <c r="I107" s="21">
        <v>2.1579999999999999</v>
      </c>
      <c r="J107" s="34">
        <v>4.13</v>
      </c>
      <c r="K107" s="33">
        <v>82.03</v>
      </c>
      <c r="L107" s="5"/>
      <c r="M107" s="23">
        <f t="shared" ref="M107:S107" si="86">E107/$AE40</f>
        <v>21.61274544057019</v>
      </c>
      <c r="N107" s="23">
        <f t="shared" si="86"/>
        <v>7.0335506154107232</v>
      </c>
      <c r="O107" s="23">
        <f t="shared" si="86"/>
        <v>5.2527027161923385</v>
      </c>
      <c r="P107" s="23">
        <f t="shared" si="86"/>
        <v>1.9904768559649419</v>
      </c>
      <c r="Q107" s="23">
        <f t="shared" si="86"/>
        <v>2.1541870888527304</v>
      </c>
      <c r="R107" s="23">
        <f t="shared" si="86"/>
        <v>4.1227028160156518</v>
      </c>
      <c r="S107" s="23">
        <f t="shared" si="86"/>
        <v>81.885063437715246</v>
      </c>
      <c r="T107" s="53">
        <f t="shared" si="58"/>
        <v>5.7471811735140585</v>
      </c>
      <c r="U107" s="53">
        <f t="shared" si="59"/>
        <v>5.7325833333333334</v>
      </c>
      <c r="V107" s="69">
        <f t="shared" si="60"/>
        <v>118.30424779720775</v>
      </c>
      <c r="W107" s="69">
        <f t="shared" si="61"/>
        <v>124.271</v>
      </c>
      <c r="X107" s="69">
        <f t="shared" si="62"/>
        <v>124.05142897072182</v>
      </c>
      <c r="Y107" s="69">
        <f t="shared" si="63"/>
        <v>124.271</v>
      </c>
      <c r="Z107" s="5">
        <v>1</v>
      </c>
      <c r="AA107" s="5"/>
    </row>
    <row r="108" spans="1:27" x14ac:dyDescent="0.25">
      <c r="A108" s="35">
        <f t="shared" si="55"/>
        <v>2008</v>
      </c>
      <c r="B108" s="35" t="str">
        <f t="shared" si="56"/>
        <v>Q2-2008</v>
      </c>
      <c r="C108" t="s">
        <v>222</v>
      </c>
      <c r="D108" s="3">
        <v>39629</v>
      </c>
      <c r="E108" s="33">
        <v>108.554</v>
      </c>
      <c r="F108" s="34">
        <v>58.328000000000003</v>
      </c>
      <c r="G108" s="34">
        <v>5.9420000000000002</v>
      </c>
      <c r="H108" s="21">
        <v>2.298</v>
      </c>
      <c r="I108" s="21">
        <v>2.306</v>
      </c>
      <c r="J108" s="34">
        <v>3.0859999999999999</v>
      </c>
      <c r="K108" s="33">
        <v>79.397999999999996</v>
      </c>
      <c r="L108" s="5"/>
      <c r="M108" s="23">
        <f t="shared" ref="M108:S109" si="87">E108/$AE40</f>
        <v>108.36219890793295</v>
      </c>
      <c r="N108" s="23">
        <f t="shared" si="87"/>
        <v>58.224941852920331</v>
      </c>
      <c r="O108" s="23">
        <f t="shared" si="87"/>
        <v>5.9315012428002438</v>
      </c>
      <c r="P108" s="23">
        <f t="shared" si="87"/>
        <v>2.2939397266837696</v>
      </c>
      <c r="Q108" s="23">
        <f t="shared" si="87"/>
        <v>2.3019255917026862</v>
      </c>
      <c r="R108" s="23">
        <f t="shared" si="87"/>
        <v>3.0805474310470466</v>
      </c>
      <c r="S108" s="23">
        <f t="shared" si="87"/>
        <v>79.257713846491697</v>
      </c>
      <c r="T108" s="53">
        <f t="shared" si="58"/>
        <v>5.7471811735140585</v>
      </c>
      <c r="U108" s="53">
        <f t="shared" si="59"/>
        <v>5.7325833333333334</v>
      </c>
      <c r="V108" s="69">
        <f t="shared" si="60"/>
        <v>253.70558742606462</v>
      </c>
      <c r="W108" s="69">
        <f t="shared" si="61"/>
        <v>259.91200000000003</v>
      </c>
      <c r="X108" s="69">
        <f t="shared" si="62"/>
        <v>259.45276859957869</v>
      </c>
      <c r="Y108" s="69">
        <f t="shared" si="63"/>
        <v>259.91200000000003</v>
      </c>
      <c r="Z108" s="5">
        <v>1</v>
      </c>
      <c r="AA108" s="5"/>
    </row>
    <row r="109" spans="1:27" x14ac:dyDescent="0.25">
      <c r="A109" s="35">
        <f t="shared" si="55"/>
        <v>2008</v>
      </c>
      <c r="B109" s="35" t="str">
        <f t="shared" si="56"/>
        <v>Q3-2008</v>
      </c>
      <c r="C109" t="s">
        <v>223</v>
      </c>
      <c r="D109" s="3">
        <v>39660</v>
      </c>
      <c r="E109" s="33">
        <v>66.123999999999995</v>
      </c>
      <c r="F109" s="34">
        <v>10.282</v>
      </c>
      <c r="G109" s="34">
        <v>5.9329999999999998</v>
      </c>
      <c r="H109" s="21">
        <v>2.536</v>
      </c>
      <c r="I109" s="21">
        <v>2.6779999999999999</v>
      </c>
      <c r="J109" s="34">
        <v>4.4610000000000003</v>
      </c>
      <c r="K109" s="33">
        <v>68.478999999999999</v>
      </c>
      <c r="L109" s="5"/>
      <c r="M109" s="23">
        <f t="shared" si="87"/>
        <v>65.341857960216203</v>
      </c>
      <c r="N109" s="23">
        <f t="shared" si="87"/>
        <v>10.160380248426337</v>
      </c>
      <c r="O109" s="23">
        <f t="shared" si="87"/>
        <v>5.8628220204156243</v>
      </c>
      <c r="P109" s="23">
        <f t="shared" si="87"/>
        <v>2.5060031423856439</v>
      </c>
      <c r="Q109" s="23">
        <f t="shared" si="87"/>
        <v>2.6463235076138618</v>
      </c>
      <c r="R109" s="23">
        <f t="shared" si="87"/>
        <v>4.4082334456555037</v>
      </c>
      <c r="S109" s="23">
        <f t="shared" si="87"/>
        <v>67.669002045515185</v>
      </c>
      <c r="T109" s="53">
        <f t="shared" si="58"/>
        <v>5.7471811735140585</v>
      </c>
      <c r="U109" s="53">
        <f t="shared" si="59"/>
        <v>5.7325833333333334</v>
      </c>
      <c r="V109" s="69">
        <f t="shared" si="60"/>
        <v>152.84744119671427</v>
      </c>
      <c r="W109" s="69">
        <f t="shared" si="61"/>
        <v>160.49299999999999</v>
      </c>
      <c r="X109" s="69">
        <f t="shared" si="62"/>
        <v>158.59462237022834</v>
      </c>
      <c r="Y109" s="69">
        <f t="shared" si="63"/>
        <v>160.49299999999999</v>
      </c>
      <c r="Z109" s="5">
        <v>1</v>
      </c>
      <c r="AA109" s="5"/>
    </row>
    <row r="110" spans="1:27" x14ac:dyDescent="0.25">
      <c r="A110" s="35">
        <f t="shared" si="55"/>
        <v>2008</v>
      </c>
      <c r="B110" s="35" t="str">
        <f t="shared" si="56"/>
        <v>Q3-2008</v>
      </c>
      <c r="C110" t="s">
        <v>224</v>
      </c>
      <c r="D110" s="3">
        <v>39691</v>
      </c>
      <c r="E110" s="33">
        <v>70.263000000000005</v>
      </c>
      <c r="F110" s="34">
        <v>3.9169999999999998</v>
      </c>
      <c r="G110" s="34">
        <v>5.3840000000000003</v>
      </c>
      <c r="H110" s="21">
        <v>1.851</v>
      </c>
      <c r="I110" s="21">
        <v>2.226</v>
      </c>
      <c r="J110" s="34">
        <v>3.1280000000000001</v>
      </c>
      <c r="K110" s="33">
        <v>70.247</v>
      </c>
      <c r="L110" s="5"/>
      <c r="M110" s="23">
        <f t="shared" ref="M110:S110" si="88">E110/$AE41</f>
        <v>69.431900155142941</v>
      </c>
      <c r="N110" s="23">
        <f t="shared" si="88"/>
        <v>3.8706681028093715</v>
      </c>
      <c r="O110" s="23">
        <f t="shared" si="88"/>
        <v>5.320315819638922</v>
      </c>
      <c r="P110" s="23">
        <f t="shared" si="88"/>
        <v>1.829105605897408</v>
      </c>
      <c r="Q110" s="23">
        <f t="shared" si="88"/>
        <v>2.1996699506902377</v>
      </c>
      <c r="R110" s="23">
        <f t="shared" si="88"/>
        <v>3.0910007213652579</v>
      </c>
      <c r="S110" s="23">
        <f t="shared" si="88"/>
        <v>69.416089409765107</v>
      </c>
      <c r="T110" s="53">
        <f t="shared" si="58"/>
        <v>5.7471811735140585</v>
      </c>
      <c r="U110" s="53">
        <f t="shared" si="59"/>
        <v>5.7325833333333334</v>
      </c>
      <c r="V110" s="69">
        <f t="shared" si="60"/>
        <v>149.4115685917952</v>
      </c>
      <c r="W110" s="69">
        <f t="shared" si="61"/>
        <v>157.01600000000002</v>
      </c>
      <c r="X110" s="69">
        <f t="shared" si="62"/>
        <v>155.15874976530927</v>
      </c>
      <c r="Y110" s="69">
        <f t="shared" si="63"/>
        <v>157.01600000000002</v>
      </c>
      <c r="Z110" s="5">
        <v>1</v>
      </c>
      <c r="AA110" s="5"/>
    </row>
    <row r="111" spans="1:27" x14ac:dyDescent="0.25">
      <c r="A111" s="35">
        <f t="shared" si="55"/>
        <v>2008</v>
      </c>
      <c r="B111" s="35" t="str">
        <f t="shared" si="56"/>
        <v>Q3-2008</v>
      </c>
      <c r="C111" t="s">
        <v>225</v>
      </c>
      <c r="D111" s="3">
        <v>39721</v>
      </c>
      <c r="E111" s="33">
        <v>131.59700000000001</v>
      </c>
      <c r="F111" s="34">
        <v>53.631</v>
      </c>
      <c r="G111" s="34">
        <v>7.6840000000000002</v>
      </c>
      <c r="H111" s="21">
        <v>2.044</v>
      </c>
      <c r="I111" s="21">
        <v>2.4830000000000001</v>
      </c>
      <c r="J111" s="34">
        <v>3.165</v>
      </c>
      <c r="K111" s="33">
        <v>71.84</v>
      </c>
      <c r="L111" s="5"/>
      <c r="M111" s="23">
        <f t="shared" ref="M111:S112" si="89">E111/$AE41</f>
        <v>130.04041621787206</v>
      </c>
      <c r="N111" s="23">
        <f t="shared" si="89"/>
        <v>52.99663033489135</v>
      </c>
      <c r="O111" s="23">
        <f t="shared" si="89"/>
        <v>7.5931104677016119</v>
      </c>
      <c r="P111" s="23">
        <f t="shared" si="89"/>
        <v>2.0198227220174512</v>
      </c>
      <c r="Q111" s="23">
        <f t="shared" si="89"/>
        <v>2.4536300483215907</v>
      </c>
      <c r="R111" s="23">
        <f t="shared" si="89"/>
        <v>3.1275630700514836</v>
      </c>
      <c r="S111" s="23">
        <f t="shared" si="89"/>
        <v>70.990246746445052</v>
      </c>
      <c r="T111" s="53">
        <f t="shared" si="58"/>
        <v>5.7471811735140585</v>
      </c>
      <c r="U111" s="53">
        <f t="shared" si="59"/>
        <v>5.7325833333333334</v>
      </c>
      <c r="V111" s="69">
        <f t="shared" si="60"/>
        <v>263.47423843378658</v>
      </c>
      <c r="W111" s="69">
        <f t="shared" si="61"/>
        <v>272.44400000000002</v>
      </c>
      <c r="X111" s="69">
        <f t="shared" si="62"/>
        <v>269.22141960730062</v>
      </c>
      <c r="Y111" s="69">
        <f t="shared" si="63"/>
        <v>272.44400000000002</v>
      </c>
      <c r="Z111" s="5">
        <v>1</v>
      </c>
      <c r="AA111" s="5"/>
    </row>
    <row r="112" spans="1:27" x14ac:dyDescent="0.25">
      <c r="A112" s="35">
        <f t="shared" si="55"/>
        <v>2008</v>
      </c>
      <c r="B112" s="35" t="str">
        <f t="shared" si="56"/>
        <v>Q4-2008</v>
      </c>
      <c r="C112" t="s">
        <v>226</v>
      </c>
      <c r="D112" s="3">
        <v>39752</v>
      </c>
      <c r="E112" s="33">
        <v>86.322999999999993</v>
      </c>
      <c r="F112" s="34">
        <v>8.1000000000000003E-2</v>
      </c>
      <c r="G112" s="34">
        <v>3.911</v>
      </c>
      <c r="H112" s="21">
        <v>2.097</v>
      </c>
      <c r="I112" s="21">
        <v>2.633</v>
      </c>
      <c r="J112" s="34">
        <v>5.0970000000000004</v>
      </c>
      <c r="K112" s="33">
        <v>64.706000000000003</v>
      </c>
      <c r="L112" s="5"/>
      <c r="M112" s="23">
        <f t="shared" si="89"/>
        <v>86.542818759649506</v>
      </c>
      <c r="N112" s="23">
        <f t="shared" si="89"/>
        <v>8.1206263910332255E-2</v>
      </c>
      <c r="O112" s="23">
        <f t="shared" si="89"/>
        <v>3.9209592364606105</v>
      </c>
      <c r="P112" s="23">
        <f t="shared" si="89"/>
        <v>2.1023399434563794</v>
      </c>
      <c r="Q112" s="23">
        <f t="shared" si="89"/>
        <v>2.6397048503198124</v>
      </c>
      <c r="R112" s="23">
        <f t="shared" si="89"/>
        <v>5.10997934754276</v>
      </c>
      <c r="S112" s="23">
        <f t="shared" si="89"/>
        <v>64.870771760271097</v>
      </c>
      <c r="T112" s="53">
        <f t="shared" si="58"/>
        <v>5.7471811735140585</v>
      </c>
      <c r="U112" s="53">
        <f t="shared" si="59"/>
        <v>5.7325833333333334</v>
      </c>
      <c r="V112" s="69">
        <f t="shared" si="60"/>
        <v>159.52059898809645</v>
      </c>
      <c r="W112" s="69">
        <f t="shared" si="61"/>
        <v>164.84799999999998</v>
      </c>
      <c r="X112" s="69">
        <f t="shared" si="62"/>
        <v>165.26778016161052</v>
      </c>
      <c r="Y112" s="69">
        <f t="shared" si="63"/>
        <v>164.84799999999998</v>
      </c>
      <c r="Z112" s="5">
        <v>1</v>
      </c>
      <c r="AA112" s="5"/>
    </row>
    <row r="113" spans="1:27" x14ac:dyDescent="0.25">
      <c r="A113" s="35">
        <f t="shared" si="55"/>
        <v>2008</v>
      </c>
      <c r="B113" s="35" t="str">
        <f t="shared" si="56"/>
        <v>Q4-2008</v>
      </c>
      <c r="C113" t="s">
        <v>227</v>
      </c>
      <c r="D113" s="3">
        <v>39782</v>
      </c>
      <c r="E113" s="33">
        <v>60.094999999999999</v>
      </c>
      <c r="F113" s="34">
        <v>1.994</v>
      </c>
      <c r="G113" s="34">
        <v>5.3209999999999997</v>
      </c>
      <c r="H113" s="21">
        <v>2.274</v>
      </c>
      <c r="I113" s="21">
        <v>2.2250000000000001</v>
      </c>
      <c r="J113" s="34">
        <v>2.3660000000000001</v>
      </c>
      <c r="K113" s="33">
        <v>70.506</v>
      </c>
      <c r="L113" s="5"/>
      <c r="M113" s="23">
        <f t="shared" ref="M113:S113" si="90">E113/$AE42</f>
        <v>60.248029996190326</v>
      </c>
      <c r="N113" s="23">
        <f t="shared" si="90"/>
        <v>1.9990776572494138</v>
      </c>
      <c r="O113" s="23">
        <f t="shared" si="90"/>
        <v>5.3345497563812083</v>
      </c>
      <c r="P113" s="23">
        <f t="shared" si="90"/>
        <v>2.2797906682974758</v>
      </c>
      <c r="Q113" s="23">
        <f t="shared" si="90"/>
        <v>2.2306658913640649</v>
      </c>
      <c r="R113" s="23">
        <f t="shared" si="90"/>
        <v>2.3720249433561249</v>
      </c>
      <c r="S113" s="23">
        <f t="shared" si="90"/>
        <v>70.685541274838101</v>
      </c>
      <c r="T113" s="53">
        <f t="shared" si="58"/>
        <v>5.7471811735140585</v>
      </c>
      <c r="U113" s="53">
        <f t="shared" si="59"/>
        <v>5.7325833333333334</v>
      </c>
      <c r="V113" s="69">
        <f t="shared" si="60"/>
        <v>139.40249901416266</v>
      </c>
      <c r="W113" s="69">
        <f t="shared" si="61"/>
        <v>144.78100000000001</v>
      </c>
      <c r="X113" s="69">
        <f t="shared" si="62"/>
        <v>145.14968018767672</v>
      </c>
      <c r="Y113" s="69">
        <f t="shared" si="63"/>
        <v>144.78100000000001</v>
      </c>
      <c r="Z113" s="5">
        <v>1</v>
      </c>
      <c r="AA113" s="5"/>
    </row>
    <row r="114" spans="1:27" x14ac:dyDescent="0.25">
      <c r="A114" s="35">
        <f t="shared" si="55"/>
        <v>2008</v>
      </c>
      <c r="B114" s="35" t="str">
        <f t="shared" si="56"/>
        <v>Q4-2008</v>
      </c>
      <c r="C114" t="s">
        <v>228</v>
      </c>
      <c r="D114" s="3">
        <v>39813</v>
      </c>
      <c r="E114" s="33">
        <v>108.88</v>
      </c>
      <c r="F114" s="34">
        <v>48.292999999999999</v>
      </c>
      <c r="G114" s="34">
        <v>5.1849999999999996</v>
      </c>
      <c r="H114" s="21">
        <v>2.1859999999999999</v>
      </c>
      <c r="I114" s="21">
        <v>2.0379999999999998</v>
      </c>
      <c r="J114" s="34">
        <v>6.4349999999999996</v>
      </c>
      <c r="K114" s="33">
        <v>64.793999999999997</v>
      </c>
      <c r="L114" s="5"/>
      <c r="M114" s="23">
        <f t="shared" ref="M114:S115" si="91">E114/$AE42</f>
        <v>109.157259438975</v>
      </c>
      <c r="N114" s="23">
        <f t="shared" si="91"/>
        <v>48.41597658051451</v>
      </c>
      <c r="O114" s="23">
        <f t="shared" si="91"/>
        <v>5.1982034367292922</v>
      </c>
      <c r="P114" s="23">
        <f t="shared" si="91"/>
        <v>2.1915665791109418</v>
      </c>
      <c r="Q114" s="23">
        <f t="shared" si="91"/>
        <v>2.0431897018426803</v>
      </c>
      <c r="R114" s="23">
        <f t="shared" si="91"/>
        <v>6.4513865217652837</v>
      </c>
      <c r="S114" s="23">
        <f t="shared" si="91"/>
        <v>64.958995849457622</v>
      </c>
      <c r="T114" s="53">
        <f t="shared" si="58"/>
        <v>5.7471811735140585</v>
      </c>
      <c r="U114" s="53">
        <f t="shared" si="59"/>
        <v>5.7325833333333334</v>
      </c>
      <c r="V114" s="69">
        <f t="shared" si="60"/>
        <v>232.66939693488129</v>
      </c>
      <c r="W114" s="69">
        <f t="shared" si="61"/>
        <v>237.81100000000004</v>
      </c>
      <c r="X114" s="69">
        <f t="shared" si="62"/>
        <v>238.41657810839536</v>
      </c>
      <c r="Y114" s="69">
        <f t="shared" si="63"/>
        <v>237.81100000000004</v>
      </c>
      <c r="Z114" s="5">
        <v>1</v>
      </c>
      <c r="AA114" s="5"/>
    </row>
    <row r="115" spans="1:27" x14ac:dyDescent="0.25">
      <c r="A115" s="35">
        <f t="shared" si="55"/>
        <v>2009</v>
      </c>
      <c r="B115" s="35" t="str">
        <f t="shared" si="56"/>
        <v>Q1-2009</v>
      </c>
      <c r="C115" t="s">
        <v>229</v>
      </c>
      <c r="D115" s="3">
        <v>39844</v>
      </c>
      <c r="E115" s="33">
        <v>124.459</v>
      </c>
      <c r="F115" s="34">
        <v>4.532</v>
      </c>
      <c r="G115" s="34">
        <v>5.0419999999999998</v>
      </c>
      <c r="H115" s="21">
        <v>2.387</v>
      </c>
      <c r="I115" s="21">
        <v>2.085</v>
      </c>
      <c r="J115" s="34">
        <v>2.8439999999999999</v>
      </c>
      <c r="K115" s="33">
        <v>84.76</v>
      </c>
      <c r="L115" s="5"/>
      <c r="M115" s="23">
        <f t="shared" si="91"/>
        <v>125.48547115404004</v>
      </c>
      <c r="N115" s="23">
        <f t="shared" si="91"/>
        <v>4.5693775080155676</v>
      </c>
      <c r="O115" s="23">
        <f t="shared" si="91"/>
        <v>5.0835837147869567</v>
      </c>
      <c r="P115" s="23">
        <f t="shared" si="91"/>
        <v>2.4066866971829564</v>
      </c>
      <c r="Q115" s="23">
        <f t="shared" si="91"/>
        <v>2.1021959629771532</v>
      </c>
      <c r="R115" s="23">
        <f t="shared" si="91"/>
        <v>2.8674557883486922</v>
      </c>
      <c r="S115" s="23">
        <f t="shared" si="91"/>
        <v>85.459055070476495</v>
      </c>
      <c r="T115" s="53">
        <f t="shared" si="58"/>
        <v>3.0288169401072627</v>
      </c>
      <c r="U115" s="53">
        <f t="shared" si="59"/>
        <v>3.0571666666666668</v>
      </c>
      <c r="V115" s="69">
        <f t="shared" si="60"/>
        <v>224.94500895572057</v>
      </c>
      <c r="W115" s="69">
        <f t="shared" si="61"/>
        <v>226.10900000000004</v>
      </c>
      <c r="X115" s="69">
        <f t="shared" si="62"/>
        <v>227.97382589582784</v>
      </c>
      <c r="Y115" s="69">
        <f t="shared" si="63"/>
        <v>226.10900000000004</v>
      </c>
      <c r="Z115" s="5">
        <v>1</v>
      </c>
      <c r="AA115" s="5"/>
    </row>
    <row r="116" spans="1:27" x14ac:dyDescent="0.25">
      <c r="A116" s="35">
        <f t="shared" si="55"/>
        <v>2009</v>
      </c>
      <c r="B116" s="35" t="str">
        <f t="shared" si="56"/>
        <v>Q1-2009</v>
      </c>
      <c r="C116" t="s">
        <v>230</v>
      </c>
      <c r="D116" s="3">
        <v>39872</v>
      </c>
      <c r="E116" s="33">
        <v>8.7170000000000005</v>
      </c>
      <c r="F116" s="34">
        <v>-2.056</v>
      </c>
      <c r="G116" s="34">
        <v>4.2480000000000002</v>
      </c>
      <c r="H116" s="21">
        <v>1.244</v>
      </c>
      <c r="I116" s="21">
        <v>1.6819999999999999</v>
      </c>
      <c r="J116" s="34">
        <v>2.0179999999999998</v>
      </c>
      <c r="K116" s="33">
        <v>71.475999999999999</v>
      </c>
      <c r="L116" s="5"/>
      <c r="M116" s="23">
        <f t="shared" ref="M116:S116" si="92">E116/$AE43</f>
        <v>8.7888931459337378</v>
      </c>
      <c r="N116" s="23">
        <f t="shared" si="92"/>
        <v>-2.0729567865136818</v>
      </c>
      <c r="O116" s="23">
        <f t="shared" si="92"/>
        <v>4.2830352281664013</v>
      </c>
      <c r="P116" s="23">
        <f t="shared" si="92"/>
        <v>1.2542598455364884</v>
      </c>
      <c r="Q116" s="23">
        <f t="shared" si="92"/>
        <v>1.6958722348813291</v>
      </c>
      <c r="R116" s="23">
        <f t="shared" si="92"/>
        <v>2.0346433828718919</v>
      </c>
      <c r="S116" s="23">
        <f t="shared" si="92"/>
        <v>72.065495755278178</v>
      </c>
      <c r="T116" s="53">
        <f t="shared" si="58"/>
        <v>3.0288169401072627</v>
      </c>
      <c r="U116" s="53">
        <f t="shared" si="59"/>
        <v>3.0571666666666668</v>
      </c>
      <c r="V116" s="69">
        <f t="shared" si="60"/>
        <v>85.020425866047077</v>
      </c>
      <c r="W116" s="69">
        <f t="shared" si="61"/>
        <v>87.329000000000008</v>
      </c>
      <c r="X116" s="69">
        <f t="shared" si="62"/>
        <v>88.049242806154339</v>
      </c>
      <c r="Y116" s="69">
        <f t="shared" si="63"/>
        <v>87.329000000000008</v>
      </c>
      <c r="Z116" s="5">
        <v>1</v>
      </c>
      <c r="AA116" s="5"/>
    </row>
    <row r="117" spans="1:27" x14ac:dyDescent="0.25">
      <c r="A117" s="35">
        <f t="shared" si="55"/>
        <v>2009</v>
      </c>
      <c r="B117" s="35" t="str">
        <f t="shared" si="56"/>
        <v>Q1-2009</v>
      </c>
      <c r="C117" t="s">
        <v>231</v>
      </c>
      <c r="D117" s="3">
        <v>39903</v>
      </c>
      <c r="E117" s="33">
        <v>41.226999999999997</v>
      </c>
      <c r="F117" s="34">
        <v>3.3919999999999999</v>
      </c>
      <c r="G117" s="34">
        <v>4.9939999999999998</v>
      </c>
      <c r="H117" s="21">
        <v>1.919</v>
      </c>
      <c r="I117" s="21">
        <v>1.522</v>
      </c>
      <c r="J117" s="34">
        <v>2.1589999999999998</v>
      </c>
      <c r="K117" s="33">
        <v>73.742999999999995</v>
      </c>
      <c r="L117" s="5"/>
      <c r="M117" s="23">
        <f t="shared" ref="M117:S118" si="93">E117/$AE43</f>
        <v>41.5670182089492</v>
      </c>
      <c r="N117" s="23">
        <f t="shared" si="93"/>
        <v>3.419975398761872</v>
      </c>
      <c r="O117" s="23">
        <f t="shared" si="93"/>
        <v>5.0351878365025904</v>
      </c>
      <c r="P117" s="23">
        <f t="shared" si="93"/>
        <v>1.934826883910387</v>
      </c>
      <c r="Q117" s="23">
        <f t="shared" si="93"/>
        <v>1.5345526406001089</v>
      </c>
      <c r="R117" s="23">
        <f t="shared" si="93"/>
        <v>2.1768062753322175</v>
      </c>
      <c r="S117" s="23">
        <f t="shared" si="93"/>
        <v>74.351192756750208</v>
      </c>
      <c r="T117" s="53">
        <f t="shared" si="58"/>
        <v>3.0288169401072627</v>
      </c>
      <c r="U117" s="53">
        <f t="shared" si="59"/>
        <v>3.0571666666666668</v>
      </c>
      <c r="V117" s="69">
        <f t="shared" si="60"/>
        <v>126.99074306069933</v>
      </c>
      <c r="W117" s="69">
        <f t="shared" si="61"/>
        <v>128.95599999999999</v>
      </c>
      <c r="X117" s="69">
        <f t="shared" si="62"/>
        <v>130.01956000080659</v>
      </c>
      <c r="Y117" s="69">
        <f t="shared" si="63"/>
        <v>128.95599999999999</v>
      </c>
      <c r="Z117" s="5">
        <v>1</v>
      </c>
      <c r="AA117" s="5"/>
    </row>
    <row r="118" spans="1:27" x14ac:dyDescent="0.25">
      <c r="A118" s="35">
        <f t="shared" si="55"/>
        <v>2009</v>
      </c>
      <c r="B118" s="35" t="str">
        <f t="shared" si="56"/>
        <v>Q2-2009</v>
      </c>
      <c r="C118" t="s">
        <v>232</v>
      </c>
      <c r="D118" s="3">
        <v>39933</v>
      </c>
      <c r="E118" s="33">
        <v>136.66800000000001</v>
      </c>
      <c r="F118" s="34">
        <v>14.545</v>
      </c>
      <c r="G118" s="34">
        <v>5.6420000000000003</v>
      </c>
      <c r="H118" s="21">
        <v>3.976</v>
      </c>
      <c r="I118" s="21">
        <v>1.8779999999999999</v>
      </c>
      <c r="J118" s="34">
        <v>5.1580000000000004</v>
      </c>
      <c r="K118" s="33">
        <v>98.366</v>
      </c>
      <c r="L118" s="5"/>
      <c r="M118" s="23">
        <f t="shared" si="93"/>
        <v>137.18105715375503</v>
      </c>
      <c r="N118" s="23">
        <f t="shared" si="93"/>
        <v>14.599602513400116</v>
      </c>
      <c r="O118" s="23">
        <f t="shared" si="93"/>
        <v>5.6631802943006848</v>
      </c>
      <c r="P118" s="23">
        <f t="shared" si="93"/>
        <v>3.9909260634774055</v>
      </c>
      <c r="Q118" s="23">
        <f t="shared" si="93"/>
        <v>1.8850500873266014</v>
      </c>
      <c r="R118" s="23">
        <f t="shared" si="93"/>
        <v>5.1773633388874396</v>
      </c>
      <c r="S118" s="23">
        <f t="shared" si="93"/>
        <v>98.73526990946138</v>
      </c>
      <c r="T118" s="53">
        <f t="shared" si="58"/>
        <v>3.0288169401072627</v>
      </c>
      <c r="U118" s="53">
        <f t="shared" si="59"/>
        <v>3.0571666666666668</v>
      </c>
      <c r="V118" s="69">
        <f t="shared" si="60"/>
        <v>264.20363242050138</v>
      </c>
      <c r="W118" s="69">
        <f t="shared" si="61"/>
        <v>266.23299999999995</v>
      </c>
      <c r="X118" s="69">
        <f t="shared" si="62"/>
        <v>267.23244936060865</v>
      </c>
      <c r="Y118" s="69">
        <f t="shared" si="63"/>
        <v>266.23299999999995</v>
      </c>
      <c r="Z118" s="5">
        <v>1</v>
      </c>
      <c r="AA118" s="5"/>
    </row>
    <row r="119" spans="1:27" x14ac:dyDescent="0.25">
      <c r="A119" s="35">
        <f t="shared" si="55"/>
        <v>2009</v>
      </c>
      <c r="B119" s="35" t="str">
        <f t="shared" si="56"/>
        <v>Q2-2009</v>
      </c>
      <c r="C119" t="s">
        <v>233</v>
      </c>
      <c r="D119" s="3">
        <v>39964</v>
      </c>
      <c r="E119" s="33">
        <v>26.218</v>
      </c>
      <c r="F119" s="34">
        <v>-1.4039999999999999</v>
      </c>
      <c r="G119" s="34">
        <v>5.4269999999999996</v>
      </c>
      <c r="H119" s="21">
        <v>1.4570000000000001</v>
      </c>
      <c r="I119" s="21">
        <v>1.383</v>
      </c>
      <c r="J119" s="34">
        <v>3.3050000000000002</v>
      </c>
      <c r="K119" s="33">
        <v>80.853999999999999</v>
      </c>
      <c r="L119" s="5"/>
      <c r="M119" s="23">
        <f t="shared" ref="M119:S119" si="94">E119/$AE44</f>
        <v>26.316423423604277</v>
      </c>
      <c r="N119" s="23">
        <f t="shared" si="94"/>
        <v>-1.4092706723144559</v>
      </c>
      <c r="O119" s="23">
        <f t="shared" si="94"/>
        <v>5.4473731756770318</v>
      </c>
      <c r="P119" s="23">
        <f t="shared" si="94"/>
        <v>1.4624696364402867</v>
      </c>
      <c r="Q119" s="23">
        <f t="shared" si="94"/>
        <v>1.3881918374721458</v>
      </c>
      <c r="R119" s="23">
        <f t="shared" si="94"/>
        <v>3.3174071025635881</v>
      </c>
      <c r="S119" s="23">
        <f t="shared" si="94"/>
        <v>81.15752915905486</v>
      </c>
      <c r="T119" s="53">
        <f t="shared" si="58"/>
        <v>3.0288169401072627</v>
      </c>
      <c r="U119" s="53">
        <f t="shared" si="59"/>
        <v>3.0571666666666668</v>
      </c>
      <c r="V119" s="69">
        <f t="shared" si="60"/>
        <v>114.65130672239046</v>
      </c>
      <c r="W119" s="69">
        <f t="shared" si="61"/>
        <v>117.24000000000001</v>
      </c>
      <c r="X119" s="69">
        <f t="shared" si="62"/>
        <v>117.68012366249772</v>
      </c>
      <c r="Y119" s="69">
        <f t="shared" si="63"/>
        <v>117.24000000000001</v>
      </c>
      <c r="Z119" s="5">
        <v>1</v>
      </c>
      <c r="AA119" s="5"/>
    </row>
    <row r="120" spans="1:27" x14ac:dyDescent="0.25">
      <c r="A120" s="35">
        <f t="shared" si="55"/>
        <v>2009</v>
      </c>
      <c r="B120" s="35" t="str">
        <f t="shared" si="56"/>
        <v>Q2-2009</v>
      </c>
      <c r="C120" t="s">
        <v>234</v>
      </c>
      <c r="D120" s="3">
        <v>39994</v>
      </c>
      <c r="E120" s="33">
        <v>92.935000000000002</v>
      </c>
      <c r="F120" s="34">
        <v>32.529000000000003</v>
      </c>
      <c r="G120" s="34">
        <v>6.7350000000000003</v>
      </c>
      <c r="H120" s="21">
        <v>0.98299999999999998</v>
      </c>
      <c r="I120" s="21">
        <v>1.498</v>
      </c>
      <c r="J120" s="34">
        <v>3.3780000000000001</v>
      </c>
      <c r="K120" s="33">
        <v>77.307000000000002</v>
      </c>
      <c r="L120" s="5"/>
      <c r="M120" s="23">
        <f t="shared" ref="M120:S121" si="95">E120/$AE44</f>
        <v>93.283881717623913</v>
      </c>
      <c r="N120" s="23">
        <f t="shared" si="95"/>
        <v>32.651115170738564</v>
      </c>
      <c r="O120" s="23">
        <f t="shared" si="95"/>
        <v>6.7602834601409274</v>
      </c>
      <c r="P120" s="23">
        <f t="shared" si="95"/>
        <v>0.98669022142814122</v>
      </c>
      <c r="Q120" s="23">
        <f t="shared" si="95"/>
        <v>1.5036235520847971</v>
      </c>
      <c r="R120" s="23">
        <f t="shared" si="95"/>
        <v>3.3906811474916188</v>
      </c>
      <c r="S120" s="23">
        <f t="shared" si="95"/>
        <v>77.597213578784661</v>
      </c>
      <c r="T120" s="53">
        <f t="shared" si="58"/>
        <v>3.0288169401072627</v>
      </c>
      <c r="U120" s="53">
        <f t="shared" si="59"/>
        <v>3.0571666666666668</v>
      </c>
      <c r="V120" s="69">
        <f t="shared" si="60"/>
        <v>213.14467190818539</v>
      </c>
      <c r="W120" s="69">
        <f t="shared" si="61"/>
        <v>215.36500000000001</v>
      </c>
      <c r="X120" s="69">
        <f t="shared" si="62"/>
        <v>216.17348884829266</v>
      </c>
      <c r="Y120" s="69">
        <f t="shared" si="63"/>
        <v>215.36500000000001</v>
      </c>
      <c r="Z120" s="5">
        <v>1</v>
      </c>
      <c r="AA120" s="5"/>
    </row>
    <row r="121" spans="1:27" x14ac:dyDescent="0.25">
      <c r="A121" s="35">
        <f t="shared" si="55"/>
        <v>2009</v>
      </c>
      <c r="B121" s="35" t="str">
        <f t="shared" si="56"/>
        <v>Q3-2009</v>
      </c>
      <c r="C121" t="s">
        <v>235</v>
      </c>
      <c r="D121" s="3">
        <v>40025</v>
      </c>
      <c r="E121" s="33">
        <v>64.858999999999995</v>
      </c>
      <c r="F121" s="34">
        <v>2.577</v>
      </c>
      <c r="G121" s="34">
        <v>7.0570000000000004</v>
      </c>
      <c r="H121" s="21">
        <v>1.9259999999999999</v>
      </c>
      <c r="I121" s="21">
        <v>2.073</v>
      </c>
      <c r="J121" s="34">
        <v>5.4349999999999996</v>
      </c>
      <c r="K121" s="33">
        <v>67.575999999999993</v>
      </c>
      <c r="L121" s="5"/>
      <c r="M121" s="23">
        <f t="shared" si="95"/>
        <v>64.695320838279159</v>
      </c>
      <c r="N121" s="23">
        <f t="shared" si="95"/>
        <v>2.5704966434919654</v>
      </c>
      <c r="O121" s="23">
        <f t="shared" si="95"/>
        <v>7.0391908471566946</v>
      </c>
      <c r="P121" s="23">
        <f t="shared" si="95"/>
        <v>1.9211395170219345</v>
      </c>
      <c r="Q121" s="23">
        <f t="shared" si="95"/>
        <v>2.0677685455796837</v>
      </c>
      <c r="R121" s="23">
        <f t="shared" si="95"/>
        <v>5.4212841510977228</v>
      </c>
      <c r="S121" s="23">
        <f t="shared" si="95"/>
        <v>67.405464175635643</v>
      </c>
      <c r="T121" s="53">
        <f t="shared" si="58"/>
        <v>3.0288169401072627</v>
      </c>
      <c r="U121" s="53">
        <f t="shared" si="59"/>
        <v>3.0571666666666668</v>
      </c>
      <c r="V121" s="69">
        <f t="shared" si="60"/>
        <v>148.09184777815551</v>
      </c>
      <c r="W121" s="69">
        <f t="shared" si="61"/>
        <v>151.50299999999999</v>
      </c>
      <c r="X121" s="69">
        <f t="shared" si="62"/>
        <v>151.12066471826279</v>
      </c>
      <c r="Y121" s="69">
        <f t="shared" si="63"/>
        <v>151.50299999999999</v>
      </c>
      <c r="Z121" s="5">
        <v>-1</v>
      </c>
      <c r="AA121" s="5"/>
    </row>
    <row r="122" spans="1:27" x14ac:dyDescent="0.25">
      <c r="A122" s="35">
        <f t="shared" si="55"/>
        <v>2009</v>
      </c>
      <c r="B122" s="35" t="str">
        <f t="shared" si="56"/>
        <v>Q3-2009</v>
      </c>
      <c r="C122" t="s">
        <v>236</v>
      </c>
      <c r="D122" s="3">
        <v>40056</v>
      </c>
      <c r="E122" s="33">
        <v>62.488999999999997</v>
      </c>
      <c r="F122" s="34">
        <v>4.9530000000000003</v>
      </c>
      <c r="G122" s="34">
        <v>1.944</v>
      </c>
      <c r="H122" s="21">
        <v>1.3959999999999999</v>
      </c>
      <c r="I122" s="21">
        <v>1.4550000000000001</v>
      </c>
      <c r="J122" s="34">
        <v>5.47</v>
      </c>
      <c r="K122" s="33">
        <v>67.831000000000003</v>
      </c>
      <c r="L122" s="5"/>
      <c r="M122" s="23">
        <f t="shared" ref="M122:S122" si="96">E122/$AE45</f>
        <v>62.331301806429735</v>
      </c>
      <c r="N122" s="23">
        <f t="shared" si="96"/>
        <v>4.9405005336498666</v>
      </c>
      <c r="O122" s="23">
        <f t="shared" si="96"/>
        <v>1.9390940919473731</v>
      </c>
      <c r="P122" s="23">
        <f t="shared" si="96"/>
        <v>1.3924770331062413</v>
      </c>
      <c r="Q122" s="23">
        <f t="shared" si="96"/>
        <v>1.4513281398062903</v>
      </c>
      <c r="R122" s="23">
        <f t="shared" si="96"/>
        <v>5.4561958245638538</v>
      </c>
      <c r="S122" s="23">
        <f t="shared" si="96"/>
        <v>67.659820653746024</v>
      </c>
      <c r="T122" s="53">
        <f t="shared" si="58"/>
        <v>3.0288169401072627</v>
      </c>
      <c r="U122" s="53">
        <f t="shared" si="59"/>
        <v>3.0571666666666668</v>
      </c>
      <c r="V122" s="69">
        <f t="shared" si="60"/>
        <v>142.14190114314209</v>
      </c>
      <c r="W122" s="69">
        <f t="shared" si="61"/>
        <v>145.53800000000001</v>
      </c>
      <c r="X122" s="69">
        <f t="shared" si="62"/>
        <v>145.17071808324937</v>
      </c>
      <c r="Y122" s="69">
        <f t="shared" si="63"/>
        <v>145.53800000000001</v>
      </c>
      <c r="Z122" s="5">
        <v>-1</v>
      </c>
      <c r="AA122" s="5"/>
    </row>
    <row r="123" spans="1:27" x14ac:dyDescent="0.25">
      <c r="A123" s="35">
        <f t="shared" si="55"/>
        <v>2009</v>
      </c>
      <c r="B123" s="35" t="str">
        <f t="shared" si="56"/>
        <v>Q3-2009</v>
      </c>
      <c r="C123" t="s">
        <v>237</v>
      </c>
      <c r="D123" s="3">
        <v>40086</v>
      </c>
      <c r="E123" s="33">
        <v>102.437</v>
      </c>
      <c r="F123" s="34">
        <v>28.792999999999999</v>
      </c>
      <c r="G123" s="34">
        <v>6.9779999999999998</v>
      </c>
      <c r="H123" s="21">
        <v>1.637</v>
      </c>
      <c r="I123" s="21">
        <v>1.9830000000000001</v>
      </c>
      <c r="J123" s="34">
        <v>8.0739999999999998</v>
      </c>
      <c r="K123" s="33">
        <v>68.998999999999995</v>
      </c>
      <c r="L123" s="5"/>
      <c r="M123" s="23">
        <f t="shared" ref="M123:S124" si="97">E123/$AE45</f>
        <v>102.17848842428656</v>
      </c>
      <c r="N123" s="23">
        <f t="shared" si="97"/>
        <v>28.720337546008601</v>
      </c>
      <c r="O123" s="23">
        <f t="shared" si="97"/>
        <v>6.9603902127617134</v>
      </c>
      <c r="P123" s="23">
        <f t="shared" si="97"/>
        <v>1.6328688418301698</v>
      </c>
      <c r="Q123" s="23">
        <f t="shared" si="97"/>
        <v>1.9779956709524904</v>
      </c>
      <c r="R123" s="23">
        <f t="shared" si="97"/>
        <v>8.0536243304439772</v>
      </c>
      <c r="S123" s="23">
        <f t="shared" si="97"/>
        <v>68.824873071130042</v>
      </c>
      <c r="T123" s="53">
        <f t="shared" si="58"/>
        <v>3.0288169401072627</v>
      </c>
      <c r="U123" s="53">
        <f t="shared" si="59"/>
        <v>3.0571666666666668</v>
      </c>
      <c r="V123" s="69">
        <f t="shared" si="60"/>
        <v>215.31976115730626</v>
      </c>
      <c r="W123" s="69">
        <f t="shared" si="61"/>
        <v>218.90100000000001</v>
      </c>
      <c r="X123" s="69">
        <f t="shared" si="62"/>
        <v>218.34857809741354</v>
      </c>
      <c r="Y123" s="69">
        <f t="shared" si="63"/>
        <v>218.90100000000001</v>
      </c>
      <c r="Z123" s="5">
        <v>-1</v>
      </c>
      <c r="AA123" s="5"/>
    </row>
    <row r="124" spans="1:27" x14ac:dyDescent="0.25">
      <c r="A124" s="35">
        <f t="shared" si="55"/>
        <v>2009</v>
      </c>
      <c r="B124" s="35" t="str">
        <f t="shared" si="56"/>
        <v>Q4-2009</v>
      </c>
      <c r="C124" t="s">
        <v>238</v>
      </c>
      <c r="D124" s="3">
        <v>40117</v>
      </c>
      <c r="E124" s="33">
        <v>61.247999999999998</v>
      </c>
      <c r="F124" s="34">
        <v>-4.5049999999999999</v>
      </c>
      <c r="G124" s="34">
        <v>4.3470000000000004</v>
      </c>
      <c r="H124" s="21">
        <v>1.556</v>
      </c>
      <c r="I124" s="21">
        <v>2.1589999999999998</v>
      </c>
      <c r="J124" s="34">
        <v>7.202</v>
      </c>
      <c r="K124" s="33">
        <v>63.287999999999997</v>
      </c>
      <c r="L124" s="5"/>
      <c r="M124" s="23">
        <f t="shared" si="97"/>
        <v>60.680034873583253</v>
      </c>
      <c r="N124" s="23">
        <f t="shared" si="97"/>
        <v>-4.463224221288737</v>
      </c>
      <c r="O124" s="23">
        <f t="shared" si="97"/>
        <v>4.3066893873345489</v>
      </c>
      <c r="P124" s="23">
        <f t="shared" si="97"/>
        <v>1.541570896409606</v>
      </c>
      <c r="Q124" s="23">
        <f t="shared" si="97"/>
        <v>2.1389791551081871</v>
      </c>
      <c r="R124" s="23">
        <f t="shared" si="97"/>
        <v>7.1352143932789094</v>
      </c>
      <c r="S124" s="23">
        <f t="shared" si="97"/>
        <v>62.701117539827209</v>
      </c>
      <c r="T124" s="53">
        <f t="shared" si="58"/>
        <v>3.0288169401072627</v>
      </c>
      <c r="U124" s="53">
        <f t="shared" si="59"/>
        <v>3.0571666666666668</v>
      </c>
      <c r="V124" s="69">
        <f t="shared" si="60"/>
        <v>131.0115650841457</v>
      </c>
      <c r="W124" s="69">
        <f t="shared" si="61"/>
        <v>135.29499999999999</v>
      </c>
      <c r="X124" s="69">
        <f t="shared" si="62"/>
        <v>134.04038202425298</v>
      </c>
      <c r="Y124" s="69">
        <f t="shared" si="63"/>
        <v>135.29499999999999</v>
      </c>
      <c r="Z124" s="5">
        <v>-1</v>
      </c>
      <c r="AA124" s="5"/>
    </row>
    <row r="125" spans="1:27" x14ac:dyDescent="0.25">
      <c r="A125" s="35">
        <f t="shared" si="55"/>
        <v>2009</v>
      </c>
      <c r="B125" s="35" t="str">
        <f t="shared" si="56"/>
        <v>Q4-2009</v>
      </c>
      <c r="C125" t="s">
        <v>239</v>
      </c>
      <c r="D125" s="3">
        <v>40147</v>
      </c>
      <c r="E125" s="33">
        <v>47.857999999999997</v>
      </c>
      <c r="F125" s="34">
        <v>-2.0990000000000002</v>
      </c>
      <c r="G125" s="34">
        <v>6.1040000000000001</v>
      </c>
      <c r="H125" s="21">
        <v>1.0489999999999999</v>
      </c>
      <c r="I125" s="21">
        <v>1.9119999999999999</v>
      </c>
      <c r="J125" s="34">
        <v>8.2409999999999997</v>
      </c>
      <c r="K125" s="33">
        <v>70.498000000000005</v>
      </c>
      <c r="L125" s="5"/>
      <c r="M125" s="23">
        <f t="shared" ref="M125:S125" si="98">E125/$AE46</f>
        <v>47.414203059364347</v>
      </c>
      <c r="N125" s="23">
        <f t="shared" si="98"/>
        <v>-2.0795355472774828</v>
      </c>
      <c r="O125" s="23">
        <f t="shared" si="98"/>
        <v>6.0473963699770152</v>
      </c>
      <c r="P125" s="23">
        <f t="shared" si="98"/>
        <v>1.039272410240152</v>
      </c>
      <c r="Q125" s="23">
        <f t="shared" si="98"/>
        <v>1.8942696362051199</v>
      </c>
      <c r="R125" s="23">
        <f t="shared" si="98"/>
        <v>8.1645795355472774</v>
      </c>
      <c r="S125" s="23">
        <f t="shared" si="98"/>
        <v>69.844257747483553</v>
      </c>
      <c r="T125" s="53">
        <f t="shared" si="58"/>
        <v>3.0288169401072627</v>
      </c>
      <c r="U125" s="53">
        <f t="shared" si="59"/>
        <v>3.0571666666666668</v>
      </c>
      <c r="V125" s="69">
        <f t="shared" si="60"/>
        <v>129.2956262714327</v>
      </c>
      <c r="W125" s="69">
        <f t="shared" si="61"/>
        <v>133.56299999999999</v>
      </c>
      <c r="X125" s="69">
        <f t="shared" si="62"/>
        <v>132.32444321153997</v>
      </c>
      <c r="Y125" s="69">
        <f t="shared" si="63"/>
        <v>133.56299999999999</v>
      </c>
      <c r="Z125" s="5">
        <v>-1</v>
      </c>
      <c r="AA125" s="5"/>
    </row>
    <row r="126" spans="1:27" x14ac:dyDescent="0.25">
      <c r="A126" s="35">
        <f t="shared" si="55"/>
        <v>2009</v>
      </c>
      <c r="B126" s="35" t="str">
        <f t="shared" si="56"/>
        <v>Q4-2009</v>
      </c>
      <c r="C126" t="s">
        <v>240</v>
      </c>
      <c r="D126" s="3">
        <v>40178</v>
      </c>
      <c r="E126" s="33">
        <v>98.625</v>
      </c>
      <c r="F126" s="34">
        <v>40.53</v>
      </c>
      <c r="G126" s="34">
        <v>5.8680000000000003</v>
      </c>
      <c r="H126" s="21">
        <v>1.361</v>
      </c>
      <c r="I126" s="21">
        <v>1.853</v>
      </c>
      <c r="J126" s="34">
        <v>8.8520000000000003</v>
      </c>
      <c r="K126" s="33">
        <v>61.828000000000003</v>
      </c>
      <c r="L126" s="5"/>
      <c r="M126" s="23">
        <f t="shared" ref="M126:S127" si="99">E126/$AE46</f>
        <v>97.71043037172069</v>
      </c>
      <c r="N126" s="23">
        <f t="shared" si="99"/>
        <v>40.154157089640961</v>
      </c>
      <c r="O126" s="23">
        <f t="shared" si="99"/>
        <v>5.8135848458429109</v>
      </c>
      <c r="P126" s="23">
        <f t="shared" si="99"/>
        <v>1.3483791709598161</v>
      </c>
      <c r="Q126" s="23">
        <f t="shared" si="99"/>
        <v>1.8358167551715938</v>
      </c>
      <c r="R126" s="23">
        <f t="shared" si="99"/>
        <v>8.7699136086232858</v>
      </c>
      <c r="S126" s="23">
        <f t="shared" si="99"/>
        <v>61.254656415946741</v>
      </c>
      <c r="T126" s="53">
        <f t="shared" si="58"/>
        <v>3.0288169401072627</v>
      </c>
      <c r="U126" s="53">
        <f t="shared" si="59"/>
        <v>3.0571666666666668</v>
      </c>
      <c r="V126" s="69">
        <f t="shared" si="60"/>
        <v>213.85812131779875</v>
      </c>
      <c r="W126" s="69">
        <f t="shared" si="61"/>
        <v>218.917</v>
      </c>
      <c r="X126" s="69">
        <f t="shared" si="62"/>
        <v>216.88693825790602</v>
      </c>
      <c r="Y126" s="69">
        <f t="shared" si="63"/>
        <v>218.917</v>
      </c>
      <c r="Z126" s="5">
        <v>-1</v>
      </c>
      <c r="AA126" s="5"/>
    </row>
    <row r="127" spans="1:27" x14ac:dyDescent="0.25">
      <c r="A127" s="35">
        <f t="shared" si="55"/>
        <v>2010</v>
      </c>
      <c r="B127" s="35" t="str">
        <f t="shared" si="56"/>
        <v>Q1-2010</v>
      </c>
      <c r="C127" t="s">
        <v>241</v>
      </c>
      <c r="D127" s="3">
        <v>40209</v>
      </c>
      <c r="E127" s="33">
        <v>103.523</v>
      </c>
      <c r="F127" s="34">
        <v>3.2320000000000002</v>
      </c>
      <c r="G127" s="34">
        <v>5.625</v>
      </c>
      <c r="H127" s="21">
        <v>1.4850000000000001</v>
      </c>
      <c r="I127" s="21">
        <v>2.0739999999999998</v>
      </c>
      <c r="J127" s="34">
        <v>6.45</v>
      </c>
      <c r="K127" s="33">
        <v>82.85</v>
      </c>
      <c r="L127" s="5"/>
      <c r="M127" s="23">
        <f t="shared" si="99"/>
        <v>102.21566168702299</v>
      </c>
      <c r="N127" s="23">
        <f t="shared" si="99"/>
        <v>3.1911847470847863</v>
      </c>
      <c r="O127" s="23">
        <f t="shared" si="99"/>
        <v>5.5539647903316585</v>
      </c>
      <c r="P127" s="23">
        <f t="shared" si="99"/>
        <v>1.466246704647558</v>
      </c>
      <c r="Q127" s="23">
        <f t="shared" si="99"/>
        <v>2.0478085289151751</v>
      </c>
      <c r="R127" s="23">
        <f t="shared" si="99"/>
        <v>6.3685462929136358</v>
      </c>
      <c r="S127" s="23">
        <f t="shared" si="99"/>
        <v>81.803730289596075</v>
      </c>
      <c r="T127" s="53" t="e">
        <f t="shared" si="58"/>
        <v>#N/A</v>
      </c>
      <c r="U127" s="53" t="e">
        <f t="shared" si="59"/>
        <v>#N/A</v>
      </c>
      <c r="V127" s="69" t="e">
        <f t="shared" si="60"/>
        <v>#N/A</v>
      </c>
      <c r="W127" s="69">
        <f t="shared" si="61"/>
        <v>205.23899999999998</v>
      </c>
      <c r="X127" s="69">
        <f t="shared" si="62"/>
        <v>202.64714304051188</v>
      </c>
      <c r="Y127" s="69">
        <f t="shared" si="63"/>
        <v>205.23899999999998</v>
      </c>
      <c r="Z127" s="5">
        <v>-1</v>
      </c>
      <c r="AA127" s="5"/>
    </row>
    <row r="128" spans="1:27" x14ac:dyDescent="0.25">
      <c r="A128" s="35">
        <f t="shared" si="55"/>
        <v>2010</v>
      </c>
      <c r="B128" s="35" t="str">
        <f t="shared" si="56"/>
        <v>Q1-2010</v>
      </c>
      <c r="C128" t="s">
        <v>242</v>
      </c>
      <c r="D128" s="3">
        <v>40237</v>
      </c>
      <c r="E128" s="33">
        <v>22.748999999999999</v>
      </c>
      <c r="F128" s="34">
        <v>8.234</v>
      </c>
      <c r="G128" s="34">
        <v>0.86199999999999999</v>
      </c>
      <c r="H128" s="21">
        <v>1.0640000000000001</v>
      </c>
      <c r="I128" s="21">
        <v>1.6919999999999999</v>
      </c>
      <c r="J128" s="34">
        <v>6.9980000000000002</v>
      </c>
      <c r="K128" s="33">
        <v>65.921999999999997</v>
      </c>
      <c r="L128" s="5"/>
      <c r="M128" s="23">
        <f t="shared" ref="M128:S128" si="100">E128/$AE47</f>
        <v>22.461714669378647</v>
      </c>
      <c r="N128" s="23">
        <f t="shared" si="100"/>
        <v>8.1300170815272672</v>
      </c>
      <c r="O128" s="23">
        <f t="shared" si="100"/>
        <v>0.85111424875838038</v>
      </c>
      <c r="P128" s="23">
        <f t="shared" si="100"/>
        <v>1.0505632954511797</v>
      </c>
      <c r="Q128" s="23">
        <f t="shared" si="100"/>
        <v>1.6706326089317629</v>
      </c>
      <c r="R128" s="23">
        <f t="shared" si="100"/>
        <v>6.9096258849317245</v>
      </c>
      <c r="S128" s="23">
        <f t="shared" si="100"/>
        <v>65.089505228132197</v>
      </c>
      <c r="T128" s="53" t="e">
        <f t="shared" si="58"/>
        <v>#N/A</v>
      </c>
      <c r="U128" s="53" t="e">
        <f t="shared" si="59"/>
        <v>#N/A</v>
      </c>
      <c r="V128" s="69" t="e">
        <f t="shared" si="60"/>
        <v>#N/A</v>
      </c>
      <c r="W128" s="69">
        <f t="shared" si="61"/>
        <v>107.52099999999999</v>
      </c>
      <c r="X128" s="69">
        <f t="shared" si="62"/>
        <v>106.16317301711116</v>
      </c>
      <c r="Y128" s="69">
        <f t="shared" si="63"/>
        <v>107.52099999999999</v>
      </c>
      <c r="Z128" s="5">
        <v>-1</v>
      </c>
      <c r="AA128" s="5"/>
    </row>
    <row r="129" spans="1:27" x14ac:dyDescent="0.25">
      <c r="A129" s="35">
        <f t="shared" si="55"/>
        <v>2010</v>
      </c>
      <c r="B129" s="35" t="str">
        <f t="shared" si="56"/>
        <v>Q1-2010</v>
      </c>
      <c r="C129" t="s">
        <v>243</v>
      </c>
      <c r="D129" s="3">
        <v>40268</v>
      </c>
      <c r="E129" s="33">
        <v>59.503</v>
      </c>
      <c r="F129" s="34">
        <v>8.5779999999999994</v>
      </c>
      <c r="G129" s="34">
        <v>6.782</v>
      </c>
      <c r="H129" s="21">
        <v>2.8290000000000002</v>
      </c>
      <c r="I129" s="21">
        <v>1.9419999999999999</v>
      </c>
      <c r="J129" s="34">
        <v>9.4380000000000006</v>
      </c>
      <c r="K129" s="33">
        <v>64.284999999999997</v>
      </c>
      <c r="L129" s="5"/>
      <c r="M129" s="23">
        <f t="shared" ref="M129:S130" si="101">E129/$AE47</f>
        <v>58.751567452285279</v>
      </c>
      <c r="N129" s="23">
        <f t="shared" si="101"/>
        <v>8.4696728838159938</v>
      </c>
      <c r="O129" s="23">
        <f t="shared" si="101"/>
        <v>6.6963536369829884</v>
      </c>
      <c r="P129" s="23">
        <f t="shared" si="101"/>
        <v>2.7932740252174693</v>
      </c>
      <c r="Q129" s="23">
        <f t="shared" si="101"/>
        <v>1.9174754885020588</v>
      </c>
      <c r="R129" s="23">
        <f t="shared" si="101"/>
        <v>9.318812389537813</v>
      </c>
      <c r="S129" s="23">
        <f t="shared" si="101"/>
        <v>63.473178052705897</v>
      </c>
      <c r="T129" s="53" t="e">
        <f t="shared" si="58"/>
        <v>#N/A</v>
      </c>
      <c r="U129" s="53" t="e">
        <f t="shared" si="59"/>
        <v>#N/A</v>
      </c>
      <c r="V129" s="69" t="e">
        <f t="shared" si="60"/>
        <v>#N/A</v>
      </c>
      <c r="W129" s="69">
        <f t="shared" si="61"/>
        <v>153.35699999999997</v>
      </c>
      <c r="X129" s="69">
        <f t="shared" si="62"/>
        <v>151.4203339290475</v>
      </c>
      <c r="Y129" s="69">
        <f t="shared" si="63"/>
        <v>153.35699999999997</v>
      </c>
      <c r="Z129" s="5">
        <v>-1</v>
      </c>
      <c r="AA129" s="5"/>
    </row>
    <row r="130" spans="1:27" x14ac:dyDescent="0.25">
      <c r="A130" s="35">
        <f t="shared" si="55"/>
        <v>2010</v>
      </c>
      <c r="B130" s="35" t="str">
        <f t="shared" si="56"/>
        <v>Q2-2010</v>
      </c>
      <c r="C130" t="s">
        <v>244</v>
      </c>
      <c r="D130" s="3">
        <v>40298</v>
      </c>
      <c r="E130" s="33">
        <v>107.31</v>
      </c>
      <c r="F130" s="34">
        <v>23.117999999999999</v>
      </c>
      <c r="G130" s="34">
        <v>6.3209999999999997</v>
      </c>
      <c r="H130" s="21">
        <v>3.25</v>
      </c>
      <c r="I130" s="21">
        <v>2.117</v>
      </c>
      <c r="J130" s="34">
        <v>5.5289999999999999</v>
      </c>
      <c r="K130" s="33">
        <v>97.616</v>
      </c>
      <c r="L130" s="5"/>
      <c r="M130" s="23">
        <f t="shared" si="101"/>
        <v>105.83570857948774</v>
      </c>
      <c r="N130" s="23">
        <f t="shared" si="101"/>
        <v>22.800390559506077</v>
      </c>
      <c r="O130" s="23">
        <f t="shared" si="101"/>
        <v>6.2341581765999621</v>
      </c>
      <c r="P130" s="23">
        <f t="shared" si="101"/>
        <v>3.2053494817196455</v>
      </c>
      <c r="Q130" s="23">
        <f t="shared" si="101"/>
        <v>2.0879153393232275</v>
      </c>
      <c r="R130" s="23">
        <f t="shared" si="101"/>
        <v>5.4530391644393594</v>
      </c>
      <c r="S130" s="23">
        <f t="shared" si="101"/>
        <v>96.274890771552279</v>
      </c>
      <c r="T130" s="53" t="e">
        <f t="shared" si="58"/>
        <v>#N/A</v>
      </c>
      <c r="U130" s="53" t="e">
        <f t="shared" si="59"/>
        <v>#N/A</v>
      </c>
      <c r="V130" s="69" t="e">
        <f t="shared" si="60"/>
        <v>#N/A</v>
      </c>
      <c r="W130" s="69">
        <f t="shared" si="61"/>
        <v>245.26099999999997</v>
      </c>
      <c r="X130" s="69">
        <f t="shared" si="62"/>
        <v>241.89145207262828</v>
      </c>
      <c r="Y130" s="69">
        <f t="shared" si="63"/>
        <v>245.26099999999997</v>
      </c>
      <c r="Z130" s="5">
        <v>-1</v>
      </c>
      <c r="AA130" s="5"/>
    </row>
    <row r="131" spans="1:27" x14ac:dyDescent="0.25">
      <c r="A131" s="35">
        <f t="shared" si="55"/>
        <v>2010</v>
      </c>
      <c r="B131" s="35" t="str">
        <f t="shared" si="56"/>
        <v>Q2-2010</v>
      </c>
      <c r="C131" t="s">
        <v>245</v>
      </c>
      <c r="D131" s="3">
        <v>40329</v>
      </c>
      <c r="E131" s="33">
        <v>45.554000000000002</v>
      </c>
      <c r="F131" s="34">
        <v>4.4050000000000002</v>
      </c>
      <c r="G131" s="34">
        <v>4.6920000000000002</v>
      </c>
      <c r="H131" s="21">
        <v>1.133</v>
      </c>
      <c r="I131" s="21">
        <v>1.7849999999999999</v>
      </c>
      <c r="J131" s="34">
        <v>7.5970000000000004</v>
      </c>
      <c r="K131" s="33">
        <v>81.628</v>
      </c>
      <c r="L131" s="5"/>
      <c r="M131" s="23">
        <f t="shared" ref="M131:S131" si="102">E131/$AE48</f>
        <v>44.928150858540533</v>
      </c>
      <c r="N131" s="23">
        <f t="shared" si="102"/>
        <v>4.3444813744538582</v>
      </c>
      <c r="O131" s="23">
        <f t="shared" si="102"/>
        <v>4.6275383902241778</v>
      </c>
      <c r="P131" s="23">
        <f t="shared" si="102"/>
        <v>1.1174341423964178</v>
      </c>
      <c r="Q131" s="23">
        <f t="shared" si="102"/>
        <v>1.7604765614983282</v>
      </c>
      <c r="R131" s="23">
        <f t="shared" si="102"/>
        <v>7.4926276961920451</v>
      </c>
      <c r="S131" s="23">
        <f t="shared" si="102"/>
        <v>80.506543844249606</v>
      </c>
      <c r="T131" s="53" t="e">
        <f t="shared" si="58"/>
        <v>#N/A</v>
      </c>
      <c r="U131" s="53" t="e">
        <f t="shared" si="59"/>
        <v>#N/A</v>
      </c>
      <c r="V131" s="69" t="e">
        <f t="shared" si="60"/>
        <v>#N/A</v>
      </c>
      <c r="W131" s="69">
        <f t="shared" si="61"/>
        <v>146.79399999999998</v>
      </c>
      <c r="X131" s="69">
        <f t="shared" si="62"/>
        <v>144.77725286755498</v>
      </c>
      <c r="Y131" s="69">
        <f t="shared" si="63"/>
        <v>146.79399999999998</v>
      </c>
      <c r="Z131" s="5">
        <v>-1</v>
      </c>
      <c r="AA131" s="5"/>
    </row>
    <row r="132" spans="1:27" x14ac:dyDescent="0.25">
      <c r="A132" s="35">
        <f t="shared" si="55"/>
        <v>2010</v>
      </c>
      <c r="B132" s="35" t="str">
        <f t="shared" si="56"/>
        <v>Q2-2010</v>
      </c>
      <c r="C132" t="s">
        <v>246</v>
      </c>
      <c r="D132" s="3">
        <v>40359</v>
      </c>
      <c r="E132" s="33">
        <v>109.005</v>
      </c>
      <c r="F132" s="34">
        <v>51.468000000000004</v>
      </c>
      <c r="G132" s="34">
        <v>6.7249999999999996</v>
      </c>
      <c r="H132" s="21">
        <v>1.37</v>
      </c>
      <c r="I132" s="21">
        <v>2.1560000000000001</v>
      </c>
      <c r="J132" s="34">
        <v>8.2219999999999995</v>
      </c>
      <c r="K132" s="33">
        <v>72.102000000000004</v>
      </c>
      <c r="L132" s="5"/>
      <c r="M132" s="23">
        <f t="shared" ref="M132:S133" si="103">E132/$AE48</f>
        <v>107.5074216168769</v>
      </c>
      <c r="N132" s="23">
        <f t="shared" si="103"/>
        <v>50.760900653891298</v>
      </c>
      <c r="O132" s="23">
        <f t="shared" si="103"/>
        <v>6.6326077737121887</v>
      </c>
      <c r="P132" s="23">
        <f t="shared" si="103"/>
        <v>1.3511780892172045</v>
      </c>
      <c r="Q132" s="23">
        <f t="shared" si="103"/>
        <v>2.1263795331038633</v>
      </c>
      <c r="R132" s="23">
        <f t="shared" si="103"/>
        <v>8.1090410580612069</v>
      </c>
      <c r="S132" s="23">
        <f t="shared" si="103"/>
        <v>71.111417947984577</v>
      </c>
      <c r="T132" s="53" t="e">
        <f t="shared" si="58"/>
        <v>#N/A</v>
      </c>
      <c r="U132" s="53" t="e">
        <f t="shared" si="59"/>
        <v>#N/A</v>
      </c>
      <c r="V132" s="69" t="e">
        <f t="shared" si="60"/>
        <v>#N/A</v>
      </c>
      <c r="W132" s="69">
        <f t="shared" si="61"/>
        <v>251.04800000000003</v>
      </c>
      <c r="X132" s="69">
        <f t="shared" si="62"/>
        <v>247.59894667284721</v>
      </c>
      <c r="Y132" s="69">
        <f t="shared" si="63"/>
        <v>251.04800000000003</v>
      </c>
      <c r="Z132" s="5">
        <v>-1</v>
      </c>
      <c r="AA132" s="5"/>
    </row>
    <row r="133" spans="1:27" x14ac:dyDescent="0.25">
      <c r="A133" s="35">
        <f t="shared" si="55"/>
        <v>2010</v>
      </c>
      <c r="B133" s="35" t="str">
        <f t="shared" si="56"/>
        <v>Q3-2010</v>
      </c>
      <c r="C133" t="s">
        <v>247</v>
      </c>
      <c r="D133" s="3">
        <v>40390</v>
      </c>
      <c r="E133" s="33">
        <v>64.075999999999993</v>
      </c>
      <c r="F133" s="34">
        <v>6.7530000000000001</v>
      </c>
      <c r="G133" s="34">
        <v>5.9160000000000004</v>
      </c>
      <c r="H133" s="21">
        <v>1.3979999999999999</v>
      </c>
      <c r="I133" s="21">
        <v>2.649</v>
      </c>
      <c r="J133" s="34">
        <v>8.2070000000000007</v>
      </c>
      <c r="K133" s="33">
        <v>66.546000000000006</v>
      </c>
      <c r="L133" s="5"/>
      <c r="M133" s="23">
        <f t="shared" si="103"/>
        <v>63.009253340937924</v>
      </c>
      <c r="N133" s="23">
        <f t="shared" si="103"/>
        <v>6.6405750641637091</v>
      </c>
      <c r="O133" s="23">
        <f t="shared" si="103"/>
        <v>5.817509563096773</v>
      </c>
      <c r="P133" s="23">
        <f t="shared" si="103"/>
        <v>1.374725890670941</v>
      </c>
      <c r="Q133" s="23">
        <f t="shared" si="103"/>
        <v>2.6048990589322769</v>
      </c>
      <c r="R133" s="23">
        <f t="shared" si="103"/>
        <v>8.0703686586097394</v>
      </c>
      <c r="S133" s="23">
        <f t="shared" si="103"/>
        <v>65.438132418160549</v>
      </c>
      <c r="T133" s="53" t="e">
        <f t="shared" si="58"/>
        <v>#N/A</v>
      </c>
      <c r="U133" s="53" t="e">
        <f t="shared" si="59"/>
        <v>#N/A</v>
      </c>
      <c r="V133" s="69" t="e">
        <f t="shared" si="60"/>
        <v>#N/A</v>
      </c>
      <c r="W133" s="69">
        <f t="shared" si="61"/>
        <v>155.54500000000002</v>
      </c>
      <c r="X133" s="69">
        <f t="shared" si="62"/>
        <v>152.95546399457191</v>
      </c>
      <c r="Y133" s="69">
        <f t="shared" si="63"/>
        <v>155.54500000000002</v>
      </c>
      <c r="Z133" s="5">
        <v>-1</v>
      </c>
      <c r="AA133" s="5"/>
    </row>
    <row r="134" spans="1:27" x14ac:dyDescent="0.25">
      <c r="A134" s="35">
        <f t="shared" si="55"/>
        <v>2010</v>
      </c>
      <c r="B134" s="35" t="str">
        <f t="shared" si="56"/>
        <v>Q3-2010</v>
      </c>
      <c r="C134" t="s">
        <v>248</v>
      </c>
      <c r="D134" s="3">
        <v>40421</v>
      </c>
      <c r="E134" s="33">
        <v>71.771000000000001</v>
      </c>
      <c r="F134" s="34">
        <v>2.6840000000000002</v>
      </c>
      <c r="G134" s="34">
        <v>5.306</v>
      </c>
      <c r="H134" s="21">
        <v>1.2809999999999999</v>
      </c>
      <c r="I134" s="21">
        <v>2.3319999999999999</v>
      </c>
      <c r="J134" s="34">
        <v>9.75</v>
      </c>
      <c r="K134" s="33">
        <v>70.873999999999995</v>
      </c>
      <c r="L134" s="5"/>
      <c r="M134" s="23">
        <f t="shared" ref="M134:S134" si="104">E134/$AE49</f>
        <v>70.576145850746869</v>
      </c>
      <c r="N134" s="23">
        <f t="shared" si="104"/>
        <v>2.6393163737917069</v>
      </c>
      <c r="O134" s="23">
        <f t="shared" si="104"/>
        <v>5.2176649326895665</v>
      </c>
      <c r="P134" s="23">
        <f t="shared" si="104"/>
        <v>1.2596737238551328</v>
      </c>
      <c r="Q134" s="23">
        <f t="shared" si="104"/>
        <v>2.293176521491155</v>
      </c>
      <c r="R134" s="23">
        <f t="shared" si="104"/>
        <v>9.587680567984032</v>
      </c>
      <c r="S134" s="23">
        <f t="shared" si="104"/>
        <v>69.694079238492321</v>
      </c>
      <c r="T134" s="53" t="e">
        <f t="shared" si="58"/>
        <v>#N/A</v>
      </c>
      <c r="U134" s="53" t="e">
        <f t="shared" si="59"/>
        <v>#N/A</v>
      </c>
      <c r="V134" s="69" t="e">
        <f t="shared" si="60"/>
        <v>#N/A</v>
      </c>
      <c r="W134" s="69">
        <f t="shared" si="61"/>
        <v>163.99799999999999</v>
      </c>
      <c r="X134" s="69">
        <f t="shared" si="62"/>
        <v>161.26773720905078</v>
      </c>
      <c r="Y134" s="69">
        <f t="shared" si="63"/>
        <v>163.99799999999999</v>
      </c>
      <c r="Z134" s="5">
        <v>-1</v>
      </c>
      <c r="AA134" s="5"/>
    </row>
    <row r="135" spans="1:27" x14ac:dyDescent="0.25">
      <c r="A135" s="35">
        <f t="shared" si="55"/>
        <v>2010</v>
      </c>
      <c r="B135" s="35" t="str">
        <f t="shared" si="56"/>
        <v>Q3-2010</v>
      </c>
      <c r="C135" t="s">
        <v>249</v>
      </c>
      <c r="D135" s="3">
        <v>40451</v>
      </c>
      <c r="E135" s="33">
        <v>107.327</v>
      </c>
      <c r="F135" s="34">
        <v>49.04</v>
      </c>
      <c r="G135" s="34">
        <v>8.3610000000000007</v>
      </c>
      <c r="H135" s="21">
        <v>1.1080000000000001</v>
      </c>
      <c r="I135" s="21">
        <v>2.6259999999999999</v>
      </c>
      <c r="J135" s="34">
        <v>9.3859999999999992</v>
      </c>
      <c r="K135" s="33">
        <v>67.356999999999999</v>
      </c>
      <c r="L135" s="5"/>
      <c r="M135" s="23">
        <f t="shared" ref="M135:S136" si="105">E135/$AE49</f>
        <v>105.54020434051509</v>
      </c>
      <c r="N135" s="23">
        <f t="shared" si="105"/>
        <v>48.223574877326861</v>
      </c>
      <c r="O135" s="23">
        <f t="shared" si="105"/>
        <v>8.2218048439912295</v>
      </c>
      <c r="P135" s="23">
        <f t="shared" si="105"/>
        <v>1.0895538532642366</v>
      </c>
      <c r="Q135" s="23">
        <f t="shared" si="105"/>
        <v>2.5822819663103656</v>
      </c>
      <c r="R135" s="23">
        <f t="shared" si="105"/>
        <v>9.2297404934459593</v>
      </c>
      <c r="S135" s="23">
        <f t="shared" si="105"/>
        <v>66.235630771046189</v>
      </c>
      <c r="T135" s="53" t="e">
        <f t="shared" si="58"/>
        <v>#N/A</v>
      </c>
      <c r="U135" s="53" t="e">
        <f t="shared" si="59"/>
        <v>#N/A</v>
      </c>
      <c r="V135" s="69" t="e">
        <f t="shared" si="60"/>
        <v>#N/A</v>
      </c>
      <c r="W135" s="69">
        <f t="shared" si="61"/>
        <v>245.20499999999998</v>
      </c>
      <c r="X135" s="69">
        <f t="shared" si="62"/>
        <v>241.12279114589995</v>
      </c>
      <c r="Y135" s="69">
        <f t="shared" si="63"/>
        <v>245.20499999999998</v>
      </c>
      <c r="Z135" s="5">
        <v>-1</v>
      </c>
      <c r="AA135" s="5"/>
    </row>
    <row r="136" spans="1:27" x14ac:dyDescent="0.25">
      <c r="A136" s="35">
        <f t="shared" ref="A136:A181" si="106">YEAR(C136)</f>
        <v>2010</v>
      </c>
      <c r="B136" s="35" t="str">
        <f t="shared" ref="B136:B181" si="107">"Q"&amp;ROUNDUP(MONTH(C136)/3, 0)&amp;"-"&amp;YEAR(C136)</f>
        <v>Q4-2010</v>
      </c>
      <c r="C136" t="s">
        <v>250</v>
      </c>
      <c r="D136" s="3">
        <v>40482</v>
      </c>
      <c r="E136" s="33">
        <v>71.399000000000001</v>
      </c>
      <c r="F136" s="34">
        <v>-4.4039999999999999</v>
      </c>
      <c r="G136" s="34">
        <v>4.476</v>
      </c>
      <c r="H136" s="21">
        <v>0.28100000000000003</v>
      </c>
      <c r="I136" s="21">
        <v>2.6190000000000002</v>
      </c>
      <c r="J136" s="34">
        <v>8.4879999999999995</v>
      </c>
      <c r="K136" s="33">
        <v>63.091999999999999</v>
      </c>
      <c r="L136" s="5"/>
      <c r="M136" s="23">
        <f t="shared" si="105"/>
        <v>69.839484315240682</v>
      </c>
      <c r="N136" s="23">
        <f t="shared" si="105"/>
        <v>-4.3078066769047174</v>
      </c>
      <c r="O136" s="23">
        <f t="shared" si="105"/>
        <v>4.3782340340203261</v>
      </c>
      <c r="P136" s="23">
        <f t="shared" si="105"/>
        <v>0.27486232429841639</v>
      </c>
      <c r="Q136" s="23">
        <f t="shared" si="105"/>
        <v>2.5617951150802583</v>
      </c>
      <c r="R136" s="23">
        <f t="shared" si="105"/>
        <v>8.302602877740064</v>
      </c>
      <c r="S136" s="23">
        <f t="shared" si="105"/>
        <v>61.713927988027351</v>
      </c>
      <c r="T136" s="53" t="e">
        <f t="shared" ref="T136:T181" si="108">VLOOKUP(TEXT(YEAR($D136), 0),$AH:$AL, MATCH(T$1, $AH$2:$AL$2, 0), FALSE)</f>
        <v>#N/A</v>
      </c>
      <c r="U136" s="53" t="e">
        <f t="shared" ref="U136:U181" si="109">VLOOKUP(TEXT(YEAR($D136), 0),$AH:$AM, MATCH(U$1, $AH$2:$AM$2, 0), FALSE)</f>
        <v>#N/A</v>
      </c>
      <c r="V136" s="69" t="e">
        <f t="shared" ref="V136:V181" si="110">(SUM(M136:S136)-T136)</f>
        <v>#N/A</v>
      </c>
      <c r="W136" s="69">
        <f t="shared" ref="W136:W181" si="111">SUM(E136:K136)-AM136</f>
        <v>145.95100000000002</v>
      </c>
      <c r="X136" s="69">
        <f t="shared" ref="X136:X181" si="112">SUM(M136:S136)</f>
        <v>142.76309997750235</v>
      </c>
      <c r="Y136" s="69">
        <f t="shared" ref="Y136:Y181" si="113">SUM(E136:K136)</f>
        <v>145.95100000000002</v>
      </c>
      <c r="Z136" s="5">
        <v>-1</v>
      </c>
      <c r="AA136" s="5"/>
    </row>
    <row r="137" spans="1:27" x14ac:dyDescent="0.25">
      <c r="A137" s="35">
        <f t="shared" si="106"/>
        <v>2010</v>
      </c>
      <c r="B137" s="35" t="str">
        <f t="shared" si="107"/>
        <v>Q4-2010</v>
      </c>
      <c r="C137" t="s">
        <v>251</v>
      </c>
      <c r="D137" s="3">
        <v>40512</v>
      </c>
      <c r="E137" s="33">
        <v>64.305999999999997</v>
      </c>
      <c r="F137" s="34">
        <v>-3.0649999999999999</v>
      </c>
      <c r="G137" s="34">
        <v>6.3259999999999996</v>
      </c>
      <c r="H137" s="21">
        <v>0.22500000000000001</v>
      </c>
      <c r="I137" s="21">
        <v>2.4580000000000002</v>
      </c>
      <c r="J137" s="34">
        <v>7.7220000000000004</v>
      </c>
      <c r="K137" s="33">
        <v>70.998000000000005</v>
      </c>
      <c r="L137" s="5"/>
      <c r="M137" s="23">
        <f t="shared" ref="M137:S137" si="114">E137/$AE50</f>
        <v>62.901411481615526</v>
      </c>
      <c r="N137" s="23">
        <f t="shared" si="114"/>
        <v>-2.9980534661019438</v>
      </c>
      <c r="O137" s="23">
        <f t="shared" si="114"/>
        <v>6.1878258487963764</v>
      </c>
      <c r="P137" s="23">
        <f t="shared" si="114"/>
        <v>0.22008549098627647</v>
      </c>
      <c r="Q137" s="23">
        <f t="shared" si="114"/>
        <v>2.4043117193078558</v>
      </c>
      <c r="R137" s="23">
        <f t="shared" si="114"/>
        <v>7.5533340506490081</v>
      </c>
      <c r="S137" s="23">
        <f t="shared" si="114"/>
        <v>69.447243062416248</v>
      </c>
      <c r="T137" s="53" t="e">
        <f t="shared" si="108"/>
        <v>#N/A</v>
      </c>
      <c r="U137" s="53" t="e">
        <f t="shared" si="109"/>
        <v>#N/A</v>
      </c>
      <c r="V137" s="69" t="e">
        <f t="shared" si="110"/>
        <v>#N/A</v>
      </c>
      <c r="W137" s="69">
        <f t="shared" si="111"/>
        <v>148.96999999999997</v>
      </c>
      <c r="X137" s="69">
        <f t="shared" si="112"/>
        <v>145.71615818766935</v>
      </c>
      <c r="Y137" s="69">
        <f t="shared" si="113"/>
        <v>148.96999999999997</v>
      </c>
      <c r="Z137" s="5">
        <v>-1</v>
      </c>
      <c r="AA137" s="5"/>
    </row>
    <row r="138" spans="1:27" x14ac:dyDescent="0.25">
      <c r="A138" s="35">
        <f t="shared" si="106"/>
        <v>2010</v>
      </c>
      <c r="B138" s="35" t="str">
        <f t="shared" si="107"/>
        <v>Q4-2010</v>
      </c>
      <c r="C138" t="s">
        <v>252</v>
      </c>
      <c r="D138" s="3">
        <v>40543</v>
      </c>
      <c r="E138" s="33">
        <v>120.316</v>
      </c>
      <c r="F138" s="34">
        <v>43.4</v>
      </c>
      <c r="G138" s="34">
        <v>5.968</v>
      </c>
      <c r="H138" s="21">
        <v>0.218</v>
      </c>
      <c r="I138" s="21">
        <v>2.2959999999999998</v>
      </c>
      <c r="J138" s="34">
        <v>7.9829999999999997</v>
      </c>
      <c r="K138" s="33">
        <v>56.694000000000003</v>
      </c>
      <c r="L138" s="5"/>
      <c r="M138" s="23">
        <f t="shared" ref="M138:S139" si="115">E138/$AE50</f>
        <v>117.68802637113262</v>
      </c>
      <c r="N138" s="23">
        <f t="shared" si="115"/>
        <v>42.452045816908438</v>
      </c>
      <c r="O138" s="23">
        <f t="shared" si="115"/>
        <v>5.8376453786937681</v>
      </c>
      <c r="P138" s="23">
        <f t="shared" si="115"/>
        <v>0.21323838682225896</v>
      </c>
      <c r="Q138" s="23">
        <f t="shared" si="115"/>
        <v>2.2458501657977363</v>
      </c>
      <c r="R138" s="23">
        <f t="shared" si="115"/>
        <v>7.8086332201930881</v>
      </c>
      <c r="S138" s="23">
        <f t="shared" si="115"/>
        <v>55.455674782115366</v>
      </c>
      <c r="T138" s="53" t="e">
        <f t="shared" si="108"/>
        <v>#N/A</v>
      </c>
      <c r="U138" s="53" t="e">
        <f t="shared" si="109"/>
        <v>#N/A</v>
      </c>
      <c r="V138" s="69" t="e">
        <f t="shared" si="110"/>
        <v>#N/A</v>
      </c>
      <c r="W138" s="69">
        <f t="shared" si="111"/>
        <v>236.875</v>
      </c>
      <c r="X138" s="69">
        <f t="shared" si="112"/>
        <v>231.7011141216633</v>
      </c>
      <c r="Y138" s="69">
        <f t="shared" si="113"/>
        <v>236.875</v>
      </c>
      <c r="Z138" s="5">
        <v>-1</v>
      </c>
      <c r="AA138" s="5"/>
    </row>
    <row r="139" spans="1:27" x14ac:dyDescent="0.25">
      <c r="A139" s="35">
        <f t="shared" si="106"/>
        <v>2011</v>
      </c>
      <c r="B139" s="35" t="str">
        <f t="shared" si="107"/>
        <v>Q1-2011</v>
      </c>
      <c r="C139" t="s">
        <v>253</v>
      </c>
      <c r="D139" s="3">
        <v>40574</v>
      </c>
      <c r="E139" s="33">
        <v>128.97300000000001</v>
      </c>
      <c r="F139" s="34">
        <v>3.645</v>
      </c>
      <c r="G139" s="34">
        <v>5.1369999999999996</v>
      </c>
      <c r="H139" s="21">
        <v>-0.80400000000000005</v>
      </c>
      <c r="I139" s="21">
        <v>2.4209999999999998</v>
      </c>
      <c r="J139" s="34">
        <v>10.771000000000001</v>
      </c>
      <c r="K139" s="33">
        <v>76.408000000000001</v>
      </c>
      <c r="L139" s="5"/>
      <c r="M139" s="23">
        <f t="shared" si="115"/>
        <v>125.21772056039381</v>
      </c>
      <c r="N139" s="23">
        <f t="shared" si="115"/>
        <v>3.5388693094107713</v>
      </c>
      <c r="O139" s="23">
        <f t="shared" si="115"/>
        <v>4.9874270623986634</v>
      </c>
      <c r="P139" s="23">
        <f t="shared" si="115"/>
        <v>-0.78059010281653229</v>
      </c>
      <c r="Q139" s="23">
        <f t="shared" si="115"/>
        <v>2.3505082573617218</v>
      </c>
      <c r="R139" s="23">
        <f t="shared" si="115"/>
        <v>10.457383081389141</v>
      </c>
      <c r="S139" s="23">
        <f t="shared" si="115"/>
        <v>74.183244497519397</v>
      </c>
      <c r="T139" s="53" t="e">
        <f t="shared" si="108"/>
        <v>#N/A</v>
      </c>
      <c r="U139" s="53" t="e">
        <f t="shared" si="109"/>
        <v>#N/A</v>
      </c>
      <c r="V139" s="69" t="e">
        <f t="shared" si="110"/>
        <v>#N/A</v>
      </c>
      <c r="W139" s="69">
        <f t="shared" si="111"/>
        <v>226.55100000000004</v>
      </c>
      <c r="X139" s="69">
        <f t="shared" si="112"/>
        <v>219.95456266565697</v>
      </c>
      <c r="Y139" s="69">
        <f t="shared" si="113"/>
        <v>226.55100000000004</v>
      </c>
      <c r="Z139" s="5">
        <v>-1</v>
      </c>
      <c r="AA139" s="5"/>
    </row>
    <row r="140" spans="1:27" x14ac:dyDescent="0.25">
      <c r="A140" s="35">
        <f t="shared" si="106"/>
        <v>2011</v>
      </c>
      <c r="B140" s="35" t="str">
        <f t="shared" si="107"/>
        <v>Q1-2011</v>
      </c>
      <c r="C140" t="s">
        <v>254</v>
      </c>
      <c r="D140" s="3">
        <v>40602</v>
      </c>
      <c r="E140" s="33">
        <v>37.847000000000001</v>
      </c>
      <c r="F140" s="34">
        <v>-1.397</v>
      </c>
      <c r="G140" s="34">
        <v>4.016</v>
      </c>
      <c r="H140" s="21">
        <v>0.13400000000000001</v>
      </c>
      <c r="I140" s="21">
        <v>2.1110000000000002</v>
      </c>
      <c r="J140" s="34">
        <v>7.0430000000000001</v>
      </c>
      <c r="K140" s="33">
        <v>60.902000000000001</v>
      </c>
      <c r="L140" s="5"/>
      <c r="M140" s="23">
        <f t="shared" ref="M140:S140" si="116">E140/$AE51</f>
        <v>36.745016941912063</v>
      </c>
      <c r="N140" s="23">
        <f t="shared" si="116"/>
        <v>-1.3563238478043478</v>
      </c>
      <c r="O140" s="23">
        <f t="shared" si="116"/>
        <v>3.8990669812328278</v>
      </c>
      <c r="P140" s="23">
        <f t="shared" si="116"/>
        <v>0.13009835046942206</v>
      </c>
      <c r="Q140" s="23">
        <f t="shared" si="116"/>
        <v>2.0495344614996265</v>
      </c>
      <c r="R140" s="23">
        <f t="shared" si="116"/>
        <v>6.837930465344324</v>
      </c>
      <c r="S140" s="23">
        <f t="shared" si="116"/>
        <v>59.128729405139858</v>
      </c>
      <c r="T140" s="53" t="e">
        <f t="shared" si="108"/>
        <v>#N/A</v>
      </c>
      <c r="U140" s="53" t="e">
        <f t="shared" si="109"/>
        <v>#N/A</v>
      </c>
      <c r="V140" s="69" t="e">
        <f t="shared" si="110"/>
        <v>#N/A</v>
      </c>
      <c r="W140" s="69">
        <f t="shared" si="111"/>
        <v>110.65600000000001</v>
      </c>
      <c r="X140" s="69">
        <f t="shared" si="112"/>
        <v>107.43405275779378</v>
      </c>
      <c r="Y140" s="69">
        <f t="shared" si="113"/>
        <v>110.65600000000001</v>
      </c>
      <c r="Z140" s="5">
        <v>-1</v>
      </c>
      <c r="AA140" s="5"/>
    </row>
    <row r="141" spans="1:27" x14ac:dyDescent="0.25">
      <c r="A141" s="35">
        <f t="shared" si="106"/>
        <v>2011</v>
      </c>
      <c r="B141" s="35" t="str">
        <f t="shared" si="107"/>
        <v>Q1-2011</v>
      </c>
      <c r="C141" t="s">
        <v>255</v>
      </c>
      <c r="D141" s="3">
        <v>40633</v>
      </c>
      <c r="E141" s="33">
        <v>52.756999999999998</v>
      </c>
      <c r="F141" s="34">
        <v>16.902000000000001</v>
      </c>
      <c r="G141" s="34">
        <v>7.1079999999999997</v>
      </c>
      <c r="H141" s="21">
        <v>0.121</v>
      </c>
      <c r="I141" s="21">
        <v>2.214</v>
      </c>
      <c r="J141" s="34">
        <v>10.428000000000001</v>
      </c>
      <c r="K141" s="33">
        <v>61.363</v>
      </c>
      <c r="L141" s="5"/>
      <c r="M141" s="23">
        <f t="shared" ref="M141:S142" si="117">E141/$AE51</f>
        <v>51.220885639666406</v>
      </c>
      <c r="N141" s="23">
        <f t="shared" si="117"/>
        <v>16.40986805697143</v>
      </c>
      <c r="O141" s="23">
        <f t="shared" si="117"/>
        <v>6.9010378741541176</v>
      </c>
      <c r="P141" s="23">
        <f t="shared" si="117"/>
        <v>0.11747686870746318</v>
      </c>
      <c r="Q141" s="23">
        <f t="shared" si="117"/>
        <v>2.1495354323828386</v>
      </c>
      <c r="R141" s="23">
        <f t="shared" si="117"/>
        <v>10.12437013951592</v>
      </c>
      <c r="S141" s="23">
        <f t="shared" si="117"/>
        <v>59.576306566083169</v>
      </c>
      <c r="T141" s="53" t="e">
        <f t="shared" si="108"/>
        <v>#N/A</v>
      </c>
      <c r="U141" s="53" t="e">
        <f t="shared" si="109"/>
        <v>#N/A</v>
      </c>
      <c r="V141" s="69" t="e">
        <f t="shared" si="110"/>
        <v>#N/A</v>
      </c>
      <c r="W141" s="69">
        <f t="shared" si="111"/>
        <v>150.89299999999997</v>
      </c>
      <c r="X141" s="69">
        <f t="shared" si="112"/>
        <v>146.49948057748134</v>
      </c>
      <c r="Y141" s="69">
        <f t="shared" si="113"/>
        <v>150.89299999999997</v>
      </c>
      <c r="Z141" s="5">
        <v>-1</v>
      </c>
      <c r="AA141" s="5"/>
    </row>
    <row r="142" spans="1:27" x14ac:dyDescent="0.25">
      <c r="A142" s="35">
        <f t="shared" si="106"/>
        <v>2011</v>
      </c>
      <c r="B142" s="35" t="str">
        <f t="shared" si="107"/>
        <v>Q2-2011</v>
      </c>
      <c r="C142" t="s">
        <v>256</v>
      </c>
      <c r="D142" s="3">
        <v>40663</v>
      </c>
      <c r="E142" s="33">
        <v>155.56100000000001</v>
      </c>
      <c r="F142" s="34">
        <v>25.045999999999999</v>
      </c>
      <c r="G142" s="34">
        <v>6.3029999999999999</v>
      </c>
      <c r="H142" s="21">
        <v>6.1909999999999998</v>
      </c>
      <c r="I142" s="21">
        <v>2.4609999999999999</v>
      </c>
      <c r="J142" s="34">
        <v>7.875</v>
      </c>
      <c r="K142" s="33">
        <v>86.105000000000004</v>
      </c>
      <c r="L142" s="5"/>
      <c r="M142" s="23">
        <f t="shared" si="117"/>
        <v>149.5189396487923</v>
      </c>
      <c r="N142" s="23">
        <f t="shared" si="117"/>
        <v>24.073201910785169</v>
      </c>
      <c r="O142" s="23">
        <f t="shared" si="117"/>
        <v>6.0581885987255024</v>
      </c>
      <c r="P142" s="23">
        <f t="shared" si="117"/>
        <v>5.95053872992378</v>
      </c>
      <c r="Q142" s="23">
        <f t="shared" si="117"/>
        <v>2.3654136350092747</v>
      </c>
      <c r="R142" s="23">
        <f t="shared" si="117"/>
        <v>7.5691314001211056</v>
      </c>
      <c r="S142" s="23">
        <f t="shared" si="117"/>
        <v>82.760642439038449</v>
      </c>
      <c r="T142" s="53" t="e">
        <f t="shared" si="108"/>
        <v>#N/A</v>
      </c>
      <c r="U142" s="53" t="e">
        <f t="shared" si="109"/>
        <v>#N/A</v>
      </c>
      <c r="V142" s="69" t="e">
        <f t="shared" si="110"/>
        <v>#N/A</v>
      </c>
      <c r="W142" s="69">
        <f t="shared" si="111"/>
        <v>289.54200000000003</v>
      </c>
      <c r="X142" s="69">
        <f t="shared" si="112"/>
        <v>278.29605636239557</v>
      </c>
      <c r="Y142" s="69">
        <f t="shared" si="113"/>
        <v>289.54200000000003</v>
      </c>
      <c r="Z142" s="5">
        <v>-1</v>
      </c>
      <c r="AA142" s="5"/>
    </row>
    <row r="143" spans="1:27" x14ac:dyDescent="0.25">
      <c r="A143" s="35">
        <f t="shared" si="106"/>
        <v>2011</v>
      </c>
      <c r="B143" s="35" t="str">
        <f t="shared" si="107"/>
        <v>Q2-2011</v>
      </c>
      <c r="C143" t="s">
        <v>257</v>
      </c>
      <c r="D143" s="3">
        <v>40694</v>
      </c>
      <c r="E143" s="33">
        <v>70.691000000000003</v>
      </c>
      <c r="F143" s="34">
        <v>5.4059999999999997</v>
      </c>
      <c r="G143" s="34">
        <v>5.0890000000000004</v>
      </c>
      <c r="H143" s="21">
        <v>0.26200000000000001</v>
      </c>
      <c r="I143" s="21">
        <v>2.11</v>
      </c>
      <c r="J143" s="34">
        <v>9.6129999999999995</v>
      </c>
      <c r="K143" s="33">
        <v>81.763999999999996</v>
      </c>
      <c r="L143" s="5"/>
      <c r="M143" s="23">
        <f t="shared" ref="M143:S143" si="118">E143/$AE52</f>
        <v>67.945329245201407</v>
      </c>
      <c r="N143" s="23">
        <f t="shared" si="118"/>
        <v>5.1960284887688504</v>
      </c>
      <c r="O143" s="23">
        <f t="shared" si="118"/>
        <v>4.8913409136782615</v>
      </c>
      <c r="P143" s="23">
        <f t="shared" si="118"/>
        <v>0.25182380023260059</v>
      </c>
      <c r="Q143" s="23">
        <f t="shared" si="118"/>
        <v>2.02804663546102</v>
      </c>
      <c r="R143" s="23">
        <f t="shared" si="118"/>
        <v>9.2396266856335476</v>
      </c>
      <c r="S143" s="23">
        <f t="shared" si="118"/>
        <v>78.588248863428831</v>
      </c>
      <c r="T143" s="53" t="e">
        <f t="shared" si="108"/>
        <v>#N/A</v>
      </c>
      <c r="U143" s="53" t="e">
        <f t="shared" si="109"/>
        <v>#N/A</v>
      </c>
      <c r="V143" s="69" t="e">
        <f t="shared" si="110"/>
        <v>#N/A</v>
      </c>
      <c r="W143" s="69">
        <f t="shared" si="111"/>
        <v>174.935</v>
      </c>
      <c r="X143" s="69">
        <f t="shared" si="112"/>
        <v>168.14044463240452</v>
      </c>
      <c r="Y143" s="69">
        <f t="shared" si="113"/>
        <v>174.935</v>
      </c>
      <c r="Z143" s="5">
        <v>-1</v>
      </c>
      <c r="AA143" s="5"/>
    </row>
    <row r="144" spans="1:27" x14ac:dyDescent="0.25">
      <c r="A144" s="35">
        <f t="shared" si="106"/>
        <v>2011</v>
      </c>
      <c r="B144" s="35" t="str">
        <f t="shared" si="107"/>
        <v>Q2-2011</v>
      </c>
      <c r="C144" t="s">
        <v>258</v>
      </c>
      <c r="D144" s="3">
        <v>40724</v>
      </c>
      <c r="E144" s="33">
        <v>113.072</v>
      </c>
      <c r="F144" s="34">
        <v>48.755000000000003</v>
      </c>
      <c r="G144" s="34">
        <v>6.7519999999999998</v>
      </c>
      <c r="H144" s="21">
        <v>0.19</v>
      </c>
      <c r="I144" s="21">
        <v>2.5110000000000001</v>
      </c>
      <c r="J144" s="34">
        <v>9.6620000000000008</v>
      </c>
      <c r="K144" s="33">
        <v>68.715999999999994</v>
      </c>
      <c r="L144" s="5"/>
      <c r="M144" s="23">
        <f t="shared" ref="M144:S145" si="119">E144/$AE52</f>
        <v>108.68023183168174</v>
      </c>
      <c r="N144" s="23">
        <f t="shared" si="119"/>
        <v>46.861333512749781</v>
      </c>
      <c r="O144" s="23">
        <f t="shared" si="119"/>
        <v>6.4897492334752638</v>
      </c>
      <c r="P144" s="23">
        <f t="shared" si="119"/>
        <v>0.18262031314577906</v>
      </c>
      <c r="Q144" s="23">
        <f t="shared" si="119"/>
        <v>2.4134716121529012</v>
      </c>
      <c r="R144" s="23">
        <f t="shared" si="119"/>
        <v>9.2867235032343025</v>
      </c>
      <c r="S144" s="23">
        <f t="shared" si="119"/>
        <v>66.047039148028176</v>
      </c>
      <c r="T144" s="53" t="e">
        <f t="shared" si="108"/>
        <v>#N/A</v>
      </c>
      <c r="U144" s="53" t="e">
        <f t="shared" si="109"/>
        <v>#N/A</v>
      </c>
      <c r="V144" s="69" t="e">
        <f t="shared" si="110"/>
        <v>#N/A</v>
      </c>
      <c r="W144" s="69">
        <f t="shared" si="111"/>
        <v>249.65800000000002</v>
      </c>
      <c r="X144" s="69">
        <f t="shared" si="112"/>
        <v>239.96116915446794</v>
      </c>
      <c r="Y144" s="69">
        <f t="shared" si="113"/>
        <v>249.65800000000002</v>
      </c>
      <c r="Z144" s="5">
        <v>-1</v>
      </c>
      <c r="AA144" s="5"/>
    </row>
    <row r="145" spans="1:27" x14ac:dyDescent="0.25">
      <c r="A145" s="35">
        <f t="shared" si="106"/>
        <v>2011</v>
      </c>
      <c r="B145" s="35" t="str">
        <f t="shared" si="107"/>
        <v>Q3-2011</v>
      </c>
      <c r="C145" t="s">
        <v>259</v>
      </c>
      <c r="D145" s="3">
        <v>40755</v>
      </c>
      <c r="E145" s="33">
        <v>75.73</v>
      </c>
      <c r="F145" s="34">
        <v>6.2530000000000001</v>
      </c>
      <c r="G145" s="34">
        <v>6.0990000000000002</v>
      </c>
      <c r="H145" s="21">
        <v>0.17899999999999999</v>
      </c>
      <c r="I145" s="21">
        <v>2.7989999999999999</v>
      </c>
      <c r="J145" s="34">
        <v>8.4670000000000005</v>
      </c>
      <c r="K145" s="33">
        <v>59.536000000000001</v>
      </c>
      <c r="L145" s="5"/>
      <c r="M145" s="23">
        <f t="shared" si="119"/>
        <v>72.404463013777217</v>
      </c>
      <c r="N145" s="23">
        <f t="shared" si="119"/>
        <v>5.978411557178779</v>
      </c>
      <c r="O145" s="23">
        <f t="shared" si="119"/>
        <v>5.8311741703555686</v>
      </c>
      <c r="P145" s="23">
        <f t="shared" si="119"/>
        <v>0.17113956000879599</v>
      </c>
      <c r="Q145" s="23">
        <f t="shared" si="119"/>
        <v>2.6760873098582123</v>
      </c>
      <c r="R145" s="23">
        <f t="shared" si="119"/>
        <v>8.0951880144942781</v>
      </c>
      <c r="S145" s="23">
        <f t="shared" si="119"/>
        <v>56.921591311082004</v>
      </c>
      <c r="T145" s="53" t="e">
        <f t="shared" si="108"/>
        <v>#N/A</v>
      </c>
      <c r="U145" s="53" t="e">
        <f t="shared" si="109"/>
        <v>#N/A</v>
      </c>
      <c r="V145" s="69" t="e">
        <f t="shared" si="110"/>
        <v>#N/A</v>
      </c>
      <c r="W145" s="69">
        <f t="shared" si="111"/>
        <v>159.06300000000002</v>
      </c>
      <c r="X145" s="69">
        <f t="shared" si="112"/>
        <v>152.07805493675485</v>
      </c>
      <c r="Y145" s="69">
        <f t="shared" si="113"/>
        <v>159.06300000000002</v>
      </c>
      <c r="Z145" s="5">
        <v>-1</v>
      </c>
      <c r="AA145" s="5"/>
    </row>
    <row r="146" spans="1:27" x14ac:dyDescent="0.25">
      <c r="A146" s="35">
        <f t="shared" si="106"/>
        <v>2011</v>
      </c>
      <c r="B146" s="35" t="str">
        <f t="shared" si="107"/>
        <v>Q3-2011</v>
      </c>
      <c r="C146" t="s">
        <v>260</v>
      </c>
      <c r="D146" s="3">
        <v>40786</v>
      </c>
      <c r="E146" s="33">
        <v>86.44</v>
      </c>
      <c r="F146" s="34">
        <v>1.637</v>
      </c>
      <c r="G146" s="34">
        <v>5.0110000000000001</v>
      </c>
      <c r="H146" s="21">
        <v>0.157</v>
      </c>
      <c r="I146" s="21">
        <v>2.6469999999999998</v>
      </c>
      <c r="J146" s="34">
        <v>6.8819999999999997</v>
      </c>
      <c r="K146" s="33">
        <v>66.477000000000004</v>
      </c>
      <c r="L146" s="5"/>
      <c r="M146" s="23">
        <f t="shared" ref="M146:S146" si="120">E146/$AE53</f>
        <v>82.644154006482268</v>
      </c>
      <c r="N146" s="23">
        <f t="shared" si="120"/>
        <v>1.5651143001921735</v>
      </c>
      <c r="O146" s="23">
        <f t="shared" si="120"/>
        <v>4.7909515933188649</v>
      </c>
      <c r="P146" s="23">
        <f t="shared" si="120"/>
        <v>0.15010564760548029</v>
      </c>
      <c r="Q146" s="23">
        <f t="shared" si="120"/>
        <v>2.5307620968898488</v>
      </c>
      <c r="R146" s="23">
        <f t="shared" si="120"/>
        <v>6.5797902345281232</v>
      </c>
      <c r="S146" s="23">
        <f t="shared" si="120"/>
        <v>63.55779067432811</v>
      </c>
      <c r="T146" s="53" t="e">
        <f t="shared" si="108"/>
        <v>#N/A</v>
      </c>
      <c r="U146" s="53" t="e">
        <f t="shared" si="109"/>
        <v>#N/A</v>
      </c>
      <c r="V146" s="69" t="e">
        <f t="shared" si="110"/>
        <v>#N/A</v>
      </c>
      <c r="W146" s="69">
        <f t="shared" si="111"/>
        <v>169.251</v>
      </c>
      <c r="X146" s="69">
        <f t="shared" si="112"/>
        <v>161.81866855334488</v>
      </c>
      <c r="Y146" s="69">
        <f t="shared" si="113"/>
        <v>169.251</v>
      </c>
      <c r="Z146" s="5">
        <v>-1</v>
      </c>
      <c r="AA146" s="5"/>
    </row>
    <row r="147" spans="1:27" x14ac:dyDescent="0.25">
      <c r="A147" s="35">
        <f t="shared" si="106"/>
        <v>2011</v>
      </c>
      <c r="B147" s="35" t="str">
        <f t="shared" si="107"/>
        <v>Q3-2011</v>
      </c>
      <c r="C147" t="s">
        <v>261</v>
      </c>
      <c r="D147" s="3">
        <v>40816</v>
      </c>
      <c r="E147" s="33">
        <v>114.381</v>
      </c>
      <c r="F147" s="34">
        <v>38.908000000000001</v>
      </c>
      <c r="G147" s="34">
        <v>10.095000000000001</v>
      </c>
      <c r="H147" s="21">
        <v>0.245</v>
      </c>
      <c r="I147" s="21">
        <v>2.871</v>
      </c>
      <c r="J147" s="34">
        <v>6.9029999999999996</v>
      </c>
      <c r="K147" s="33">
        <v>66.751000000000005</v>
      </c>
      <c r="L147" s="5"/>
      <c r="M147" s="23">
        <f t="shared" ref="M147:S148" si="121">E147/$AE53</f>
        <v>109.35817884562064</v>
      </c>
      <c r="N147" s="23">
        <f t="shared" si="121"/>
        <v>37.199430172191256</v>
      </c>
      <c r="O147" s="23">
        <f t="shared" si="121"/>
        <v>9.6516975323396412</v>
      </c>
      <c r="P147" s="23">
        <f t="shared" si="121"/>
        <v>0.23424129721874312</v>
      </c>
      <c r="Q147" s="23">
        <f t="shared" si="121"/>
        <v>2.7449255686326999</v>
      </c>
      <c r="R147" s="23">
        <f t="shared" si="121"/>
        <v>6.5998680600040149</v>
      </c>
      <c r="S147" s="23">
        <f t="shared" si="121"/>
        <v>63.819758492442134</v>
      </c>
      <c r="T147" s="53" t="e">
        <f t="shared" si="108"/>
        <v>#N/A</v>
      </c>
      <c r="U147" s="53" t="e">
        <f t="shared" si="109"/>
        <v>#N/A</v>
      </c>
      <c r="V147" s="69" t="e">
        <f t="shared" si="110"/>
        <v>#N/A</v>
      </c>
      <c r="W147" s="69">
        <f t="shared" si="111"/>
        <v>240.154</v>
      </c>
      <c r="X147" s="69">
        <f t="shared" si="112"/>
        <v>229.60809996844915</v>
      </c>
      <c r="Y147" s="69">
        <f t="shared" si="113"/>
        <v>240.154</v>
      </c>
      <c r="Z147" s="5">
        <v>-1</v>
      </c>
      <c r="AA147" s="5"/>
    </row>
    <row r="148" spans="1:27" x14ac:dyDescent="0.25">
      <c r="A148" s="35">
        <f t="shared" si="106"/>
        <v>2011</v>
      </c>
      <c r="B148" s="35" t="str">
        <f t="shared" si="107"/>
        <v>Q4-2011</v>
      </c>
      <c r="C148" t="s">
        <v>262</v>
      </c>
      <c r="D148" s="3">
        <v>40847</v>
      </c>
      <c r="E148" s="33">
        <v>86.747</v>
      </c>
      <c r="F148" s="34">
        <v>2.4660000000000002</v>
      </c>
      <c r="G148" s="34">
        <v>4.87</v>
      </c>
      <c r="H148" s="21">
        <v>1.0209999999999999</v>
      </c>
      <c r="I148" s="21">
        <v>2.8439999999999999</v>
      </c>
      <c r="J148" s="34">
        <v>7.5579999999999998</v>
      </c>
      <c r="K148" s="33">
        <v>57.567</v>
      </c>
      <c r="L148" s="5"/>
      <c r="M148" s="23">
        <f t="shared" si="121"/>
        <v>82.652400099091039</v>
      </c>
      <c r="N148" s="23">
        <f t="shared" si="121"/>
        <v>2.3496007774834693</v>
      </c>
      <c r="O148" s="23">
        <f t="shared" si="121"/>
        <v>4.6401280561007683</v>
      </c>
      <c r="P148" s="23">
        <f t="shared" si="121"/>
        <v>0.97280713455418566</v>
      </c>
      <c r="Q148" s="23">
        <f t="shared" si="121"/>
        <v>2.7097585608933437</v>
      </c>
      <c r="R148" s="23">
        <f t="shared" si="121"/>
        <v>7.2012500714598779</v>
      </c>
      <c r="S148" s="23">
        <f t="shared" si="121"/>
        <v>54.849743697238793</v>
      </c>
      <c r="T148" s="53" t="e">
        <f t="shared" si="108"/>
        <v>#N/A</v>
      </c>
      <c r="U148" s="53" t="e">
        <f t="shared" si="109"/>
        <v>#N/A</v>
      </c>
      <c r="V148" s="69" t="e">
        <f t="shared" si="110"/>
        <v>#N/A</v>
      </c>
      <c r="W148" s="69">
        <f t="shared" si="111"/>
        <v>163.07300000000001</v>
      </c>
      <c r="X148" s="69">
        <f t="shared" si="112"/>
        <v>155.37568839682149</v>
      </c>
      <c r="Y148" s="69">
        <f t="shared" si="113"/>
        <v>163.07300000000001</v>
      </c>
      <c r="Z148" s="5">
        <v>-1</v>
      </c>
      <c r="AA148" s="5"/>
    </row>
    <row r="149" spans="1:27" x14ac:dyDescent="0.25">
      <c r="A149" s="35">
        <f t="shared" si="106"/>
        <v>2011</v>
      </c>
      <c r="B149" s="35" t="str">
        <f t="shared" si="107"/>
        <v>Q4-2011</v>
      </c>
      <c r="C149" t="s">
        <v>263</v>
      </c>
      <c r="D149" s="3">
        <v>40877</v>
      </c>
      <c r="E149" s="33">
        <v>70.671000000000006</v>
      </c>
      <c r="F149" s="34">
        <v>1.637</v>
      </c>
      <c r="G149" s="34">
        <v>6.7080000000000002</v>
      </c>
      <c r="H149" s="21">
        <v>0.96699999999999997</v>
      </c>
      <c r="I149" s="21">
        <v>2.6259999999999999</v>
      </c>
      <c r="J149" s="34">
        <v>6.0670000000000002</v>
      </c>
      <c r="K149" s="33">
        <v>63.725999999999999</v>
      </c>
      <c r="L149" s="5"/>
      <c r="M149" s="23">
        <f t="shared" ref="M149:S149" si="122">E149/$AE54</f>
        <v>67.335213522114458</v>
      </c>
      <c r="N149" s="23">
        <f t="shared" si="122"/>
        <v>1.5597309297406483</v>
      </c>
      <c r="O149" s="23">
        <f t="shared" si="122"/>
        <v>6.3913714579720651</v>
      </c>
      <c r="P149" s="23">
        <f t="shared" si="122"/>
        <v>0.92135602263848926</v>
      </c>
      <c r="Q149" s="23">
        <f t="shared" si="122"/>
        <v>2.5020485164929398</v>
      </c>
      <c r="R149" s="23">
        <f t="shared" si="122"/>
        <v>5.7806277035653721</v>
      </c>
      <c r="S149" s="23">
        <f t="shared" si="122"/>
        <v>60.718028850734612</v>
      </c>
      <c r="T149" s="53" t="e">
        <f t="shared" si="108"/>
        <v>#N/A</v>
      </c>
      <c r="U149" s="53" t="e">
        <f t="shared" si="109"/>
        <v>#N/A</v>
      </c>
      <c r="V149" s="69" t="e">
        <f t="shared" si="110"/>
        <v>#N/A</v>
      </c>
      <c r="W149" s="69">
        <f t="shared" si="111"/>
        <v>152.40200000000002</v>
      </c>
      <c r="X149" s="69">
        <f t="shared" si="112"/>
        <v>145.20837700325859</v>
      </c>
      <c r="Y149" s="69">
        <f t="shared" si="113"/>
        <v>152.40200000000002</v>
      </c>
      <c r="Z149" s="5">
        <v>-1</v>
      </c>
      <c r="AA149" s="5"/>
    </row>
    <row r="150" spans="1:27" x14ac:dyDescent="0.25">
      <c r="A150" s="35">
        <f t="shared" si="106"/>
        <v>2011</v>
      </c>
      <c r="B150" s="35" t="str">
        <f t="shared" si="107"/>
        <v>Q4-2011</v>
      </c>
      <c r="C150" t="s">
        <v>264</v>
      </c>
      <c r="D150" s="3">
        <v>40908</v>
      </c>
      <c r="E150" s="33">
        <v>112.952</v>
      </c>
      <c r="F150" s="34">
        <v>51.51</v>
      </c>
      <c r="G150" s="34">
        <v>6.22</v>
      </c>
      <c r="H150" s="21">
        <v>1.0029999999999999</v>
      </c>
      <c r="I150" s="21">
        <v>2.2170000000000001</v>
      </c>
      <c r="J150" s="34">
        <v>7.3410000000000002</v>
      </c>
      <c r="K150" s="33">
        <v>58.72</v>
      </c>
      <c r="L150" s="5"/>
      <c r="M150" s="23">
        <f t="shared" ref="M150:S151" si="123">E150/$AE54</f>
        <v>107.62048135373593</v>
      </c>
      <c r="N150" s="23">
        <f t="shared" si="123"/>
        <v>49.078643977361516</v>
      </c>
      <c r="O150" s="23">
        <f t="shared" si="123"/>
        <v>5.9264058539931783</v>
      </c>
      <c r="P150" s="23">
        <f t="shared" si="123"/>
        <v>0.95565676391562016</v>
      </c>
      <c r="Q150" s="23">
        <f t="shared" si="123"/>
        <v>2.1123539836499803</v>
      </c>
      <c r="R150" s="23">
        <f t="shared" si="123"/>
        <v>6.9944928254282832</v>
      </c>
      <c r="S150" s="23">
        <f t="shared" si="123"/>
        <v>55.948320216475793</v>
      </c>
      <c r="T150" s="53" t="e">
        <f t="shared" si="108"/>
        <v>#N/A</v>
      </c>
      <c r="U150" s="53" t="e">
        <f t="shared" si="109"/>
        <v>#N/A</v>
      </c>
      <c r="V150" s="69" t="e">
        <f t="shared" si="110"/>
        <v>#N/A</v>
      </c>
      <c r="W150" s="69">
        <f t="shared" si="111"/>
        <v>239.96299999999999</v>
      </c>
      <c r="X150" s="69">
        <f t="shared" si="112"/>
        <v>228.63635497456028</v>
      </c>
      <c r="Y150" s="69">
        <f t="shared" si="113"/>
        <v>239.96299999999999</v>
      </c>
      <c r="Z150" s="5">
        <v>-1</v>
      </c>
      <c r="AA150" s="5"/>
    </row>
    <row r="151" spans="1:27" x14ac:dyDescent="0.25">
      <c r="A151" s="35">
        <f t="shared" si="106"/>
        <v>2012</v>
      </c>
      <c r="B151" s="35" t="str">
        <f t="shared" si="107"/>
        <v>Q1-2012</v>
      </c>
      <c r="C151" t="s">
        <v>265</v>
      </c>
      <c r="D151" s="3">
        <v>40939</v>
      </c>
      <c r="E151" s="33">
        <v>133.42400000000001</v>
      </c>
      <c r="F151" s="34">
        <v>4.5490000000000004</v>
      </c>
      <c r="G151" s="34">
        <v>5.7709999999999999</v>
      </c>
      <c r="H151" s="21">
        <v>0.94699999999999995</v>
      </c>
      <c r="I151" s="21">
        <v>2.2679999999999998</v>
      </c>
      <c r="J151" s="34">
        <v>8.0790000000000006</v>
      </c>
      <c r="K151" s="33">
        <v>79.281000000000006</v>
      </c>
      <c r="L151" s="5"/>
      <c r="M151" s="23">
        <f t="shared" si="123"/>
        <v>126.45865716343785</v>
      </c>
      <c r="N151" s="23">
        <f t="shared" si="123"/>
        <v>4.3115214012207606</v>
      </c>
      <c r="O151" s="23">
        <f t="shared" si="123"/>
        <v>5.4697274140349545</v>
      </c>
      <c r="P151" s="23">
        <f t="shared" si="123"/>
        <v>0.89756227015960866</v>
      </c>
      <c r="Q151" s="23">
        <f t="shared" si="123"/>
        <v>2.1496000303294536</v>
      </c>
      <c r="R151" s="23">
        <f t="shared" si="123"/>
        <v>7.6572392614778035</v>
      </c>
      <c r="S151" s="23">
        <f t="shared" si="123"/>
        <v>75.142169314175234</v>
      </c>
      <c r="T151" s="53" t="e">
        <f t="shared" si="108"/>
        <v>#N/A</v>
      </c>
      <c r="U151" s="53" t="e">
        <f t="shared" si="109"/>
        <v>#N/A</v>
      </c>
      <c r="V151" s="69" t="e">
        <f t="shared" si="110"/>
        <v>#N/A</v>
      </c>
      <c r="W151" s="69">
        <f t="shared" si="111"/>
        <v>234.31900000000002</v>
      </c>
      <c r="X151" s="69">
        <f t="shared" si="112"/>
        <v>222.08647685483567</v>
      </c>
      <c r="Y151" s="69">
        <f t="shared" si="113"/>
        <v>234.31900000000002</v>
      </c>
      <c r="Z151" s="5">
        <v>-1</v>
      </c>
      <c r="AA151" s="5"/>
    </row>
    <row r="152" spans="1:27" x14ac:dyDescent="0.25">
      <c r="A152" s="35">
        <f t="shared" si="106"/>
        <v>2012</v>
      </c>
      <c r="B152" s="35" t="str">
        <f t="shared" si="107"/>
        <v>Q1-2012</v>
      </c>
      <c r="C152" t="s">
        <v>266</v>
      </c>
      <c r="D152" s="3">
        <v>40968</v>
      </c>
      <c r="E152" s="33">
        <v>21.46</v>
      </c>
      <c r="F152" s="34">
        <v>0.40500000000000003</v>
      </c>
      <c r="G152" s="34">
        <v>4.907</v>
      </c>
      <c r="H152" s="21">
        <v>1.278</v>
      </c>
      <c r="I152" s="21">
        <v>2.339</v>
      </c>
      <c r="J152" s="34">
        <v>8.26</v>
      </c>
      <c r="K152" s="33">
        <v>64.766000000000005</v>
      </c>
      <c r="L152" s="5"/>
      <c r="M152" s="23">
        <f t="shared" ref="M152:S152" si="124">E152/$AE55</f>
        <v>20.339689881336014</v>
      </c>
      <c r="N152" s="23">
        <f t="shared" si="124"/>
        <v>0.38385714827311673</v>
      </c>
      <c r="O152" s="23">
        <f t="shared" si="124"/>
        <v>4.6508321643856387</v>
      </c>
      <c r="P152" s="23">
        <f t="shared" si="124"/>
        <v>1.2112825567729462</v>
      </c>
      <c r="Q152" s="23">
        <f t="shared" si="124"/>
        <v>2.2168935057057286</v>
      </c>
      <c r="R152" s="23">
        <f t="shared" si="124"/>
        <v>7.8287902339159112</v>
      </c>
      <c r="S152" s="23">
        <f t="shared" si="124"/>
        <v>61.384918679152292</v>
      </c>
      <c r="T152" s="53" t="e">
        <f t="shared" si="108"/>
        <v>#N/A</v>
      </c>
      <c r="U152" s="53" t="e">
        <f t="shared" si="109"/>
        <v>#N/A</v>
      </c>
      <c r="V152" s="69" t="e">
        <f t="shared" si="110"/>
        <v>#N/A</v>
      </c>
      <c r="W152" s="69">
        <f t="shared" si="111"/>
        <v>103.41500000000001</v>
      </c>
      <c r="X152" s="69">
        <f t="shared" si="112"/>
        <v>98.016264169541643</v>
      </c>
      <c r="Y152" s="69">
        <f t="shared" si="113"/>
        <v>103.41500000000001</v>
      </c>
      <c r="Z152" s="5">
        <v>-1</v>
      </c>
      <c r="AA152" s="5"/>
    </row>
    <row r="153" spans="1:27" x14ac:dyDescent="0.25">
      <c r="A153" s="35">
        <f t="shared" si="106"/>
        <v>2012</v>
      </c>
      <c r="B153" s="35" t="str">
        <f t="shared" si="107"/>
        <v>Q1-2012</v>
      </c>
      <c r="C153" t="s">
        <v>267</v>
      </c>
      <c r="D153" s="3">
        <v>40999</v>
      </c>
      <c r="E153" s="33">
        <v>58.89</v>
      </c>
      <c r="F153" s="34">
        <v>23.97</v>
      </c>
      <c r="G153" s="34">
        <v>6.3029999999999999</v>
      </c>
      <c r="H153" s="21">
        <v>0.94099999999999995</v>
      </c>
      <c r="I153" s="21">
        <v>2.27</v>
      </c>
      <c r="J153" s="34">
        <v>8.5969999999999995</v>
      </c>
      <c r="K153" s="33">
        <v>70.242999999999995</v>
      </c>
      <c r="L153" s="5"/>
      <c r="M153" s="23">
        <f t="shared" ref="M153:S154" si="125">E153/$AE55</f>
        <v>55.815672745194675</v>
      </c>
      <c r="N153" s="23">
        <f t="shared" si="125"/>
        <v>22.7186564052015</v>
      </c>
      <c r="O153" s="23">
        <f t="shared" si="125"/>
        <v>5.9739545816430981</v>
      </c>
      <c r="P153" s="23">
        <f t="shared" si="125"/>
        <v>0.89187549759259954</v>
      </c>
      <c r="Q153" s="23">
        <f t="shared" si="125"/>
        <v>2.1514956211851235</v>
      </c>
      <c r="R153" s="23">
        <f t="shared" si="125"/>
        <v>8.1481972930962581</v>
      </c>
      <c r="S153" s="23">
        <f t="shared" si="125"/>
        <v>66.575994237403791</v>
      </c>
      <c r="T153" s="53" t="e">
        <f t="shared" si="108"/>
        <v>#N/A</v>
      </c>
      <c r="U153" s="53" t="e">
        <f t="shared" si="109"/>
        <v>#N/A</v>
      </c>
      <c r="V153" s="69" t="e">
        <f t="shared" si="110"/>
        <v>#N/A</v>
      </c>
      <c r="W153" s="69">
        <f t="shared" si="111"/>
        <v>171.214</v>
      </c>
      <c r="X153" s="69">
        <f t="shared" si="112"/>
        <v>162.27584638131702</v>
      </c>
      <c r="Y153" s="69">
        <f t="shared" si="113"/>
        <v>171.214</v>
      </c>
      <c r="Z153" s="5">
        <v>-1</v>
      </c>
      <c r="AA153" s="5"/>
    </row>
    <row r="154" spans="1:27" x14ac:dyDescent="0.25">
      <c r="A154" s="35">
        <f t="shared" si="106"/>
        <v>2012</v>
      </c>
      <c r="B154" s="35" t="str">
        <f t="shared" si="107"/>
        <v>Q2-2012</v>
      </c>
      <c r="C154" t="s">
        <v>268</v>
      </c>
      <c r="D154" s="3">
        <v>41029</v>
      </c>
      <c r="E154" s="33">
        <v>178.565</v>
      </c>
      <c r="F154" s="34">
        <v>27.782</v>
      </c>
      <c r="G154" s="34">
        <v>7.4240000000000004</v>
      </c>
      <c r="H154" s="21">
        <v>2.5579999999999998</v>
      </c>
      <c r="I154" s="21">
        <v>2.6160000000000001</v>
      </c>
      <c r="J154" s="34">
        <v>8.3219999999999992</v>
      </c>
      <c r="K154" s="33">
        <v>91.54</v>
      </c>
      <c r="L154" s="5"/>
      <c r="M154" s="23">
        <f t="shared" si="125"/>
        <v>168.68351943169151</v>
      </c>
      <c r="N154" s="23">
        <f t="shared" si="125"/>
        <v>26.244591811672237</v>
      </c>
      <c r="O154" s="23">
        <f t="shared" si="125"/>
        <v>7.0131685843299509</v>
      </c>
      <c r="P154" s="23">
        <f t="shared" si="125"/>
        <v>2.4164446711632559</v>
      </c>
      <c r="Q154" s="23">
        <f t="shared" si="125"/>
        <v>2.471235050728334</v>
      </c>
      <c r="R154" s="23">
        <f t="shared" si="125"/>
        <v>7.8614748058720156</v>
      </c>
      <c r="S154" s="23">
        <f t="shared" si="125"/>
        <v>86.474333541158913</v>
      </c>
      <c r="T154" s="53" t="e">
        <f t="shared" si="108"/>
        <v>#N/A</v>
      </c>
      <c r="U154" s="53" t="e">
        <f t="shared" si="109"/>
        <v>#N/A</v>
      </c>
      <c r="V154" s="69" t="e">
        <f t="shared" si="110"/>
        <v>#N/A</v>
      </c>
      <c r="W154" s="69">
        <f t="shared" si="111"/>
        <v>318.80700000000002</v>
      </c>
      <c r="X154" s="69">
        <f t="shared" si="112"/>
        <v>301.16476789661618</v>
      </c>
      <c r="Y154" s="69">
        <f t="shared" si="113"/>
        <v>318.80700000000002</v>
      </c>
      <c r="Z154" s="5">
        <v>-1</v>
      </c>
      <c r="AA154" s="5"/>
    </row>
    <row r="155" spans="1:27" x14ac:dyDescent="0.25">
      <c r="A155" s="35">
        <f t="shared" si="106"/>
        <v>2012</v>
      </c>
      <c r="B155" s="35" t="str">
        <f t="shared" si="107"/>
        <v>Q2-2012</v>
      </c>
      <c r="C155" t="s">
        <v>269</v>
      </c>
      <c r="D155" s="3">
        <v>41060</v>
      </c>
      <c r="E155" s="33">
        <v>68.573999999999998</v>
      </c>
      <c r="F155" s="34">
        <v>6.7359999999999998</v>
      </c>
      <c r="G155" s="34">
        <v>6.2750000000000004</v>
      </c>
      <c r="H155" s="21">
        <v>0.93200000000000005</v>
      </c>
      <c r="I155" s="21">
        <v>2.1989999999999998</v>
      </c>
      <c r="J155" s="34">
        <v>13.459</v>
      </c>
      <c r="K155" s="33">
        <v>82.537000000000006</v>
      </c>
      <c r="L155" s="5"/>
      <c r="M155" s="23">
        <f t="shared" ref="M155:S155" si="126">E155/$AE56</f>
        <v>64.779232556821398</v>
      </c>
      <c r="N155" s="23">
        <f t="shared" si="126"/>
        <v>6.3632413232821321</v>
      </c>
      <c r="O155" s="23">
        <f t="shared" si="126"/>
        <v>5.9277522719114284</v>
      </c>
      <c r="P155" s="23">
        <f t="shared" si="126"/>
        <v>0.88042471990780102</v>
      </c>
      <c r="Q155" s="23">
        <f t="shared" si="126"/>
        <v>2.0773111148897576</v>
      </c>
      <c r="R155" s="23">
        <f t="shared" si="126"/>
        <v>12.714202044247953</v>
      </c>
      <c r="S155" s="23">
        <f t="shared" si="126"/>
        <v>77.969544106255555</v>
      </c>
      <c r="T155" s="53" t="e">
        <f t="shared" si="108"/>
        <v>#N/A</v>
      </c>
      <c r="U155" s="53" t="e">
        <f t="shared" si="109"/>
        <v>#N/A</v>
      </c>
      <c r="V155" s="69" t="e">
        <f t="shared" si="110"/>
        <v>#N/A</v>
      </c>
      <c r="W155" s="69">
        <f t="shared" si="111"/>
        <v>180.71200000000002</v>
      </c>
      <c r="X155" s="69">
        <f t="shared" si="112"/>
        <v>170.71170813731601</v>
      </c>
      <c r="Y155" s="69">
        <f t="shared" si="113"/>
        <v>180.71200000000002</v>
      </c>
      <c r="Z155" s="5">
        <v>-1</v>
      </c>
      <c r="AA155" s="5"/>
    </row>
    <row r="156" spans="1:27" x14ac:dyDescent="0.25">
      <c r="A156" s="35">
        <f t="shared" si="106"/>
        <v>2012</v>
      </c>
      <c r="B156" s="35" t="str">
        <f t="shared" si="107"/>
        <v>Q2-2012</v>
      </c>
      <c r="C156" t="s">
        <v>270</v>
      </c>
      <c r="D156" s="3">
        <v>41090</v>
      </c>
      <c r="E156" s="33">
        <v>109.18899999999999</v>
      </c>
      <c r="F156" s="34">
        <v>56.875</v>
      </c>
      <c r="G156" s="34">
        <v>7.2350000000000003</v>
      </c>
      <c r="H156" s="21">
        <v>0.86</v>
      </c>
      <c r="I156" s="21">
        <v>2.4969999999999999</v>
      </c>
      <c r="J156" s="34">
        <v>8.202</v>
      </c>
      <c r="K156" s="33">
        <v>75.319999999999993</v>
      </c>
      <c r="L156" s="5"/>
      <c r="M156" s="23">
        <f t="shared" ref="M156:S157" si="127">E156/$AE56</f>
        <v>103.1466681781254</v>
      </c>
      <c r="N156" s="23">
        <f t="shared" si="127"/>
        <v>53.727635133858563</v>
      </c>
      <c r="O156" s="23">
        <f t="shared" si="127"/>
        <v>6.834627519885129</v>
      </c>
      <c r="P156" s="23">
        <f t="shared" si="127"/>
        <v>0.81240907630977344</v>
      </c>
      <c r="Q156" s="23">
        <f t="shared" si="127"/>
        <v>2.3588203064482607</v>
      </c>
      <c r="R156" s="23">
        <f t="shared" si="127"/>
        <v>7.7481153998753038</v>
      </c>
      <c r="S156" s="23">
        <f t="shared" si="127"/>
        <v>71.151920497269913</v>
      </c>
      <c r="T156" s="53" t="e">
        <f t="shared" si="108"/>
        <v>#N/A</v>
      </c>
      <c r="U156" s="53" t="e">
        <f t="shared" si="109"/>
        <v>#N/A</v>
      </c>
      <c r="V156" s="69" t="e">
        <f t="shared" si="110"/>
        <v>#N/A</v>
      </c>
      <c r="W156" s="69">
        <f t="shared" si="111"/>
        <v>260.178</v>
      </c>
      <c r="X156" s="69">
        <f t="shared" si="112"/>
        <v>245.78019611177231</v>
      </c>
      <c r="Y156" s="69">
        <f t="shared" si="113"/>
        <v>260.178</v>
      </c>
      <c r="Z156" s="5">
        <v>-1</v>
      </c>
      <c r="AA156" s="5"/>
    </row>
    <row r="157" spans="1:27" x14ac:dyDescent="0.25">
      <c r="A157" s="35">
        <f t="shared" si="106"/>
        <v>2012</v>
      </c>
      <c r="B157" s="35" t="str">
        <f t="shared" si="107"/>
        <v>Q3-2012</v>
      </c>
      <c r="C157" t="s">
        <v>271</v>
      </c>
      <c r="D157" s="3">
        <v>41121</v>
      </c>
      <c r="E157" s="33">
        <v>87.700999999999993</v>
      </c>
      <c r="F157" s="34">
        <v>6.5110000000000001</v>
      </c>
      <c r="G157" s="34">
        <v>7.0629999999999997</v>
      </c>
      <c r="H157" s="21">
        <v>1.0109999999999999</v>
      </c>
      <c r="I157" s="21">
        <v>2.9129999999999998</v>
      </c>
      <c r="J157" s="34">
        <v>11.725</v>
      </c>
      <c r="K157" s="33">
        <v>67.661000000000001</v>
      </c>
      <c r="L157" s="5"/>
      <c r="M157" s="23">
        <f t="shared" si="127"/>
        <v>82.579424116306654</v>
      </c>
      <c r="N157" s="23">
        <f t="shared" si="127"/>
        <v>6.1307696653547019</v>
      </c>
      <c r="O157" s="23">
        <f t="shared" si="127"/>
        <v>6.6505338882506919</v>
      </c>
      <c r="P157" s="23">
        <f t="shared" si="127"/>
        <v>0.95195947345624365</v>
      </c>
      <c r="Q157" s="23">
        <f t="shared" si="127"/>
        <v>2.7428861980000376</v>
      </c>
      <c r="R157" s="23">
        <f t="shared" si="127"/>
        <v>11.04028172727444</v>
      </c>
      <c r="S157" s="23">
        <f t="shared" si="127"/>
        <v>63.709722980734831</v>
      </c>
      <c r="T157" s="53" t="e">
        <f t="shared" si="108"/>
        <v>#N/A</v>
      </c>
      <c r="U157" s="53" t="e">
        <f t="shared" si="109"/>
        <v>#N/A</v>
      </c>
      <c r="V157" s="69" t="e">
        <f t="shared" si="110"/>
        <v>#N/A</v>
      </c>
      <c r="W157" s="69">
        <f t="shared" si="111"/>
        <v>184.58499999999998</v>
      </c>
      <c r="X157" s="69">
        <f t="shared" si="112"/>
        <v>173.8055780493776</v>
      </c>
      <c r="Y157" s="69">
        <f t="shared" si="113"/>
        <v>184.58499999999998</v>
      </c>
      <c r="Z157" s="5">
        <v>-1</v>
      </c>
      <c r="AA157" s="5"/>
    </row>
    <row r="158" spans="1:27" x14ac:dyDescent="0.25">
      <c r="A158" s="35">
        <f t="shared" si="106"/>
        <v>2012</v>
      </c>
      <c r="B158" s="35" t="str">
        <f t="shared" si="107"/>
        <v>Q3-2012</v>
      </c>
      <c r="C158" t="s">
        <v>272</v>
      </c>
      <c r="D158" s="3">
        <v>41152</v>
      </c>
      <c r="E158" s="33">
        <v>87.247</v>
      </c>
      <c r="F158" s="34">
        <v>3.8319999999999999</v>
      </c>
      <c r="G158" s="34">
        <v>6.6449999999999996</v>
      </c>
      <c r="H158" s="21">
        <v>1.506</v>
      </c>
      <c r="I158" s="21">
        <v>2.78</v>
      </c>
      <c r="J158" s="34">
        <v>10.46</v>
      </c>
      <c r="K158" s="33">
        <v>66.388999999999996</v>
      </c>
      <c r="L158" s="5"/>
      <c r="M158" s="23">
        <f t="shared" ref="M158:S158" si="128">E158/$AE57</f>
        <v>82.151936875011771</v>
      </c>
      <c r="N158" s="23">
        <f t="shared" si="128"/>
        <v>3.6082183009736162</v>
      </c>
      <c r="O158" s="23">
        <f t="shared" si="128"/>
        <v>6.2569443136664091</v>
      </c>
      <c r="P158" s="23">
        <f t="shared" si="128"/>
        <v>1.418052390727105</v>
      </c>
      <c r="Q158" s="23">
        <f t="shared" si="128"/>
        <v>2.6176531515414023</v>
      </c>
      <c r="R158" s="23">
        <f t="shared" si="128"/>
        <v>9.8491553831377949</v>
      </c>
      <c r="S158" s="23">
        <f t="shared" si="128"/>
        <v>62.512005423626675</v>
      </c>
      <c r="T158" s="53" t="e">
        <f t="shared" si="108"/>
        <v>#N/A</v>
      </c>
      <c r="U158" s="53" t="e">
        <f t="shared" si="109"/>
        <v>#N/A</v>
      </c>
      <c r="V158" s="69" t="e">
        <f t="shared" si="110"/>
        <v>#N/A</v>
      </c>
      <c r="W158" s="69">
        <f t="shared" si="111"/>
        <v>178.85899999999998</v>
      </c>
      <c r="X158" s="69">
        <f t="shared" si="112"/>
        <v>168.41396583868476</v>
      </c>
      <c r="Y158" s="69">
        <f t="shared" si="113"/>
        <v>178.85899999999998</v>
      </c>
      <c r="Z158" s="5">
        <v>-1</v>
      </c>
      <c r="AA158" s="5"/>
    </row>
    <row r="159" spans="1:27" x14ac:dyDescent="0.25">
      <c r="A159" s="35">
        <f t="shared" si="106"/>
        <v>2012</v>
      </c>
      <c r="B159" s="35" t="str">
        <f t="shared" si="107"/>
        <v>Q3-2012</v>
      </c>
      <c r="C159" t="s">
        <v>273</v>
      </c>
      <c r="D159" s="3">
        <v>41182</v>
      </c>
      <c r="E159" s="33">
        <v>116.78700000000001</v>
      </c>
      <c r="F159" s="34">
        <v>56.017000000000003</v>
      </c>
      <c r="G159" s="34">
        <v>9.641</v>
      </c>
      <c r="H159" s="21">
        <v>0.94699999999999995</v>
      </c>
      <c r="I159" s="21">
        <v>2.7370000000000001</v>
      </c>
      <c r="J159" s="34">
        <v>7.8739999999999997</v>
      </c>
      <c r="K159" s="33">
        <v>67.561999999999998</v>
      </c>
      <c r="L159" s="5"/>
      <c r="M159" s="23">
        <f t="shared" ref="M159:S160" si="129">E159/$AE57</f>
        <v>109.96685561477186</v>
      </c>
      <c r="N159" s="23">
        <f t="shared" si="129"/>
        <v>52.745711003559258</v>
      </c>
      <c r="O159" s="23">
        <f t="shared" si="129"/>
        <v>9.0779834654714602</v>
      </c>
      <c r="P159" s="23">
        <f t="shared" si="129"/>
        <v>0.8916969548596072</v>
      </c>
      <c r="Q159" s="23">
        <f t="shared" si="129"/>
        <v>2.5771642718592873</v>
      </c>
      <c r="R159" s="23">
        <f t="shared" si="129"/>
        <v>7.4141729910924461</v>
      </c>
      <c r="S159" s="23">
        <f t="shared" si="129"/>
        <v>63.616504397280657</v>
      </c>
      <c r="T159" s="53" t="e">
        <f t="shared" si="108"/>
        <v>#N/A</v>
      </c>
      <c r="U159" s="53" t="e">
        <f t="shared" si="109"/>
        <v>#N/A</v>
      </c>
      <c r="V159" s="69" t="e">
        <f t="shared" si="110"/>
        <v>#N/A</v>
      </c>
      <c r="W159" s="69">
        <f t="shared" si="111"/>
        <v>261.565</v>
      </c>
      <c r="X159" s="69">
        <f t="shared" si="112"/>
        <v>246.29008869889458</v>
      </c>
      <c r="Y159" s="69">
        <f t="shared" si="113"/>
        <v>261.565</v>
      </c>
      <c r="Z159" s="5">
        <v>-1</v>
      </c>
      <c r="AA159" s="5"/>
    </row>
    <row r="160" spans="1:27" x14ac:dyDescent="0.25">
      <c r="A160" s="35">
        <f t="shared" si="106"/>
        <v>2012</v>
      </c>
      <c r="B160" s="35" t="str">
        <f t="shared" si="107"/>
        <v>Q4-2012</v>
      </c>
      <c r="C160" t="s">
        <v>274</v>
      </c>
      <c r="D160" s="3">
        <v>41213</v>
      </c>
      <c r="E160" s="33">
        <v>102.039</v>
      </c>
      <c r="F160" s="34">
        <v>1.619</v>
      </c>
      <c r="G160" s="34">
        <v>6.6619999999999999</v>
      </c>
      <c r="H160" s="21">
        <v>1.143</v>
      </c>
      <c r="I160" s="21">
        <v>2.94</v>
      </c>
      <c r="J160" s="34">
        <v>10.804</v>
      </c>
      <c r="K160" s="33">
        <v>59.107999999999997</v>
      </c>
      <c r="L160" s="5"/>
      <c r="M160" s="23">
        <f t="shared" si="129"/>
        <v>95.655882931950927</v>
      </c>
      <c r="N160" s="23">
        <f t="shared" si="129"/>
        <v>1.5177223852333768</v>
      </c>
      <c r="O160" s="23">
        <f t="shared" si="129"/>
        <v>6.245254188032586</v>
      </c>
      <c r="P160" s="23">
        <f t="shared" si="129"/>
        <v>1.0714988797540146</v>
      </c>
      <c r="Q160" s="23">
        <f t="shared" si="129"/>
        <v>2.7560863573725309</v>
      </c>
      <c r="R160" s="23">
        <f t="shared" si="129"/>
        <v>10.12814864117443</v>
      </c>
      <c r="S160" s="23">
        <f t="shared" si="129"/>
        <v>55.410460003937267</v>
      </c>
      <c r="T160" s="53" t="e">
        <f t="shared" si="108"/>
        <v>#N/A</v>
      </c>
      <c r="U160" s="53" t="e">
        <f t="shared" si="109"/>
        <v>#N/A</v>
      </c>
      <c r="V160" s="69" t="e">
        <f t="shared" si="110"/>
        <v>#N/A</v>
      </c>
      <c r="W160" s="69">
        <f t="shared" si="111"/>
        <v>184.315</v>
      </c>
      <c r="X160" s="69">
        <f t="shared" si="112"/>
        <v>172.78505338745512</v>
      </c>
      <c r="Y160" s="69">
        <f t="shared" si="113"/>
        <v>184.315</v>
      </c>
      <c r="Z160" s="5">
        <v>-1</v>
      </c>
      <c r="AA160" s="5"/>
    </row>
    <row r="161" spans="1:27" x14ac:dyDescent="0.25">
      <c r="A161" s="35">
        <f t="shared" si="106"/>
        <v>2012</v>
      </c>
      <c r="B161" s="35" t="str">
        <f t="shared" si="107"/>
        <v>Q4-2012</v>
      </c>
      <c r="C161" t="s">
        <v>275</v>
      </c>
      <c r="D161" s="3">
        <v>41243</v>
      </c>
      <c r="E161" s="33">
        <v>75.027000000000001</v>
      </c>
      <c r="F161" s="34">
        <v>3.2189999999999999</v>
      </c>
      <c r="G161" s="34">
        <v>6.8479999999999999</v>
      </c>
      <c r="H161" s="21">
        <v>0.89300000000000002</v>
      </c>
      <c r="I161" s="21">
        <v>2.6640000000000001</v>
      </c>
      <c r="J161" s="34">
        <v>7.7619999999999996</v>
      </c>
      <c r="K161" s="33">
        <v>65.316999999999993</v>
      </c>
      <c r="L161" s="5"/>
      <c r="M161" s="23">
        <f t="shared" ref="M161:S161" si="130">E161/$AE58</f>
        <v>70.333636440336363</v>
      </c>
      <c r="N161" s="23">
        <f t="shared" si="130"/>
        <v>3.0176333280211489</v>
      </c>
      <c r="O161" s="23">
        <f t="shared" si="130"/>
        <v>6.4196188351316641</v>
      </c>
      <c r="P161" s="23">
        <f t="shared" si="130"/>
        <v>0.83713779494342533</v>
      </c>
      <c r="Q161" s="23">
        <f t="shared" si="130"/>
        <v>2.4973517197416406</v>
      </c>
      <c r="R161" s="23">
        <f t="shared" si="130"/>
        <v>7.2764429611991783</v>
      </c>
      <c r="S161" s="23">
        <f t="shared" si="130"/>
        <v>61.231051906293061</v>
      </c>
      <c r="T161" s="53" t="e">
        <f t="shared" si="108"/>
        <v>#N/A</v>
      </c>
      <c r="U161" s="53" t="e">
        <f t="shared" si="109"/>
        <v>#N/A</v>
      </c>
      <c r="V161" s="69" t="e">
        <f t="shared" si="110"/>
        <v>#N/A</v>
      </c>
      <c r="W161" s="69">
        <f t="shared" si="111"/>
        <v>161.72999999999999</v>
      </c>
      <c r="X161" s="69">
        <f t="shared" si="112"/>
        <v>151.61287298566648</v>
      </c>
      <c r="Y161" s="69">
        <f t="shared" si="113"/>
        <v>161.72999999999999</v>
      </c>
      <c r="Z161" s="5">
        <v>-1</v>
      </c>
      <c r="AA161" s="5"/>
    </row>
    <row r="162" spans="1:27" x14ac:dyDescent="0.25">
      <c r="A162" s="35">
        <f t="shared" si="106"/>
        <v>2012</v>
      </c>
      <c r="B162" s="35" t="str">
        <f t="shared" si="107"/>
        <v>Q4-2012</v>
      </c>
      <c r="C162" t="s">
        <v>276</v>
      </c>
      <c r="D162" s="3">
        <v>41274</v>
      </c>
      <c r="E162" s="33">
        <v>135.33099999999999</v>
      </c>
      <c r="F162" s="34">
        <v>57.67</v>
      </c>
      <c r="G162" s="34">
        <v>6.5590000000000002</v>
      </c>
      <c r="H162" s="21">
        <v>1.1779999999999999</v>
      </c>
      <c r="I162" s="21">
        <v>2.46</v>
      </c>
      <c r="J162" s="34">
        <v>9.4469999999999992</v>
      </c>
      <c r="K162" s="33">
        <v>56.862000000000002</v>
      </c>
      <c r="L162" s="5"/>
      <c r="M162" s="23">
        <f t="shared" ref="M162:S163" si="131">E162/$AE58</f>
        <v>126.86527987400747</v>
      </c>
      <c r="N162" s="23">
        <f t="shared" si="131"/>
        <v>54.062415044106757</v>
      </c>
      <c r="O162" s="23">
        <f t="shared" si="131"/>
        <v>6.1486974210906231</v>
      </c>
      <c r="P162" s="23">
        <f t="shared" si="131"/>
        <v>1.1043094316274971</v>
      </c>
      <c r="Q162" s="23">
        <f t="shared" si="131"/>
        <v>2.3061130745361993</v>
      </c>
      <c r="R162" s="23">
        <f t="shared" si="131"/>
        <v>8.856036672822551</v>
      </c>
      <c r="S162" s="23">
        <f t="shared" si="131"/>
        <v>53.304960017998937</v>
      </c>
      <c r="T162" s="53" t="e">
        <f t="shared" si="108"/>
        <v>#N/A</v>
      </c>
      <c r="U162" s="53" t="e">
        <f t="shared" si="109"/>
        <v>#N/A</v>
      </c>
      <c r="V162" s="69" t="e">
        <f t="shared" si="110"/>
        <v>#N/A</v>
      </c>
      <c r="W162" s="69">
        <f t="shared" si="111"/>
        <v>269.50700000000001</v>
      </c>
      <c r="X162" s="69">
        <f t="shared" si="112"/>
        <v>252.64781153619003</v>
      </c>
      <c r="Y162" s="69">
        <f t="shared" si="113"/>
        <v>269.50700000000001</v>
      </c>
      <c r="Z162" s="5">
        <v>-1</v>
      </c>
      <c r="AA162" s="5"/>
    </row>
    <row r="163" spans="1:27" x14ac:dyDescent="0.25">
      <c r="A163" s="35">
        <f t="shared" si="106"/>
        <v>2013</v>
      </c>
      <c r="B163" s="35" t="str">
        <f t="shared" si="107"/>
        <v>Q1-2013</v>
      </c>
      <c r="C163" t="s">
        <v>277</v>
      </c>
      <c r="D163" s="3">
        <v>41305</v>
      </c>
      <c r="E163" s="33">
        <v>155.96700000000001</v>
      </c>
      <c r="F163" s="34">
        <v>7.7519999999999998</v>
      </c>
      <c r="G163" s="34">
        <v>6.3520000000000003</v>
      </c>
      <c r="H163" s="21">
        <v>1.1299999999999999</v>
      </c>
      <c r="I163" s="21">
        <v>2.7989999999999999</v>
      </c>
      <c r="J163" s="34">
        <v>8.4529999999999994</v>
      </c>
      <c r="K163" s="33">
        <v>89.771000000000001</v>
      </c>
      <c r="L163" s="5"/>
      <c r="M163" s="23">
        <f t="shared" si="131"/>
        <v>145.8330606176776</v>
      </c>
      <c r="N163" s="23">
        <f t="shared" si="131"/>
        <v>7.2483146172474724</v>
      </c>
      <c r="O163" s="23">
        <f t="shared" si="131"/>
        <v>5.9392794696537603</v>
      </c>
      <c r="P163" s="23">
        <f t="shared" si="131"/>
        <v>1.056578369129211</v>
      </c>
      <c r="Q163" s="23">
        <f t="shared" si="131"/>
        <v>2.6171352700820014</v>
      </c>
      <c r="R163" s="23">
        <f t="shared" si="131"/>
        <v>7.9037672161497525</v>
      </c>
      <c r="S163" s="23">
        <f t="shared" si="131"/>
        <v>83.938138739025135</v>
      </c>
      <c r="T163" s="53" t="e">
        <f t="shared" si="108"/>
        <v>#N/A</v>
      </c>
      <c r="U163" s="53" t="e">
        <f t="shared" si="109"/>
        <v>#N/A</v>
      </c>
      <c r="V163" s="69" t="e">
        <f t="shared" si="110"/>
        <v>#N/A</v>
      </c>
      <c r="W163" s="69">
        <f t="shared" si="111"/>
        <v>272.22400000000005</v>
      </c>
      <c r="X163" s="69">
        <f t="shared" si="112"/>
        <v>254.53627429896494</v>
      </c>
      <c r="Y163" s="69">
        <f t="shared" si="113"/>
        <v>272.22400000000005</v>
      </c>
      <c r="Z163" s="5">
        <v>-1</v>
      </c>
      <c r="AA163" s="5"/>
    </row>
    <row r="164" spans="1:27" x14ac:dyDescent="0.25">
      <c r="A164" s="35">
        <f t="shared" si="106"/>
        <v>2013</v>
      </c>
      <c r="B164" s="35" t="str">
        <f t="shared" si="107"/>
        <v>Q1-2013</v>
      </c>
      <c r="C164" t="s">
        <v>278</v>
      </c>
      <c r="D164" s="3">
        <v>41333</v>
      </c>
      <c r="E164" s="33">
        <v>32.226999999999997</v>
      </c>
      <c r="F164" s="34">
        <v>1.173</v>
      </c>
      <c r="G164" s="34">
        <v>5.0510000000000002</v>
      </c>
      <c r="H164" s="21">
        <v>1.0269999999999999</v>
      </c>
      <c r="I164" s="21">
        <v>2.2839999999999998</v>
      </c>
      <c r="J164" s="34">
        <v>6.5010000000000003</v>
      </c>
      <c r="K164" s="33">
        <v>74.552000000000007</v>
      </c>
      <c r="L164" s="5"/>
      <c r="M164" s="23">
        <f t="shared" ref="M164:S164" si="132">E164/$AE59</f>
        <v>30.133054072501842</v>
      </c>
      <c r="N164" s="23">
        <f t="shared" si="132"/>
        <v>1.0967844486624465</v>
      </c>
      <c r="O164" s="23">
        <f t="shared" si="132"/>
        <v>4.7228118074970311</v>
      </c>
      <c r="P164" s="23">
        <f t="shared" si="132"/>
        <v>0.96027078327053073</v>
      </c>
      <c r="Q164" s="23">
        <f t="shared" si="132"/>
        <v>2.1355973407885998</v>
      </c>
      <c r="R164" s="23">
        <f t="shared" si="132"/>
        <v>6.0785982103619478</v>
      </c>
      <c r="S164" s="23">
        <f t="shared" si="132"/>
        <v>69.707991659576066</v>
      </c>
      <c r="T164" s="53" t="e">
        <f t="shared" si="108"/>
        <v>#N/A</v>
      </c>
      <c r="U164" s="53" t="e">
        <f t="shared" si="109"/>
        <v>#N/A</v>
      </c>
      <c r="V164" s="69" t="e">
        <f t="shared" si="110"/>
        <v>#N/A</v>
      </c>
      <c r="W164" s="69">
        <f t="shared" si="111"/>
        <v>122.815</v>
      </c>
      <c r="X164" s="69">
        <f t="shared" si="112"/>
        <v>114.83510832265847</v>
      </c>
      <c r="Y164" s="69">
        <f t="shared" si="113"/>
        <v>122.815</v>
      </c>
      <c r="Z164" s="5">
        <v>-1</v>
      </c>
      <c r="AA164" s="5"/>
    </row>
    <row r="165" spans="1:27" x14ac:dyDescent="0.25">
      <c r="A165" s="35">
        <f t="shared" si="106"/>
        <v>2013</v>
      </c>
      <c r="B165" s="35" t="str">
        <f t="shared" si="107"/>
        <v>Q1-2013</v>
      </c>
      <c r="C165" t="s">
        <v>279</v>
      </c>
      <c r="D165" s="3">
        <v>41364</v>
      </c>
      <c r="E165" s="33">
        <v>54.627000000000002</v>
      </c>
      <c r="F165" s="34">
        <v>28.853999999999999</v>
      </c>
      <c r="G165" s="34">
        <v>7.3630000000000004</v>
      </c>
      <c r="H165" s="21">
        <v>1.1259999999999999</v>
      </c>
      <c r="I165" s="21">
        <v>2.5259999999999998</v>
      </c>
      <c r="J165" s="34">
        <v>6.98</v>
      </c>
      <c r="K165" s="33">
        <v>84.542000000000002</v>
      </c>
      <c r="L165" s="5"/>
      <c r="M165" s="23">
        <f t="shared" ref="M165:S166" si="133">E165/$AE59</f>
        <v>51.07761643400125</v>
      </c>
      <c r="N165" s="23">
        <f t="shared" si="133"/>
        <v>26.979214391906421</v>
      </c>
      <c r="O165" s="23">
        <f t="shared" si="133"/>
        <v>6.8845898512375054</v>
      </c>
      <c r="P165" s="23">
        <f t="shared" si="133"/>
        <v>1.0528382687075146</v>
      </c>
      <c r="Q165" s="23">
        <f t="shared" si="133"/>
        <v>2.3618734163012274</v>
      </c>
      <c r="R165" s="23">
        <f t="shared" si="133"/>
        <v>6.526475235860083</v>
      </c>
      <c r="S165" s="23">
        <f t="shared" si="133"/>
        <v>79.048892462762623</v>
      </c>
      <c r="T165" s="53" t="e">
        <f t="shared" si="108"/>
        <v>#N/A</v>
      </c>
      <c r="U165" s="53" t="e">
        <f t="shared" si="109"/>
        <v>#N/A</v>
      </c>
      <c r="V165" s="69" t="e">
        <f t="shared" si="110"/>
        <v>#N/A</v>
      </c>
      <c r="W165" s="69">
        <f t="shared" si="111"/>
        <v>186.018</v>
      </c>
      <c r="X165" s="69">
        <f t="shared" si="112"/>
        <v>173.93150006077661</v>
      </c>
      <c r="Y165" s="69">
        <f t="shared" si="113"/>
        <v>186.018</v>
      </c>
      <c r="Z165" s="5">
        <v>-1</v>
      </c>
      <c r="AA165" s="5"/>
    </row>
    <row r="166" spans="1:27" x14ac:dyDescent="0.25">
      <c r="A166" s="35">
        <f t="shared" si="106"/>
        <v>2013</v>
      </c>
      <c r="B166" s="35" t="str">
        <f t="shared" si="107"/>
        <v>Q2-2013</v>
      </c>
      <c r="C166" t="s">
        <v>280</v>
      </c>
      <c r="D166" s="3">
        <v>41394</v>
      </c>
      <c r="E166" s="33">
        <v>240.20400000000001</v>
      </c>
      <c r="F166" s="34">
        <v>36.082999999999998</v>
      </c>
      <c r="G166" s="34">
        <v>6.9219999999999997</v>
      </c>
      <c r="H166" s="21">
        <v>5.8879999999999999</v>
      </c>
      <c r="I166" s="21">
        <v>2.4950000000000001</v>
      </c>
      <c r="J166" s="34">
        <v>7.8220000000000001</v>
      </c>
      <c r="K166" s="33">
        <v>107.309</v>
      </c>
      <c r="L166" s="5"/>
      <c r="M166" s="23">
        <f t="shared" si="133"/>
        <v>224.3387627017334</v>
      </c>
      <c r="N166" s="23">
        <f t="shared" si="133"/>
        <v>33.699753436939623</v>
      </c>
      <c r="O166" s="23">
        <f t="shared" si="133"/>
        <v>6.4648087268380143</v>
      </c>
      <c r="P166" s="23">
        <f t="shared" si="133"/>
        <v>5.4991034070531972</v>
      </c>
      <c r="Q166" s="23">
        <f t="shared" si="133"/>
        <v>2.3302077106993422</v>
      </c>
      <c r="R166" s="23">
        <f t="shared" si="133"/>
        <v>7.3053646144650317</v>
      </c>
      <c r="S166" s="23">
        <f t="shared" si="133"/>
        <v>100.22134638374177</v>
      </c>
      <c r="T166" s="53" t="e">
        <f t="shared" si="108"/>
        <v>#N/A</v>
      </c>
      <c r="U166" s="53" t="e">
        <f t="shared" si="109"/>
        <v>#N/A</v>
      </c>
      <c r="V166" s="69" t="e">
        <f t="shared" si="110"/>
        <v>#N/A</v>
      </c>
      <c r="W166" s="69">
        <f t="shared" si="111"/>
        <v>406.72300000000007</v>
      </c>
      <c r="X166" s="69">
        <f t="shared" si="112"/>
        <v>379.85934698147037</v>
      </c>
      <c r="Y166" s="69">
        <f t="shared" si="113"/>
        <v>406.72300000000007</v>
      </c>
      <c r="Z166" s="5">
        <v>-1</v>
      </c>
      <c r="AA166" s="5"/>
    </row>
    <row r="167" spans="1:27" x14ac:dyDescent="0.25">
      <c r="A167" s="35">
        <f t="shared" si="106"/>
        <v>2013</v>
      </c>
      <c r="B167" s="35" t="str">
        <f t="shared" si="107"/>
        <v>Q2-2013</v>
      </c>
      <c r="C167" t="s">
        <v>281</v>
      </c>
      <c r="D167" s="3">
        <v>41425</v>
      </c>
      <c r="E167" s="33">
        <v>78.438999999999993</v>
      </c>
      <c r="F167" s="34">
        <v>6.2619999999999996</v>
      </c>
      <c r="G167" s="34">
        <v>6.8929999999999998</v>
      </c>
      <c r="H167" s="21">
        <v>1.333</v>
      </c>
      <c r="I167" s="21">
        <v>2.4</v>
      </c>
      <c r="J167" s="34">
        <v>9.5180000000000007</v>
      </c>
      <c r="K167" s="33">
        <v>92.337000000000003</v>
      </c>
      <c r="L167" s="5"/>
      <c r="M167" s="23">
        <f t="shared" ref="M167:S167" si="134">E167/$AE60</f>
        <v>73.258181410639551</v>
      </c>
      <c r="N167" s="23">
        <f t="shared" si="134"/>
        <v>5.8484010759115348</v>
      </c>
      <c r="O167" s="23">
        <f t="shared" si="134"/>
        <v>6.4377241482366996</v>
      </c>
      <c r="P167" s="23">
        <f t="shared" si="134"/>
        <v>1.2449566646742378</v>
      </c>
      <c r="Q167" s="23">
        <f t="shared" si="134"/>
        <v>2.2414823670053794</v>
      </c>
      <c r="R167" s="23">
        <f t="shared" si="134"/>
        <v>8.8893454871488338</v>
      </c>
      <c r="S167" s="23">
        <f t="shared" si="134"/>
        <v>86.238232217573213</v>
      </c>
      <c r="T167" s="53" t="e">
        <f t="shared" si="108"/>
        <v>#N/A</v>
      </c>
      <c r="U167" s="53" t="e">
        <f t="shared" si="109"/>
        <v>#N/A</v>
      </c>
      <c r="V167" s="69" t="e">
        <f t="shared" si="110"/>
        <v>#N/A</v>
      </c>
      <c r="W167" s="69">
        <f t="shared" si="111"/>
        <v>197.18200000000002</v>
      </c>
      <c r="X167" s="69">
        <f t="shared" si="112"/>
        <v>184.15832337118945</v>
      </c>
      <c r="Y167" s="69">
        <f t="shared" si="113"/>
        <v>197.18200000000002</v>
      </c>
      <c r="Z167" s="5">
        <v>-1</v>
      </c>
      <c r="AA167" s="5"/>
    </row>
    <row r="168" spans="1:27" x14ac:dyDescent="0.25">
      <c r="A168" s="35">
        <f t="shared" si="106"/>
        <v>2013</v>
      </c>
      <c r="B168" s="35" t="str">
        <f t="shared" si="107"/>
        <v>Q2-2013</v>
      </c>
      <c r="C168" t="s">
        <v>282</v>
      </c>
      <c r="D168" s="3">
        <v>41455</v>
      </c>
      <c r="E168" s="33">
        <v>118.306</v>
      </c>
      <c r="F168" s="34">
        <v>62.959000000000003</v>
      </c>
      <c r="G168" s="34">
        <v>6.7190000000000003</v>
      </c>
      <c r="H168" s="21">
        <v>1.2330000000000001</v>
      </c>
      <c r="I168" s="21">
        <v>2.5630000000000002</v>
      </c>
      <c r="J168" s="34">
        <v>8.875</v>
      </c>
      <c r="K168" s="33">
        <v>85.971000000000004</v>
      </c>
      <c r="L168" s="5"/>
      <c r="M168" s="23">
        <f t="shared" ref="M168:S169" si="135">E168/$AE60</f>
        <v>110.49200537955767</v>
      </c>
      <c r="N168" s="23">
        <f t="shared" si="135"/>
        <v>58.800620143454871</v>
      </c>
      <c r="O168" s="23">
        <f t="shared" si="135"/>
        <v>6.2752166766288102</v>
      </c>
      <c r="P168" s="23">
        <f t="shared" si="135"/>
        <v>1.1515615660490137</v>
      </c>
      <c r="Q168" s="23">
        <f t="shared" si="135"/>
        <v>2.3937163777644948</v>
      </c>
      <c r="R168" s="23">
        <f t="shared" si="135"/>
        <v>8.2888150029886418</v>
      </c>
      <c r="S168" s="23">
        <f t="shared" si="135"/>
        <v>80.292700239091445</v>
      </c>
      <c r="T168" s="53" t="e">
        <f t="shared" si="108"/>
        <v>#N/A</v>
      </c>
      <c r="U168" s="53" t="e">
        <f t="shared" si="109"/>
        <v>#N/A</v>
      </c>
      <c r="V168" s="69" t="e">
        <f t="shared" si="110"/>
        <v>#N/A</v>
      </c>
      <c r="W168" s="69">
        <f t="shared" si="111"/>
        <v>286.62599999999998</v>
      </c>
      <c r="X168" s="69">
        <f t="shared" si="112"/>
        <v>267.69463538553498</v>
      </c>
      <c r="Y168" s="69">
        <f t="shared" si="113"/>
        <v>286.62599999999998</v>
      </c>
      <c r="Z168" s="5">
        <v>-1</v>
      </c>
      <c r="AA168" s="5"/>
    </row>
    <row r="169" spans="1:27" x14ac:dyDescent="0.25">
      <c r="A169" s="35">
        <f t="shared" si="106"/>
        <v>2013</v>
      </c>
      <c r="B169" s="35" t="str">
        <f t="shared" si="107"/>
        <v>Q3-2013</v>
      </c>
      <c r="C169" t="s">
        <v>283</v>
      </c>
      <c r="D169" s="3">
        <v>41486</v>
      </c>
      <c r="E169" s="33">
        <v>98.081999999999994</v>
      </c>
      <c r="F169" s="34">
        <v>7.173</v>
      </c>
      <c r="G169" s="34">
        <v>7.2110000000000003</v>
      </c>
      <c r="H169" s="21">
        <v>1.577</v>
      </c>
      <c r="I169" s="21">
        <v>2.8839999999999999</v>
      </c>
      <c r="J169" s="34">
        <v>8.3879999999999999</v>
      </c>
      <c r="K169" s="33">
        <v>74.715000000000003</v>
      </c>
      <c r="L169" s="5"/>
      <c r="M169" s="23">
        <f t="shared" si="135"/>
        <v>91.224643544741753</v>
      </c>
      <c r="N169" s="23">
        <f t="shared" si="135"/>
        <v>6.6715031111359133</v>
      </c>
      <c r="O169" s="23">
        <f t="shared" si="135"/>
        <v>6.7068463591804095</v>
      </c>
      <c r="P169" s="23">
        <f t="shared" si="135"/>
        <v>1.4667447938465545</v>
      </c>
      <c r="Q169" s="23">
        <f t="shared" si="135"/>
        <v>2.6823665094822213</v>
      </c>
      <c r="R169" s="23">
        <f t="shared" si="135"/>
        <v>7.8015569630849075</v>
      </c>
      <c r="S169" s="23">
        <f t="shared" si="135"/>
        <v>69.491336253801734</v>
      </c>
      <c r="T169" s="53" t="e">
        <f t="shared" si="108"/>
        <v>#N/A</v>
      </c>
      <c r="U169" s="53" t="e">
        <f t="shared" si="109"/>
        <v>#N/A</v>
      </c>
      <c r="V169" s="69" t="e">
        <f t="shared" si="110"/>
        <v>#N/A</v>
      </c>
      <c r="W169" s="69">
        <f t="shared" si="111"/>
        <v>200.03</v>
      </c>
      <c r="X169" s="69">
        <f t="shared" si="112"/>
        <v>186.0449975352735</v>
      </c>
      <c r="Y169" s="69">
        <f t="shared" si="113"/>
        <v>200.03</v>
      </c>
      <c r="Z169" s="5">
        <v>-1</v>
      </c>
      <c r="AA169" s="5"/>
    </row>
    <row r="170" spans="1:27" x14ac:dyDescent="0.25">
      <c r="A170" s="35">
        <f t="shared" si="106"/>
        <v>2013</v>
      </c>
      <c r="B170" s="35" t="str">
        <f t="shared" si="107"/>
        <v>Q3-2013</v>
      </c>
      <c r="C170" t="s">
        <v>284</v>
      </c>
      <c r="D170" s="3">
        <v>41517</v>
      </c>
      <c r="E170" s="33">
        <v>85.286000000000001</v>
      </c>
      <c r="F170" s="34">
        <v>3.5950000000000002</v>
      </c>
      <c r="G170" s="34">
        <v>6.3150000000000004</v>
      </c>
      <c r="H170" s="21">
        <v>1.2529999999999999</v>
      </c>
      <c r="I170" s="21">
        <v>2.843</v>
      </c>
      <c r="J170" s="34">
        <v>8.3219999999999992</v>
      </c>
      <c r="K170" s="33">
        <v>77.756</v>
      </c>
      <c r="L170" s="5"/>
      <c r="M170" s="23">
        <f t="shared" ref="M170:S170" si="136">E170/$AE61</f>
        <v>79.323269808495411</v>
      </c>
      <c r="N170" s="23">
        <f t="shared" si="136"/>
        <v>3.3436572821042256</v>
      </c>
      <c r="O170" s="23">
        <f t="shared" si="136"/>
        <v>5.8734897737102045</v>
      </c>
      <c r="P170" s="23">
        <f t="shared" si="136"/>
        <v>1.1653970999934893</v>
      </c>
      <c r="Q170" s="23">
        <f t="shared" si="136"/>
        <v>2.6442330050131608</v>
      </c>
      <c r="R170" s="23">
        <f t="shared" si="136"/>
        <v>7.7401713217444676</v>
      </c>
      <c r="S170" s="23">
        <f t="shared" si="136"/>
        <v>72.319726182836206</v>
      </c>
      <c r="T170" s="53" t="e">
        <f t="shared" si="108"/>
        <v>#N/A</v>
      </c>
      <c r="U170" s="53" t="e">
        <f t="shared" si="109"/>
        <v>#N/A</v>
      </c>
      <c r="V170" s="69" t="e">
        <f t="shared" si="110"/>
        <v>#N/A</v>
      </c>
      <c r="W170" s="69">
        <f t="shared" si="111"/>
        <v>185.37</v>
      </c>
      <c r="X170" s="69">
        <f t="shared" si="112"/>
        <v>172.40994447389716</v>
      </c>
      <c r="Y170" s="69">
        <f t="shared" si="113"/>
        <v>185.37</v>
      </c>
      <c r="Z170" s="5">
        <v>-1</v>
      </c>
      <c r="AA170" s="5"/>
    </row>
    <row r="171" spans="1:27" x14ac:dyDescent="0.25">
      <c r="A171" s="35">
        <f t="shared" si="106"/>
        <v>2013</v>
      </c>
      <c r="B171" s="35" t="str">
        <f t="shared" si="107"/>
        <v>Q3-2013</v>
      </c>
      <c r="C171" t="s">
        <v>285</v>
      </c>
      <c r="D171" s="3">
        <v>41547</v>
      </c>
      <c r="E171" s="33">
        <v>140.87</v>
      </c>
      <c r="F171" s="34">
        <v>57.146000000000001</v>
      </c>
      <c r="G171" s="34">
        <v>11.114000000000001</v>
      </c>
      <c r="H171" s="21">
        <v>1.129</v>
      </c>
      <c r="I171" s="21">
        <v>2.956</v>
      </c>
      <c r="J171" s="34">
        <v>8.6419999999999995</v>
      </c>
      <c r="K171" s="33">
        <v>79.578999999999994</v>
      </c>
      <c r="L171" s="5"/>
      <c r="M171" s="23">
        <f t="shared" ref="M171:S172" si="137">E171/$AE61</f>
        <v>131.02114084284347</v>
      </c>
      <c r="N171" s="23">
        <f t="shared" si="137"/>
        <v>53.150664546071788</v>
      </c>
      <c r="O171" s="23">
        <f t="shared" si="137"/>
        <v>10.336969967540018</v>
      </c>
      <c r="P171" s="23">
        <f t="shared" si="137"/>
        <v>1.0500665011114523</v>
      </c>
      <c r="Q171" s="23">
        <f t="shared" si="137"/>
        <v>2.7493326636717916</v>
      </c>
      <c r="R171" s="23">
        <f t="shared" si="137"/>
        <v>8.0377986736981129</v>
      </c>
      <c r="S171" s="23">
        <f t="shared" si="137"/>
        <v>74.015272003497117</v>
      </c>
      <c r="T171" s="53" t="e">
        <f t="shared" si="108"/>
        <v>#N/A</v>
      </c>
      <c r="U171" s="53" t="e">
        <f t="shared" si="109"/>
        <v>#N/A</v>
      </c>
      <c r="V171" s="69" t="e">
        <f t="shared" si="110"/>
        <v>#N/A</v>
      </c>
      <c r="W171" s="69">
        <f t="shared" si="111"/>
        <v>301.43599999999998</v>
      </c>
      <c r="X171" s="69">
        <f t="shared" si="112"/>
        <v>280.36124519843378</v>
      </c>
      <c r="Y171" s="69">
        <f t="shared" si="113"/>
        <v>301.43599999999998</v>
      </c>
      <c r="Z171" s="5">
        <v>-1</v>
      </c>
      <c r="AA171" s="5"/>
    </row>
    <row r="172" spans="1:27" x14ac:dyDescent="0.25">
      <c r="A172" s="35">
        <f t="shared" si="106"/>
        <v>2013</v>
      </c>
      <c r="B172" s="35" t="str">
        <f t="shared" si="107"/>
        <v>Q4-2013</v>
      </c>
      <c r="C172" t="s">
        <v>286</v>
      </c>
      <c r="D172" s="3">
        <v>41578</v>
      </c>
      <c r="E172" s="33">
        <v>99.105999999999995</v>
      </c>
      <c r="F172" s="34">
        <v>6.4749999999999996</v>
      </c>
      <c r="G172" s="34">
        <v>5.8520000000000003</v>
      </c>
      <c r="H172" s="21">
        <v>1.772</v>
      </c>
      <c r="I172" s="21">
        <v>3.1659999999999999</v>
      </c>
      <c r="J172" s="34">
        <v>11.343999999999999</v>
      </c>
      <c r="K172" s="33">
        <v>71.212000000000003</v>
      </c>
      <c r="L172" s="5"/>
      <c r="M172" s="23">
        <f t="shared" si="137"/>
        <v>91.946153061129806</v>
      </c>
      <c r="N172" s="23">
        <f t="shared" si="137"/>
        <v>6.0072179390835618</v>
      </c>
      <c r="O172" s="23">
        <f t="shared" si="137"/>
        <v>5.429226158998766</v>
      </c>
      <c r="P172" s="23">
        <f t="shared" si="137"/>
        <v>1.6439830406264204</v>
      </c>
      <c r="Q172" s="23">
        <f t="shared" si="137"/>
        <v>2.9372744394036383</v>
      </c>
      <c r="R172" s="23">
        <f t="shared" si="137"/>
        <v>10.524460278141147</v>
      </c>
      <c r="S172" s="23">
        <f t="shared" si="137"/>
        <v>66.067336506257703</v>
      </c>
      <c r="T172" s="53" t="e">
        <f t="shared" si="108"/>
        <v>#N/A</v>
      </c>
      <c r="U172" s="53" t="e">
        <f t="shared" si="109"/>
        <v>#N/A</v>
      </c>
      <c r="V172" s="69" t="e">
        <f t="shared" si="110"/>
        <v>#N/A</v>
      </c>
      <c r="W172" s="69">
        <f t="shared" si="111"/>
        <v>198.92699999999999</v>
      </c>
      <c r="X172" s="69">
        <f t="shared" si="112"/>
        <v>184.55565142364105</v>
      </c>
      <c r="Y172" s="69">
        <f t="shared" si="113"/>
        <v>198.92699999999999</v>
      </c>
      <c r="Z172" s="5">
        <v>-1</v>
      </c>
      <c r="AA172" s="5"/>
    </row>
    <row r="173" spans="1:27" x14ac:dyDescent="0.25">
      <c r="A173" s="35">
        <f t="shared" si="106"/>
        <v>2013</v>
      </c>
      <c r="B173" s="35" t="str">
        <f t="shared" si="107"/>
        <v>Q4-2013</v>
      </c>
      <c r="C173" t="s">
        <v>287</v>
      </c>
      <c r="D173" s="3">
        <v>41608</v>
      </c>
      <c r="E173" s="33">
        <v>82.710999999999999</v>
      </c>
      <c r="F173" s="34">
        <v>0.498</v>
      </c>
      <c r="G173" s="34">
        <v>6.9379999999999997</v>
      </c>
      <c r="H173" s="21">
        <v>2.109</v>
      </c>
      <c r="I173" s="21">
        <v>2.8479999999999999</v>
      </c>
      <c r="J173" s="34">
        <v>9.6679999999999993</v>
      </c>
      <c r="K173" s="33">
        <v>77.680999999999997</v>
      </c>
      <c r="L173" s="5"/>
      <c r="M173" s="23">
        <f t="shared" ref="M173:S173" si="138">E173/$AE62</f>
        <v>76.735598912670355</v>
      </c>
      <c r="N173" s="23">
        <f t="shared" si="138"/>
        <v>0.46202232180133035</v>
      </c>
      <c r="O173" s="23">
        <f t="shared" si="138"/>
        <v>6.4367688125655222</v>
      </c>
      <c r="P173" s="23">
        <f t="shared" si="138"/>
        <v>1.956636700158646</v>
      </c>
      <c r="Q173" s="23">
        <f t="shared" si="138"/>
        <v>2.6422481375304994</v>
      </c>
      <c r="R173" s="23">
        <f t="shared" si="138"/>
        <v>8.969541781476428</v>
      </c>
      <c r="S173" s="23">
        <f t="shared" si="138"/>
        <v>72.068987911343655</v>
      </c>
      <c r="T173" s="53" t="e">
        <f t="shared" si="108"/>
        <v>#N/A</v>
      </c>
      <c r="U173" s="53" t="e">
        <f t="shared" si="109"/>
        <v>#N/A</v>
      </c>
      <c r="V173" s="69" t="e">
        <f t="shared" si="110"/>
        <v>#N/A</v>
      </c>
      <c r="W173" s="69">
        <f t="shared" si="111"/>
        <v>182.45299999999997</v>
      </c>
      <c r="X173" s="69">
        <f t="shared" si="112"/>
        <v>169.27180457754642</v>
      </c>
      <c r="Y173" s="69">
        <f t="shared" si="113"/>
        <v>182.45299999999997</v>
      </c>
      <c r="Z173" s="5">
        <v>-1</v>
      </c>
      <c r="AA173" s="5"/>
    </row>
    <row r="174" spans="1:27" x14ac:dyDescent="0.25">
      <c r="A174" s="35">
        <f t="shared" si="106"/>
        <v>2013</v>
      </c>
      <c r="B174" s="35" t="str">
        <f t="shared" si="107"/>
        <v>Q4-2013</v>
      </c>
      <c r="C174" t="s">
        <v>288</v>
      </c>
      <c r="D174" s="3">
        <v>41639</v>
      </c>
      <c r="E174" s="33">
        <v>124.608</v>
      </c>
      <c r="F174" s="34">
        <v>62.286999999999999</v>
      </c>
      <c r="G174" s="34">
        <v>6.4180000000000001</v>
      </c>
      <c r="H174" s="21">
        <v>1.4059999999999999</v>
      </c>
      <c r="I174" s="21">
        <v>2.8330000000000002</v>
      </c>
      <c r="J174" s="34">
        <v>9.1050000000000004</v>
      </c>
      <c r="K174" s="33">
        <v>76.563999999999993</v>
      </c>
      <c r="L174" s="5"/>
      <c r="M174" s="23">
        <f t="shared" ref="M174:S175" si="139">E174/$AE62</f>
        <v>115.6057780622895</v>
      </c>
      <c r="N174" s="23">
        <f t="shared" si="139"/>
        <v>57.7871171848182</v>
      </c>
      <c r="O174" s="23">
        <f t="shared" si="139"/>
        <v>5.9543358661063017</v>
      </c>
      <c r="P174" s="23">
        <f t="shared" si="139"/>
        <v>1.3044244667724305</v>
      </c>
      <c r="Q174" s="23">
        <f t="shared" si="139"/>
        <v>2.6283318025364837</v>
      </c>
      <c r="R174" s="23">
        <f t="shared" si="139"/>
        <v>8.4472153413676967</v>
      </c>
      <c r="S174" s="23">
        <f t="shared" si="139"/>
        <v>71.032684832122598</v>
      </c>
      <c r="T174" s="53" t="e">
        <f t="shared" si="108"/>
        <v>#N/A</v>
      </c>
      <c r="U174" s="53" t="e">
        <f t="shared" si="109"/>
        <v>#N/A</v>
      </c>
      <c r="V174" s="69" t="e">
        <f t="shared" si="110"/>
        <v>#N/A</v>
      </c>
      <c r="W174" s="69">
        <f t="shared" si="111"/>
        <v>283.221</v>
      </c>
      <c r="X174" s="69">
        <f t="shared" si="112"/>
        <v>262.75988755601321</v>
      </c>
      <c r="Y174" s="69">
        <f t="shared" si="113"/>
        <v>283.221</v>
      </c>
      <c r="Z174" s="5">
        <v>-1</v>
      </c>
      <c r="AA174" s="5"/>
    </row>
    <row r="175" spans="1:27" x14ac:dyDescent="0.25">
      <c r="A175" s="35">
        <f t="shared" si="106"/>
        <v>2014</v>
      </c>
      <c r="B175" s="35" t="str">
        <f t="shared" si="107"/>
        <v>Q1-2014</v>
      </c>
      <c r="C175" t="s">
        <v>289</v>
      </c>
      <c r="D175" s="3">
        <v>41670</v>
      </c>
      <c r="E175" s="33">
        <v>169.38800000000001</v>
      </c>
      <c r="F175" s="34">
        <v>8.1470000000000002</v>
      </c>
      <c r="G175" s="34">
        <v>6.54</v>
      </c>
      <c r="H175" s="21">
        <v>1.248</v>
      </c>
      <c r="I175" s="21">
        <v>3</v>
      </c>
      <c r="J175" s="34">
        <v>11.023999999999999</v>
      </c>
      <c r="K175" s="33">
        <v>96.650999999999996</v>
      </c>
      <c r="L175" s="5"/>
      <c r="M175" s="23">
        <f t="shared" si="139"/>
        <v>156.61886401671705</v>
      </c>
      <c r="N175" s="23">
        <f t="shared" si="139"/>
        <v>7.5328469852893578</v>
      </c>
      <c r="O175" s="23">
        <f t="shared" si="139"/>
        <v>6.0469889878228065</v>
      </c>
      <c r="P175" s="23">
        <f t="shared" si="139"/>
        <v>1.1539208343735263</v>
      </c>
      <c r="Q175" s="23">
        <f t="shared" si="139"/>
        <v>2.7738481595517457</v>
      </c>
      <c r="R175" s="23">
        <f t="shared" si="139"/>
        <v>10.192967370299481</v>
      </c>
      <c r="S175" s="23">
        <f t="shared" si="139"/>
        <v>89.365066156278587</v>
      </c>
      <c r="T175" s="53" t="e">
        <f t="shared" si="108"/>
        <v>#N/A</v>
      </c>
      <c r="U175" s="53" t="e">
        <f t="shared" si="109"/>
        <v>#N/A</v>
      </c>
      <c r="V175" s="69" t="e">
        <f t="shared" si="110"/>
        <v>#N/A</v>
      </c>
      <c r="W175" s="69">
        <f t="shared" si="111"/>
        <v>295.99799999999999</v>
      </c>
      <c r="X175" s="69">
        <f t="shared" si="112"/>
        <v>273.68450251033255</v>
      </c>
      <c r="Y175" s="69">
        <f t="shared" si="113"/>
        <v>295.99799999999999</v>
      </c>
      <c r="Z175" s="5">
        <v>-1</v>
      </c>
      <c r="AA175" s="5"/>
    </row>
    <row r="176" spans="1:27" x14ac:dyDescent="0.25">
      <c r="A176" s="35">
        <f t="shared" si="106"/>
        <v>2014</v>
      </c>
      <c r="B176" s="35" t="str">
        <f t="shared" si="107"/>
        <v>Q1-2014</v>
      </c>
      <c r="C176" t="s">
        <v>290</v>
      </c>
      <c r="D176" s="3">
        <v>41698</v>
      </c>
      <c r="E176" s="33">
        <v>37.956000000000003</v>
      </c>
      <c r="F176" s="34">
        <v>8.0150000000000006</v>
      </c>
      <c r="G176" s="34">
        <v>6.2380000000000004</v>
      </c>
      <c r="H176" s="21">
        <v>1.0620000000000001</v>
      </c>
      <c r="I176" s="21">
        <v>2.484</v>
      </c>
      <c r="J176" s="34">
        <v>10.718</v>
      </c>
      <c r="K176" s="33">
        <v>77.876000000000005</v>
      </c>
      <c r="L176" s="5"/>
      <c r="M176" s="23">
        <f t="shared" ref="M176:S176" si="140">E176/$AE63</f>
        <v>35.094726914648689</v>
      </c>
      <c r="N176" s="23">
        <f t="shared" si="140"/>
        <v>7.4107976662690813</v>
      </c>
      <c r="O176" s="23">
        <f t="shared" si="140"/>
        <v>5.7677549397612644</v>
      </c>
      <c r="P176" s="23">
        <f t="shared" si="140"/>
        <v>0.98194224848131806</v>
      </c>
      <c r="Q176" s="23">
        <f t="shared" si="140"/>
        <v>2.2967462761088457</v>
      </c>
      <c r="R176" s="23">
        <f t="shared" si="140"/>
        <v>9.9100348580252042</v>
      </c>
      <c r="S176" s="23">
        <f t="shared" si="140"/>
        <v>72.005399757750595</v>
      </c>
      <c r="T176" s="53" t="e">
        <f t="shared" si="108"/>
        <v>#N/A</v>
      </c>
      <c r="U176" s="53" t="e">
        <f t="shared" si="109"/>
        <v>#N/A</v>
      </c>
      <c r="V176" s="69" t="e">
        <f t="shared" si="110"/>
        <v>#N/A</v>
      </c>
      <c r="W176" s="69">
        <f t="shared" si="111"/>
        <v>144.34899999999999</v>
      </c>
      <c r="X176" s="69">
        <f t="shared" si="112"/>
        <v>133.46740266104501</v>
      </c>
      <c r="Y176" s="69">
        <f t="shared" si="113"/>
        <v>144.34899999999999</v>
      </c>
      <c r="Z176" s="5">
        <v>-1</v>
      </c>
      <c r="AA176" s="5"/>
    </row>
    <row r="177" spans="1:27" x14ac:dyDescent="0.25">
      <c r="A177" s="35">
        <f t="shared" si="106"/>
        <v>2014</v>
      </c>
      <c r="B177" s="35" t="str">
        <f t="shared" si="107"/>
        <v>Q1-2014</v>
      </c>
      <c r="C177" t="s">
        <v>291</v>
      </c>
      <c r="D177" s="3">
        <v>41729</v>
      </c>
      <c r="E177" s="33">
        <v>71.144999999999996</v>
      </c>
      <c r="F177" s="34">
        <v>32.133000000000003</v>
      </c>
      <c r="G177" s="34">
        <v>6.375</v>
      </c>
      <c r="H177" s="21">
        <v>1.1519999999999999</v>
      </c>
      <c r="I177" s="21">
        <v>2.4750000000000001</v>
      </c>
      <c r="J177" s="34">
        <v>12.215999999999999</v>
      </c>
      <c r="K177" s="33">
        <v>90.35</v>
      </c>
      <c r="L177" s="5"/>
      <c r="M177" s="23">
        <f t="shared" ref="M177:S178" si="141">E177/$AE63</f>
        <v>65.781809103769646</v>
      </c>
      <c r="N177" s="23">
        <f t="shared" si="141"/>
        <v>29.710687636958752</v>
      </c>
      <c r="O177" s="23">
        <f t="shared" si="141"/>
        <v>5.8944273390474597</v>
      </c>
      <c r="P177" s="23">
        <f t="shared" si="141"/>
        <v>1.0651576932678704</v>
      </c>
      <c r="Q177" s="23">
        <f t="shared" si="141"/>
        <v>2.2884247316301902</v>
      </c>
      <c r="R177" s="23">
        <f t="shared" si="141"/>
        <v>11.295109705694708</v>
      </c>
      <c r="S177" s="23">
        <f t="shared" si="141"/>
        <v>83.539060405166737</v>
      </c>
      <c r="T177" s="53" t="e">
        <f t="shared" si="108"/>
        <v>#N/A</v>
      </c>
      <c r="U177" s="53" t="e">
        <f t="shared" si="109"/>
        <v>#N/A</v>
      </c>
      <c r="V177" s="69" t="e">
        <f t="shared" si="110"/>
        <v>#N/A</v>
      </c>
      <c r="W177" s="69">
        <f t="shared" si="111"/>
        <v>215.84599999999998</v>
      </c>
      <c r="X177" s="69">
        <f t="shared" si="112"/>
        <v>199.57467661553534</v>
      </c>
      <c r="Y177" s="69">
        <f t="shared" si="113"/>
        <v>215.84599999999998</v>
      </c>
      <c r="Z177" s="5">
        <v>-1</v>
      </c>
      <c r="AA177" s="5"/>
    </row>
    <row r="178" spans="1:27" x14ac:dyDescent="0.25">
      <c r="A178" s="35">
        <f t="shared" si="106"/>
        <v>2014</v>
      </c>
      <c r="B178" s="35" t="str">
        <f t="shared" si="107"/>
        <v>Q2-2014</v>
      </c>
      <c r="C178" t="s">
        <v>292</v>
      </c>
      <c r="D178" s="3">
        <v>41759</v>
      </c>
      <c r="E178" s="33">
        <v>238.16399999999999</v>
      </c>
      <c r="F178" s="34">
        <v>39.253</v>
      </c>
      <c r="G178" s="34">
        <v>7.5049999999999999</v>
      </c>
      <c r="H178" s="21">
        <v>2.4020000000000001</v>
      </c>
      <c r="I178" s="21">
        <v>2.8860000000000001</v>
      </c>
      <c r="J178" s="34">
        <v>11.662000000000001</v>
      </c>
      <c r="K178" s="33">
        <v>112.364</v>
      </c>
      <c r="L178" s="5"/>
      <c r="M178" s="23">
        <f t="shared" si="141"/>
        <v>218.95104573661226</v>
      </c>
      <c r="N178" s="23">
        <f t="shared" si="141"/>
        <v>36.086416915651576</v>
      </c>
      <c r="O178" s="23">
        <f t="shared" si="141"/>
        <v>6.8995633187772922</v>
      </c>
      <c r="P178" s="23">
        <f t="shared" si="141"/>
        <v>2.208227993564698</v>
      </c>
      <c r="Q178" s="23">
        <f t="shared" si="141"/>
        <v>2.6531831762813147</v>
      </c>
      <c r="R178" s="23">
        <f t="shared" si="141"/>
        <v>10.721213514134682</v>
      </c>
      <c r="S178" s="23">
        <f t="shared" si="141"/>
        <v>103.29947138588831</v>
      </c>
      <c r="T178" s="53" t="e">
        <f t="shared" si="108"/>
        <v>#N/A</v>
      </c>
      <c r="U178" s="53" t="e">
        <f t="shared" si="109"/>
        <v>#N/A</v>
      </c>
      <c r="V178" s="69" t="e">
        <f t="shared" si="110"/>
        <v>#N/A</v>
      </c>
      <c r="W178" s="69">
        <f t="shared" si="111"/>
        <v>414.23599999999999</v>
      </c>
      <c r="X178" s="69">
        <f t="shared" si="112"/>
        <v>380.81912204091009</v>
      </c>
      <c r="Y178" s="69">
        <f t="shared" si="113"/>
        <v>414.23599999999999</v>
      </c>
      <c r="Z178" s="5">
        <v>-1</v>
      </c>
      <c r="AA178" s="5"/>
    </row>
    <row r="179" spans="1:27" x14ac:dyDescent="0.25">
      <c r="A179" s="35">
        <f t="shared" si="106"/>
        <v>2014</v>
      </c>
      <c r="B179" s="35" t="str">
        <f t="shared" si="107"/>
        <v>Q2-2014</v>
      </c>
      <c r="C179" t="s">
        <v>293</v>
      </c>
      <c r="D179" s="3">
        <v>41790</v>
      </c>
      <c r="E179" s="33">
        <v>79.944999999999993</v>
      </c>
      <c r="F179" s="34">
        <v>8.0310000000000006</v>
      </c>
      <c r="G179" s="34">
        <v>5.6970000000000001</v>
      </c>
      <c r="H179" s="21">
        <v>1.4319999999999999</v>
      </c>
      <c r="I179" s="21">
        <v>2.4340000000000002</v>
      </c>
      <c r="J179" s="34">
        <v>10.781000000000001</v>
      </c>
      <c r="K179" s="33">
        <v>91.57</v>
      </c>
      <c r="L179" s="5"/>
      <c r="M179" s="23">
        <f t="shared" ref="M179:S179" si="142">E179/$AE64</f>
        <v>73.495748103884154</v>
      </c>
      <c r="N179" s="23">
        <f t="shared" si="142"/>
        <v>7.3831303148701455</v>
      </c>
      <c r="O179" s="23">
        <f t="shared" si="142"/>
        <v>5.237416685819352</v>
      </c>
      <c r="P179" s="23">
        <f t="shared" si="142"/>
        <v>1.3164789703516433</v>
      </c>
      <c r="Q179" s="23">
        <f t="shared" si="142"/>
        <v>2.2376465180418297</v>
      </c>
      <c r="R179" s="23">
        <f t="shared" si="142"/>
        <v>9.9112847621236497</v>
      </c>
      <c r="S179" s="23">
        <f t="shared" si="142"/>
        <v>84.182946449092157</v>
      </c>
      <c r="T179" s="53" t="e">
        <f t="shared" si="108"/>
        <v>#N/A</v>
      </c>
      <c r="U179" s="53" t="e">
        <f t="shared" si="109"/>
        <v>#N/A</v>
      </c>
      <c r="V179" s="69" t="e">
        <f t="shared" si="110"/>
        <v>#N/A</v>
      </c>
      <c r="W179" s="69">
        <f t="shared" si="111"/>
        <v>199.89</v>
      </c>
      <c r="X179" s="69">
        <f t="shared" si="112"/>
        <v>183.76465180418293</v>
      </c>
      <c r="Y179" s="69">
        <f t="shared" si="113"/>
        <v>199.89</v>
      </c>
      <c r="Z179" s="5">
        <v>-1</v>
      </c>
      <c r="AA179" s="5"/>
    </row>
    <row r="180" spans="1:27" x14ac:dyDescent="0.25">
      <c r="A180" s="35">
        <f t="shared" si="106"/>
        <v>2014</v>
      </c>
      <c r="B180" s="35" t="str">
        <f t="shared" si="107"/>
        <v>Q2-2014</v>
      </c>
      <c r="C180" t="s">
        <v>294</v>
      </c>
      <c r="D180" s="3">
        <v>41820</v>
      </c>
      <c r="E180" s="33">
        <v>142.73500000000001</v>
      </c>
      <c r="F180" s="34">
        <v>70.177999999999997</v>
      </c>
      <c r="G180" s="34">
        <v>6.4489999999999998</v>
      </c>
      <c r="H180" s="21">
        <v>1.353</v>
      </c>
      <c r="I180" s="21">
        <v>2.6</v>
      </c>
      <c r="J180" s="34">
        <v>10.119999999999999</v>
      </c>
      <c r="K180" s="33">
        <v>90.210999999999999</v>
      </c>
      <c r="L180" s="5"/>
      <c r="M180" s="23">
        <f t="shared" ref="M180:S180" si="143">E180/$AE64</f>
        <v>131.22040910135601</v>
      </c>
      <c r="N180" s="23">
        <f t="shared" si="143"/>
        <v>64.516662836129626</v>
      </c>
      <c r="O180" s="23">
        <f t="shared" si="143"/>
        <v>5.9287520110319463</v>
      </c>
      <c r="P180" s="23">
        <f t="shared" si="143"/>
        <v>1.2438519880487244</v>
      </c>
      <c r="Q180" s="23">
        <f t="shared" si="143"/>
        <v>2.3902551137669503</v>
      </c>
      <c r="R180" s="23">
        <f t="shared" si="143"/>
        <v>9.303608365892897</v>
      </c>
      <c r="S180" s="23">
        <f t="shared" si="143"/>
        <v>82.933578487703969</v>
      </c>
      <c r="T180" s="53" t="e">
        <f t="shared" si="108"/>
        <v>#N/A</v>
      </c>
      <c r="U180" s="53" t="e">
        <f t="shared" si="109"/>
        <v>#N/A</v>
      </c>
      <c r="V180" s="69" t="e">
        <f t="shared" si="110"/>
        <v>#N/A</v>
      </c>
      <c r="W180" s="69">
        <f t="shared" si="111"/>
        <v>323.64600000000002</v>
      </c>
      <c r="X180" s="69">
        <f t="shared" si="112"/>
        <v>297.53711790393015</v>
      </c>
      <c r="Y180" s="69">
        <f t="shared" si="113"/>
        <v>323.64600000000002</v>
      </c>
      <c r="Z180" s="5">
        <v>-1</v>
      </c>
      <c r="AA180" s="5"/>
    </row>
    <row r="181" spans="1:27" x14ac:dyDescent="0.25">
      <c r="A181" s="35">
        <f t="shared" si="106"/>
        <v>2014</v>
      </c>
      <c r="B181" s="35" t="str">
        <f t="shared" si="107"/>
        <v>Q3-2014</v>
      </c>
      <c r="C181" t="s">
        <v>295</v>
      </c>
      <c r="D181" s="3">
        <v>41851</v>
      </c>
      <c r="E181" s="5"/>
      <c r="F181" s="5"/>
      <c r="G181" s="5"/>
      <c r="H181" s="5"/>
      <c r="I181" s="5"/>
      <c r="J181" s="5"/>
      <c r="K181" s="5"/>
      <c r="L181" s="5"/>
      <c r="M181" s="23" t="e">
        <f>E181/$AE65</f>
        <v>#DIV/0!</v>
      </c>
      <c r="N181" s="23" t="e">
        <f>F181/$AE65</f>
        <v>#DIV/0!</v>
      </c>
      <c r="O181" s="23" t="e">
        <f>G181/$AE65</f>
        <v>#DIV/0!</v>
      </c>
      <c r="P181" s="23" t="e">
        <f>H181/$AE65</f>
        <v>#DIV/0!</v>
      </c>
      <c r="Q181" s="23" t="e">
        <f>I181/$AE65</f>
        <v>#DIV/0!</v>
      </c>
      <c r="R181" s="23" t="e">
        <f>#REF!/$AE65</f>
        <v>#REF!</v>
      </c>
      <c r="S181" s="23" t="e">
        <f>K181/$AE65</f>
        <v>#DIV/0!</v>
      </c>
      <c r="T181" s="53" t="e">
        <f t="shared" si="108"/>
        <v>#N/A</v>
      </c>
      <c r="U181" s="53" t="e">
        <f t="shared" si="109"/>
        <v>#N/A</v>
      </c>
      <c r="V181" s="69" t="e">
        <f t="shared" si="110"/>
        <v>#DIV/0!</v>
      </c>
      <c r="W181" s="69">
        <f t="shared" si="111"/>
        <v>0</v>
      </c>
      <c r="X181" s="69" t="e">
        <f t="shared" si="112"/>
        <v>#DIV/0!</v>
      </c>
      <c r="Y181" s="69">
        <f t="shared" si="113"/>
        <v>0</v>
      </c>
      <c r="Z181" s="5">
        <v>-1</v>
      </c>
      <c r="AA181" s="5"/>
    </row>
    <row r="182" spans="1:27" x14ac:dyDescent="0.25">
      <c r="D182" s="3"/>
      <c r="E182" s="5"/>
      <c r="F182" s="5"/>
      <c r="G182" s="5"/>
      <c r="H182" s="5"/>
      <c r="I182" s="5"/>
      <c r="J182" s="5"/>
      <c r="K182" s="5"/>
      <c r="L182" s="5"/>
      <c r="M182" s="43"/>
      <c r="N182" s="43"/>
      <c r="O182" s="43"/>
      <c r="P182" s="43"/>
      <c r="Q182" s="43"/>
      <c r="R182" s="43"/>
      <c r="S182" s="43"/>
      <c r="T182" s="54"/>
      <c r="U182" s="54"/>
      <c r="V182" s="70"/>
      <c r="W182" s="70"/>
      <c r="X182" s="70"/>
      <c r="Y182" s="70"/>
      <c r="Z182" s="5"/>
    </row>
    <row r="183" spans="1:27" x14ac:dyDescent="0.25">
      <c r="D183" s="3"/>
      <c r="E183" s="5"/>
      <c r="F183" s="5"/>
      <c r="G183" s="5"/>
      <c r="H183" s="5"/>
      <c r="I183" s="5"/>
      <c r="J183" s="5"/>
      <c r="K183" s="5"/>
      <c r="L183" s="5"/>
      <c r="M183" s="43"/>
      <c r="N183" s="43"/>
      <c r="O183" s="43"/>
      <c r="P183" s="43"/>
      <c r="Q183" s="43"/>
      <c r="R183" s="43"/>
      <c r="S183" s="43"/>
      <c r="T183" s="54"/>
      <c r="U183" s="54"/>
      <c r="V183" s="70"/>
      <c r="W183" s="70"/>
      <c r="X183" s="70"/>
      <c r="Y183" s="70"/>
      <c r="Z183" s="5"/>
    </row>
    <row r="184" spans="1:27" x14ac:dyDescent="0.25">
      <c r="D184" s="3"/>
      <c r="E184" s="5"/>
      <c r="F184" s="5"/>
      <c r="G184" s="5"/>
      <c r="H184" s="5"/>
      <c r="I184" s="5"/>
      <c r="J184" s="5"/>
      <c r="K184" s="5"/>
      <c r="L184" s="5"/>
      <c r="M184" s="43"/>
      <c r="N184" s="43"/>
      <c r="O184" s="43"/>
      <c r="P184" s="43"/>
      <c r="Q184" s="43"/>
      <c r="R184" s="43"/>
      <c r="S184" s="43"/>
      <c r="T184" s="54"/>
      <c r="U184" s="54"/>
      <c r="V184" s="70"/>
      <c r="W184" s="70"/>
      <c r="X184" s="70"/>
      <c r="Y184" s="70"/>
      <c r="Z184" s="5"/>
    </row>
    <row r="185" spans="1:27" x14ac:dyDescent="0.25">
      <c r="D185" s="3"/>
      <c r="E185" s="5"/>
      <c r="F185" s="5"/>
      <c r="G185" s="5"/>
      <c r="H185" s="5"/>
      <c r="I185" s="5"/>
      <c r="J185" s="5"/>
      <c r="K185" s="5"/>
      <c r="L185" s="5"/>
      <c r="M185" s="43"/>
      <c r="N185" s="43"/>
      <c r="O185" s="43"/>
      <c r="P185" s="43"/>
      <c r="Q185" s="43"/>
      <c r="R185" s="43"/>
      <c r="S185" s="43"/>
      <c r="T185" s="54"/>
      <c r="U185" s="54"/>
      <c r="V185" s="70"/>
      <c r="W185" s="70"/>
      <c r="X185" s="70"/>
      <c r="Y185" s="70"/>
      <c r="Z185" s="5"/>
    </row>
    <row r="186" spans="1:27" x14ac:dyDescent="0.25">
      <c r="D186" s="3"/>
      <c r="E186" s="5"/>
      <c r="F186" s="5"/>
      <c r="G186" s="5"/>
      <c r="H186" s="5"/>
      <c r="I186" s="5"/>
      <c r="J186" s="5"/>
      <c r="K186" s="5"/>
      <c r="L186" s="5"/>
      <c r="M186" s="43"/>
      <c r="N186" s="43"/>
      <c r="O186" s="43"/>
      <c r="P186" s="43"/>
      <c r="Q186" s="43"/>
      <c r="R186" s="43"/>
      <c r="S186" s="43"/>
      <c r="T186" s="54"/>
      <c r="U186" s="54"/>
      <c r="V186" s="70"/>
      <c r="W186" s="70"/>
      <c r="X186" s="70"/>
      <c r="Y186" s="70"/>
      <c r="Z186" s="5"/>
    </row>
    <row r="187" spans="1:27" x14ac:dyDescent="0.25">
      <c r="D187" s="3"/>
      <c r="E187" s="5"/>
      <c r="F187" s="5"/>
      <c r="G187" s="5"/>
      <c r="H187" s="5"/>
      <c r="I187" s="5"/>
      <c r="J187" s="5"/>
      <c r="K187" s="5"/>
      <c r="L187" s="5"/>
      <c r="M187" s="43"/>
      <c r="N187" s="43"/>
      <c r="O187" s="43"/>
      <c r="P187" s="43"/>
      <c r="Q187" s="43"/>
      <c r="R187" s="43"/>
      <c r="S187" s="43"/>
      <c r="T187" s="54"/>
      <c r="U187" s="54"/>
      <c r="V187" s="70"/>
      <c r="W187" s="70"/>
      <c r="X187" s="70"/>
      <c r="Y187" s="70"/>
      <c r="Z187" s="5"/>
    </row>
    <row r="188" spans="1:27" x14ac:dyDescent="0.25">
      <c r="D188" s="3"/>
      <c r="E188" s="5"/>
      <c r="F188" s="5"/>
      <c r="G188" s="5"/>
      <c r="H188" s="5"/>
      <c r="I188" s="5"/>
      <c r="J188" s="5"/>
      <c r="K188" s="5"/>
      <c r="L188" s="5"/>
      <c r="M188" s="43"/>
      <c r="N188" s="43"/>
      <c r="O188" s="43"/>
      <c r="P188" s="43"/>
      <c r="Q188" s="43"/>
      <c r="R188" s="43"/>
      <c r="S188" s="43"/>
      <c r="T188" s="54"/>
      <c r="U188" s="54"/>
      <c r="V188" s="70"/>
      <c r="W188" s="70"/>
      <c r="X188" s="70"/>
      <c r="Y188" s="70"/>
      <c r="Z188" s="5"/>
    </row>
    <row r="189" spans="1:27" x14ac:dyDescent="0.25">
      <c r="D189" s="3"/>
      <c r="E189" s="5"/>
      <c r="F189" s="5"/>
      <c r="G189" s="5"/>
      <c r="H189" s="5"/>
      <c r="I189" s="5"/>
      <c r="J189" s="5"/>
      <c r="K189" s="5"/>
      <c r="L189" s="5"/>
      <c r="M189" s="43"/>
      <c r="N189" s="43"/>
      <c r="O189" s="43"/>
      <c r="P189" s="43"/>
      <c r="Q189" s="43"/>
      <c r="R189" s="43"/>
      <c r="S189" s="43"/>
      <c r="T189" s="54"/>
      <c r="U189" s="54"/>
      <c r="V189" s="70"/>
      <c r="W189" s="70"/>
      <c r="X189" s="70"/>
      <c r="Y189" s="70"/>
      <c r="Z189" s="5"/>
    </row>
    <row r="190" spans="1:27" x14ac:dyDescent="0.25">
      <c r="D190" s="3"/>
      <c r="E190" s="5"/>
      <c r="F190" s="5"/>
      <c r="G190" s="5"/>
      <c r="H190" s="5"/>
      <c r="I190" s="5"/>
      <c r="J190" s="5"/>
      <c r="K190" s="5"/>
      <c r="L190" s="5"/>
      <c r="M190" s="43"/>
      <c r="N190" s="43"/>
      <c r="O190" s="43"/>
      <c r="P190" s="43"/>
      <c r="Q190" s="43"/>
      <c r="R190" s="43"/>
      <c r="S190" s="43"/>
      <c r="T190" s="54"/>
      <c r="U190" s="54"/>
      <c r="V190" s="70"/>
      <c r="W190" s="70"/>
      <c r="X190" s="70"/>
      <c r="Y190" s="70"/>
      <c r="Z190" s="5"/>
    </row>
    <row r="191" spans="1:27" x14ac:dyDescent="0.25">
      <c r="D191" s="3"/>
      <c r="E191" s="5"/>
      <c r="F191" s="5"/>
      <c r="G191" s="5"/>
      <c r="H191" s="5"/>
      <c r="I191" s="5"/>
      <c r="J191" s="5"/>
      <c r="K191" s="5"/>
      <c r="L191" s="5"/>
      <c r="M191" s="43"/>
      <c r="N191" s="43"/>
      <c r="O191" s="43"/>
      <c r="P191" s="43"/>
      <c r="Q191" s="43"/>
      <c r="R191" s="43"/>
      <c r="S191" s="43"/>
      <c r="T191" s="54"/>
      <c r="U191" s="54"/>
      <c r="V191" s="70"/>
      <c r="W191" s="70"/>
      <c r="X191" s="70"/>
      <c r="Y191" s="70"/>
      <c r="Z191" s="5"/>
    </row>
    <row r="192" spans="1:27" x14ac:dyDescent="0.25">
      <c r="D192" s="3"/>
      <c r="E192" s="5"/>
      <c r="F192" s="5"/>
      <c r="G192" s="5"/>
      <c r="H192" s="5"/>
      <c r="I192" s="5"/>
      <c r="J192" s="5"/>
      <c r="K192" s="5"/>
      <c r="L192" s="5"/>
      <c r="M192" s="43"/>
      <c r="N192" s="43"/>
      <c r="O192" s="43"/>
      <c r="P192" s="43"/>
      <c r="Q192" s="43"/>
      <c r="R192" s="43"/>
      <c r="S192" s="43"/>
      <c r="T192" s="54"/>
      <c r="U192" s="54"/>
      <c r="V192" s="70"/>
      <c r="W192" s="70"/>
      <c r="X192" s="70"/>
      <c r="Y192" s="70"/>
      <c r="Z192" s="5"/>
    </row>
    <row r="193" spans="4:26" x14ac:dyDescent="0.25">
      <c r="D193" s="3"/>
      <c r="E193" s="5"/>
      <c r="F193" s="5"/>
      <c r="G193" s="5"/>
      <c r="H193" s="5"/>
      <c r="I193" s="5"/>
      <c r="J193" s="5"/>
      <c r="K193" s="5"/>
      <c r="L193" s="5"/>
      <c r="M193" s="43"/>
      <c r="N193" s="43"/>
      <c r="O193" s="43"/>
      <c r="P193" s="43"/>
      <c r="Q193" s="43"/>
      <c r="R193" s="43"/>
      <c r="S193" s="43"/>
      <c r="T193" s="54"/>
      <c r="U193" s="54"/>
      <c r="V193" s="70"/>
      <c r="W193" s="70"/>
      <c r="X193" s="70"/>
      <c r="Y193" s="70"/>
      <c r="Z193" s="5"/>
    </row>
    <row r="194" spans="4:26" x14ac:dyDescent="0.25">
      <c r="D194" s="3"/>
      <c r="E194" s="5"/>
      <c r="F194" s="5"/>
      <c r="G194" s="5"/>
      <c r="H194" s="5"/>
      <c r="I194" s="5"/>
      <c r="J194" s="5"/>
      <c r="K194" s="5"/>
      <c r="L194" s="5"/>
      <c r="M194" s="43"/>
      <c r="N194" s="43"/>
      <c r="O194" s="43"/>
      <c r="P194" s="43"/>
      <c r="Q194" s="43"/>
      <c r="R194" s="43"/>
      <c r="S194" s="43"/>
      <c r="T194" s="54"/>
      <c r="U194" s="54"/>
      <c r="V194" s="70"/>
      <c r="W194" s="70"/>
      <c r="X194" s="70"/>
      <c r="Y194" s="70"/>
      <c r="Z194" s="5"/>
    </row>
    <row r="195" spans="4:26" x14ac:dyDescent="0.25">
      <c r="D195" s="3"/>
      <c r="E195" s="5"/>
      <c r="F195" s="5"/>
      <c r="G195" s="5"/>
      <c r="H195" s="5"/>
      <c r="I195" s="5"/>
      <c r="J195" s="5"/>
      <c r="K195" s="5"/>
      <c r="L195" s="5"/>
      <c r="M195" s="43"/>
      <c r="N195" s="43"/>
      <c r="O195" s="43"/>
      <c r="P195" s="43"/>
      <c r="Q195" s="43"/>
      <c r="R195" s="43"/>
      <c r="S195" s="43"/>
      <c r="T195" s="54"/>
      <c r="U195" s="54"/>
      <c r="V195" s="70"/>
      <c r="W195" s="70"/>
      <c r="X195" s="70"/>
      <c r="Y195" s="70"/>
      <c r="Z195" s="5"/>
    </row>
    <row r="196" spans="4:26" x14ac:dyDescent="0.25">
      <c r="D196" s="3"/>
      <c r="E196" s="5"/>
      <c r="F196" s="5"/>
      <c r="G196" s="5"/>
      <c r="H196" s="5"/>
      <c r="I196" s="5"/>
      <c r="J196" s="5"/>
      <c r="K196" s="5"/>
      <c r="L196" s="5"/>
      <c r="M196" s="43"/>
      <c r="N196" s="43"/>
      <c r="O196" s="43"/>
      <c r="P196" s="43"/>
      <c r="Q196" s="43"/>
      <c r="R196" s="43"/>
      <c r="S196" s="43"/>
      <c r="T196" s="54"/>
      <c r="U196" s="54"/>
      <c r="V196" s="70"/>
      <c r="W196" s="70"/>
      <c r="X196" s="70"/>
      <c r="Y196" s="70"/>
      <c r="Z196" s="5"/>
    </row>
    <row r="197" spans="4:26" x14ac:dyDescent="0.25">
      <c r="D197" s="3"/>
      <c r="E197" s="5"/>
      <c r="F197" s="5"/>
      <c r="G197" s="5"/>
      <c r="H197" s="5"/>
      <c r="I197" s="5"/>
      <c r="J197" s="5"/>
      <c r="K197" s="5"/>
      <c r="L197" s="5"/>
      <c r="M197" s="43"/>
      <c r="N197" s="43"/>
      <c r="O197" s="43"/>
      <c r="P197" s="43"/>
      <c r="Q197" s="43"/>
      <c r="R197" s="43"/>
      <c r="S197" s="43"/>
      <c r="T197" s="54"/>
      <c r="U197" s="54"/>
      <c r="V197" s="70"/>
      <c r="W197" s="70"/>
      <c r="X197" s="70"/>
      <c r="Y197" s="70"/>
      <c r="Z197" s="5"/>
    </row>
    <row r="198" spans="4:26" x14ac:dyDescent="0.25">
      <c r="D198" s="3"/>
      <c r="E198" s="5"/>
      <c r="F198" s="5"/>
      <c r="G198" s="5"/>
      <c r="H198" s="5"/>
      <c r="I198" s="5"/>
      <c r="J198" s="5"/>
      <c r="K198" s="5"/>
      <c r="L198" s="5"/>
      <c r="M198" s="43"/>
      <c r="N198" s="43"/>
      <c r="O198" s="43"/>
      <c r="P198" s="43"/>
      <c r="Q198" s="43"/>
      <c r="R198" s="43"/>
      <c r="S198" s="43"/>
      <c r="T198" s="54"/>
      <c r="U198" s="54"/>
      <c r="V198" s="70"/>
      <c r="W198" s="70"/>
      <c r="X198" s="70"/>
      <c r="Y198" s="70"/>
      <c r="Z198" s="5"/>
    </row>
    <row r="199" spans="4:26" x14ac:dyDescent="0.25">
      <c r="D199" s="3"/>
      <c r="E199" s="5"/>
      <c r="F199" s="5"/>
      <c r="G199" s="5"/>
      <c r="H199" s="5"/>
      <c r="I199" s="5"/>
      <c r="J199" s="5"/>
      <c r="K199" s="5"/>
      <c r="L199" s="5"/>
      <c r="M199" s="43"/>
      <c r="N199" s="43"/>
      <c r="O199" s="43"/>
      <c r="P199" s="43"/>
      <c r="Q199" s="43"/>
      <c r="R199" s="43"/>
      <c r="S199" s="43"/>
      <c r="T199" s="54"/>
      <c r="U199" s="54"/>
      <c r="V199" s="70"/>
      <c r="W199" s="70"/>
      <c r="X199" s="70"/>
      <c r="Y199" s="70"/>
      <c r="Z199" s="5"/>
    </row>
    <row r="200" spans="4:26" x14ac:dyDescent="0.25">
      <c r="D200" s="3"/>
      <c r="E200" s="5"/>
      <c r="F200" s="5"/>
      <c r="G200" s="5"/>
      <c r="H200" s="5"/>
      <c r="I200" s="5"/>
      <c r="J200" s="5"/>
      <c r="K200" s="5"/>
      <c r="L200" s="5"/>
      <c r="M200" s="43"/>
      <c r="N200" s="43"/>
      <c r="O200" s="43"/>
      <c r="P200" s="43"/>
      <c r="Q200" s="43"/>
      <c r="R200" s="43"/>
      <c r="S200" s="43"/>
      <c r="T200" s="54"/>
      <c r="U200" s="54"/>
      <c r="V200" s="70"/>
      <c r="W200" s="70"/>
      <c r="X200" s="70"/>
      <c r="Y200" s="70"/>
      <c r="Z200" s="5"/>
    </row>
    <row r="201" spans="4:26" x14ac:dyDescent="0.25">
      <c r="D201" s="3"/>
      <c r="E201" s="5"/>
      <c r="F201" s="5"/>
      <c r="G201" s="5"/>
      <c r="H201" s="5"/>
      <c r="I201" s="5"/>
      <c r="J201" s="5"/>
      <c r="K201" s="5"/>
      <c r="L201" s="5"/>
      <c r="M201" s="43"/>
      <c r="N201" s="43"/>
      <c r="O201" s="43"/>
      <c r="P201" s="43"/>
      <c r="Q201" s="43"/>
      <c r="R201" s="43"/>
      <c r="S201" s="43"/>
      <c r="T201" s="54"/>
      <c r="U201" s="54"/>
      <c r="V201" s="70"/>
      <c r="W201" s="70"/>
      <c r="X201" s="70"/>
      <c r="Y201" s="70"/>
      <c r="Z201" s="5"/>
    </row>
    <row r="202" spans="4:26" x14ac:dyDescent="0.25">
      <c r="D202" s="3"/>
      <c r="E202" s="5"/>
      <c r="F202" s="5"/>
      <c r="G202" s="5"/>
      <c r="H202" s="5"/>
      <c r="I202" s="5"/>
      <c r="J202" s="5"/>
      <c r="K202" s="5"/>
      <c r="L202" s="5"/>
      <c r="M202" s="43"/>
      <c r="N202" s="43"/>
      <c r="O202" s="43"/>
      <c r="P202" s="43"/>
      <c r="Q202" s="43"/>
      <c r="R202" s="43"/>
      <c r="S202" s="43"/>
      <c r="T202" s="54"/>
      <c r="U202" s="54"/>
      <c r="V202" s="70"/>
      <c r="W202" s="70"/>
      <c r="X202" s="70"/>
      <c r="Y202" s="70"/>
      <c r="Z202" s="5"/>
    </row>
    <row r="203" spans="4:26" x14ac:dyDescent="0.25">
      <c r="D203" s="3"/>
      <c r="E203" s="5"/>
      <c r="F203" s="5"/>
      <c r="G203" s="5"/>
      <c r="H203" s="5"/>
      <c r="I203" s="5"/>
      <c r="J203" s="5"/>
      <c r="K203" s="5"/>
      <c r="L203" s="5"/>
      <c r="M203" s="43"/>
      <c r="N203" s="43"/>
      <c r="O203" s="43"/>
      <c r="P203" s="43"/>
      <c r="Q203" s="43"/>
      <c r="R203" s="43"/>
      <c r="S203" s="43"/>
      <c r="T203" s="54"/>
      <c r="U203" s="54"/>
      <c r="V203" s="70"/>
      <c r="W203" s="70"/>
      <c r="X203" s="70"/>
      <c r="Y203" s="70"/>
      <c r="Z203" s="5"/>
    </row>
    <row r="204" spans="4:26" x14ac:dyDescent="0.25">
      <c r="D204" s="3"/>
      <c r="E204" s="5"/>
      <c r="F204" s="5"/>
      <c r="G204" s="5"/>
      <c r="H204" s="5"/>
      <c r="I204" s="5"/>
      <c r="J204" s="5"/>
      <c r="K204" s="5"/>
      <c r="L204" s="5"/>
      <c r="M204" s="43"/>
      <c r="N204" s="43"/>
      <c r="O204" s="43"/>
      <c r="P204" s="43"/>
      <c r="Q204" s="43"/>
      <c r="R204" s="43"/>
      <c r="S204" s="43"/>
      <c r="T204" s="54"/>
      <c r="U204" s="54"/>
      <c r="V204" s="70"/>
      <c r="W204" s="70"/>
      <c r="X204" s="70"/>
      <c r="Y204" s="70"/>
      <c r="Z204" s="5"/>
    </row>
    <row r="205" spans="4:26" x14ac:dyDescent="0.25">
      <c r="D205" s="3"/>
      <c r="E205" s="5"/>
      <c r="F205" s="5"/>
      <c r="G205" s="5"/>
      <c r="H205" s="5"/>
      <c r="I205" s="5"/>
      <c r="J205" s="5"/>
      <c r="K205" s="5"/>
      <c r="L205" s="5"/>
      <c r="M205" s="43"/>
      <c r="N205" s="43"/>
      <c r="O205" s="43"/>
      <c r="P205" s="43"/>
      <c r="Q205" s="43"/>
      <c r="R205" s="43"/>
      <c r="S205" s="43"/>
      <c r="T205" s="54"/>
      <c r="U205" s="54"/>
      <c r="V205" s="70"/>
      <c r="W205" s="70"/>
      <c r="X205" s="70"/>
      <c r="Y205" s="70"/>
      <c r="Z205" s="5"/>
    </row>
    <row r="206" spans="4:26" x14ac:dyDescent="0.25">
      <c r="D206" s="3"/>
      <c r="E206" s="5"/>
      <c r="F206" s="5"/>
      <c r="G206" s="5"/>
      <c r="H206" s="5"/>
      <c r="I206" s="5"/>
      <c r="J206" s="5"/>
      <c r="K206" s="5"/>
      <c r="L206" s="5"/>
      <c r="M206" s="43"/>
      <c r="N206" s="43"/>
      <c r="O206" s="43"/>
      <c r="P206" s="43"/>
      <c r="Q206" s="43"/>
      <c r="R206" s="43"/>
      <c r="S206" s="43"/>
      <c r="T206" s="54"/>
      <c r="U206" s="54"/>
      <c r="V206" s="70"/>
      <c r="W206" s="70"/>
      <c r="X206" s="70"/>
      <c r="Y206" s="70"/>
      <c r="Z206" s="5"/>
    </row>
    <row r="207" spans="4:26" x14ac:dyDescent="0.25">
      <c r="D207" s="3"/>
      <c r="E207" s="5"/>
      <c r="F207" s="5"/>
      <c r="G207" s="5"/>
      <c r="H207" s="5"/>
      <c r="I207" s="5"/>
      <c r="J207" s="5"/>
      <c r="K207" s="5"/>
      <c r="L207" s="5"/>
      <c r="M207" s="43"/>
      <c r="N207" s="43"/>
      <c r="O207" s="43"/>
      <c r="P207" s="43"/>
      <c r="Q207" s="43"/>
      <c r="R207" s="43"/>
      <c r="S207" s="43"/>
      <c r="T207" s="54"/>
      <c r="U207" s="54"/>
      <c r="V207" s="70"/>
      <c r="W207" s="70"/>
      <c r="X207" s="70"/>
      <c r="Y207" s="70"/>
      <c r="Z207" s="5"/>
    </row>
    <row r="208" spans="4:26" x14ac:dyDescent="0.25">
      <c r="D208" s="3"/>
      <c r="E208" s="5"/>
      <c r="F208" s="5"/>
      <c r="G208" s="5"/>
      <c r="H208" s="5"/>
      <c r="I208" s="5"/>
      <c r="J208" s="5"/>
      <c r="K208" s="5"/>
      <c r="L208" s="5"/>
      <c r="M208" s="43"/>
      <c r="N208" s="43"/>
      <c r="O208" s="43"/>
      <c r="P208" s="43"/>
      <c r="Q208" s="43"/>
      <c r="R208" s="43"/>
      <c r="S208" s="43"/>
      <c r="T208" s="54"/>
      <c r="U208" s="54"/>
      <c r="V208" s="70"/>
      <c r="W208" s="70"/>
      <c r="X208" s="70"/>
      <c r="Y208" s="70"/>
      <c r="Z208" s="5"/>
    </row>
    <row r="209" spans="4:26" x14ac:dyDescent="0.25">
      <c r="D209" s="3"/>
      <c r="E209" s="5"/>
      <c r="F209" s="5"/>
      <c r="G209" s="5"/>
      <c r="H209" s="5"/>
      <c r="I209" s="5"/>
      <c r="J209" s="5"/>
      <c r="K209" s="5"/>
      <c r="L209" s="5"/>
      <c r="M209" s="43"/>
      <c r="N209" s="43"/>
      <c r="O209" s="43"/>
      <c r="P209" s="43"/>
      <c r="Q209" s="43"/>
      <c r="R209" s="43"/>
      <c r="S209" s="43"/>
      <c r="T209" s="54"/>
      <c r="U209" s="54"/>
      <c r="V209" s="70"/>
      <c r="W209" s="70"/>
      <c r="X209" s="70"/>
      <c r="Y209" s="70"/>
      <c r="Z209" s="5"/>
    </row>
    <row r="210" spans="4:26" x14ac:dyDescent="0.25">
      <c r="D210" s="3"/>
      <c r="E210" s="5"/>
      <c r="F210" s="5"/>
      <c r="G210" s="5"/>
      <c r="H210" s="5"/>
      <c r="I210" s="5"/>
      <c r="J210" s="5"/>
      <c r="K210" s="5"/>
      <c r="L210" s="5"/>
      <c r="M210" s="43"/>
      <c r="N210" s="43"/>
      <c r="O210" s="43"/>
      <c r="P210" s="43"/>
      <c r="Q210" s="43"/>
      <c r="R210" s="43"/>
      <c r="S210" s="43"/>
      <c r="T210" s="54"/>
      <c r="U210" s="54"/>
      <c r="V210" s="70"/>
      <c r="W210" s="70"/>
      <c r="X210" s="70"/>
      <c r="Y210" s="70"/>
      <c r="Z210" s="5"/>
    </row>
    <row r="211" spans="4:26" x14ac:dyDescent="0.25">
      <c r="D211" s="3"/>
      <c r="E211" s="5"/>
      <c r="F211" s="5"/>
      <c r="G211" s="5"/>
      <c r="H211" s="5"/>
      <c r="I211" s="5"/>
      <c r="J211" s="5"/>
      <c r="K211" s="5"/>
      <c r="L211" s="5"/>
      <c r="M211" s="43"/>
      <c r="N211" s="43"/>
      <c r="O211" s="43"/>
      <c r="P211" s="43"/>
      <c r="Q211" s="43"/>
      <c r="R211" s="43"/>
      <c r="S211" s="43"/>
      <c r="T211" s="54"/>
      <c r="U211" s="54"/>
      <c r="V211" s="70"/>
      <c r="W211" s="70"/>
      <c r="X211" s="70"/>
      <c r="Y211" s="70"/>
      <c r="Z211" s="5"/>
    </row>
    <row r="212" spans="4:26" x14ac:dyDescent="0.25">
      <c r="D212" s="3"/>
      <c r="E212" s="5"/>
      <c r="F212" s="5"/>
      <c r="G212" s="5"/>
      <c r="H212" s="5"/>
      <c r="I212" s="5"/>
      <c r="J212" s="5"/>
      <c r="K212" s="5"/>
      <c r="L212" s="5"/>
      <c r="M212" s="43"/>
      <c r="N212" s="43"/>
      <c r="O212" s="43"/>
      <c r="P212" s="43"/>
      <c r="Q212" s="43"/>
      <c r="R212" s="43"/>
      <c r="S212" s="43"/>
      <c r="T212" s="54"/>
      <c r="U212" s="54"/>
      <c r="V212" s="70"/>
      <c r="W212" s="70"/>
      <c r="X212" s="70"/>
      <c r="Y212" s="70"/>
      <c r="Z212" s="5"/>
    </row>
    <row r="213" spans="4:26" x14ac:dyDescent="0.25">
      <c r="D213" s="3"/>
      <c r="E213" s="5"/>
      <c r="F213" s="5"/>
      <c r="G213" s="5"/>
      <c r="H213" s="5"/>
      <c r="I213" s="5"/>
      <c r="J213" s="5"/>
      <c r="K213" s="5"/>
      <c r="L213" s="5"/>
      <c r="M213" s="43"/>
      <c r="N213" s="43"/>
      <c r="O213" s="43"/>
      <c r="P213" s="43"/>
      <c r="Q213" s="43"/>
      <c r="R213" s="43"/>
      <c r="S213" s="43"/>
      <c r="T213" s="54"/>
      <c r="U213" s="54"/>
      <c r="V213" s="70"/>
      <c r="W213" s="70"/>
      <c r="X213" s="70"/>
      <c r="Y213" s="70"/>
      <c r="Z213" s="5"/>
    </row>
    <row r="214" spans="4:26" x14ac:dyDescent="0.25">
      <c r="D214" s="3"/>
      <c r="E214" s="5"/>
      <c r="F214" s="5"/>
      <c r="G214" s="5"/>
      <c r="H214" s="5"/>
      <c r="I214" s="5"/>
      <c r="J214" s="5"/>
      <c r="K214" s="5"/>
      <c r="L214" s="5"/>
      <c r="M214" s="43"/>
      <c r="N214" s="43"/>
      <c r="O214" s="43"/>
      <c r="P214" s="43"/>
      <c r="Q214" s="43"/>
      <c r="R214" s="43"/>
      <c r="S214" s="43"/>
      <c r="T214" s="54"/>
      <c r="U214" s="54"/>
      <c r="V214" s="70"/>
      <c r="W214" s="70"/>
      <c r="X214" s="70"/>
      <c r="Y214" s="70"/>
      <c r="Z214" s="5"/>
    </row>
    <row r="215" spans="4:26" x14ac:dyDescent="0.25">
      <c r="D215" s="3"/>
      <c r="E215" s="5"/>
      <c r="F215" s="5"/>
      <c r="G215" s="5"/>
      <c r="H215" s="5"/>
      <c r="I215" s="5"/>
      <c r="J215" s="5"/>
      <c r="K215" s="5"/>
      <c r="L215" s="5"/>
      <c r="M215" s="43"/>
      <c r="N215" s="43"/>
      <c r="O215" s="43"/>
      <c r="P215" s="43"/>
      <c r="Q215" s="43"/>
      <c r="R215" s="43"/>
      <c r="S215" s="43"/>
      <c r="T215" s="54"/>
      <c r="U215" s="54"/>
      <c r="V215" s="70"/>
      <c r="W215" s="70"/>
      <c r="X215" s="70"/>
      <c r="Y215" s="70"/>
      <c r="Z215" s="5"/>
    </row>
    <row r="216" spans="4:26" x14ac:dyDescent="0.25">
      <c r="D216" s="3"/>
      <c r="E216" s="5"/>
      <c r="F216" s="5"/>
      <c r="G216" s="5"/>
      <c r="H216" s="5"/>
      <c r="I216" s="5"/>
      <c r="J216" s="5"/>
      <c r="K216" s="5"/>
      <c r="L216" s="5"/>
      <c r="M216" s="43"/>
      <c r="N216" s="43"/>
      <c r="O216" s="43"/>
      <c r="P216" s="43"/>
      <c r="Q216" s="43"/>
      <c r="R216" s="43"/>
      <c r="S216" s="43"/>
      <c r="T216" s="54"/>
      <c r="U216" s="54"/>
      <c r="V216" s="70"/>
      <c r="W216" s="70"/>
      <c r="X216" s="70"/>
      <c r="Y216" s="70"/>
      <c r="Z216" s="5"/>
    </row>
    <row r="217" spans="4:26" x14ac:dyDescent="0.25">
      <c r="D217" s="3"/>
      <c r="E217" s="5"/>
      <c r="F217" s="5"/>
      <c r="G217" s="5"/>
      <c r="H217" s="5"/>
      <c r="I217" s="5"/>
      <c r="J217" s="5"/>
      <c r="K217" s="5"/>
      <c r="L217" s="5"/>
      <c r="M217" s="43"/>
      <c r="N217" s="43"/>
      <c r="O217" s="43"/>
      <c r="P217" s="43"/>
      <c r="Q217" s="43"/>
      <c r="R217" s="43"/>
      <c r="S217" s="43"/>
      <c r="T217" s="54"/>
      <c r="U217" s="54"/>
      <c r="V217" s="70"/>
      <c r="W217" s="70"/>
      <c r="X217" s="70"/>
      <c r="Y217" s="70"/>
      <c r="Z217" s="5"/>
    </row>
    <row r="218" spans="4:26" x14ac:dyDescent="0.25">
      <c r="D218" s="3"/>
      <c r="E218" s="5"/>
      <c r="F218" s="5"/>
      <c r="G218" s="5"/>
      <c r="H218" s="5"/>
      <c r="I218" s="5"/>
      <c r="J218" s="5"/>
      <c r="K218" s="5"/>
      <c r="L218" s="5"/>
      <c r="M218" s="43"/>
      <c r="N218" s="43"/>
      <c r="O218" s="43"/>
      <c r="P218" s="43"/>
      <c r="Q218" s="43"/>
      <c r="R218" s="43"/>
      <c r="S218" s="43"/>
      <c r="T218" s="54"/>
      <c r="U218" s="54"/>
      <c r="V218" s="70"/>
      <c r="W218" s="70"/>
      <c r="X218" s="70"/>
      <c r="Y218" s="70"/>
      <c r="Z218" s="5"/>
    </row>
    <row r="219" spans="4:26" x14ac:dyDescent="0.25">
      <c r="D219" s="3"/>
      <c r="E219" s="5"/>
      <c r="F219" s="5"/>
      <c r="G219" s="5"/>
      <c r="H219" s="5"/>
      <c r="I219" s="5"/>
      <c r="J219" s="5"/>
      <c r="K219" s="5"/>
      <c r="L219" s="5"/>
      <c r="M219" s="43"/>
      <c r="N219" s="43"/>
      <c r="O219" s="43"/>
      <c r="P219" s="43"/>
      <c r="Q219" s="43"/>
      <c r="R219" s="43"/>
      <c r="S219" s="43"/>
      <c r="T219" s="54"/>
      <c r="U219" s="54"/>
      <c r="V219" s="70"/>
      <c r="W219" s="70"/>
      <c r="X219" s="70"/>
      <c r="Y219" s="70"/>
      <c r="Z219" s="5"/>
    </row>
    <row r="220" spans="4:26" x14ac:dyDescent="0.25">
      <c r="D220" s="3"/>
      <c r="E220" s="5"/>
      <c r="F220" s="5"/>
      <c r="G220" s="5"/>
      <c r="H220" s="5"/>
      <c r="I220" s="5"/>
      <c r="J220" s="5"/>
      <c r="K220" s="5"/>
      <c r="L220" s="5"/>
      <c r="M220" s="43"/>
      <c r="N220" s="43"/>
      <c r="O220" s="43"/>
      <c r="P220" s="43"/>
      <c r="Q220" s="43"/>
      <c r="R220" s="43"/>
      <c r="S220" s="43"/>
      <c r="T220" s="54"/>
      <c r="U220" s="54"/>
      <c r="V220" s="70"/>
      <c r="W220" s="70"/>
      <c r="X220" s="70"/>
      <c r="Y220" s="70"/>
      <c r="Z220" s="5"/>
    </row>
    <row r="221" spans="4:26" x14ac:dyDescent="0.25">
      <c r="D221" s="3"/>
      <c r="E221" s="5"/>
      <c r="F221" s="5"/>
      <c r="G221" s="5"/>
      <c r="H221" s="5"/>
      <c r="I221" s="5"/>
      <c r="J221" s="5"/>
      <c r="K221" s="5"/>
      <c r="L221" s="5"/>
      <c r="M221" s="43"/>
      <c r="N221" s="43"/>
      <c r="O221" s="43"/>
      <c r="P221" s="43"/>
      <c r="Q221" s="43"/>
      <c r="R221" s="43"/>
      <c r="S221" s="43"/>
      <c r="T221" s="54"/>
      <c r="U221" s="54"/>
      <c r="V221" s="70"/>
      <c r="W221" s="70"/>
      <c r="X221" s="70"/>
      <c r="Y221" s="70"/>
      <c r="Z221" s="5"/>
    </row>
    <row r="222" spans="4:26" x14ac:dyDescent="0.25">
      <c r="D222" s="3"/>
      <c r="E222" s="5"/>
      <c r="F222" s="5"/>
      <c r="G222" s="5"/>
      <c r="H222" s="5"/>
      <c r="I222" s="5"/>
      <c r="J222" s="5"/>
      <c r="K222" s="5"/>
      <c r="L222" s="5"/>
      <c r="M222" s="43"/>
      <c r="N222" s="43"/>
      <c r="O222" s="43"/>
      <c r="P222" s="43"/>
      <c r="Q222" s="43"/>
      <c r="R222" s="43"/>
      <c r="S222" s="43"/>
      <c r="T222" s="54"/>
      <c r="U222" s="54"/>
      <c r="V222" s="70"/>
      <c r="W222" s="70"/>
      <c r="X222" s="70"/>
      <c r="Y222" s="70"/>
      <c r="Z222" s="5"/>
    </row>
    <row r="223" spans="4:26" x14ac:dyDescent="0.25">
      <c r="D223" s="3"/>
      <c r="E223" s="5"/>
      <c r="F223" s="5"/>
      <c r="G223" s="5"/>
      <c r="H223" s="5"/>
      <c r="I223" s="5"/>
      <c r="J223" s="5"/>
      <c r="K223" s="5"/>
      <c r="L223" s="5"/>
      <c r="M223" s="43"/>
      <c r="N223" s="43"/>
      <c r="O223" s="43"/>
      <c r="P223" s="43"/>
      <c r="Q223" s="43"/>
      <c r="R223" s="43"/>
      <c r="S223" s="43"/>
      <c r="T223" s="54"/>
      <c r="U223" s="54"/>
      <c r="V223" s="70"/>
      <c r="W223" s="70"/>
      <c r="X223" s="70"/>
      <c r="Y223" s="70"/>
      <c r="Z223" s="5"/>
    </row>
    <row r="224" spans="4:26" x14ac:dyDescent="0.25">
      <c r="D224" s="3"/>
      <c r="E224" s="5"/>
      <c r="F224" s="5"/>
      <c r="G224" s="5"/>
      <c r="H224" s="5"/>
      <c r="I224" s="5"/>
      <c r="J224" s="5"/>
      <c r="K224" s="5"/>
      <c r="L224" s="5"/>
      <c r="M224" s="43"/>
      <c r="N224" s="43"/>
      <c r="O224" s="43"/>
      <c r="P224" s="43"/>
      <c r="Q224" s="43"/>
      <c r="R224" s="43"/>
      <c r="S224" s="43"/>
      <c r="T224" s="54"/>
      <c r="U224" s="54"/>
      <c r="V224" s="70"/>
      <c r="W224" s="70"/>
      <c r="X224" s="70"/>
      <c r="Y224" s="70"/>
      <c r="Z224" s="5"/>
    </row>
    <row r="225" spans="4:26" x14ac:dyDescent="0.25">
      <c r="D225" s="3"/>
      <c r="E225" s="5"/>
      <c r="F225" s="5"/>
      <c r="G225" s="5"/>
      <c r="H225" s="5"/>
      <c r="I225" s="5"/>
      <c r="J225" s="5"/>
      <c r="K225" s="5"/>
      <c r="L225" s="5"/>
      <c r="M225" s="43"/>
      <c r="N225" s="43"/>
      <c r="O225" s="43"/>
      <c r="P225" s="43"/>
      <c r="Q225" s="43"/>
      <c r="R225" s="43"/>
      <c r="S225" s="43"/>
      <c r="T225" s="54"/>
      <c r="U225" s="54"/>
      <c r="V225" s="70"/>
      <c r="W225" s="70"/>
      <c r="X225" s="70"/>
      <c r="Y225" s="70"/>
      <c r="Z225" s="5"/>
    </row>
    <row r="226" spans="4:26" x14ac:dyDescent="0.25">
      <c r="D226" s="3"/>
      <c r="E226" s="5"/>
      <c r="F226" s="5"/>
      <c r="G226" s="5"/>
      <c r="H226" s="5"/>
      <c r="I226" s="5"/>
      <c r="J226" s="5"/>
      <c r="K226" s="5"/>
      <c r="L226" s="5"/>
      <c r="M226" s="43"/>
      <c r="N226" s="43"/>
      <c r="O226" s="43"/>
      <c r="P226" s="43"/>
      <c r="Q226" s="43"/>
      <c r="R226" s="43"/>
      <c r="S226" s="43"/>
      <c r="T226" s="54"/>
      <c r="U226" s="54"/>
      <c r="V226" s="70"/>
      <c r="W226" s="70"/>
      <c r="X226" s="70"/>
      <c r="Y226" s="70"/>
      <c r="Z226" s="5"/>
    </row>
    <row r="227" spans="4:26" x14ac:dyDescent="0.25">
      <c r="D227" s="3"/>
      <c r="E227" s="5"/>
      <c r="F227" s="5"/>
      <c r="G227" s="5"/>
      <c r="H227" s="5"/>
      <c r="I227" s="5"/>
      <c r="J227" s="5"/>
      <c r="K227" s="5"/>
      <c r="L227" s="5"/>
      <c r="M227" s="43"/>
      <c r="N227" s="43"/>
      <c r="O227" s="43"/>
      <c r="P227" s="43"/>
      <c r="Q227" s="43"/>
      <c r="R227" s="43"/>
      <c r="S227" s="43"/>
      <c r="T227" s="54"/>
      <c r="U227" s="54"/>
      <c r="V227" s="70"/>
      <c r="W227" s="70"/>
      <c r="X227" s="70"/>
      <c r="Y227" s="70"/>
      <c r="Z227" s="5"/>
    </row>
    <row r="228" spans="4:26" x14ac:dyDescent="0.25">
      <c r="D228" s="3"/>
      <c r="E228" s="5"/>
      <c r="F228" s="5"/>
      <c r="G228" s="5"/>
      <c r="H228" s="5"/>
      <c r="I228" s="5"/>
      <c r="J228" s="5"/>
      <c r="K228" s="5"/>
      <c r="L228" s="5"/>
      <c r="M228" s="43"/>
      <c r="N228" s="43"/>
      <c r="O228" s="43"/>
      <c r="P228" s="43"/>
      <c r="Q228" s="43"/>
      <c r="R228" s="43"/>
      <c r="S228" s="43"/>
      <c r="T228" s="54"/>
      <c r="U228" s="54"/>
      <c r="V228" s="70"/>
      <c r="W228" s="70"/>
      <c r="X228" s="70"/>
      <c r="Y228" s="70"/>
      <c r="Z228" s="5"/>
    </row>
    <row r="229" spans="4:26" x14ac:dyDescent="0.25">
      <c r="D229" s="3"/>
      <c r="E229" s="5"/>
      <c r="F229" s="5"/>
      <c r="G229" s="5"/>
      <c r="H229" s="5"/>
      <c r="I229" s="5"/>
      <c r="J229" s="5"/>
      <c r="K229" s="5"/>
      <c r="L229" s="5"/>
      <c r="M229" s="43"/>
      <c r="N229" s="43"/>
      <c r="O229" s="43"/>
      <c r="P229" s="43"/>
      <c r="Q229" s="43"/>
      <c r="R229" s="43"/>
      <c r="S229" s="43"/>
      <c r="T229" s="54"/>
      <c r="U229" s="54"/>
      <c r="V229" s="70"/>
      <c r="W229" s="70"/>
      <c r="X229" s="70"/>
      <c r="Y229" s="70"/>
      <c r="Z229" s="5"/>
    </row>
    <row r="230" spans="4:26" x14ac:dyDescent="0.25">
      <c r="D230" s="3"/>
      <c r="E230" s="5"/>
      <c r="F230" s="5"/>
      <c r="G230" s="5"/>
      <c r="H230" s="5"/>
      <c r="I230" s="5"/>
      <c r="J230" s="5"/>
      <c r="K230" s="5"/>
      <c r="L230" s="5"/>
      <c r="M230" s="43"/>
      <c r="N230" s="43"/>
      <c r="O230" s="43"/>
      <c r="P230" s="43"/>
      <c r="Q230" s="43"/>
      <c r="R230" s="43"/>
      <c r="S230" s="43"/>
      <c r="T230" s="54"/>
      <c r="U230" s="54"/>
      <c r="V230" s="70"/>
      <c r="W230" s="70"/>
      <c r="X230" s="70"/>
      <c r="Y230" s="70"/>
      <c r="Z230" s="5"/>
    </row>
    <row r="231" spans="4:26" x14ac:dyDescent="0.25">
      <c r="D231" s="3"/>
      <c r="E231" s="5"/>
      <c r="F231" s="5"/>
      <c r="G231" s="5"/>
      <c r="H231" s="5"/>
      <c r="I231" s="5"/>
      <c r="J231" s="5"/>
      <c r="K231" s="5"/>
      <c r="L231" s="5"/>
      <c r="M231" s="43"/>
      <c r="N231" s="43"/>
      <c r="O231" s="43"/>
      <c r="P231" s="43"/>
      <c r="Q231" s="43"/>
      <c r="R231" s="43"/>
      <c r="S231" s="43"/>
      <c r="T231" s="54"/>
      <c r="U231" s="54"/>
      <c r="V231" s="70"/>
      <c r="W231" s="70"/>
      <c r="X231" s="70"/>
      <c r="Y231" s="70"/>
      <c r="Z231" s="5"/>
    </row>
    <row r="232" spans="4:26" x14ac:dyDescent="0.25">
      <c r="D232" s="3"/>
      <c r="E232" s="5"/>
      <c r="F232" s="5"/>
      <c r="G232" s="5"/>
      <c r="H232" s="5"/>
      <c r="I232" s="5"/>
      <c r="J232" s="5"/>
      <c r="K232" s="5"/>
      <c r="L232" s="5"/>
      <c r="M232" s="43"/>
      <c r="N232" s="43"/>
      <c r="O232" s="43"/>
      <c r="P232" s="43"/>
      <c r="Q232" s="43"/>
      <c r="R232" s="43"/>
      <c r="S232" s="43"/>
      <c r="T232" s="54"/>
      <c r="U232" s="54"/>
      <c r="V232" s="70"/>
      <c r="W232" s="70"/>
      <c r="X232" s="70"/>
      <c r="Y232" s="70"/>
      <c r="Z232" s="5"/>
    </row>
    <row r="233" spans="4:26" x14ac:dyDescent="0.25">
      <c r="D233" s="3"/>
      <c r="E233" s="5"/>
      <c r="F233" s="5"/>
      <c r="G233" s="5"/>
      <c r="H233" s="5"/>
      <c r="I233" s="5"/>
      <c r="J233" s="5"/>
      <c r="K233" s="5"/>
      <c r="L233" s="5"/>
      <c r="M233" s="43"/>
      <c r="N233" s="43"/>
      <c r="O233" s="43"/>
      <c r="P233" s="43"/>
      <c r="Q233" s="43"/>
      <c r="R233" s="43"/>
      <c r="S233" s="43"/>
      <c r="T233" s="54"/>
      <c r="U233" s="54"/>
      <c r="V233" s="70"/>
      <c r="W233" s="70"/>
      <c r="X233" s="70"/>
      <c r="Y233" s="70"/>
      <c r="Z233" s="5"/>
    </row>
    <row r="234" spans="4:26" x14ac:dyDescent="0.25">
      <c r="D234" s="3"/>
      <c r="E234" s="5"/>
      <c r="F234" s="5"/>
      <c r="G234" s="5"/>
      <c r="H234" s="5"/>
      <c r="I234" s="5"/>
      <c r="J234" s="5"/>
      <c r="K234" s="5"/>
      <c r="L234" s="5"/>
      <c r="M234" s="43"/>
      <c r="N234" s="43"/>
      <c r="O234" s="43"/>
      <c r="P234" s="43"/>
      <c r="Q234" s="43"/>
      <c r="R234" s="43"/>
      <c r="S234" s="43"/>
      <c r="T234" s="54"/>
      <c r="U234" s="54"/>
      <c r="V234" s="70"/>
      <c r="W234" s="70"/>
      <c r="X234" s="70"/>
      <c r="Y234" s="70"/>
      <c r="Z234" s="5"/>
    </row>
    <row r="235" spans="4:26" x14ac:dyDescent="0.25">
      <c r="D235" s="3"/>
      <c r="E235" s="5"/>
      <c r="F235" s="5"/>
      <c r="G235" s="5"/>
      <c r="H235" s="5"/>
      <c r="I235" s="5"/>
      <c r="J235" s="5"/>
      <c r="K235" s="5"/>
      <c r="L235" s="5"/>
      <c r="M235" s="43"/>
      <c r="N235" s="43"/>
      <c r="O235" s="43"/>
      <c r="P235" s="43"/>
      <c r="Q235" s="43"/>
      <c r="R235" s="43"/>
      <c r="S235" s="43"/>
      <c r="T235" s="54"/>
      <c r="U235" s="54"/>
      <c r="V235" s="70"/>
      <c r="W235" s="70"/>
      <c r="X235" s="70"/>
      <c r="Y235" s="70"/>
      <c r="Z235" s="5"/>
    </row>
    <row r="236" spans="4:26" x14ac:dyDescent="0.25">
      <c r="D236" s="3"/>
      <c r="E236" s="5"/>
      <c r="F236" s="5"/>
      <c r="G236" s="5"/>
      <c r="H236" s="5"/>
      <c r="I236" s="5"/>
      <c r="J236" s="5"/>
      <c r="K236" s="5"/>
      <c r="L236" s="5"/>
      <c r="M236" s="43"/>
      <c r="N236" s="43"/>
      <c r="O236" s="43"/>
      <c r="P236" s="43"/>
      <c r="Q236" s="43"/>
      <c r="R236" s="43"/>
      <c r="S236" s="43"/>
      <c r="T236" s="54"/>
      <c r="U236" s="54"/>
      <c r="V236" s="70"/>
      <c r="W236" s="70"/>
      <c r="X236" s="70"/>
      <c r="Y236" s="70"/>
      <c r="Z236" s="5"/>
    </row>
    <row r="237" spans="4:26" x14ac:dyDescent="0.25">
      <c r="D237" s="3"/>
      <c r="E237" s="5"/>
      <c r="F237" s="5"/>
      <c r="G237" s="5"/>
      <c r="H237" s="5"/>
      <c r="I237" s="5"/>
      <c r="J237" s="5"/>
      <c r="K237" s="5"/>
      <c r="L237" s="5"/>
      <c r="M237" s="43"/>
      <c r="N237" s="43"/>
      <c r="O237" s="43"/>
      <c r="P237" s="43"/>
      <c r="Q237" s="43"/>
      <c r="R237" s="43"/>
      <c r="S237" s="43"/>
      <c r="T237" s="54"/>
      <c r="U237" s="54"/>
      <c r="V237" s="70"/>
      <c r="W237" s="70"/>
      <c r="X237" s="70"/>
      <c r="Y237" s="70"/>
      <c r="Z237" s="5"/>
    </row>
    <row r="238" spans="4:26" x14ac:dyDescent="0.25">
      <c r="D238" s="3"/>
      <c r="E238" s="5"/>
      <c r="F238" s="5"/>
      <c r="G238" s="5"/>
      <c r="H238" s="5"/>
      <c r="I238" s="5"/>
      <c r="J238" s="5"/>
      <c r="K238" s="5"/>
      <c r="L238" s="5"/>
      <c r="M238" s="43"/>
      <c r="N238" s="43"/>
      <c r="O238" s="43"/>
      <c r="P238" s="43"/>
      <c r="Q238" s="43"/>
      <c r="R238" s="43"/>
      <c r="S238" s="43"/>
      <c r="T238" s="54"/>
      <c r="U238" s="54"/>
      <c r="V238" s="70"/>
      <c r="W238" s="70"/>
      <c r="X238" s="70"/>
      <c r="Y238" s="70"/>
      <c r="Z238" s="5"/>
    </row>
    <row r="239" spans="4:26" x14ac:dyDescent="0.25">
      <c r="D239" s="3"/>
      <c r="E239" s="5"/>
      <c r="F239" s="5"/>
      <c r="G239" s="5"/>
      <c r="H239" s="5"/>
      <c r="I239" s="5"/>
      <c r="J239" s="5"/>
      <c r="K239" s="5"/>
      <c r="L239" s="5"/>
      <c r="M239" s="43"/>
      <c r="N239" s="43"/>
      <c r="O239" s="43"/>
      <c r="P239" s="43"/>
      <c r="Q239" s="43"/>
      <c r="R239" s="43"/>
      <c r="S239" s="43"/>
      <c r="T239" s="54"/>
      <c r="U239" s="54"/>
      <c r="V239" s="70"/>
      <c r="W239" s="70"/>
      <c r="X239" s="70"/>
      <c r="Y239" s="70"/>
      <c r="Z239" s="5"/>
    </row>
    <row r="240" spans="4:26" x14ac:dyDescent="0.25">
      <c r="D240" s="3"/>
      <c r="E240" s="5"/>
      <c r="F240" s="5"/>
      <c r="G240" s="5"/>
      <c r="H240" s="5"/>
      <c r="I240" s="5"/>
      <c r="J240" s="5"/>
      <c r="K240" s="5"/>
      <c r="L240" s="5"/>
      <c r="M240" s="43"/>
      <c r="N240" s="43"/>
      <c r="O240" s="43"/>
      <c r="P240" s="43"/>
      <c r="Q240" s="43"/>
      <c r="R240" s="43"/>
      <c r="S240" s="43"/>
      <c r="T240" s="54"/>
      <c r="U240" s="54"/>
      <c r="V240" s="70"/>
      <c r="W240" s="70"/>
      <c r="X240" s="70"/>
      <c r="Y240" s="70"/>
      <c r="Z240" s="5"/>
    </row>
    <row r="241" spans="4:26" x14ac:dyDescent="0.25">
      <c r="D241" s="3"/>
      <c r="E241" s="5"/>
      <c r="F241" s="5"/>
      <c r="G241" s="5"/>
      <c r="H241" s="5"/>
      <c r="I241" s="5"/>
      <c r="J241" s="5"/>
      <c r="K241" s="5"/>
      <c r="L241" s="5"/>
      <c r="M241" s="43"/>
      <c r="N241" s="43"/>
      <c r="O241" s="43"/>
      <c r="P241" s="43"/>
      <c r="Q241" s="43"/>
      <c r="R241" s="43"/>
      <c r="S241" s="43"/>
      <c r="T241" s="54"/>
      <c r="U241" s="54"/>
      <c r="V241" s="70"/>
      <c r="W241" s="70"/>
      <c r="X241" s="70"/>
      <c r="Y241" s="70"/>
      <c r="Z241" s="5"/>
    </row>
    <row r="242" spans="4:26" x14ac:dyDescent="0.25">
      <c r="D242" s="3"/>
      <c r="E242" s="5"/>
      <c r="F242" s="5"/>
      <c r="G242" s="5"/>
      <c r="H242" s="5"/>
      <c r="I242" s="5"/>
      <c r="J242" s="5"/>
      <c r="K242" s="5"/>
      <c r="L242" s="5"/>
      <c r="M242" s="43"/>
      <c r="N242" s="43"/>
      <c r="O242" s="43"/>
      <c r="P242" s="43"/>
      <c r="Q242" s="43"/>
      <c r="R242" s="43"/>
      <c r="S242" s="43"/>
      <c r="T242" s="54"/>
      <c r="U242" s="54"/>
      <c r="V242" s="70"/>
      <c r="W242" s="70"/>
      <c r="X242" s="70"/>
      <c r="Y242" s="70"/>
      <c r="Z242" s="5"/>
    </row>
    <row r="243" spans="4:26" x14ac:dyDescent="0.25">
      <c r="D243" s="3"/>
      <c r="E243" s="5"/>
      <c r="F243" s="5"/>
      <c r="G243" s="5"/>
      <c r="H243" s="5"/>
      <c r="I243" s="5"/>
      <c r="J243" s="5"/>
      <c r="K243" s="5"/>
      <c r="L243" s="5"/>
      <c r="M243" s="43"/>
      <c r="N243" s="43"/>
      <c r="O243" s="43"/>
      <c r="P243" s="43"/>
      <c r="Q243" s="43"/>
      <c r="R243" s="43"/>
      <c r="S243" s="43"/>
      <c r="T243" s="54"/>
      <c r="U243" s="54"/>
      <c r="V243" s="70"/>
      <c r="W243" s="70"/>
      <c r="X243" s="70"/>
      <c r="Y243" s="70"/>
      <c r="Z243" s="5"/>
    </row>
    <row r="244" spans="4:26" x14ac:dyDescent="0.25">
      <c r="D244" s="3"/>
      <c r="E244" s="5"/>
      <c r="F244" s="5"/>
      <c r="G244" s="5"/>
      <c r="H244" s="5"/>
      <c r="I244" s="5"/>
      <c r="J244" s="5"/>
      <c r="K244" s="5"/>
      <c r="L244" s="5"/>
      <c r="M244" s="43"/>
      <c r="N244" s="43"/>
      <c r="O244" s="43"/>
      <c r="P244" s="43"/>
      <c r="Q244" s="43"/>
      <c r="R244" s="43"/>
      <c r="S244" s="43"/>
      <c r="T244" s="54"/>
      <c r="U244" s="54"/>
      <c r="V244" s="70"/>
      <c r="W244" s="70"/>
      <c r="X244" s="70"/>
      <c r="Y244" s="70"/>
      <c r="Z244" s="5"/>
    </row>
    <row r="245" spans="4:26" x14ac:dyDescent="0.25">
      <c r="D245" s="3"/>
      <c r="E245" s="5"/>
      <c r="F245" s="5"/>
      <c r="G245" s="5"/>
      <c r="H245" s="5"/>
      <c r="I245" s="5"/>
      <c r="J245" s="5"/>
      <c r="K245" s="5"/>
      <c r="L245" s="5"/>
      <c r="M245" s="43"/>
      <c r="N245" s="43"/>
      <c r="O245" s="43"/>
      <c r="P245" s="43"/>
      <c r="Q245" s="43"/>
      <c r="R245" s="43"/>
      <c r="S245" s="43"/>
      <c r="T245" s="54"/>
      <c r="U245" s="54"/>
      <c r="V245" s="70"/>
      <c r="W245" s="70"/>
      <c r="X245" s="70"/>
      <c r="Y245" s="70"/>
      <c r="Z245" s="5"/>
    </row>
    <row r="246" spans="4:26" x14ac:dyDescent="0.25">
      <c r="D246" s="3"/>
      <c r="E246" s="5"/>
      <c r="F246" s="5"/>
      <c r="G246" s="5"/>
      <c r="H246" s="5"/>
      <c r="I246" s="5"/>
      <c r="J246" s="5"/>
      <c r="K246" s="5"/>
      <c r="L246" s="5"/>
      <c r="M246" s="43"/>
      <c r="N246" s="43"/>
      <c r="O246" s="43"/>
      <c r="P246" s="43"/>
      <c r="Q246" s="43"/>
      <c r="R246" s="43"/>
      <c r="S246" s="43"/>
      <c r="T246" s="54"/>
      <c r="U246" s="54"/>
      <c r="V246" s="70"/>
      <c r="W246" s="70"/>
      <c r="X246" s="70"/>
      <c r="Y246" s="70"/>
      <c r="Z246" s="5"/>
    </row>
    <row r="247" spans="4:26" x14ac:dyDescent="0.25">
      <c r="D247" s="3"/>
      <c r="E247" s="5"/>
      <c r="F247" s="5"/>
      <c r="G247" s="5"/>
      <c r="H247" s="5"/>
      <c r="I247" s="5"/>
      <c r="J247" s="5"/>
      <c r="K247" s="5"/>
      <c r="L247" s="5"/>
      <c r="M247" s="43"/>
      <c r="N247" s="43"/>
      <c r="O247" s="43"/>
      <c r="P247" s="43"/>
      <c r="Q247" s="43"/>
      <c r="R247" s="43"/>
      <c r="S247" s="43"/>
      <c r="T247" s="54"/>
      <c r="U247" s="54"/>
      <c r="V247" s="70"/>
      <c r="W247" s="70"/>
      <c r="X247" s="70"/>
      <c r="Y247" s="70"/>
      <c r="Z247" s="5"/>
    </row>
    <row r="248" spans="4:26" x14ac:dyDescent="0.25">
      <c r="D248" s="3"/>
      <c r="E248" s="5"/>
      <c r="F248" s="5"/>
      <c r="G248" s="5"/>
      <c r="H248" s="5"/>
      <c r="I248" s="5"/>
      <c r="J248" s="5"/>
      <c r="K248" s="5"/>
      <c r="L248" s="5"/>
      <c r="M248" s="43"/>
      <c r="N248" s="43"/>
      <c r="O248" s="43"/>
      <c r="P248" s="43"/>
      <c r="Q248" s="43"/>
      <c r="R248" s="43"/>
      <c r="S248" s="43"/>
      <c r="T248" s="54"/>
      <c r="U248" s="54"/>
      <c r="V248" s="70"/>
      <c r="W248" s="70"/>
      <c r="X248" s="70"/>
      <c r="Y248" s="70"/>
      <c r="Z248" s="5"/>
    </row>
    <row r="249" spans="4:26" x14ac:dyDescent="0.25">
      <c r="D249" s="3"/>
      <c r="E249" s="5"/>
      <c r="F249" s="5"/>
      <c r="G249" s="5"/>
      <c r="H249" s="5"/>
      <c r="I249" s="5"/>
      <c r="J249" s="5"/>
      <c r="K249" s="5"/>
      <c r="L249" s="5"/>
      <c r="M249" s="43"/>
      <c r="N249" s="43"/>
      <c r="O249" s="43"/>
      <c r="P249" s="43"/>
      <c r="Q249" s="43"/>
      <c r="R249" s="43"/>
      <c r="S249" s="43"/>
      <c r="T249" s="54"/>
      <c r="U249" s="54"/>
      <c r="V249" s="70"/>
      <c r="W249" s="70"/>
      <c r="X249" s="70"/>
      <c r="Y249" s="70"/>
      <c r="Z249" s="5"/>
    </row>
    <row r="250" spans="4:26" x14ac:dyDescent="0.25">
      <c r="D250" s="3"/>
      <c r="E250" s="5"/>
      <c r="F250" s="5"/>
      <c r="G250" s="5"/>
      <c r="H250" s="5"/>
      <c r="I250" s="5"/>
      <c r="J250" s="5"/>
      <c r="K250" s="5"/>
      <c r="L250" s="5"/>
      <c r="M250" s="43"/>
      <c r="N250" s="43"/>
      <c r="O250" s="43"/>
      <c r="P250" s="43"/>
      <c r="Q250" s="43"/>
      <c r="R250" s="43"/>
      <c r="S250" s="43"/>
      <c r="T250" s="54"/>
      <c r="U250" s="54"/>
      <c r="V250" s="70"/>
      <c r="W250" s="70"/>
      <c r="X250" s="70"/>
      <c r="Y250" s="70"/>
      <c r="Z250" s="5"/>
    </row>
    <row r="251" spans="4:26" x14ac:dyDescent="0.25">
      <c r="D251" s="3"/>
      <c r="E251" s="5"/>
      <c r="F251" s="5"/>
      <c r="G251" s="5"/>
      <c r="H251" s="5"/>
      <c r="I251" s="5"/>
      <c r="J251" s="5"/>
      <c r="K251" s="5"/>
      <c r="L251" s="5"/>
      <c r="M251" s="43"/>
      <c r="N251" s="43"/>
      <c r="O251" s="43"/>
      <c r="P251" s="43"/>
      <c r="Q251" s="43"/>
      <c r="R251" s="43"/>
      <c r="S251" s="43"/>
      <c r="T251" s="54"/>
      <c r="U251" s="54"/>
      <c r="V251" s="70"/>
      <c r="W251" s="70"/>
      <c r="X251" s="70"/>
      <c r="Y251" s="70"/>
      <c r="Z251" s="5"/>
    </row>
    <row r="252" spans="4:26" x14ac:dyDescent="0.25">
      <c r="D252" s="3"/>
      <c r="E252" s="5"/>
      <c r="F252" s="5"/>
      <c r="G252" s="5"/>
      <c r="H252" s="5"/>
      <c r="I252" s="5"/>
      <c r="J252" s="5"/>
      <c r="K252" s="5"/>
      <c r="L252" s="5"/>
      <c r="M252" s="43"/>
      <c r="N252" s="43"/>
      <c r="O252" s="43"/>
      <c r="P252" s="43"/>
      <c r="Q252" s="43"/>
      <c r="R252" s="43"/>
      <c r="S252" s="43"/>
      <c r="T252" s="54"/>
      <c r="U252" s="54"/>
      <c r="V252" s="70"/>
      <c r="W252" s="70"/>
      <c r="X252" s="70"/>
      <c r="Y252" s="70"/>
      <c r="Z252" s="5"/>
    </row>
    <row r="253" spans="4:26" x14ac:dyDescent="0.25">
      <c r="D253" s="3"/>
      <c r="E253" s="5"/>
      <c r="F253" s="5"/>
      <c r="G253" s="5"/>
      <c r="H253" s="5"/>
      <c r="I253" s="5"/>
      <c r="J253" s="5"/>
      <c r="K253" s="5"/>
      <c r="L253" s="5"/>
      <c r="M253" s="43"/>
      <c r="N253" s="43"/>
      <c r="O253" s="43"/>
      <c r="P253" s="43"/>
      <c r="Q253" s="43"/>
      <c r="R253" s="43"/>
      <c r="S253" s="43"/>
      <c r="T253" s="54"/>
      <c r="U253" s="54"/>
      <c r="V253" s="70"/>
      <c r="W253" s="70"/>
      <c r="X253" s="70"/>
      <c r="Y253" s="70"/>
      <c r="Z253" s="5"/>
    </row>
    <row r="254" spans="4:26" x14ac:dyDescent="0.25">
      <c r="D254" s="3"/>
      <c r="E254" s="5"/>
      <c r="F254" s="5"/>
      <c r="G254" s="5"/>
      <c r="H254" s="5"/>
      <c r="I254" s="5"/>
      <c r="J254" s="5"/>
      <c r="K254" s="5"/>
      <c r="L254" s="5"/>
      <c r="M254" s="43"/>
      <c r="N254" s="43"/>
      <c r="O254" s="43"/>
      <c r="P254" s="43"/>
      <c r="Q254" s="43"/>
      <c r="R254" s="43"/>
      <c r="S254" s="43"/>
      <c r="T254" s="54"/>
      <c r="U254" s="54"/>
      <c r="V254" s="70"/>
      <c r="W254" s="70"/>
      <c r="X254" s="70"/>
      <c r="Y254" s="70"/>
      <c r="Z254" s="5"/>
    </row>
    <row r="255" spans="4:26" x14ac:dyDescent="0.25">
      <c r="D255" s="3"/>
      <c r="E255" s="5"/>
      <c r="F255" s="5"/>
      <c r="G255" s="5"/>
      <c r="H255" s="5"/>
      <c r="I255" s="5"/>
      <c r="J255" s="5"/>
      <c r="K255" s="5"/>
      <c r="L255" s="5"/>
      <c r="M255" s="43"/>
      <c r="N255" s="43"/>
      <c r="O255" s="43"/>
      <c r="P255" s="43"/>
      <c r="Q255" s="43"/>
      <c r="R255" s="43"/>
      <c r="S255" s="43"/>
      <c r="T255" s="54"/>
      <c r="U255" s="54"/>
      <c r="V255" s="70"/>
      <c r="W255" s="70"/>
      <c r="X255" s="70"/>
      <c r="Y255" s="70"/>
      <c r="Z255" s="5"/>
    </row>
    <row r="256" spans="4:26" x14ac:dyDescent="0.25">
      <c r="D256" s="3"/>
      <c r="E256" s="5"/>
      <c r="F256" s="5"/>
      <c r="G256" s="5"/>
      <c r="H256" s="5"/>
      <c r="I256" s="5"/>
      <c r="J256" s="5"/>
      <c r="K256" s="5"/>
      <c r="L256" s="5"/>
      <c r="M256" s="43"/>
      <c r="N256" s="43"/>
      <c r="O256" s="43"/>
      <c r="P256" s="43"/>
      <c r="Q256" s="43"/>
      <c r="R256" s="43"/>
      <c r="S256" s="43"/>
      <c r="T256" s="54"/>
      <c r="U256" s="54"/>
      <c r="V256" s="70"/>
      <c r="W256" s="70"/>
      <c r="X256" s="70"/>
      <c r="Y256" s="70"/>
      <c r="Z256" s="5"/>
    </row>
    <row r="257" spans="4:26" x14ac:dyDescent="0.25">
      <c r="D257" s="3"/>
      <c r="E257" s="5"/>
      <c r="F257" s="5"/>
      <c r="G257" s="5"/>
      <c r="H257" s="5"/>
      <c r="I257" s="5"/>
      <c r="J257" s="5"/>
      <c r="K257" s="5"/>
      <c r="L257" s="5"/>
      <c r="M257" s="43"/>
      <c r="N257" s="43"/>
      <c r="O257" s="43"/>
      <c r="P257" s="43"/>
      <c r="Q257" s="43"/>
      <c r="R257" s="43"/>
      <c r="S257" s="43"/>
      <c r="T257" s="54"/>
      <c r="U257" s="54"/>
      <c r="V257" s="70"/>
      <c r="W257" s="70"/>
      <c r="X257" s="70"/>
      <c r="Y257" s="70"/>
      <c r="Z257" s="5"/>
    </row>
    <row r="258" spans="4:26" x14ac:dyDescent="0.25">
      <c r="D258" s="3"/>
      <c r="E258" s="5"/>
      <c r="F258" s="5"/>
      <c r="G258" s="5"/>
      <c r="H258" s="5"/>
      <c r="I258" s="5"/>
      <c r="J258" s="5"/>
      <c r="K258" s="5"/>
      <c r="L258" s="5"/>
      <c r="M258" s="43"/>
      <c r="N258" s="43"/>
      <c r="O258" s="43"/>
      <c r="P258" s="43"/>
      <c r="Q258" s="43"/>
      <c r="R258" s="43"/>
      <c r="S258" s="43"/>
      <c r="T258" s="54"/>
      <c r="U258" s="54"/>
      <c r="V258" s="70"/>
      <c r="W258" s="70"/>
      <c r="X258" s="70"/>
      <c r="Y258" s="70"/>
      <c r="Z258" s="5"/>
    </row>
    <row r="259" spans="4:26" x14ac:dyDescent="0.25">
      <c r="D259" s="3"/>
      <c r="E259" s="5"/>
      <c r="F259" s="5"/>
      <c r="G259" s="5"/>
      <c r="H259" s="5"/>
      <c r="I259" s="5"/>
      <c r="J259" s="5"/>
      <c r="K259" s="5"/>
      <c r="L259" s="5"/>
      <c r="M259" s="43"/>
      <c r="N259" s="43"/>
      <c r="O259" s="43"/>
      <c r="P259" s="43"/>
      <c r="Q259" s="43"/>
      <c r="R259" s="43"/>
      <c r="S259" s="43"/>
      <c r="T259" s="54"/>
      <c r="U259" s="54"/>
      <c r="V259" s="70"/>
      <c r="W259" s="70"/>
      <c r="X259" s="70"/>
      <c r="Y259" s="70"/>
      <c r="Z259" s="5"/>
    </row>
    <row r="260" spans="4:26" x14ac:dyDescent="0.25">
      <c r="D260" s="3"/>
      <c r="E260" s="5"/>
      <c r="F260" s="5"/>
      <c r="G260" s="5"/>
      <c r="H260" s="5"/>
      <c r="I260" s="5"/>
      <c r="J260" s="5"/>
      <c r="K260" s="5"/>
      <c r="L260" s="5"/>
      <c r="M260" s="43"/>
      <c r="N260" s="43"/>
      <c r="O260" s="43"/>
      <c r="P260" s="43"/>
      <c r="Q260" s="43"/>
      <c r="R260" s="43"/>
      <c r="S260" s="43"/>
      <c r="T260" s="54"/>
      <c r="U260" s="54"/>
      <c r="V260" s="70"/>
      <c r="W260" s="70"/>
      <c r="X260" s="70"/>
      <c r="Y260" s="70"/>
      <c r="Z260" s="5"/>
    </row>
    <row r="261" spans="4:26" x14ac:dyDescent="0.25">
      <c r="D261" s="3"/>
      <c r="E261" s="5"/>
      <c r="F261" s="5"/>
      <c r="G261" s="5"/>
      <c r="H261" s="5"/>
      <c r="I261" s="5"/>
      <c r="J261" s="5"/>
      <c r="K261" s="5"/>
      <c r="L261" s="5"/>
      <c r="M261" s="43"/>
      <c r="N261" s="43"/>
      <c r="O261" s="43"/>
      <c r="P261" s="43"/>
      <c r="Q261" s="43"/>
      <c r="R261" s="43"/>
      <c r="S261" s="43"/>
      <c r="T261" s="54"/>
      <c r="U261" s="54"/>
      <c r="V261" s="70"/>
      <c r="W261" s="70"/>
      <c r="X261" s="70"/>
      <c r="Y261" s="70"/>
      <c r="Z261" s="5"/>
    </row>
    <row r="262" spans="4:26" x14ac:dyDescent="0.25">
      <c r="D262" s="3"/>
      <c r="E262" s="5"/>
      <c r="F262" s="5"/>
      <c r="G262" s="5"/>
      <c r="H262" s="5"/>
      <c r="I262" s="5"/>
      <c r="J262" s="5"/>
      <c r="K262" s="5"/>
      <c r="L262" s="5"/>
      <c r="M262" s="43"/>
      <c r="N262" s="43"/>
      <c r="O262" s="43"/>
      <c r="P262" s="43"/>
      <c r="Q262" s="43"/>
      <c r="R262" s="43"/>
      <c r="S262" s="43"/>
      <c r="T262" s="54"/>
      <c r="U262" s="54"/>
      <c r="V262" s="70"/>
      <c r="W262" s="70"/>
      <c r="X262" s="70"/>
      <c r="Y262" s="70"/>
      <c r="Z262" s="5"/>
    </row>
    <row r="263" spans="4:26" x14ac:dyDescent="0.25">
      <c r="D263" s="3"/>
      <c r="E263" s="5"/>
      <c r="F263" s="5"/>
      <c r="G263" s="5"/>
      <c r="H263" s="5"/>
      <c r="I263" s="5"/>
      <c r="J263" s="5"/>
      <c r="K263" s="5"/>
      <c r="L263" s="5"/>
      <c r="M263" s="43"/>
      <c r="N263" s="43"/>
      <c r="O263" s="43"/>
      <c r="P263" s="43"/>
      <c r="Q263" s="43"/>
      <c r="R263" s="43"/>
      <c r="S263" s="43"/>
      <c r="T263" s="54"/>
      <c r="U263" s="54"/>
      <c r="V263" s="70"/>
      <c r="W263" s="70"/>
      <c r="X263" s="70"/>
      <c r="Y263" s="70"/>
      <c r="Z263" s="5"/>
    </row>
    <row r="264" spans="4:26" x14ac:dyDescent="0.25">
      <c r="D264" s="3"/>
      <c r="E264" s="5"/>
      <c r="F264" s="5"/>
      <c r="G264" s="5"/>
      <c r="H264" s="5"/>
      <c r="I264" s="5"/>
      <c r="J264" s="5"/>
      <c r="K264" s="5"/>
      <c r="L264" s="5"/>
      <c r="M264" s="43"/>
      <c r="N264" s="43"/>
      <c r="O264" s="43"/>
      <c r="P264" s="43"/>
      <c r="Q264" s="43"/>
      <c r="R264" s="43"/>
      <c r="S264" s="43"/>
      <c r="T264" s="54"/>
      <c r="U264" s="54"/>
      <c r="V264" s="70"/>
      <c r="W264" s="70"/>
      <c r="X264" s="70"/>
      <c r="Y264" s="70"/>
      <c r="Z264" s="5"/>
    </row>
    <row r="265" spans="4:26" x14ac:dyDescent="0.25">
      <c r="D265" s="3"/>
      <c r="E265" s="5"/>
      <c r="F265" s="5"/>
      <c r="G265" s="5"/>
      <c r="H265" s="5"/>
      <c r="I265" s="5"/>
      <c r="J265" s="5"/>
      <c r="K265" s="5"/>
      <c r="L265" s="5"/>
      <c r="M265" s="43"/>
      <c r="N265" s="43"/>
      <c r="O265" s="43"/>
      <c r="P265" s="43"/>
      <c r="Q265" s="43"/>
      <c r="R265" s="43"/>
      <c r="S265" s="43"/>
      <c r="T265" s="54"/>
      <c r="U265" s="54"/>
      <c r="V265" s="70"/>
      <c r="W265" s="70"/>
      <c r="X265" s="70"/>
      <c r="Y265" s="70"/>
      <c r="Z265" s="5"/>
    </row>
    <row r="266" spans="4:26" x14ac:dyDescent="0.25">
      <c r="D266" s="3"/>
      <c r="E266" s="5"/>
      <c r="F266" s="5"/>
      <c r="G266" s="5"/>
      <c r="H266" s="5"/>
      <c r="I266" s="5"/>
      <c r="J266" s="5"/>
      <c r="K266" s="5"/>
      <c r="L266" s="5"/>
      <c r="M266" s="43"/>
      <c r="N266" s="43"/>
      <c r="O266" s="43"/>
      <c r="P266" s="43"/>
      <c r="Q266" s="43"/>
      <c r="R266" s="43"/>
      <c r="S266" s="43"/>
      <c r="T266" s="54"/>
      <c r="U266" s="54"/>
      <c r="V266" s="70"/>
      <c r="W266" s="70"/>
      <c r="X266" s="70"/>
      <c r="Y266" s="70"/>
      <c r="Z266" s="5"/>
    </row>
    <row r="267" spans="4:26" x14ac:dyDescent="0.25">
      <c r="D267" s="3"/>
      <c r="E267" s="5"/>
      <c r="F267" s="5"/>
      <c r="G267" s="5"/>
      <c r="H267" s="5"/>
      <c r="I267" s="5"/>
      <c r="J267" s="5"/>
      <c r="K267" s="5"/>
      <c r="L267" s="5"/>
      <c r="M267" s="43"/>
      <c r="N267" s="43"/>
      <c r="O267" s="43"/>
      <c r="P267" s="43"/>
      <c r="Q267" s="43"/>
      <c r="R267" s="43"/>
      <c r="S267" s="43"/>
      <c r="T267" s="54"/>
      <c r="U267" s="54"/>
      <c r="V267" s="70"/>
      <c r="W267" s="70"/>
      <c r="X267" s="70"/>
      <c r="Y267" s="70"/>
      <c r="Z267" s="5"/>
    </row>
    <row r="268" spans="4:26" x14ac:dyDescent="0.25">
      <c r="D268" s="3"/>
      <c r="E268" s="5"/>
      <c r="F268" s="5"/>
      <c r="G268" s="5"/>
      <c r="H268" s="5"/>
      <c r="I268" s="5"/>
      <c r="J268" s="5"/>
      <c r="K268" s="5"/>
      <c r="L268" s="5"/>
      <c r="M268" s="43"/>
      <c r="N268" s="43"/>
      <c r="O268" s="43"/>
      <c r="P268" s="43"/>
      <c r="Q268" s="43"/>
      <c r="R268" s="43"/>
      <c r="S268" s="43"/>
      <c r="T268" s="54"/>
      <c r="U268" s="54"/>
      <c r="V268" s="70"/>
      <c r="W268" s="70"/>
      <c r="X268" s="70"/>
      <c r="Y268" s="70"/>
      <c r="Z268" s="5"/>
    </row>
    <row r="269" spans="4:26" x14ac:dyDescent="0.25">
      <c r="D269" s="3"/>
      <c r="E269" s="5"/>
      <c r="F269" s="5"/>
      <c r="G269" s="5"/>
      <c r="H269" s="5"/>
      <c r="I269" s="5"/>
      <c r="J269" s="5"/>
      <c r="K269" s="5"/>
      <c r="L269" s="5"/>
      <c r="M269" s="43"/>
      <c r="N269" s="43"/>
      <c r="O269" s="43"/>
      <c r="P269" s="43"/>
      <c r="Q269" s="43"/>
      <c r="R269" s="43"/>
      <c r="S269" s="43"/>
      <c r="T269" s="54"/>
      <c r="U269" s="54"/>
      <c r="V269" s="70"/>
      <c r="W269" s="70"/>
      <c r="X269" s="70"/>
      <c r="Y269" s="70"/>
      <c r="Z269" s="5"/>
    </row>
    <row r="270" spans="4:26" x14ac:dyDescent="0.25">
      <c r="D270" s="3"/>
      <c r="E270" s="5"/>
      <c r="F270" s="5"/>
      <c r="G270" s="5"/>
      <c r="H270" s="5"/>
      <c r="I270" s="5"/>
      <c r="J270" s="5"/>
      <c r="K270" s="5"/>
      <c r="L270" s="5"/>
      <c r="M270" s="43"/>
      <c r="N270" s="43"/>
      <c r="O270" s="43"/>
      <c r="P270" s="43"/>
      <c r="Q270" s="43"/>
      <c r="R270" s="43"/>
      <c r="S270" s="43"/>
      <c r="T270" s="54"/>
      <c r="U270" s="54"/>
      <c r="V270" s="70"/>
      <c r="W270" s="70"/>
      <c r="X270" s="70"/>
      <c r="Y270" s="70"/>
      <c r="Z270" s="5"/>
    </row>
    <row r="271" spans="4:26" x14ac:dyDescent="0.25">
      <c r="D271" s="3"/>
      <c r="E271" s="5"/>
      <c r="F271" s="5"/>
      <c r="G271" s="5"/>
      <c r="H271" s="5"/>
      <c r="I271" s="5"/>
      <c r="J271" s="5"/>
      <c r="K271" s="5"/>
      <c r="L271" s="5"/>
      <c r="M271" s="43"/>
      <c r="N271" s="43"/>
      <c r="O271" s="43"/>
      <c r="P271" s="43"/>
      <c r="Q271" s="43"/>
      <c r="R271" s="43"/>
      <c r="S271" s="43"/>
      <c r="T271" s="54"/>
      <c r="U271" s="54"/>
      <c r="V271" s="70"/>
      <c r="W271" s="70"/>
      <c r="X271" s="70"/>
      <c r="Y271" s="70"/>
      <c r="Z271" s="5"/>
    </row>
    <row r="272" spans="4:26" x14ac:dyDescent="0.25">
      <c r="D272" s="3"/>
      <c r="E272" s="5"/>
      <c r="F272" s="5"/>
      <c r="G272" s="5"/>
      <c r="H272" s="5"/>
      <c r="I272" s="5"/>
      <c r="J272" s="5"/>
      <c r="K272" s="5"/>
      <c r="L272" s="5"/>
      <c r="M272" s="43"/>
      <c r="N272" s="43"/>
      <c r="O272" s="43"/>
      <c r="P272" s="43"/>
      <c r="Q272" s="43"/>
      <c r="R272" s="43"/>
      <c r="S272" s="43"/>
      <c r="T272" s="54"/>
      <c r="U272" s="54"/>
      <c r="V272" s="70"/>
      <c r="W272" s="70"/>
      <c r="X272" s="70"/>
      <c r="Y272" s="70"/>
      <c r="Z272" s="5"/>
    </row>
    <row r="273" spans="4:26" x14ac:dyDescent="0.25">
      <c r="D273" s="3"/>
      <c r="E273" s="5"/>
      <c r="F273" s="5"/>
      <c r="G273" s="5"/>
      <c r="H273" s="5"/>
      <c r="I273" s="5"/>
      <c r="J273" s="5"/>
      <c r="K273" s="5"/>
      <c r="L273" s="5"/>
      <c r="M273" s="43"/>
      <c r="N273" s="43"/>
      <c r="O273" s="43"/>
      <c r="P273" s="43"/>
      <c r="Q273" s="43"/>
      <c r="R273" s="43"/>
      <c r="S273" s="43"/>
      <c r="T273" s="54"/>
      <c r="U273" s="54"/>
      <c r="V273" s="70"/>
      <c r="W273" s="70"/>
      <c r="X273" s="70"/>
      <c r="Y273" s="70"/>
      <c r="Z273" s="5"/>
    </row>
    <row r="274" spans="4:26" x14ac:dyDescent="0.25">
      <c r="D274" s="3"/>
      <c r="E274" s="5"/>
      <c r="F274" s="5"/>
      <c r="G274" s="5"/>
      <c r="H274" s="5"/>
      <c r="I274" s="5"/>
      <c r="J274" s="5"/>
      <c r="K274" s="5"/>
      <c r="L274" s="5"/>
      <c r="M274" s="43"/>
      <c r="N274" s="43"/>
      <c r="O274" s="43"/>
      <c r="P274" s="43"/>
      <c r="Q274" s="43"/>
      <c r="R274" s="43"/>
      <c r="S274" s="43"/>
      <c r="T274" s="54"/>
      <c r="U274" s="54"/>
      <c r="V274" s="70"/>
      <c r="W274" s="70"/>
      <c r="X274" s="70"/>
      <c r="Y274" s="70"/>
      <c r="Z274" s="5"/>
    </row>
    <row r="275" spans="4:26" x14ac:dyDescent="0.25">
      <c r="D275" s="3"/>
      <c r="E275" s="5"/>
      <c r="F275" s="5"/>
      <c r="G275" s="5"/>
      <c r="H275" s="5"/>
      <c r="I275" s="5"/>
      <c r="J275" s="5"/>
      <c r="K275" s="5"/>
      <c r="L275" s="5"/>
      <c r="M275" s="43"/>
      <c r="N275" s="43"/>
      <c r="O275" s="43"/>
      <c r="P275" s="43"/>
      <c r="Q275" s="43"/>
      <c r="R275" s="43"/>
      <c r="S275" s="43"/>
      <c r="T275" s="54"/>
      <c r="U275" s="54"/>
      <c r="V275" s="70"/>
      <c r="W275" s="70"/>
      <c r="X275" s="70"/>
      <c r="Y275" s="70"/>
      <c r="Z275" s="5"/>
    </row>
    <row r="276" spans="4:26" x14ac:dyDescent="0.25">
      <c r="D276" s="3"/>
      <c r="E276" s="5"/>
      <c r="F276" s="5"/>
      <c r="G276" s="5"/>
      <c r="H276" s="5"/>
      <c r="I276" s="5"/>
      <c r="J276" s="5"/>
      <c r="K276" s="5"/>
      <c r="L276" s="5"/>
      <c r="M276" s="43"/>
      <c r="N276" s="43"/>
      <c r="O276" s="43"/>
      <c r="P276" s="43"/>
      <c r="Q276" s="43"/>
      <c r="R276" s="43"/>
      <c r="S276" s="43"/>
      <c r="T276" s="54"/>
      <c r="U276" s="54"/>
      <c r="V276" s="70"/>
      <c r="W276" s="70"/>
      <c r="X276" s="70"/>
      <c r="Y276" s="70"/>
      <c r="Z276" s="5"/>
    </row>
    <row r="277" spans="4:26" x14ac:dyDescent="0.25">
      <c r="D277" s="3"/>
      <c r="E277" s="5"/>
      <c r="F277" s="5"/>
      <c r="G277" s="5"/>
      <c r="H277" s="5"/>
      <c r="I277" s="5"/>
      <c r="J277" s="5"/>
      <c r="K277" s="5"/>
      <c r="L277" s="5"/>
      <c r="M277" s="43"/>
      <c r="N277" s="43"/>
      <c r="O277" s="43"/>
      <c r="P277" s="43"/>
      <c r="Q277" s="43"/>
      <c r="R277" s="43"/>
      <c r="S277" s="43"/>
      <c r="T277" s="54"/>
      <c r="U277" s="54"/>
      <c r="V277" s="70"/>
      <c r="W277" s="70"/>
      <c r="X277" s="70"/>
      <c r="Y277" s="70"/>
      <c r="Z277" s="5"/>
    </row>
    <row r="278" spans="4:26" x14ac:dyDescent="0.25">
      <c r="D278" s="3"/>
      <c r="E278" s="5"/>
      <c r="F278" s="5"/>
      <c r="G278" s="5"/>
      <c r="H278" s="5"/>
      <c r="I278" s="5"/>
      <c r="J278" s="5"/>
      <c r="K278" s="5"/>
      <c r="L278" s="5"/>
      <c r="M278" s="43"/>
      <c r="N278" s="43"/>
      <c r="O278" s="43"/>
      <c r="P278" s="43"/>
      <c r="Q278" s="43"/>
      <c r="R278" s="43"/>
      <c r="S278" s="43"/>
      <c r="T278" s="54"/>
      <c r="U278" s="54"/>
      <c r="V278" s="70"/>
      <c r="W278" s="70"/>
      <c r="X278" s="70"/>
      <c r="Y278" s="70"/>
      <c r="Z278" s="5"/>
    </row>
    <row r="279" spans="4:26" x14ac:dyDescent="0.25">
      <c r="D279" s="3"/>
      <c r="E279" s="5"/>
      <c r="F279" s="5"/>
      <c r="G279" s="5"/>
      <c r="H279" s="5"/>
      <c r="I279" s="5"/>
      <c r="J279" s="5"/>
      <c r="K279" s="5"/>
      <c r="L279" s="5"/>
      <c r="M279" s="43"/>
      <c r="N279" s="43"/>
      <c r="O279" s="43"/>
      <c r="P279" s="43"/>
      <c r="Q279" s="43"/>
      <c r="R279" s="43"/>
      <c r="S279" s="43"/>
      <c r="T279" s="54"/>
      <c r="U279" s="54"/>
      <c r="V279" s="70"/>
      <c r="W279" s="70"/>
      <c r="X279" s="70"/>
      <c r="Y279" s="70"/>
      <c r="Z279" s="5"/>
    </row>
    <row r="280" spans="4:26" x14ac:dyDescent="0.25">
      <c r="D280" s="3"/>
      <c r="E280" s="5"/>
      <c r="F280" s="5"/>
      <c r="G280" s="5"/>
      <c r="H280" s="5"/>
      <c r="I280" s="5"/>
      <c r="J280" s="5"/>
      <c r="K280" s="5"/>
      <c r="L280" s="5"/>
      <c r="M280" s="43"/>
      <c r="N280" s="43"/>
      <c r="O280" s="43"/>
      <c r="P280" s="43"/>
      <c r="Q280" s="43"/>
      <c r="R280" s="43"/>
      <c r="S280" s="43"/>
      <c r="T280" s="54"/>
      <c r="U280" s="54"/>
      <c r="V280" s="70"/>
      <c r="W280" s="70"/>
      <c r="X280" s="70"/>
      <c r="Y280" s="70"/>
      <c r="Z280" s="5"/>
    </row>
    <row r="281" spans="4:26" x14ac:dyDescent="0.25">
      <c r="D281" s="3"/>
      <c r="E281" s="5"/>
      <c r="F281" s="5"/>
      <c r="G281" s="5"/>
      <c r="H281" s="5"/>
      <c r="I281" s="5"/>
      <c r="J281" s="5"/>
      <c r="K281" s="5"/>
      <c r="L281" s="5"/>
      <c r="M281" s="43"/>
      <c r="N281" s="43"/>
      <c r="O281" s="43"/>
      <c r="P281" s="43"/>
      <c r="Q281" s="43"/>
      <c r="R281" s="43"/>
      <c r="S281" s="43"/>
      <c r="T281" s="54"/>
      <c r="U281" s="54"/>
      <c r="V281" s="70"/>
      <c r="W281" s="70"/>
      <c r="X281" s="70"/>
      <c r="Y281" s="70"/>
      <c r="Z281" s="5"/>
    </row>
    <row r="282" spans="4:26" x14ac:dyDescent="0.25">
      <c r="D282" s="3"/>
      <c r="E282" s="5"/>
      <c r="F282" s="5"/>
      <c r="G282" s="5"/>
      <c r="H282" s="5"/>
      <c r="I282" s="5"/>
      <c r="J282" s="5"/>
      <c r="K282" s="5"/>
      <c r="L282" s="5"/>
      <c r="M282" s="43"/>
      <c r="N282" s="43"/>
      <c r="O282" s="43"/>
      <c r="P282" s="43"/>
      <c r="Q282" s="43"/>
      <c r="R282" s="43"/>
      <c r="S282" s="43"/>
      <c r="T282" s="54"/>
      <c r="U282" s="54"/>
      <c r="V282" s="70"/>
      <c r="W282" s="70"/>
      <c r="X282" s="70"/>
      <c r="Y282" s="70"/>
      <c r="Z282" s="5"/>
    </row>
    <row r="283" spans="4:26" x14ac:dyDescent="0.25">
      <c r="D283" s="3"/>
      <c r="E283" s="5"/>
      <c r="F283" s="5"/>
      <c r="G283" s="5"/>
      <c r="H283" s="5"/>
      <c r="I283" s="5"/>
      <c r="J283" s="5"/>
      <c r="K283" s="5"/>
      <c r="L283" s="5"/>
      <c r="M283" s="43"/>
      <c r="N283" s="43"/>
      <c r="O283" s="43"/>
      <c r="P283" s="43"/>
      <c r="Q283" s="43"/>
      <c r="R283" s="43"/>
      <c r="S283" s="43"/>
      <c r="T283" s="54"/>
      <c r="U283" s="54"/>
      <c r="V283" s="70"/>
      <c r="W283" s="70"/>
      <c r="X283" s="70"/>
      <c r="Y283" s="70"/>
      <c r="Z283" s="5"/>
    </row>
    <row r="284" spans="4:26" x14ac:dyDescent="0.25">
      <c r="D284" s="3"/>
      <c r="E284" s="5"/>
      <c r="F284" s="5"/>
      <c r="G284" s="5"/>
      <c r="H284" s="5"/>
      <c r="I284" s="5"/>
      <c r="J284" s="5"/>
      <c r="K284" s="5"/>
      <c r="L284" s="5"/>
      <c r="M284" s="43"/>
      <c r="N284" s="43"/>
      <c r="O284" s="43"/>
      <c r="P284" s="43"/>
      <c r="Q284" s="43"/>
      <c r="R284" s="43"/>
      <c r="S284" s="43"/>
      <c r="T284" s="54"/>
      <c r="U284" s="54"/>
      <c r="V284" s="70"/>
      <c r="W284" s="70"/>
      <c r="X284" s="70"/>
      <c r="Y284" s="70"/>
      <c r="Z284" s="5"/>
    </row>
    <row r="285" spans="4:26" x14ac:dyDescent="0.25">
      <c r="D285" s="3"/>
      <c r="E285" s="5"/>
      <c r="F285" s="5"/>
      <c r="G285" s="5"/>
      <c r="H285" s="5"/>
      <c r="I285" s="5"/>
      <c r="J285" s="5"/>
      <c r="K285" s="5"/>
      <c r="L285" s="5"/>
      <c r="M285" s="43"/>
      <c r="N285" s="43"/>
      <c r="O285" s="43"/>
      <c r="P285" s="43"/>
      <c r="Q285" s="43"/>
      <c r="R285" s="43"/>
      <c r="S285" s="43"/>
      <c r="T285" s="54"/>
      <c r="U285" s="54"/>
      <c r="V285" s="70"/>
      <c r="W285" s="70"/>
      <c r="X285" s="70"/>
      <c r="Y285" s="70"/>
      <c r="Z285" s="5"/>
    </row>
    <row r="286" spans="4:26" x14ac:dyDescent="0.25">
      <c r="D286" s="3"/>
      <c r="E286" s="5"/>
      <c r="F286" s="5"/>
      <c r="G286" s="5"/>
      <c r="H286" s="5"/>
      <c r="I286" s="5"/>
      <c r="J286" s="5"/>
      <c r="K286" s="5"/>
      <c r="L286" s="5"/>
      <c r="M286" s="43"/>
      <c r="N286" s="43"/>
      <c r="O286" s="43"/>
      <c r="P286" s="43"/>
      <c r="Q286" s="43"/>
      <c r="R286" s="43"/>
      <c r="S286" s="43"/>
      <c r="T286" s="54"/>
      <c r="U286" s="54"/>
      <c r="V286" s="70"/>
      <c r="W286" s="70"/>
      <c r="X286" s="70"/>
      <c r="Y286" s="70"/>
      <c r="Z286" s="5"/>
    </row>
    <row r="287" spans="4:26" x14ac:dyDescent="0.25">
      <c r="D287" s="3"/>
      <c r="E287" s="5"/>
      <c r="F287" s="5"/>
      <c r="G287" s="5"/>
      <c r="H287" s="5"/>
      <c r="I287" s="5"/>
      <c r="J287" s="5"/>
      <c r="K287" s="5"/>
      <c r="L287" s="5"/>
      <c r="M287" s="43"/>
      <c r="N287" s="43"/>
      <c r="O287" s="43"/>
      <c r="P287" s="43"/>
      <c r="Q287" s="43"/>
      <c r="R287" s="43"/>
      <c r="S287" s="43"/>
      <c r="T287" s="54"/>
      <c r="U287" s="54"/>
      <c r="V287" s="70"/>
      <c r="W287" s="70"/>
      <c r="X287" s="70"/>
      <c r="Y287" s="70"/>
      <c r="Z287" s="5"/>
    </row>
    <row r="288" spans="4:26" x14ac:dyDescent="0.25">
      <c r="D288" s="3"/>
      <c r="E288" s="5"/>
      <c r="F288" s="5"/>
      <c r="G288" s="5"/>
      <c r="H288" s="5"/>
      <c r="I288" s="5"/>
      <c r="J288" s="5"/>
      <c r="K288" s="5"/>
      <c r="L288" s="5"/>
      <c r="M288" s="43"/>
      <c r="N288" s="43"/>
      <c r="O288" s="43"/>
      <c r="P288" s="43"/>
      <c r="Q288" s="43"/>
      <c r="R288" s="43"/>
      <c r="S288" s="43"/>
      <c r="T288" s="54"/>
      <c r="U288" s="54"/>
      <c r="V288" s="70"/>
      <c r="W288" s="70"/>
      <c r="X288" s="70"/>
      <c r="Y288" s="70"/>
      <c r="Z288" s="5"/>
    </row>
    <row r="289" spans="4:26" x14ac:dyDescent="0.25">
      <c r="D289" s="3"/>
      <c r="E289" s="5"/>
      <c r="F289" s="5"/>
      <c r="G289" s="5"/>
      <c r="H289" s="5"/>
      <c r="I289" s="5"/>
      <c r="J289" s="5"/>
      <c r="K289" s="5"/>
      <c r="L289" s="5"/>
      <c r="M289" s="43"/>
      <c r="N289" s="43"/>
      <c r="O289" s="43"/>
      <c r="P289" s="43"/>
      <c r="Q289" s="43"/>
      <c r="R289" s="43"/>
      <c r="S289" s="43"/>
      <c r="T289" s="54"/>
      <c r="U289" s="54"/>
      <c r="V289" s="70"/>
      <c r="W289" s="70"/>
      <c r="X289" s="70"/>
      <c r="Y289" s="70"/>
      <c r="Z289" s="5"/>
    </row>
    <row r="290" spans="4:26" x14ac:dyDescent="0.25">
      <c r="D290" s="3"/>
      <c r="E290" s="5"/>
      <c r="F290" s="5"/>
      <c r="G290" s="5"/>
      <c r="H290" s="5"/>
      <c r="I290" s="5"/>
      <c r="J290" s="5"/>
      <c r="K290" s="5"/>
      <c r="L290" s="5"/>
      <c r="M290" s="43"/>
      <c r="N290" s="43"/>
      <c r="O290" s="43"/>
      <c r="P290" s="43"/>
      <c r="Q290" s="43"/>
      <c r="R290" s="43"/>
      <c r="S290" s="43"/>
      <c r="T290" s="54"/>
      <c r="U290" s="54"/>
      <c r="V290" s="70"/>
      <c r="W290" s="70"/>
      <c r="X290" s="70"/>
      <c r="Y290" s="70"/>
      <c r="Z290" s="5"/>
    </row>
    <row r="291" spans="4:26" x14ac:dyDescent="0.25">
      <c r="D291" s="3"/>
      <c r="E291" s="5"/>
      <c r="F291" s="5"/>
      <c r="G291" s="5"/>
      <c r="H291" s="5"/>
      <c r="I291" s="5"/>
      <c r="J291" s="5"/>
      <c r="K291" s="5"/>
      <c r="L291" s="5"/>
      <c r="M291" s="43"/>
      <c r="N291" s="43"/>
      <c r="O291" s="43"/>
      <c r="P291" s="43"/>
      <c r="Q291" s="43"/>
      <c r="R291" s="43"/>
      <c r="S291" s="43"/>
      <c r="T291" s="54"/>
      <c r="U291" s="54"/>
      <c r="V291" s="70"/>
      <c r="W291" s="70"/>
      <c r="X291" s="70"/>
      <c r="Y291" s="70"/>
      <c r="Z291" s="5"/>
    </row>
    <row r="292" spans="4:26" x14ac:dyDescent="0.25">
      <c r="D292" s="3"/>
      <c r="E292" s="5"/>
      <c r="F292" s="5"/>
      <c r="G292" s="5"/>
      <c r="H292" s="5"/>
      <c r="I292" s="5"/>
      <c r="J292" s="5"/>
      <c r="K292" s="5"/>
      <c r="L292" s="5"/>
      <c r="M292" s="43"/>
      <c r="N292" s="43"/>
      <c r="O292" s="43"/>
      <c r="P292" s="43"/>
      <c r="Q292" s="43"/>
      <c r="R292" s="43"/>
      <c r="S292" s="43"/>
      <c r="T292" s="54"/>
      <c r="U292" s="54"/>
      <c r="V292" s="70"/>
      <c r="W292" s="70"/>
      <c r="X292" s="70"/>
      <c r="Y292" s="70"/>
      <c r="Z292" s="5"/>
    </row>
    <row r="293" spans="4:26" x14ac:dyDescent="0.25">
      <c r="D293" s="3"/>
      <c r="E293" s="5"/>
      <c r="F293" s="5"/>
      <c r="G293" s="5"/>
      <c r="H293" s="5"/>
      <c r="I293" s="5"/>
      <c r="J293" s="5"/>
      <c r="K293" s="5"/>
      <c r="L293" s="5"/>
      <c r="M293" s="43"/>
      <c r="N293" s="43"/>
      <c r="O293" s="43"/>
      <c r="P293" s="43"/>
      <c r="Q293" s="43"/>
      <c r="R293" s="43"/>
      <c r="S293" s="43"/>
      <c r="T293" s="54"/>
      <c r="U293" s="54"/>
      <c r="V293" s="70"/>
      <c r="W293" s="70"/>
      <c r="X293" s="70"/>
      <c r="Y293" s="70"/>
      <c r="Z293" s="5"/>
    </row>
    <row r="294" spans="4:26" x14ac:dyDescent="0.25">
      <c r="D294" s="3"/>
      <c r="E294" s="5"/>
      <c r="F294" s="5"/>
      <c r="G294" s="5"/>
      <c r="H294" s="5"/>
      <c r="I294" s="5"/>
      <c r="J294" s="5"/>
      <c r="K294" s="5"/>
      <c r="L294" s="5"/>
      <c r="M294" s="43"/>
      <c r="N294" s="43"/>
      <c r="O294" s="43"/>
      <c r="P294" s="43"/>
      <c r="Q294" s="43"/>
      <c r="R294" s="43"/>
      <c r="S294" s="43"/>
      <c r="T294" s="54"/>
      <c r="U294" s="54"/>
      <c r="V294" s="70"/>
      <c r="W294" s="70"/>
      <c r="X294" s="70"/>
      <c r="Y294" s="70"/>
      <c r="Z294" s="5"/>
    </row>
    <row r="295" spans="4:26" x14ac:dyDescent="0.25">
      <c r="D295" s="3"/>
      <c r="E295" s="5"/>
      <c r="F295" s="5"/>
      <c r="G295" s="5"/>
      <c r="H295" s="5"/>
      <c r="I295" s="5"/>
      <c r="J295" s="5"/>
      <c r="K295" s="5"/>
      <c r="L295" s="5"/>
      <c r="M295" s="43"/>
      <c r="N295" s="43"/>
      <c r="O295" s="43"/>
      <c r="P295" s="43"/>
      <c r="Q295" s="43"/>
      <c r="R295" s="43"/>
      <c r="S295" s="43"/>
      <c r="T295" s="54"/>
      <c r="U295" s="54"/>
      <c r="V295" s="70"/>
      <c r="W295" s="70"/>
      <c r="X295" s="70"/>
      <c r="Y295" s="70"/>
      <c r="Z295" s="5"/>
    </row>
    <row r="296" spans="4:26" x14ac:dyDescent="0.25">
      <c r="D296" s="3"/>
      <c r="E296" s="5"/>
      <c r="F296" s="5"/>
      <c r="G296" s="5"/>
      <c r="H296" s="5"/>
      <c r="I296" s="5"/>
      <c r="J296" s="5"/>
      <c r="K296" s="5"/>
      <c r="L296" s="5"/>
      <c r="M296" s="43"/>
      <c r="N296" s="43"/>
      <c r="O296" s="43"/>
      <c r="P296" s="43"/>
      <c r="Q296" s="43"/>
      <c r="R296" s="43"/>
      <c r="S296" s="43"/>
      <c r="T296" s="54"/>
      <c r="U296" s="54"/>
      <c r="V296" s="70"/>
      <c r="W296" s="70"/>
      <c r="X296" s="70"/>
      <c r="Y296" s="70"/>
      <c r="Z296" s="5"/>
    </row>
    <row r="297" spans="4:26" x14ac:dyDescent="0.25">
      <c r="D297" s="3"/>
      <c r="E297" s="5"/>
      <c r="F297" s="5"/>
      <c r="G297" s="5"/>
      <c r="H297" s="5"/>
      <c r="I297" s="5"/>
      <c r="J297" s="5"/>
      <c r="K297" s="5"/>
      <c r="L297" s="5"/>
      <c r="M297" s="43"/>
      <c r="N297" s="43"/>
      <c r="O297" s="43"/>
      <c r="P297" s="43"/>
      <c r="Q297" s="43"/>
      <c r="R297" s="43"/>
      <c r="S297" s="43"/>
      <c r="T297" s="54"/>
      <c r="U297" s="54"/>
      <c r="V297" s="70"/>
      <c r="W297" s="70"/>
      <c r="X297" s="70"/>
      <c r="Y297" s="70"/>
      <c r="Z297" s="5"/>
    </row>
    <row r="298" spans="4:26" x14ac:dyDescent="0.25">
      <c r="D298" s="3"/>
      <c r="E298" s="5"/>
      <c r="F298" s="5"/>
      <c r="G298" s="5"/>
      <c r="H298" s="5"/>
      <c r="I298" s="5"/>
      <c r="J298" s="5"/>
      <c r="K298" s="5"/>
      <c r="L298" s="5"/>
      <c r="M298" s="43"/>
      <c r="N298" s="43"/>
      <c r="O298" s="43"/>
      <c r="P298" s="43"/>
      <c r="Q298" s="43"/>
      <c r="R298" s="43"/>
      <c r="S298" s="43"/>
      <c r="T298" s="54"/>
      <c r="U298" s="54"/>
      <c r="V298" s="70"/>
      <c r="W298" s="70"/>
      <c r="X298" s="70"/>
      <c r="Y298" s="70"/>
      <c r="Z298" s="5"/>
    </row>
    <row r="299" spans="4:26" x14ac:dyDescent="0.25">
      <c r="D299" s="3"/>
      <c r="E299" s="5"/>
      <c r="F299" s="5"/>
      <c r="G299" s="5"/>
      <c r="H299" s="5"/>
      <c r="I299" s="5"/>
      <c r="J299" s="5"/>
      <c r="K299" s="5"/>
      <c r="L299" s="5"/>
      <c r="M299" s="43"/>
      <c r="N299" s="43"/>
      <c r="O299" s="43"/>
      <c r="P299" s="43"/>
      <c r="Q299" s="43"/>
      <c r="R299" s="43"/>
      <c r="S299" s="43"/>
      <c r="T299" s="54"/>
      <c r="U299" s="54"/>
      <c r="V299" s="70"/>
      <c r="W299" s="70"/>
      <c r="X299" s="70"/>
      <c r="Y299" s="70"/>
      <c r="Z299" s="5"/>
    </row>
    <row r="300" spans="4:26" x14ac:dyDescent="0.25">
      <c r="D300" s="3"/>
      <c r="E300" s="5"/>
      <c r="F300" s="5"/>
      <c r="G300" s="5"/>
      <c r="H300" s="5"/>
      <c r="I300" s="5"/>
      <c r="J300" s="5"/>
      <c r="K300" s="5"/>
      <c r="L300" s="5"/>
      <c r="M300" s="43"/>
      <c r="N300" s="43"/>
      <c r="O300" s="43"/>
      <c r="P300" s="43"/>
      <c r="Q300" s="43"/>
      <c r="R300" s="43"/>
      <c r="S300" s="43"/>
      <c r="T300" s="54"/>
      <c r="U300" s="54"/>
      <c r="V300" s="70"/>
      <c r="W300" s="70"/>
      <c r="X300" s="70"/>
      <c r="Y300" s="70"/>
      <c r="Z300" s="5"/>
    </row>
    <row r="301" spans="4:26" x14ac:dyDescent="0.25">
      <c r="D301" s="3"/>
      <c r="E301" s="5"/>
      <c r="F301" s="5"/>
      <c r="G301" s="5"/>
      <c r="H301" s="5"/>
      <c r="I301" s="5"/>
      <c r="J301" s="5"/>
      <c r="K301" s="5"/>
      <c r="L301" s="5"/>
      <c r="M301" s="43"/>
      <c r="N301" s="43"/>
      <c r="O301" s="43"/>
      <c r="P301" s="43"/>
      <c r="Q301" s="43"/>
      <c r="R301" s="43"/>
      <c r="S301" s="43"/>
      <c r="T301" s="54"/>
      <c r="U301" s="54"/>
      <c r="V301" s="70"/>
      <c r="W301" s="70"/>
      <c r="X301" s="70"/>
      <c r="Y301" s="70"/>
      <c r="Z301" s="5"/>
    </row>
    <row r="302" spans="4:26" x14ac:dyDescent="0.25">
      <c r="D302" s="3"/>
      <c r="E302" s="5"/>
      <c r="F302" s="5"/>
      <c r="G302" s="5"/>
      <c r="H302" s="5"/>
      <c r="I302" s="5"/>
      <c r="J302" s="5"/>
      <c r="K302" s="5"/>
      <c r="L302" s="5"/>
      <c r="M302" s="43"/>
      <c r="N302" s="43"/>
      <c r="O302" s="43"/>
      <c r="P302" s="43"/>
      <c r="Q302" s="43"/>
      <c r="R302" s="43"/>
      <c r="S302" s="43"/>
      <c r="T302" s="54"/>
      <c r="U302" s="54"/>
      <c r="V302" s="70"/>
      <c r="W302" s="70"/>
      <c r="X302" s="70"/>
      <c r="Y302" s="70"/>
      <c r="Z302" s="5"/>
    </row>
    <row r="303" spans="4:26" x14ac:dyDescent="0.25">
      <c r="D303" s="3"/>
      <c r="E303" s="5"/>
      <c r="F303" s="5"/>
      <c r="G303" s="5"/>
      <c r="H303" s="5"/>
      <c r="I303" s="5"/>
      <c r="J303" s="5"/>
      <c r="K303" s="5"/>
      <c r="L303" s="5"/>
      <c r="M303" s="43"/>
      <c r="N303" s="43"/>
      <c r="O303" s="43"/>
      <c r="P303" s="43"/>
      <c r="Q303" s="43"/>
      <c r="R303" s="43"/>
      <c r="S303" s="43"/>
      <c r="T303" s="54"/>
      <c r="U303" s="54"/>
      <c r="V303" s="70"/>
      <c r="W303" s="70"/>
      <c r="X303" s="70"/>
      <c r="Y303" s="70"/>
      <c r="Z303" s="5"/>
    </row>
    <row r="304" spans="4:26" x14ac:dyDescent="0.25">
      <c r="D304" s="3"/>
      <c r="E304" s="5"/>
      <c r="F304" s="5"/>
      <c r="G304" s="5"/>
      <c r="H304" s="5"/>
      <c r="I304" s="5"/>
      <c r="J304" s="5"/>
      <c r="K304" s="5"/>
      <c r="L304" s="5"/>
      <c r="M304" s="43"/>
      <c r="N304" s="43"/>
      <c r="O304" s="43"/>
      <c r="P304" s="43"/>
      <c r="Q304" s="43"/>
      <c r="R304" s="43"/>
      <c r="S304" s="43"/>
      <c r="T304" s="54"/>
      <c r="U304" s="54"/>
      <c r="V304" s="70"/>
      <c r="W304" s="70"/>
      <c r="X304" s="70"/>
      <c r="Y304" s="70"/>
      <c r="Z304" s="5"/>
    </row>
    <row r="305" spans="4:26" x14ac:dyDescent="0.25">
      <c r="D305" s="3"/>
      <c r="E305" s="5"/>
      <c r="F305" s="5"/>
      <c r="G305" s="5"/>
      <c r="H305" s="5"/>
      <c r="I305" s="5"/>
      <c r="J305" s="5"/>
      <c r="K305" s="5"/>
      <c r="L305" s="5"/>
      <c r="M305" s="43"/>
      <c r="N305" s="43"/>
      <c r="O305" s="43"/>
      <c r="P305" s="43"/>
      <c r="Q305" s="43"/>
      <c r="R305" s="43"/>
      <c r="S305" s="43"/>
      <c r="T305" s="54"/>
      <c r="U305" s="54"/>
      <c r="V305" s="70"/>
      <c r="W305" s="70"/>
      <c r="X305" s="70"/>
      <c r="Y305" s="70"/>
      <c r="Z305" s="5"/>
    </row>
    <row r="306" spans="4:26" x14ac:dyDescent="0.25">
      <c r="D306" s="3"/>
      <c r="E306" s="5"/>
      <c r="F306" s="5"/>
      <c r="G306" s="5"/>
      <c r="H306" s="5"/>
      <c r="I306" s="5"/>
      <c r="J306" s="5"/>
      <c r="K306" s="5"/>
      <c r="L306" s="5"/>
      <c r="M306" s="43"/>
      <c r="N306" s="43"/>
      <c r="O306" s="43"/>
      <c r="P306" s="43"/>
      <c r="Q306" s="43"/>
      <c r="R306" s="43"/>
      <c r="S306" s="43"/>
      <c r="T306" s="54"/>
      <c r="U306" s="54"/>
      <c r="V306" s="70"/>
      <c r="W306" s="70"/>
      <c r="X306" s="70"/>
      <c r="Y306" s="70"/>
      <c r="Z306" s="5"/>
    </row>
    <row r="307" spans="4:26" x14ac:dyDescent="0.25">
      <c r="D307" s="3"/>
      <c r="E307" s="5"/>
      <c r="F307" s="5"/>
      <c r="G307" s="5"/>
      <c r="H307" s="5"/>
      <c r="I307" s="5"/>
      <c r="J307" s="5"/>
      <c r="K307" s="5"/>
      <c r="L307" s="5"/>
      <c r="M307" s="43"/>
      <c r="N307" s="43"/>
      <c r="O307" s="43"/>
      <c r="P307" s="43"/>
      <c r="Q307" s="43"/>
      <c r="R307" s="43"/>
      <c r="S307" s="43"/>
      <c r="T307" s="54"/>
      <c r="U307" s="54"/>
      <c r="V307" s="70"/>
      <c r="W307" s="70"/>
      <c r="X307" s="70"/>
      <c r="Y307" s="70"/>
      <c r="Z307" s="5"/>
    </row>
    <row r="308" spans="4:26" x14ac:dyDescent="0.25">
      <c r="D308" s="3"/>
      <c r="E308" s="5"/>
      <c r="F308" s="5"/>
      <c r="G308" s="5"/>
      <c r="H308" s="5"/>
      <c r="I308" s="5"/>
      <c r="J308" s="5"/>
      <c r="K308" s="5"/>
      <c r="L308" s="5"/>
      <c r="M308" s="43"/>
      <c r="N308" s="43"/>
      <c r="O308" s="43"/>
      <c r="P308" s="43"/>
      <c r="Q308" s="43"/>
      <c r="R308" s="43"/>
      <c r="S308" s="43"/>
      <c r="T308" s="54"/>
      <c r="U308" s="54"/>
      <c r="V308" s="70"/>
      <c r="W308" s="70"/>
      <c r="X308" s="70"/>
      <c r="Y308" s="70"/>
      <c r="Z308" s="5"/>
    </row>
    <row r="309" spans="4:26" x14ac:dyDescent="0.25">
      <c r="D309" s="3"/>
      <c r="E309" s="5"/>
      <c r="F309" s="5"/>
      <c r="G309" s="5"/>
      <c r="H309" s="5"/>
      <c r="I309" s="5"/>
      <c r="J309" s="5"/>
      <c r="K309" s="5"/>
      <c r="L309" s="5"/>
      <c r="M309" s="43"/>
      <c r="N309" s="43"/>
      <c r="O309" s="43"/>
      <c r="P309" s="43"/>
      <c r="Q309" s="43"/>
      <c r="R309" s="43"/>
      <c r="S309" s="43"/>
      <c r="T309" s="54"/>
      <c r="U309" s="54"/>
      <c r="V309" s="70"/>
      <c r="W309" s="70"/>
      <c r="X309" s="70"/>
      <c r="Y309" s="70"/>
      <c r="Z309" s="5"/>
    </row>
    <row r="310" spans="4:26" x14ac:dyDescent="0.25">
      <c r="D310" s="3"/>
      <c r="E310" s="5"/>
      <c r="F310" s="5"/>
      <c r="G310" s="5"/>
      <c r="H310" s="5"/>
      <c r="I310" s="5"/>
      <c r="J310" s="5"/>
      <c r="K310" s="5"/>
      <c r="L310" s="5"/>
      <c r="M310" s="43"/>
      <c r="N310" s="43"/>
      <c r="O310" s="43"/>
      <c r="P310" s="43"/>
      <c r="Q310" s="43"/>
      <c r="R310" s="43"/>
      <c r="S310" s="43"/>
      <c r="T310" s="54"/>
      <c r="U310" s="54"/>
      <c r="V310" s="70"/>
      <c r="W310" s="70"/>
      <c r="X310" s="70"/>
      <c r="Y310" s="70"/>
      <c r="Z310" s="5"/>
    </row>
    <row r="311" spans="4:26" x14ac:dyDescent="0.25">
      <c r="D311" s="3"/>
      <c r="E311" s="5"/>
      <c r="F311" s="5"/>
      <c r="G311" s="5"/>
      <c r="H311" s="5"/>
      <c r="I311" s="5"/>
      <c r="J311" s="5"/>
      <c r="K311" s="5"/>
      <c r="L311" s="5"/>
      <c r="M311" s="43"/>
      <c r="N311" s="43"/>
      <c r="O311" s="43"/>
      <c r="P311" s="43"/>
      <c r="Q311" s="43"/>
      <c r="R311" s="43"/>
      <c r="S311" s="43"/>
      <c r="T311" s="54"/>
      <c r="U311" s="54"/>
      <c r="V311" s="70"/>
      <c r="W311" s="70"/>
      <c r="X311" s="70"/>
      <c r="Y311" s="70"/>
      <c r="Z311" s="5"/>
    </row>
    <row r="312" spans="4:26" x14ac:dyDescent="0.25">
      <c r="D312" s="3"/>
      <c r="E312" s="5"/>
      <c r="F312" s="5"/>
      <c r="G312" s="5"/>
      <c r="H312" s="5"/>
      <c r="I312" s="5"/>
      <c r="J312" s="5"/>
      <c r="K312" s="5"/>
      <c r="L312" s="5"/>
      <c r="M312" s="43"/>
      <c r="N312" s="43"/>
      <c r="O312" s="43"/>
      <c r="P312" s="43"/>
      <c r="Q312" s="43"/>
      <c r="R312" s="43"/>
      <c r="S312" s="43"/>
      <c r="T312" s="54"/>
      <c r="U312" s="54"/>
      <c r="V312" s="70"/>
      <c r="W312" s="70"/>
      <c r="X312" s="70"/>
      <c r="Y312" s="70"/>
      <c r="Z312" s="5"/>
    </row>
    <row r="313" spans="4:26" x14ac:dyDescent="0.25">
      <c r="D313" s="3"/>
      <c r="E313" s="5"/>
      <c r="F313" s="5"/>
      <c r="G313" s="5"/>
      <c r="H313" s="5"/>
      <c r="I313" s="5"/>
      <c r="J313" s="5"/>
      <c r="K313" s="5"/>
      <c r="L313" s="5"/>
      <c r="M313" s="43"/>
      <c r="N313" s="43"/>
      <c r="O313" s="43"/>
      <c r="P313" s="43"/>
      <c r="Q313" s="43"/>
      <c r="R313" s="43"/>
      <c r="S313" s="43"/>
      <c r="T313" s="54"/>
      <c r="U313" s="54"/>
      <c r="V313" s="70"/>
      <c r="W313" s="70"/>
      <c r="X313" s="70"/>
      <c r="Y313" s="70"/>
      <c r="Z313" s="5"/>
    </row>
    <row r="314" spans="4:26" x14ac:dyDescent="0.25">
      <c r="D314" s="3"/>
      <c r="E314" s="5"/>
      <c r="F314" s="5"/>
      <c r="G314" s="5"/>
      <c r="H314" s="5"/>
      <c r="I314" s="5"/>
      <c r="J314" s="5"/>
      <c r="K314" s="5"/>
      <c r="L314" s="5"/>
      <c r="M314" s="43"/>
      <c r="N314" s="43"/>
      <c r="O314" s="43"/>
      <c r="P314" s="43"/>
      <c r="Q314" s="43"/>
      <c r="R314" s="43"/>
      <c r="S314" s="43"/>
      <c r="T314" s="54"/>
      <c r="U314" s="54"/>
      <c r="V314" s="70"/>
      <c r="W314" s="70"/>
      <c r="X314" s="70"/>
      <c r="Y314" s="70"/>
      <c r="Z314" s="5"/>
    </row>
    <row r="315" spans="4:26" x14ac:dyDescent="0.25">
      <c r="D315" s="3"/>
      <c r="E315" s="5"/>
      <c r="F315" s="5"/>
      <c r="G315" s="5"/>
      <c r="H315" s="5"/>
      <c r="I315" s="5"/>
      <c r="J315" s="5"/>
      <c r="K315" s="5"/>
      <c r="L315" s="5"/>
      <c r="M315" s="43"/>
      <c r="N315" s="43"/>
      <c r="O315" s="43"/>
      <c r="P315" s="43"/>
      <c r="Q315" s="43"/>
      <c r="R315" s="43"/>
      <c r="S315" s="43"/>
      <c r="T315" s="54"/>
      <c r="U315" s="54"/>
      <c r="V315" s="70"/>
      <c r="W315" s="70"/>
      <c r="X315" s="70"/>
      <c r="Y315" s="70"/>
      <c r="Z315" s="5"/>
    </row>
    <row r="316" spans="4:26" x14ac:dyDescent="0.25">
      <c r="D316" s="3"/>
      <c r="E316" s="5"/>
      <c r="F316" s="5"/>
      <c r="G316" s="5"/>
      <c r="H316" s="5"/>
      <c r="I316" s="5"/>
      <c r="J316" s="5"/>
      <c r="K316" s="5"/>
      <c r="L316" s="5"/>
      <c r="M316" s="43"/>
      <c r="N316" s="43"/>
      <c r="O316" s="43"/>
      <c r="P316" s="43"/>
      <c r="Q316" s="43"/>
      <c r="R316" s="43"/>
      <c r="S316" s="43"/>
      <c r="T316" s="54"/>
      <c r="U316" s="54"/>
      <c r="V316" s="70"/>
      <c r="W316" s="70"/>
      <c r="X316" s="70"/>
      <c r="Y316" s="70"/>
      <c r="Z316" s="5"/>
    </row>
    <row r="317" spans="4:26" x14ac:dyDescent="0.25">
      <c r="D317" s="3"/>
      <c r="E317" s="5"/>
      <c r="F317" s="5"/>
      <c r="G317" s="5"/>
      <c r="H317" s="5"/>
      <c r="I317" s="5"/>
      <c r="J317" s="5"/>
      <c r="K317" s="5"/>
      <c r="L317" s="5"/>
      <c r="M317" s="43"/>
      <c r="N317" s="43"/>
      <c r="O317" s="43"/>
      <c r="P317" s="43"/>
      <c r="Q317" s="43"/>
      <c r="R317" s="43"/>
      <c r="S317" s="43"/>
      <c r="T317" s="54"/>
      <c r="U317" s="54"/>
      <c r="V317" s="70"/>
      <c r="W317" s="70"/>
      <c r="X317" s="70"/>
      <c r="Y317" s="70"/>
      <c r="Z317" s="5"/>
    </row>
    <row r="318" spans="4:26" x14ac:dyDescent="0.25">
      <c r="D318" s="3"/>
      <c r="E318" s="5"/>
      <c r="F318" s="5"/>
      <c r="G318" s="5"/>
      <c r="H318" s="5"/>
      <c r="I318" s="5"/>
      <c r="J318" s="5"/>
      <c r="K318" s="5"/>
      <c r="L318" s="5"/>
      <c r="M318" s="43"/>
      <c r="N318" s="43"/>
      <c r="O318" s="43"/>
      <c r="P318" s="43"/>
      <c r="Q318" s="43"/>
      <c r="R318" s="43"/>
      <c r="S318" s="43"/>
      <c r="T318" s="54"/>
      <c r="U318" s="54"/>
      <c r="V318" s="70"/>
      <c r="W318" s="70"/>
      <c r="X318" s="70"/>
      <c r="Y318" s="70"/>
      <c r="Z318" s="5"/>
    </row>
    <row r="319" spans="4:26" x14ac:dyDescent="0.25">
      <c r="D319" s="3"/>
      <c r="E319" s="5"/>
      <c r="F319" s="5"/>
      <c r="G319" s="5"/>
      <c r="H319" s="5"/>
      <c r="I319" s="5"/>
      <c r="J319" s="5"/>
      <c r="K319" s="5"/>
      <c r="L319" s="5"/>
      <c r="M319" s="43"/>
      <c r="N319" s="43"/>
      <c r="O319" s="43"/>
      <c r="P319" s="43"/>
      <c r="Q319" s="43"/>
      <c r="R319" s="43"/>
      <c r="S319" s="43"/>
      <c r="T319" s="54"/>
      <c r="U319" s="54"/>
      <c r="V319" s="70"/>
      <c r="W319" s="70"/>
      <c r="X319" s="70"/>
      <c r="Y319" s="70"/>
      <c r="Z319" s="5"/>
    </row>
    <row r="320" spans="4:26" x14ac:dyDescent="0.25">
      <c r="D320" s="3"/>
      <c r="E320" s="5"/>
      <c r="F320" s="5"/>
      <c r="G320" s="5"/>
      <c r="H320" s="5"/>
      <c r="I320" s="5"/>
      <c r="J320" s="5"/>
      <c r="K320" s="5"/>
      <c r="L320" s="5"/>
      <c r="M320" s="43"/>
      <c r="N320" s="43"/>
      <c r="O320" s="43"/>
      <c r="P320" s="43"/>
      <c r="Q320" s="43"/>
      <c r="R320" s="43"/>
      <c r="S320" s="43"/>
      <c r="T320" s="54"/>
      <c r="U320" s="54"/>
      <c r="V320" s="70"/>
      <c r="W320" s="70"/>
      <c r="X320" s="70"/>
      <c r="Y320" s="70"/>
      <c r="Z320" s="5"/>
    </row>
    <row r="321" spans="4:26" x14ac:dyDescent="0.25">
      <c r="D321" s="3"/>
      <c r="E321" s="5"/>
      <c r="F321" s="5"/>
      <c r="G321" s="5"/>
      <c r="H321" s="5"/>
      <c r="I321" s="5"/>
      <c r="J321" s="5"/>
      <c r="K321" s="5"/>
      <c r="L321" s="5"/>
      <c r="M321" s="43"/>
      <c r="N321" s="43"/>
      <c r="O321" s="43"/>
      <c r="P321" s="43"/>
      <c r="Q321" s="43"/>
      <c r="R321" s="43"/>
      <c r="S321" s="43"/>
      <c r="T321" s="54"/>
      <c r="U321" s="54"/>
      <c r="V321" s="70"/>
      <c r="W321" s="70"/>
      <c r="X321" s="70"/>
      <c r="Y321" s="70"/>
      <c r="Z321" s="5"/>
    </row>
    <row r="322" spans="4:26" x14ac:dyDescent="0.25">
      <c r="D322" s="3"/>
      <c r="E322" s="5"/>
      <c r="F322" s="5"/>
      <c r="G322" s="5"/>
      <c r="H322" s="5"/>
      <c r="I322" s="5"/>
      <c r="J322" s="5"/>
      <c r="K322" s="5"/>
      <c r="L322" s="5"/>
      <c r="M322" s="43"/>
      <c r="N322" s="43"/>
      <c r="O322" s="43"/>
      <c r="P322" s="43"/>
      <c r="Q322" s="43"/>
      <c r="R322" s="43"/>
      <c r="S322" s="43"/>
      <c r="T322" s="54"/>
      <c r="U322" s="54"/>
      <c r="V322" s="70"/>
      <c r="W322" s="70"/>
      <c r="X322" s="70"/>
      <c r="Y322" s="70"/>
      <c r="Z322" s="5"/>
    </row>
    <row r="323" spans="4:26" x14ac:dyDescent="0.25">
      <c r="D323" s="3"/>
      <c r="E323" s="5"/>
      <c r="F323" s="5"/>
      <c r="G323" s="5"/>
      <c r="H323" s="5"/>
      <c r="I323" s="5"/>
      <c r="J323" s="5"/>
      <c r="K323" s="5"/>
      <c r="L323" s="5"/>
      <c r="M323" s="43"/>
      <c r="N323" s="43"/>
      <c r="O323" s="43"/>
      <c r="P323" s="43"/>
      <c r="Q323" s="43"/>
      <c r="R323" s="43"/>
      <c r="S323" s="43"/>
      <c r="T323" s="54"/>
      <c r="U323" s="54"/>
      <c r="V323" s="70"/>
      <c r="W323" s="70"/>
      <c r="X323" s="70"/>
      <c r="Y323" s="70"/>
      <c r="Z323" s="5"/>
    </row>
    <row r="324" spans="4:26" x14ac:dyDescent="0.25">
      <c r="D324" s="3"/>
      <c r="E324" s="5"/>
      <c r="F324" s="5"/>
      <c r="G324" s="5"/>
      <c r="H324" s="5"/>
      <c r="I324" s="5"/>
      <c r="J324" s="5"/>
      <c r="K324" s="5"/>
      <c r="L324" s="5"/>
      <c r="M324" s="43"/>
      <c r="N324" s="43"/>
      <c r="O324" s="43"/>
      <c r="P324" s="43"/>
      <c r="Q324" s="43"/>
      <c r="R324" s="43"/>
      <c r="S324" s="43"/>
      <c r="T324" s="54"/>
      <c r="U324" s="54"/>
      <c r="V324" s="70"/>
      <c r="W324" s="70"/>
      <c r="X324" s="70"/>
      <c r="Y324" s="70"/>
      <c r="Z324" s="5"/>
    </row>
    <row r="325" spans="4:26" x14ac:dyDescent="0.25">
      <c r="D325" s="3"/>
      <c r="E325" s="5"/>
      <c r="F325" s="5"/>
      <c r="G325" s="5"/>
      <c r="H325" s="5"/>
      <c r="I325" s="5"/>
      <c r="J325" s="5"/>
      <c r="K325" s="5"/>
      <c r="L325" s="5"/>
      <c r="M325" s="43"/>
      <c r="N325" s="43"/>
      <c r="O325" s="43"/>
      <c r="P325" s="43"/>
      <c r="Q325" s="43"/>
      <c r="R325" s="43"/>
      <c r="S325" s="43"/>
      <c r="T325" s="54"/>
      <c r="U325" s="54"/>
      <c r="V325" s="70"/>
      <c r="W325" s="70"/>
      <c r="X325" s="70"/>
      <c r="Y325" s="70"/>
      <c r="Z325" s="5"/>
    </row>
    <row r="326" spans="4:26" x14ac:dyDescent="0.25">
      <c r="D326" s="3"/>
      <c r="E326" s="5"/>
      <c r="F326" s="5"/>
      <c r="G326" s="5"/>
      <c r="H326" s="5"/>
      <c r="I326" s="5"/>
      <c r="J326" s="5"/>
      <c r="K326" s="5"/>
      <c r="L326" s="5"/>
      <c r="M326" s="43"/>
      <c r="N326" s="43"/>
      <c r="O326" s="43"/>
      <c r="P326" s="43"/>
      <c r="Q326" s="43"/>
      <c r="R326" s="43"/>
      <c r="S326" s="43"/>
      <c r="T326" s="54"/>
      <c r="U326" s="54"/>
      <c r="V326" s="70"/>
      <c r="W326" s="70"/>
      <c r="X326" s="70"/>
      <c r="Y326" s="70"/>
      <c r="Z326" s="5"/>
    </row>
    <row r="327" spans="4:26" x14ac:dyDescent="0.25">
      <c r="D327" s="3"/>
      <c r="E327" s="5"/>
      <c r="F327" s="5"/>
      <c r="G327" s="5"/>
      <c r="H327" s="5"/>
      <c r="I327" s="5"/>
      <c r="J327" s="5"/>
      <c r="K327" s="5"/>
      <c r="L327" s="5"/>
      <c r="M327" s="43"/>
      <c r="N327" s="43"/>
      <c r="O327" s="43"/>
      <c r="P327" s="43"/>
      <c r="Q327" s="43"/>
      <c r="R327" s="43"/>
      <c r="S327" s="43"/>
      <c r="T327" s="54"/>
      <c r="U327" s="54"/>
      <c r="V327" s="70"/>
      <c r="W327" s="70"/>
      <c r="X327" s="70"/>
      <c r="Y327" s="70"/>
      <c r="Z327" s="5"/>
    </row>
    <row r="328" spans="4:26" x14ac:dyDescent="0.25">
      <c r="D328" s="3"/>
      <c r="E328" s="5"/>
      <c r="F328" s="5"/>
      <c r="G328" s="5"/>
      <c r="H328" s="5"/>
      <c r="I328" s="5"/>
      <c r="J328" s="5"/>
      <c r="K328" s="5"/>
      <c r="L328" s="5"/>
      <c r="M328" s="43"/>
      <c r="N328" s="43"/>
      <c r="O328" s="43"/>
      <c r="P328" s="43"/>
      <c r="Q328" s="43"/>
      <c r="R328" s="43"/>
      <c r="S328" s="43"/>
      <c r="T328" s="54"/>
      <c r="U328" s="54"/>
      <c r="V328" s="70"/>
      <c r="W328" s="70"/>
      <c r="X328" s="70"/>
      <c r="Y328" s="70"/>
      <c r="Z328" s="5"/>
    </row>
    <row r="329" spans="4:26" x14ac:dyDescent="0.25">
      <c r="D329" s="3"/>
      <c r="E329" s="5"/>
      <c r="F329" s="5"/>
      <c r="G329" s="5"/>
      <c r="H329" s="5"/>
      <c r="I329" s="5"/>
      <c r="J329" s="5"/>
      <c r="K329" s="5"/>
      <c r="L329" s="5"/>
      <c r="M329" s="43"/>
      <c r="N329" s="43"/>
      <c r="O329" s="43"/>
      <c r="P329" s="43"/>
      <c r="Q329" s="43"/>
      <c r="R329" s="43"/>
      <c r="S329" s="43"/>
      <c r="T329" s="54"/>
      <c r="U329" s="54"/>
      <c r="V329" s="70"/>
      <c r="W329" s="70"/>
      <c r="X329" s="70"/>
      <c r="Y329" s="70"/>
      <c r="Z329" s="5"/>
    </row>
    <row r="330" spans="4:26" x14ac:dyDescent="0.25">
      <c r="D330" s="3"/>
      <c r="E330" s="5"/>
      <c r="F330" s="5"/>
      <c r="G330" s="5"/>
      <c r="H330" s="5"/>
      <c r="I330" s="5"/>
      <c r="J330" s="5"/>
      <c r="K330" s="5"/>
      <c r="L330" s="5"/>
      <c r="M330" s="43"/>
      <c r="N330" s="43"/>
      <c r="O330" s="43"/>
      <c r="P330" s="43"/>
      <c r="Q330" s="43"/>
      <c r="R330" s="43"/>
      <c r="S330" s="43"/>
      <c r="T330" s="54"/>
      <c r="U330" s="54"/>
      <c r="V330" s="70"/>
      <c r="W330" s="70"/>
      <c r="X330" s="70"/>
      <c r="Y330" s="70"/>
      <c r="Z330" s="5"/>
    </row>
    <row r="331" spans="4:26" x14ac:dyDescent="0.25">
      <c r="D331" s="3"/>
      <c r="E331" s="5"/>
      <c r="F331" s="5"/>
      <c r="G331" s="5"/>
      <c r="H331" s="5"/>
      <c r="I331" s="5"/>
      <c r="J331" s="5"/>
      <c r="K331" s="5"/>
      <c r="L331" s="5"/>
      <c r="M331" s="43"/>
      <c r="N331" s="43"/>
      <c r="O331" s="43"/>
      <c r="P331" s="43"/>
      <c r="Q331" s="43"/>
      <c r="R331" s="43"/>
      <c r="S331" s="43"/>
      <c r="T331" s="54"/>
      <c r="U331" s="54"/>
      <c r="V331" s="70"/>
      <c r="W331" s="70"/>
      <c r="X331" s="70"/>
      <c r="Y331" s="70"/>
      <c r="Z331" s="5"/>
    </row>
    <row r="332" spans="4:26" x14ac:dyDescent="0.25">
      <c r="D332" s="3"/>
      <c r="E332" s="5"/>
      <c r="F332" s="5"/>
      <c r="G332" s="5"/>
      <c r="H332" s="5"/>
      <c r="I332" s="5"/>
      <c r="J332" s="5"/>
      <c r="K332" s="5"/>
      <c r="L332" s="5"/>
      <c r="M332" s="43"/>
      <c r="N332" s="43"/>
      <c r="O332" s="43"/>
      <c r="P332" s="43"/>
      <c r="Q332" s="43"/>
      <c r="R332" s="43"/>
      <c r="S332" s="43"/>
      <c r="T332" s="54"/>
      <c r="U332" s="54"/>
      <c r="V332" s="70"/>
      <c r="W332" s="70"/>
      <c r="X332" s="70"/>
      <c r="Y332" s="70"/>
      <c r="Z332" s="5"/>
    </row>
    <row r="333" spans="4:26" x14ac:dyDescent="0.25">
      <c r="D333" s="3"/>
      <c r="E333" s="5"/>
      <c r="F333" s="5"/>
      <c r="G333" s="5"/>
      <c r="H333" s="5"/>
      <c r="I333" s="5"/>
      <c r="J333" s="5"/>
      <c r="K333" s="5"/>
      <c r="L333" s="5"/>
      <c r="M333" s="43"/>
      <c r="N333" s="43"/>
      <c r="O333" s="43"/>
      <c r="P333" s="43"/>
      <c r="Q333" s="43"/>
      <c r="R333" s="43"/>
      <c r="S333" s="43"/>
      <c r="T333" s="54"/>
      <c r="U333" s="54"/>
      <c r="V333" s="70"/>
      <c r="W333" s="70"/>
      <c r="X333" s="70"/>
      <c r="Y333" s="70"/>
      <c r="Z333" s="5"/>
    </row>
    <row r="334" spans="4:26" x14ac:dyDescent="0.25">
      <c r="D334" s="3"/>
      <c r="E334" s="5"/>
      <c r="F334" s="5"/>
      <c r="G334" s="5"/>
      <c r="H334" s="5"/>
      <c r="I334" s="5"/>
      <c r="J334" s="5"/>
      <c r="K334" s="5"/>
      <c r="L334" s="5"/>
      <c r="M334" s="43"/>
      <c r="N334" s="43"/>
      <c r="O334" s="43"/>
      <c r="P334" s="43"/>
      <c r="Q334" s="43"/>
      <c r="R334" s="43"/>
      <c r="S334" s="43"/>
      <c r="T334" s="54"/>
      <c r="U334" s="54"/>
      <c r="V334" s="70"/>
      <c r="W334" s="70"/>
      <c r="X334" s="70"/>
      <c r="Y334" s="70"/>
      <c r="Z334" s="5"/>
    </row>
    <row r="335" spans="4:26" x14ac:dyDescent="0.25">
      <c r="D335" s="3"/>
      <c r="E335" s="5"/>
      <c r="F335" s="5"/>
      <c r="G335" s="5"/>
      <c r="H335" s="5"/>
      <c r="I335" s="5"/>
      <c r="J335" s="5"/>
      <c r="K335" s="5"/>
      <c r="L335" s="5"/>
      <c r="M335" s="43"/>
      <c r="N335" s="43"/>
      <c r="O335" s="43"/>
      <c r="P335" s="43"/>
      <c r="Q335" s="43"/>
      <c r="R335" s="43"/>
      <c r="S335" s="43"/>
      <c r="T335" s="54"/>
      <c r="U335" s="54"/>
      <c r="V335" s="70"/>
      <c r="W335" s="70"/>
      <c r="X335" s="70"/>
      <c r="Y335" s="70"/>
      <c r="Z335" s="5"/>
    </row>
    <row r="336" spans="4:26" x14ac:dyDescent="0.25">
      <c r="D336" s="3"/>
      <c r="E336" s="5"/>
      <c r="F336" s="5"/>
      <c r="G336" s="5"/>
      <c r="H336" s="5"/>
      <c r="I336" s="5"/>
      <c r="J336" s="5"/>
      <c r="K336" s="5"/>
      <c r="L336" s="5"/>
      <c r="M336" s="43"/>
      <c r="N336" s="43"/>
      <c r="O336" s="43"/>
      <c r="P336" s="43"/>
      <c r="Q336" s="43"/>
      <c r="R336" s="43"/>
      <c r="S336" s="43"/>
      <c r="T336" s="54"/>
      <c r="U336" s="54"/>
      <c r="V336" s="70"/>
      <c r="W336" s="70"/>
      <c r="X336" s="70"/>
      <c r="Y336" s="70"/>
      <c r="Z336" s="5"/>
    </row>
    <row r="337" spans="4:26" x14ac:dyDescent="0.25">
      <c r="D337" s="3"/>
      <c r="E337" s="5"/>
      <c r="F337" s="5"/>
      <c r="G337" s="5"/>
      <c r="H337" s="5"/>
      <c r="I337" s="5"/>
      <c r="J337" s="5"/>
      <c r="K337" s="5"/>
      <c r="L337" s="5"/>
      <c r="M337" s="43"/>
      <c r="N337" s="43"/>
      <c r="O337" s="43"/>
      <c r="P337" s="43"/>
      <c r="Q337" s="43"/>
      <c r="R337" s="43"/>
      <c r="S337" s="43"/>
      <c r="T337" s="54"/>
      <c r="U337" s="54"/>
      <c r="V337" s="70"/>
      <c r="W337" s="70"/>
      <c r="X337" s="70"/>
      <c r="Y337" s="70"/>
      <c r="Z337" s="5"/>
    </row>
    <row r="338" spans="4:26" x14ac:dyDescent="0.25">
      <c r="D338" s="3"/>
      <c r="E338" s="5"/>
      <c r="F338" s="5"/>
      <c r="G338" s="5"/>
      <c r="H338" s="5"/>
      <c r="I338" s="5"/>
      <c r="J338" s="5"/>
      <c r="K338" s="5"/>
      <c r="L338" s="5"/>
      <c r="M338" s="43"/>
      <c r="N338" s="43"/>
      <c r="O338" s="43"/>
      <c r="P338" s="43"/>
      <c r="Q338" s="43"/>
      <c r="R338" s="43"/>
      <c r="S338" s="43"/>
      <c r="T338" s="54"/>
      <c r="U338" s="54"/>
      <c r="V338" s="70"/>
      <c r="W338" s="70"/>
      <c r="X338" s="70"/>
      <c r="Y338" s="70"/>
      <c r="Z338" s="5"/>
    </row>
    <row r="339" spans="4:26" x14ac:dyDescent="0.25">
      <c r="D339" s="3"/>
      <c r="E339" s="5"/>
      <c r="F339" s="5"/>
      <c r="G339" s="5"/>
      <c r="H339" s="5"/>
      <c r="I339" s="5"/>
      <c r="J339" s="5"/>
      <c r="K339" s="5"/>
      <c r="L339" s="5"/>
      <c r="M339" s="43"/>
      <c r="N339" s="43"/>
      <c r="O339" s="43"/>
      <c r="P339" s="43"/>
      <c r="Q339" s="43"/>
      <c r="R339" s="43"/>
      <c r="S339" s="43"/>
      <c r="T339" s="54"/>
      <c r="U339" s="54"/>
      <c r="V339" s="70"/>
      <c r="W339" s="70"/>
      <c r="X339" s="70"/>
      <c r="Y339" s="70"/>
      <c r="Z339" s="5"/>
    </row>
    <row r="340" spans="4:26" x14ac:dyDescent="0.25">
      <c r="D340" s="3"/>
      <c r="E340" s="5"/>
      <c r="F340" s="5"/>
      <c r="G340" s="5"/>
      <c r="H340" s="5"/>
      <c r="I340" s="5"/>
      <c r="J340" s="5"/>
      <c r="K340" s="5"/>
      <c r="L340" s="5"/>
      <c r="M340" s="43"/>
      <c r="N340" s="43"/>
      <c r="O340" s="43"/>
      <c r="P340" s="43"/>
      <c r="Q340" s="43"/>
      <c r="R340" s="43"/>
      <c r="S340" s="43"/>
      <c r="T340" s="54"/>
      <c r="U340" s="54"/>
      <c r="V340" s="70"/>
      <c r="W340" s="70"/>
      <c r="X340" s="70"/>
      <c r="Y340" s="70"/>
      <c r="Z340" s="5"/>
    </row>
    <row r="341" spans="4:26" x14ac:dyDescent="0.25">
      <c r="D341" s="3"/>
      <c r="E341" s="5"/>
      <c r="F341" s="5"/>
      <c r="G341" s="5"/>
      <c r="H341" s="5"/>
      <c r="I341" s="5"/>
      <c r="J341" s="5"/>
      <c r="K341" s="5"/>
      <c r="L341" s="5"/>
      <c r="M341" s="43"/>
      <c r="N341" s="43"/>
      <c r="O341" s="43"/>
      <c r="P341" s="43"/>
      <c r="Q341" s="43"/>
      <c r="R341" s="43"/>
      <c r="S341" s="43"/>
      <c r="T341" s="54"/>
      <c r="U341" s="54"/>
      <c r="V341" s="70"/>
      <c r="W341" s="70"/>
      <c r="X341" s="70"/>
      <c r="Y341" s="70"/>
      <c r="Z341" s="5"/>
    </row>
    <row r="342" spans="4:26" x14ac:dyDescent="0.25">
      <c r="D342" s="3"/>
      <c r="E342" s="5"/>
      <c r="F342" s="5"/>
      <c r="G342" s="5"/>
      <c r="H342" s="5"/>
      <c r="I342" s="5"/>
      <c r="J342" s="5"/>
      <c r="K342" s="5"/>
      <c r="L342" s="5"/>
      <c r="M342" s="43"/>
      <c r="N342" s="43"/>
      <c r="O342" s="43"/>
      <c r="P342" s="43"/>
      <c r="Q342" s="43"/>
      <c r="R342" s="43"/>
      <c r="S342" s="43"/>
      <c r="T342" s="54"/>
      <c r="U342" s="54"/>
      <c r="V342" s="70"/>
      <c r="W342" s="70"/>
      <c r="X342" s="70"/>
      <c r="Y342" s="70"/>
      <c r="Z342" s="5"/>
    </row>
    <row r="343" spans="4:26" x14ac:dyDescent="0.25">
      <c r="D343" s="3"/>
      <c r="E343" s="5"/>
      <c r="F343" s="5"/>
      <c r="G343" s="5"/>
      <c r="H343" s="5"/>
      <c r="I343" s="5"/>
      <c r="J343" s="5"/>
      <c r="K343" s="5"/>
      <c r="L343" s="5"/>
      <c r="M343" s="43"/>
      <c r="N343" s="43"/>
      <c r="O343" s="43"/>
      <c r="P343" s="43"/>
      <c r="Q343" s="43"/>
      <c r="R343" s="43"/>
      <c r="S343" s="43"/>
      <c r="T343" s="54"/>
      <c r="U343" s="54"/>
      <c r="V343" s="70"/>
      <c r="W343" s="70"/>
      <c r="X343" s="70"/>
      <c r="Y343" s="70"/>
      <c r="Z343" s="5"/>
    </row>
    <row r="344" spans="4:26" x14ac:dyDescent="0.25">
      <c r="D344" s="3"/>
      <c r="E344" s="5"/>
      <c r="F344" s="5"/>
      <c r="G344" s="5"/>
      <c r="H344" s="5"/>
      <c r="I344" s="5"/>
      <c r="J344" s="5"/>
      <c r="K344" s="5"/>
      <c r="L344" s="5"/>
      <c r="M344" s="43"/>
      <c r="N344" s="43"/>
      <c r="O344" s="43"/>
      <c r="P344" s="43"/>
      <c r="Q344" s="43"/>
      <c r="R344" s="43"/>
      <c r="S344" s="43"/>
      <c r="T344" s="54"/>
      <c r="U344" s="54"/>
      <c r="V344" s="70"/>
      <c r="W344" s="70"/>
      <c r="X344" s="70"/>
      <c r="Y344" s="70"/>
      <c r="Z344" s="5"/>
    </row>
    <row r="345" spans="4:26" x14ac:dyDescent="0.25">
      <c r="D345" s="3"/>
      <c r="E345" s="5"/>
      <c r="F345" s="5"/>
      <c r="G345" s="5"/>
      <c r="H345" s="5"/>
      <c r="I345" s="5"/>
      <c r="J345" s="5"/>
      <c r="K345" s="5"/>
      <c r="L345" s="5"/>
      <c r="M345" s="43"/>
      <c r="N345" s="43"/>
      <c r="O345" s="43"/>
      <c r="P345" s="43"/>
      <c r="Q345" s="43"/>
      <c r="R345" s="43"/>
      <c r="S345" s="43"/>
      <c r="T345" s="54"/>
      <c r="U345" s="54"/>
      <c r="V345" s="70"/>
      <c r="W345" s="70"/>
      <c r="X345" s="70"/>
      <c r="Y345" s="70"/>
      <c r="Z345" s="5"/>
    </row>
    <row r="346" spans="4:26" x14ac:dyDescent="0.25">
      <c r="D346" s="3"/>
      <c r="E346" s="5"/>
      <c r="F346" s="5"/>
      <c r="G346" s="5"/>
      <c r="H346" s="5"/>
      <c r="I346" s="5"/>
      <c r="J346" s="5"/>
      <c r="K346" s="5"/>
      <c r="L346" s="5"/>
      <c r="M346" s="43"/>
      <c r="N346" s="43"/>
      <c r="O346" s="43"/>
      <c r="P346" s="43"/>
      <c r="Q346" s="43"/>
      <c r="R346" s="43"/>
      <c r="S346" s="43"/>
      <c r="T346" s="54"/>
      <c r="U346" s="54"/>
      <c r="V346" s="70"/>
      <c r="W346" s="70"/>
      <c r="X346" s="70"/>
      <c r="Y346" s="70"/>
      <c r="Z346" s="5"/>
    </row>
    <row r="347" spans="4:26" x14ac:dyDescent="0.25">
      <c r="D347" s="3"/>
      <c r="E347" s="5"/>
      <c r="F347" s="5"/>
      <c r="G347" s="5"/>
      <c r="H347" s="5"/>
      <c r="I347" s="5"/>
      <c r="J347" s="5"/>
      <c r="K347" s="5"/>
      <c r="L347" s="5"/>
      <c r="M347" s="43"/>
      <c r="N347" s="43"/>
      <c r="O347" s="43"/>
      <c r="P347" s="43"/>
      <c r="Q347" s="43"/>
      <c r="R347" s="43"/>
      <c r="S347" s="43"/>
      <c r="T347" s="54"/>
      <c r="U347" s="54"/>
      <c r="V347" s="70"/>
      <c r="W347" s="70"/>
      <c r="X347" s="70"/>
      <c r="Y347" s="70"/>
      <c r="Z347" s="5"/>
    </row>
    <row r="348" spans="4:26" x14ac:dyDescent="0.25">
      <c r="D348" s="3"/>
      <c r="E348" s="5"/>
      <c r="F348" s="5"/>
      <c r="G348" s="5"/>
      <c r="H348" s="5"/>
      <c r="I348" s="5"/>
      <c r="J348" s="5"/>
      <c r="K348" s="5"/>
      <c r="L348" s="5"/>
      <c r="M348" s="43"/>
      <c r="N348" s="43"/>
      <c r="O348" s="43"/>
      <c r="P348" s="43"/>
      <c r="Q348" s="43"/>
      <c r="R348" s="43"/>
      <c r="S348" s="43"/>
      <c r="T348" s="54"/>
      <c r="U348" s="54"/>
      <c r="V348" s="70"/>
      <c r="W348" s="70"/>
      <c r="X348" s="70"/>
      <c r="Y348" s="70"/>
      <c r="Z348" s="5"/>
    </row>
    <row r="349" spans="4:26" x14ac:dyDescent="0.25">
      <c r="D349" s="3"/>
      <c r="E349" s="5"/>
      <c r="F349" s="5"/>
      <c r="G349" s="5"/>
      <c r="H349" s="5"/>
      <c r="I349" s="5"/>
      <c r="J349" s="5"/>
      <c r="K349" s="5"/>
      <c r="L349" s="5"/>
      <c r="M349" s="43"/>
      <c r="N349" s="43"/>
      <c r="O349" s="43"/>
      <c r="P349" s="43"/>
      <c r="Q349" s="43"/>
      <c r="R349" s="43"/>
      <c r="S349" s="43"/>
      <c r="T349" s="54"/>
      <c r="U349" s="54"/>
      <c r="V349" s="70"/>
      <c r="W349" s="70"/>
      <c r="X349" s="70"/>
      <c r="Y349" s="70"/>
      <c r="Z349" s="5"/>
    </row>
    <row r="350" spans="4:26" x14ac:dyDescent="0.25">
      <c r="D350" s="3"/>
      <c r="E350" s="5"/>
      <c r="F350" s="5"/>
      <c r="G350" s="5"/>
      <c r="H350" s="5"/>
      <c r="I350" s="5"/>
      <c r="J350" s="5"/>
      <c r="K350" s="5"/>
      <c r="L350" s="5"/>
      <c r="M350" s="43"/>
      <c r="N350" s="43"/>
      <c r="O350" s="43"/>
      <c r="P350" s="43"/>
      <c r="Q350" s="43"/>
      <c r="R350" s="43"/>
      <c r="S350" s="43"/>
      <c r="T350" s="54"/>
      <c r="U350" s="54"/>
      <c r="V350" s="70"/>
      <c r="W350" s="70"/>
      <c r="X350" s="70"/>
      <c r="Y350" s="70"/>
      <c r="Z350" s="5"/>
    </row>
    <row r="351" spans="4:26" x14ac:dyDescent="0.25">
      <c r="D351" s="3"/>
      <c r="E351" s="5"/>
      <c r="F351" s="5"/>
      <c r="G351" s="5"/>
      <c r="H351" s="5"/>
      <c r="I351" s="5"/>
      <c r="J351" s="5"/>
      <c r="K351" s="5"/>
      <c r="L351" s="5"/>
      <c r="M351" s="43"/>
      <c r="N351" s="43"/>
      <c r="O351" s="43"/>
      <c r="P351" s="43"/>
      <c r="Q351" s="43"/>
      <c r="R351" s="43"/>
      <c r="S351" s="43"/>
      <c r="T351" s="54"/>
      <c r="U351" s="54"/>
      <c r="V351" s="70"/>
      <c r="W351" s="70"/>
      <c r="X351" s="70"/>
      <c r="Y351" s="70"/>
      <c r="Z351" s="5"/>
    </row>
    <row r="352" spans="4:26" x14ac:dyDescent="0.25">
      <c r="D352" s="3"/>
      <c r="E352" s="5"/>
      <c r="F352" s="5"/>
      <c r="G352" s="5"/>
      <c r="H352" s="5"/>
      <c r="I352" s="5"/>
      <c r="J352" s="5"/>
      <c r="K352" s="5"/>
      <c r="L352" s="5"/>
      <c r="M352" s="43"/>
      <c r="N352" s="43"/>
      <c r="O352" s="43"/>
      <c r="P352" s="43"/>
      <c r="Q352" s="43"/>
      <c r="R352" s="43"/>
      <c r="S352" s="43"/>
      <c r="T352" s="54"/>
      <c r="U352" s="54"/>
      <c r="V352" s="70"/>
      <c r="W352" s="70"/>
      <c r="X352" s="70"/>
      <c r="Y352" s="70"/>
      <c r="Z352" s="5"/>
    </row>
    <row r="353" spans="4:26" x14ac:dyDescent="0.25">
      <c r="D353" s="3"/>
      <c r="E353" s="5"/>
      <c r="F353" s="5"/>
      <c r="G353" s="5"/>
      <c r="H353" s="5"/>
      <c r="I353" s="5"/>
      <c r="J353" s="5"/>
      <c r="K353" s="5"/>
      <c r="L353" s="5"/>
      <c r="M353" s="43"/>
      <c r="N353" s="43"/>
      <c r="O353" s="43"/>
      <c r="P353" s="43"/>
      <c r="Q353" s="43"/>
      <c r="R353" s="43"/>
      <c r="S353" s="43"/>
      <c r="T353" s="54"/>
      <c r="U353" s="54"/>
      <c r="V353" s="70"/>
      <c r="W353" s="70"/>
      <c r="X353" s="70"/>
      <c r="Y353" s="70"/>
      <c r="Z353" s="5"/>
    </row>
    <row r="354" spans="4:26" x14ac:dyDescent="0.25">
      <c r="D354" s="3"/>
      <c r="E354" s="5"/>
      <c r="F354" s="5"/>
      <c r="G354" s="5"/>
      <c r="H354" s="5"/>
      <c r="I354" s="5"/>
      <c r="J354" s="5"/>
      <c r="K354" s="5"/>
      <c r="L354" s="5"/>
      <c r="M354" s="43"/>
      <c r="N354" s="43"/>
      <c r="O354" s="43"/>
      <c r="P354" s="43"/>
      <c r="Q354" s="43"/>
      <c r="R354" s="43"/>
      <c r="S354" s="43"/>
      <c r="T354" s="54"/>
      <c r="U354" s="54"/>
      <c r="V354" s="70"/>
      <c r="W354" s="70"/>
      <c r="X354" s="70"/>
      <c r="Y354" s="70"/>
      <c r="Z354" s="5"/>
    </row>
    <row r="355" spans="4:26" x14ac:dyDescent="0.25">
      <c r="D355" s="3"/>
      <c r="E355" s="5"/>
      <c r="F355" s="5"/>
      <c r="G355" s="5"/>
      <c r="H355" s="5"/>
      <c r="I355" s="5"/>
      <c r="J355" s="5"/>
      <c r="K355" s="5"/>
      <c r="L355" s="5"/>
      <c r="M355" s="43"/>
      <c r="N355" s="43"/>
      <c r="O355" s="43"/>
      <c r="P355" s="43"/>
      <c r="Q355" s="43"/>
      <c r="R355" s="43"/>
      <c r="S355" s="43"/>
      <c r="T355" s="54"/>
      <c r="U355" s="54"/>
      <c r="V355" s="70"/>
      <c r="W355" s="70"/>
      <c r="X355" s="70"/>
      <c r="Y355" s="70"/>
      <c r="Z355" s="5"/>
    </row>
    <row r="356" spans="4:26" x14ac:dyDescent="0.25">
      <c r="D356" s="3"/>
      <c r="E356" s="5"/>
      <c r="F356" s="5"/>
      <c r="G356" s="5"/>
      <c r="H356" s="5"/>
      <c r="I356" s="5"/>
      <c r="J356" s="5"/>
      <c r="K356" s="5"/>
      <c r="L356" s="5"/>
      <c r="M356" s="43"/>
      <c r="N356" s="43"/>
      <c r="O356" s="43"/>
      <c r="P356" s="43"/>
      <c r="Q356" s="43"/>
      <c r="R356" s="43"/>
      <c r="S356" s="43"/>
      <c r="T356" s="54"/>
      <c r="U356" s="54"/>
      <c r="V356" s="70"/>
      <c r="W356" s="70"/>
      <c r="X356" s="70"/>
      <c r="Y356" s="70"/>
      <c r="Z356" s="5"/>
    </row>
    <row r="357" spans="4:26" x14ac:dyDescent="0.25">
      <c r="D357" s="3"/>
      <c r="E357" s="5"/>
      <c r="F357" s="5"/>
      <c r="G357" s="5"/>
      <c r="H357" s="5"/>
      <c r="I357" s="5"/>
      <c r="J357" s="5"/>
      <c r="K357" s="5"/>
      <c r="L357" s="5"/>
      <c r="M357" s="43"/>
      <c r="N357" s="43"/>
      <c r="O357" s="43"/>
      <c r="P357" s="43"/>
      <c r="Q357" s="43"/>
      <c r="R357" s="43"/>
      <c r="S357" s="43"/>
      <c r="T357" s="54"/>
      <c r="U357" s="54"/>
      <c r="V357" s="70"/>
      <c r="W357" s="70"/>
      <c r="X357" s="70"/>
      <c r="Y357" s="70"/>
      <c r="Z357" s="5"/>
    </row>
    <row r="358" spans="4:26" x14ac:dyDescent="0.25">
      <c r="D358" s="3"/>
      <c r="E358" s="5"/>
      <c r="F358" s="5"/>
      <c r="G358" s="5"/>
      <c r="H358" s="5"/>
      <c r="I358" s="5"/>
      <c r="J358" s="5"/>
      <c r="K358" s="5"/>
      <c r="L358" s="5"/>
      <c r="M358" s="43"/>
      <c r="N358" s="43"/>
      <c r="O358" s="43"/>
      <c r="P358" s="43"/>
      <c r="Q358" s="43"/>
      <c r="R358" s="43"/>
      <c r="S358" s="43"/>
      <c r="T358" s="54"/>
      <c r="U358" s="54"/>
      <c r="V358" s="70"/>
      <c r="W358" s="70"/>
      <c r="X358" s="70"/>
      <c r="Y358" s="70"/>
      <c r="Z358" s="5"/>
    </row>
    <row r="359" spans="4:26" x14ac:dyDescent="0.25">
      <c r="D359" s="3"/>
      <c r="E359" s="5"/>
      <c r="F359" s="5"/>
      <c r="G359" s="5"/>
      <c r="H359" s="5"/>
      <c r="I359" s="5"/>
      <c r="J359" s="5"/>
      <c r="K359" s="5"/>
      <c r="L359" s="5"/>
      <c r="M359" s="43"/>
      <c r="N359" s="43"/>
      <c r="O359" s="43"/>
      <c r="P359" s="43"/>
      <c r="Q359" s="43"/>
      <c r="R359" s="43"/>
      <c r="S359" s="43"/>
      <c r="T359" s="54"/>
      <c r="U359" s="54"/>
      <c r="V359" s="70"/>
      <c r="W359" s="70"/>
      <c r="X359" s="70"/>
      <c r="Y359" s="70"/>
      <c r="Z359" s="5"/>
    </row>
    <row r="360" spans="4:26" x14ac:dyDescent="0.25">
      <c r="D360" s="3"/>
      <c r="E360" s="5"/>
      <c r="F360" s="5"/>
      <c r="G360" s="5"/>
      <c r="H360" s="5"/>
      <c r="I360" s="5"/>
      <c r="J360" s="5"/>
      <c r="K360" s="5"/>
      <c r="L360" s="5"/>
      <c r="M360" s="43"/>
      <c r="N360" s="43"/>
      <c r="O360" s="43"/>
      <c r="P360" s="43"/>
      <c r="Q360" s="43"/>
      <c r="R360" s="43"/>
      <c r="S360" s="43"/>
      <c r="T360" s="54"/>
      <c r="U360" s="54"/>
      <c r="V360" s="70"/>
      <c r="W360" s="70"/>
      <c r="X360" s="70"/>
      <c r="Y360" s="70"/>
      <c r="Z360" s="5"/>
    </row>
    <row r="361" spans="4:26" x14ac:dyDescent="0.25">
      <c r="D361" s="3"/>
      <c r="Z361" s="5"/>
    </row>
  </sheetData>
  <mergeCells count="1">
    <mergeCell ref="M1:S1"/>
  </mergeCells>
  <hyperlinks>
    <hyperlink ref="E3" r:id="rId1"/>
    <hyperlink ref="F3" r:id="rId2"/>
    <hyperlink ref="K3" r:id="rId3"/>
    <hyperlink ref="G3" r:id="rId4"/>
    <hyperlink ref="H3" r:id="rId5"/>
    <hyperlink ref="I3" r:id="rId6"/>
    <hyperlink ref="AJ3" r:id="rId7"/>
    <hyperlink ref="AE3" r:id="rId8"/>
    <hyperlink ref="J3" r:id="rId9"/>
    <hyperlink ref="Z3" r:id="rId1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75"/>
  <sheetViews>
    <sheetView zoomScale="70" zoomScaleNormal="70" workbookViewId="0">
      <selection activeCell="F19" sqref="F19"/>
    </sheetView>
  </sheetViews>
  <sheetFormatPr defaultRowHeight="15" x14ac:dyDescent="0.25"/>
  <cols>
    <col min="1" max="1" width="29.5703125" customWidth="1"/>
    <col min="2" max="2" width="28.7109375" bestFit="1" customWidth="1"/>
    <col min="3" max="3" width="23.28515625" bestFit="1" customWidth="1"/>
    <col min="4" max="4" width="16.7109375" bestFit="1" customWidth="1"/>
    <col min="5" max="5" width="25.7109375" customWidth="1"/>
    <col min="6" max="6" width="9.140625" style="56"/>
    <col min="7" max="7" width="16.42578125" style="58" customWidth="1"/>
    <col min="8" max="8" width="9.140625" style="59"/>
    <col min="9" max="9" width="9.140625" style="60"/>
    <col min="10" max="16384" width="9.140625" style="56"/>
  </cols>
  <sheetData>
    <row r="1" spans="1:9" x14ac:dyDescent="0.25">
      <c r="A1" s="77" t="s">
        <v>393</v>
      </c>
    </row>
    <row r="2" spans="1:9" x14ac:dyDescent="0.25">
      <c r="A2" s="77"/>
    </row>
    <row r="3" spans="1:9" ht="15.75" thickBot="1" x14ac:dyDescent="0.3">
      <c r="A3" s="77"/>
    </row>
    <row r="4" spans="1:9" x14ac:dyDescent="0.25">
      <c r="A4" s="25" t="s">
        <v>337</v>
      </c>
      <c r="B4" s="26" t="s">
        <v>336</v>
      </c>
      <c r="C4" s="26" t="s">
        <v>341</v>
      </c>
      <c r="D4" s="26"/>
      <c r="E4" s="27" t="s">
        <v>398</v>
      </c>
      <c r="G4" s="58" t="s">
        <v>357</v>
      </c>
      <c r="H4" s="59" t="s">
        <v>369</v>
      </c>
      <c r="I4" s="60" t="s">
        <v>416</v>
      </c>
    </row>
    <row r="5" spans="1:9" x14ac:dyDescent="0.25">
      <c r="A5" s="28"/>
      <c r="B5" s="24"/>
      <c r="C5" s="24" t="s">
        <v>359</v>
      </c>
      <c r="D5" s="24" t="s">
        <v>360</v>
      </c>
      <c r="E5" s="29"/>
    </row>
    <row r="6" spans="1:9" x14ac:dyDescent="0.25">
      <c r="A6" s="28" t="s">
        <v>338</v>
      </c>
      <c r="B6" s="24">
        <v>1</v>
      </c>
      <c r="C6" s="24"/>
      <c r="D6" s="24"/>
      <c r="E6" s="29" t="s">
        <v>395</v>
      </c>
    </row>
    <row r="7" spans="1:9" x14ac:dyDescent="0.25">
      <c r="A7" s="28" t="s">
        <v>339</v>
      </c>
      <c r="B7" s="24">
        <v>1</v>
      </c>
      <c r="C7" s="24"/>
      <c r="D7" s="24"/>
      <c r="E7" s="29" t="s">
        <v>396</v>
      </c>
    </row>
    <row r="8" spans="1:9" x14ac:dyDescent="0.25">
      <c r="A8" s="28" t="s">
        <v>340</v>
      </c>
      <c r="B8" s="24">
        <v>0.8</v>
      </c>
      <c r="C8" s="24">
        <v>0.5</v>
      </c>
      <c r="D8" s="24">
        <v>0.5</v>
      </c>
      <c r="E8" s="29" t="s">
        <v>396</v>
      </c>
    </row>
    <row r="9" spans="1:9" ht="15.75" thickBot="1" x14ac:dyDescent="0.3">
      <c r="A9" s="30" t="s">
        <v>414</v>
      </c>
      <c r="B9" s="31">
        <v>-0.7</v>
      </c>
      <c r="C9" s="31"/>
      <c r="D9" s="31"/>
      <c r="E9" s="32" t="s">
        <v>395</v>
      </c>
    </row>
    <row r="13" spans="1:9" x14ac:dyDescent="0.25">
      <c r="C13">
        <v>3</v>
      </c>
    </row>
    <row r="14" spans="1:9" ht="23.25" x14ac:dyDescent="0.35">
      <c r="A14" s="78" t="s">
        <v>397</v>
      </c>
    </row>
    <row r="16" spans="1:9" x14ac:dyDescent="0.25">
      <c r="B16" t="s">
        <v>342</v>
      </c>
      <c r="C16" t="s">
        <v>343</v>
      </c>
      <c r="D16" t="s">
        <v>344</v>
      </c>
      <c r="E16" t="s">
        <v>346</v>
      </c>
    </row>
    <row r="17" spans="1:9" x14ac:dyDescent="0.25">
      <c r="B17" t="s">
        <v>338</v>
      </c>
      <c r="C17" s="49" t="s">
        <v>339</v>
      </c>
      <c r="D17" t="s">
        <v>345</v>
      </c>
      <c r="E17" t="s">
        <v>347</v>
      </c>
    </row>
    <row r="18" spans="1:9" x14ac:dyDescent="0.25">
      <c r="A18" t="s">
        <v>9</v>
      </c>
      <c r="B18">
        <f>SUMIF('C&amp;I'!B:B, FI_Q!$A18, 'C&amp;I'!D:D)</f>
        <v>2476.1999999999998</v>
      </c>
      <c r="C18">
        <f>(SUMIF('M&amp;M'!B:B, FI_Q!A18, 'M&amp;M'!I:I))/3</f>
        <v>541.06848107066048</v>
      </c>
      <c r="D18">
        <f>(SUMIF(Transfers!B:B, FI_Q!A18, Transfers!N:N))/3</f>
        <v>739.06558828165737</v>
      </c>
      <c r="E18" s="4">
        <f>VLOOKUP($A18, Taxes!$B:$O, MATCH("SUM_REAL", Taxes!$B$1:$O$1, 0), FALSE)</f>
        <v>2367.5562938801249</v>
      </c>
      <c r="H18" s="59">
        <f>VLOOKUP(A18, realGDP!B:E, 4, FALSE)</f>
        <v>12359.1</v>
      </c>
      <c r="I18" s="85" t="e">
        <v>#N/A</v>
      </c>
    </row>
    <row r="19" spans="1:9" x14ac:dyDescent="0.25">
      <c r="A19" t="s">
        <v>10</v>
      </c>
      <c r="B19">
        <f>SUMIF('C&amp;I'!B:B, FI_Q!$A19, 'C&amp;I'!D:D)</f>
        <v>2506.4</v>
      </c>
      <c r="C19">
        <f>(SUMIF('M&amp;M'!B:B, FI_Q!A19, 'M&amp;M'!I:I))/3</f>
        <v>553.42046069997764</v>
      </c>
      <c r="D19">
        <f>(SUMIF(Transfers!B:B, FI_Q!A19, Transfers!N:N))/3</f>
        <v>752.71283208806608</v>
      </c>
      <c r="E19" s="4">
        <f>VLOOKUP($A19, Taxes!$B:$O, MATCH("SUM_REAL", Taxes!$B$1:$O$1, 0), FALSE)</f>
        <v>2385.8437843253223</v>
      </c>
      <c r="G19" s="58">
        <f>$B$6*B19+$B$7*C19+$B$8*($C$8*D19+$D$8*D18)+$B$9*E19</f>
        <v>1986.441179820142</v>
      </c>
      <c r="H19" s="59">
        <f>VLOOKUP(A19, realGDP!B:E, 4, FALSE)</f>
        <v>12592.5</v>
      </c>
      <c r="I19" s="85" t="e">
        <v>#N/A</v>
      </c>
    </row>
    <row r="20" spans="1:9" x14ac:dyDescent="0.25">
      <c r="A20" t="s">
        <v>11</v>
      </c>
      <c r="B20">
        <f>SUMIF('C&amp;I'!B:B, FI_Q!$A20, 'C&amp;I'!D:D)</f>
        <v>2501.1999999999998</v>
      </c>
      <c r="C20">
        <f>(SUMIF('M&amp;M'!B:B, FI_Q!A20, 'M&amp;M'!I:I))/3</f>
        <v>561.82275257413426</v>
      </c>
      <c r="D20">
        <f>(SUMIF(Transfers!B:B, FI_Q!A20, Transfers!N:N))/3</f>
        <v>749.69310925310594</v>
      </c>
      <c r="E20" s="4">
        <f>VLOOKUP($A20, Taxes!$B:$O, MATCH("SUM_REAL", Taxes!$B$1:$O$1, 0), FALSE)</f>
        <v>2408.3826157887793</v>
      </c>
      <c r="G20" s="58">
        <f t="shared" ref="G20:G75" si="0">$B$6*B20+$B$7*C20+$B$8*($C$8*D20+$D$8*D19)+$B$9*E20</f>
        <v>1978.117298058457</v>
      </c>
      <c r="H20" s="59">
        <f>VLOOKUP(A20, realGDP!B:E, 4, FALSE)</f>
        <v>12607.7</v>
      </c>
      <c r="I20" s="85">
        <f>(G20-G19)/H20</f>
        <v>-6.6022206760035654E-4</v>
      </c>
    </row>
    <row r="21" spans="1:9" x14ac:dyDescent="0.25">
      <c r="A21" t="s">
        <v>12</v>
      </c>
      <c r="B21">
        <f>SUMIF('C&amp;I'!B:B, FI_Q!$A21, 'C&amp;I'!D:D)</f>
        <v>2509</v>
      </c>
      <c r="C21">
        <f>(SUMIF('M&amp;M'!B:B, FI_Q!A21, 'M&amp;M'!I:I))/3</f>
        <v>565.79082670506693</v>
      </c>
      <c r="D21">
        <f>(SUMIF(Transfers!B:B, FI_Q!A21, Transfers!N:N))/3</f>
        <v>751.3271696987772</v>
      </c>
      <c r="E21" s="4">
        <f>VLOOKUP($A21, Taxes!$B:$O, MATCH("SUM_REAL", Taxes!$B$1:$O$1, 0), FALSE)</f>
        <v>2415.3892036981806</v>
      </c>
      <c r="G21" s="58">
        <f t="shared" si="0"/>
        <v>1984.4264956970937</v>
      </c>
      <c r="H21" s="59">
        <f>VLOOKUP(A21, realGDP!B:E, 4, FALSE)</f>
        <v>12679.3</v>
      </c>
      <c r="I21" s="85">
        <f t="shared" ref="I21:I75" si="1">(G21-G20)/H21</f>
        <v>4.9759826162617496E-4</v>
      </c>
    </row>
    <row r="22" spans="1:9" x14ac:dyDescent="0.25">
      <c r="A22" t="s">
        <v>13</v>
      </c>
      <c r="B22">
        <f>SUMIF('C&amp;I'!B:B, FI_Q!$A22, 'C&amp;I'!D:D)</f>
        <v>2546.3000000000002</v>
      </c>
      <c r="C22">
        <f>(SUMIF('M&amp;M'!B:B, FI_Q!A22, 'M&amp;M'!I:I))/3</f>
        <v>582.71296588463963</v>
      </c>
      <c r="D22">
        <f>(SUMIF(Transfers!B:B, FI_Q!A22, Transfers!N:N))/3</f>
        <v>775.56308708395545</v>
      </c>
      <c r="E22" s="4">
        <f>VLOOKUP($A22, Taxes!$B:$O, MATCH("SUM_REAL", Taxes!$B$1:$O$1, 0), FALSE)</f>
        <v>2474.6995947195032</v>
      </c>
      <c r="G22" s="58">
        <f t="shared" si="0"/>
        <v>2007.4793522940811</v>
      </c>
      <c r="H22" s="59">
        <f>VLOOKUP(A22, realGDP!B:E, 4, FALSE)</f>
        <v>12643.3</v>
      </c>
      <c r="I22" s="85">
        <f t="shared" si="1"/>
        <v>1.8233259194187705E-3</v>
      </c>
    </row>
    <row r="23" spans="1:9" x14ac:dyDescent="0.25">
      <c r="A23" t="s">
        <v>14</v>
      </c>
      <c r="B23">
        <f>SUMIF('C&amp;I'!B:B, FI_Q!$A23, 'C&amp;I'!D:D)</f>
        <v>2596.4</v>
      </c>
      <c r="C23">
        <f>(SUMIF('M&amp;M'!B:B, FI_Q!A23, 'M&amp;M'!I:I))/3</f>
        <v>605.88097740962155</v>
      </c>
      <c r="D23">
        <f>(SUMIF(Transfers!B:B, FI_Q!A23, Transfers!N:N))/3</f>
        <v>783.34709281754897</v>
      </c>
      <c r="E23" s="4">
        <f>VLOOKUP($A23, Taxes!$B:$O, MATCH("SUM_REAL", Taxes!$B$1:$O$1, 0), FALSE)</f>
        <v>2470.5743601839831</v>
      </c>
      <c r="G23" s="58">
        <f t="shared" si="0"/>
        <v>2096.4429972414355</v>
      </c>
      <c r="H23" s="59">
        <f>VLOOKUP(A23, realGDP!B:E, 4, FALSE)</f>
        <v>12710.3</v>
      </c>
      <c r="I23" s="85">
        <f t="shared" si="1"/>
        <v>6.9993347873263728E-3</v>
      </c>
    </row>
    <row r="24" spans="1:9" x14ac:dyDescent="0.25">
      <c r="A24" t="s">
        <v>15</v>
      </c>
      <c r="B24">
        <f>SUMIF('C&amp;I'!B:B, FI_Q!$A24, 'C&amp;I'!D:D)</f>
        <v>2594.6</v>
      </c>
      <c r="C24">
        <f>(SUMIF('M&amp;M'!B:B, FI_Q!A24, 'M&amp;M'!I:I))/3</f>
        <v>592.75533423719878</v>
      </c>
      <c r="D24">
        <f>(SUMIF(Transfers!B:B, FI_Q!A24, Transfers!N:N))/3</f>
        <v>798.4302448912249</v>
      </c>
      <c r="E24" s="4">
        <f>VLOOKUP($A24, Taxes!$B:$O, MATCH("SUM_REAL", Taxes!$B$1:$O$1, 0), FALSE)</f>
        <v>2237.0188794871192</v>
      </c>
      <c r="G24" s="58">
        <f t="shared" si="0"/>
        <v>2254.153053679725</v>
      </c>
      <c r="H24" s="59">
        <f>VLOOKUP(A24, realGDP!B:E, 4, FALSE)</f>
        <v>12670.1</v>
      </c>
      <c r="I24" s="85">
        <f t="shared" si="1"/>
        <v>1.2447420023384935E-2</v>
      </c>
    </row>
    <row r="25" spans="1:9" x14ac:dyDescent="0.25">
      <c r="A25" t="s">
        <v>16</v>
      </c>
      <c r="B25">
        <f>SUMIF('C&amp;I'!B:B, FI_Q!$A25, 'C&amp;I'!D:D)</f>
        <v>2632.4</v>
      </c>
      <c r="C25">
        <f>(SUMIF('M&amp;M'!B:B, FI_Q!A25, 'M&amp;M'!I:I))/3</f>
        <v>631.51138796384623</v>
      </c>
      <c r="D25">
        <f>(SUMIF(Transfers!B:B, FI_Q!A25, Transfers!N:N))/3</f>
        <v>812.58587524045072</v>
      </c>
      <c r="E25" s="4">
        <f>VLOOKUP($A25, Taxes!$B:$O, MATCH("SUM_REAL", Taxes!$B$1:$O$1, 0), FALSE)</f>
        <v>2376.0452243551999</v>
      </c>
      <c r="G25" s="58">
        <f t="shared" si="0"/>
        <v>2245.0861789678765</v>
      </c>
      <c r="H25" s="59">
        <f>VLOOKUP(A25, realGDP!B:E, 4, FALSE)</f>
        <v>12705.3</v>
      </c>
      <c r="I25" s="85">
        <f t="shared" si="1"/>
        <v>-7.1362932885082712E-4</v>
      </c>
    </row>
    <row r="26" spans="1:9" x14ac:dyDescent="0.25">
      <c r="A26" t="s">
        <v>17</v>
      </c>
      <c r="B26">
        <f>SUMIF('C&amp;I'!B:B, FI_Q!$A26, 'C&amp;I'!D:D)</f>
        <v>2671.3</v>
      </c>
      <c r="C26">
        <f>(SUMIF('M&amp;M'!B:B, FI_Q!A26, 'M&amp;M'!I:I))/3</f>
        <v>632.07929492076084</v>
      </c>
      <c r="D26">
        <f>(SUMIF(Transfers!B:B, FI_Q!A26, Transfers!N:N))/3</f>
        <v>843.83522994451232</v>
      </c>
      <c r="E26" s="4">
        <f>VLOOKUP($A26, Taxes!$B:$O, MATCH("SUM_REAL", Taxes!$B$1:$O$1, 0), FALSE)</f>
        <v>2197.756982977523</v>
      </c>
      <c r="G26" s="58">
        <f t="shared" si="0"/>
        <v>2427.5178489104801</v>
      </c>
      <c r="H26" s="59">
        <f>VLOOKUP(A26, realGDP!B:E, 4, FALSE)</f>
        <v>12822.3</v>
      </c>
      <c r="I26" s="85">
        <f t="shared" si="1"/>
        <v>1.4227686915966991E-2</v>
      </c>
    </row>
    <row r="27" spans="1:9" x14ac:dyDescent="0.25">
      <c r="A27" t="s">
        <v>18</v>
      </c>
      <c r="B27">
        <f>SUMIF('C&amp;I'!B:B, FI_Q!$A27, 'C&amp;I'!D:D)</f>
        <v>2696.9</v>
      </c>
      <c r="C27">
        <f>(SUMIF('M&amp;M'!B:B, FI_Q!A27, 'M&amp;M'!I:I))/3</f>
        <v>630.91172212037998</v>
      </c>
      <c r="D27">
        <f>(SUMIF(Transfers!B:B, FI_Q!A27, Transfers!N:N))/3</f>
        <v>864.45245511496876</v>
      </c>
      <c r="E27" s="4">
        <f>VLOOKUP($A27, Taxes!$B:$O, MATCH("SUM_REAL", Taxes!$B$1:$O$1, 0), FALSE)</f>
        <v>2166.2641888029493</v>
      </c>
      <c r="G27" s="58">
        <f t="shared" si="0"/>
        <v>2494.741863982108</v>
      </c>
      <c r="H27" s="59">
        <f>VLOOKUP(A27, realGDP!B:E, 4, FALSE)</f>
        <v>12893</v>
      </c>
      <c r="I27" s="85">
        <f t="shared" si="1"/>
        <v>5.2139932577078994E-3</v>
      </c>
    </row>
    <row r="28" spans="1:9" x14ac:dyDescent="0.25">
      <c r="A28" t="s">
        <v>19</v>
      </c>
      <c r="B28">
        <f>SUMIF('C&amp;I'!B:B, FI_Q!$A28, 'C&amp;I'!D:D)</f>
        <v>2717.8</v>
      </c>
      <c r="C28">
        <f>(SUMIF('M&amp;M'!B:B, FI_Q!A28, 'M&amp;M'!I:I))/3</f>
        <v>638.1802923948494</v>
      </c>
      <c r="D28">
        <f>(SUMIF(Transfers!B:B, FI_Q!A28, Transfers!N:N))/3</f>
        <v>862.36182207209822</v>
      </c>
      <c r="E28" s="4">
        <f>VLOOKUP($A28, Taxes!$B:$O, MATCH("SUM_REAL", Taxes!$B$1:$O$1, 0), FALSE)</f>
        <v>2162.2500029018815</v>
      </c>
      <c r="G28" s="58">
        <f t="shared" si="0"/>
        <v>2533.1310012383592</v>
      </c>
      <c r="H28" s="59">
        <f>VLOOKUP(A28, realGDP!B:E, 4, FALSE)</f>
        <v>12955.8</v>
      </c>
      <c r="I28" s="85">
        <f t="shared" si="1"/>
        <v>2.9630850473341022E-3</v>
      </c>
    </row>
    <row r="29" spans="1:9" x14ac:dyDescent="0.25">
      <c r="A29" t="s">
        <v>20</v>
      </c>
      <c r="B29">
        <f>SUMIF('C&amp;I'!B:B, FI_Q!$A29, 'C&amp;I'!D:D)</f>
        <v>2737.1</v>
      </c>
      <c r="C29">
        <f>(SUMIF('M&amp;M'!B:B, FI_Q!A29, 'M&amp;M'!I:I))/3</f>
        <v>648.5615261369976</v>
      </c>
      <c r="D29">
        <f>(SUMIF(Transfers!B:B, FI_Q!A29, Transfers!N:N))/3</f>
        <v>862.05634833516262</v>
      </c>
      <c r="E29" s="4">
        <f>VLOOKUP($A29, Taxes!$B:$O, MATCH("SUM_REAL", Taxes!$B$1:$O$1, 0), FALSE)</f>
        <v>2147.6688427985441</v>
      </c>
      <c r="G29" s="58">
        <f t="shared" si="0"/>
        <v>2572.0606043409207</v>
      </c>
      <c r="H29" s="59">
        <f>VLOOKUP(A29, realGDP!B:E, 4, FALSE)</f>
        <v>12964</v>
      </c>
      <c r="I29" s="85">
        <f t="shared" si="1"/>
        <v>3.0029005787227309E-3</v>
      </c>
    </row>
    <row r="30" spans="1:9" x14ac:dyDescent="0.25">
      <c r="A30" t="s">
        <v>21</v>
      </c>
      <c r="B30">
        <f>SUMIF('C&amp;I'!B:B, FI_Q!$A30, 'C&amp;I'!D:D)</f>
        <v>2728.3</v>
      </c>
      <c r="C30">
        <f>(SUMIF('M&amp;M'!B:B, FI_Q!A30, 'M&amp;M'!I:I))/3</f>
        <v>648.44002026287978</v>
      </c>
      <c r="D30">
        <f>(SUMIF(Transfers!B:B, FI_Q!A30, Transfers!N:N))/3</f>
        <v>872.34384322364485</v>
      </c>
      <c r="E30" s="4">
        <f>VLOOKUP($A30, Taxes!$B:$O, MATCH("SUM_REAL", Taxes!$B$1:$O$1, 0), FALSE)</f>
        <v>2116.4348983432001</v>
      </c>
      <c r="G30" s="58">
        <f t="shared" si="0"/>
        <v>2588.9956680461632</v>
      </c>
      <c r="H30" s="59">
        <f>VLOOKUP(A30, realGDP!B:E, 4, FALSE)</f>
        <v>13031.2</v>
      </c>
      <c r="I30" s="85">
        <f t="shared" si="1"/>
        <v>1.299578220366701E-3</v>
      </c>
    </row>
    <row r="31" spans="1:9" x14ac:dyDescent="0.25">
      <c r="A31" t="s">
        <v>22</v>
      </c>
      <c r="B31">
        <f>SUMIF('C&amp;I'!B:B, FI_Q!$A31, 'C&amp;I'!D:D)</f>
        <v>2771.2</v>
      </c>
      <c r="C31">
        <f>(SUMIF('M&amp;M'!B:B, FI_Q!A31, 'M&amp;M'!I:I))/3</f>
        <v>646.1302759707205</v>
      </c>
      <c r="D31">
        <f>(SUMIF(Transfers!B:B, FI_Q!A31, Transfers!N:N))/3</f>
        <v>887.75779252788573</v>
      </c>
      <c r="E31" s="4">
        <f>VLOOKUP($A31, Taxes!$B:$O, MATCH("SUM_REAL", Taxes!$B$1:$O$1, 0), FALSE)</f>
        <v>2123.6716304983324</v>
      </c>
      <c r="G31" s="58">
        <f t="shared" si="0"/>
        <v>2634.8007889225</v>
      </c>
      <c r="H31" s="59">
        <f>VLOOKUP(A31, realGDP!B:E, 4, FALSE)</f>
        <v>13152.1</v>
      </c>
      <c r="I31" s="85">
        <f t="shared" si="1"/>
        <v>3.4827229778010191E-3</v>
      </c>
    </row>
    <row r="32" spans="1:9" x14ac:dyDescent="0.25">
      <c r="A32" t="s">
        <v>23</v>
      </c>
      <c r="B32">
        <f>SUMIF('C&amp;I'!B:B, FI_Q!$A32, 'C&amp;I'!D:D)</f>
        <v>2771.2</v>
      </c>
      <c r="C32">
        <f>(SUMIF('M&amp;M'!B:B, FI_Q!A32, 'M&amp;M'!I:I))/3</f>
        <v>661.19538425633061</v>
      </c>
      <c r="D32">
        <f>(SUMIF(Transfers!B:B, FI_Q!A32, Transfers!N:N))/3</f>
        <v>889.84853318748776</v>
      </c>
      <c r="E32" s="4">
        <f>VLOOKUP($A32, Taxes!$B:$O, MATCH("SUM_REAL", Taxes!$B$1:$O$1, 0), FALSE)</f>
        <v>2050.0432979353723</v>
      </c>
      <c r="G32" s="58">
        <f t="shared" si="0"/>
        <v>2708.4076059877198</v>
      </c>
      <c r="H32" s="59">
        <f>VLOOKUP(A32, realGDP!B:E, 4, FALSE)</f>
        <v>13372.4</v>
      </c>
      <c r="I32" s="85">
        <f t="shared" si="1"/>
        <v>5.5043834364227615E-3</v>
      </c>
    </row>
    <row r="33" spans="1:9" x14ac:dyDescent="0.25">
      <c r="A33" t="s">
        <v>24</v>
      </c>
      <c r="B33">
        <f>SUMIF('C&amp;I'!B:B, FI_Q!$A33, 'C&amp;I'!D:D)</f>
        <v>2786.3</v>
      </c>
      <c r="C33">
        <f>(SUMIF('M&amp;M'!B:B, FI_Q!A33, 'M&amp;M'!I:I))/3</f>
        <v>655.38160877147538</v>
      </c>
      <c r="D33">
        <f>(SUMIF(Transfers!B:B, FI_Q!A33, Transfers!N:N))/3</f>
        <v>891.7108304300624</v>
      </c>
      <c r="E33" s="4">
        <f>VLOOKUP($A33, Taxes!$B:$O, MATCH("SUM_REAL", Taxes!$B$1:$O$1, 0), FALSE)</f>
        <v>2135.6347666224083</v>
      </c>
      <c r="G33" s="58">
        <f t="shared" si="0"/>
        <v>2659.3610175828098</v>
      </c>
      <c r="H33" s="59">
        <f>VLOOKUP(A33, realGDP!B:E, 4, FALSE)</f>
        <v>13528.7</v>
      </c>
      <c r="I33" s="85">
        <f t="shared" si="1"/>
        <v>-3.6253733473955311E-3</v>
      </c>
    </row>
    <row r="34" spans="1:9" x14ac:dyDescent="0.25">
      <c r="A34" t="s">
        <v>25</v>
      </c>
      <c r="B34">
        <f>SUMIF('C&amp;I'!B:B, FI_Q!$A34, 'C&amp;I'!D:D)</f>
        <v>2793.9</v>
      </c>
      <c r="C34">
        <f>(SUMIF('M&amp;M'!B:B, FI_Q!A34, 'M&amp;M'!I:I))/3</f>
        <v>677.88322835741008</v>
      </c>
      <c r="D34">
        <f>(SUMIF(Transfers!B:B, FI_Q!A34, Transfers!N:N))/3</f>
        <v>901.06730036452643</v>
      </c>
      <c r="E34" s="4">
        <f>VLOOKUP($A34, Taxes!$B:$O, MATCH("SUM_REAL", Taxes!$B$1:$O$1, 0), FALSE)</f>
        <v>2126.0037616425088</v>
      </c>
      <c r="G34" s="58">
        <f t="shared" si="0"/>
        <v>2700.6918475254897</v>
      </c>
      <c r="H34" s="59">
        <f>VLOOKUP(A34, realGDP!B:E, 4, FALSE)</f>
        <v>13606.5</v>
      </c>
      <c r="I34" s="85">
        <f t="shared" si="1"/>
        <v>3.0375798289552702E-3</v>
      </c>
    </row>
    <row r="35" spans="1:9" x14ac:dyDescent="0.25">
      <c r="A35" t="s">
        <v>26</v>
      </c>
      <c r="B35">
        <f>SUMIF('C&amp;I'!B:B, FI_Q!$A35, 'C&amp;I'!D:D)</f>
        <v>2809.9</v>
      </c>
      <c r="C35">
        <f>(SUMIF('M&amp;M'!B:B, FI_Q!A35, 'M&amp;M'!I:I))/3</f>
        <v>692.3414639160319</v>
      </c>
      <c r="D35">
        <f>(SUMIF(Transfers!B:B, FI_Q!A35, Transfers!N:N))/3</f>
        <v>897.7240955097019</v>
      </c>
      <c r="E35" s="4">
        <f>VLOOKUP($A35, Taxes!$B:$O, MATCH("SUM_REAL", Taxes!$B$1:$O$1, 0), FALSE)</f>
        <v>2145.053961863222</v>
      </c>
      <c r="G35" s="58">
        <f t="shared" si="0"/>
        <v>2720.2202489614683</v>
      </c>
      <c r="H35" s="59">
        <f>VLOOKUP(A35, realGDP!B:E, 4, FALSE)</f>
        <v>13706.2</v>
      </c>
      <c r="I35" s="85">
        <f t="shared" si="1"/>
        <v>1.4247859681004651E-3</v>
      </c>
    </row>
    <row r="36" spans="1:9" x14ac:dyDescent="0.25">
      <c r="A36" t="s">
        <v>27</v>
      </c>
      <c r="B36">
        <f>SUMIF('C&amp;I'!B:B, FI_Q!$A36, 'C&amp;I'!D:D)</f>
        <v>2820.7</v>
      </c>
      <c r="C36">
        <f>(SUMIF('M&amp;M'!B:B, FI_Q!A36, 'M&amp;M'!I:I))/3</f>
        <v>691.80016839509153</v>
      </c>
      <c r="D36">
        <f>(SUMIF(Transfers!B:B, FI_Q!A36, Transfers!N:N))/3</f>
        <v>897.68536535646115</v>
      </c>
      <c r="E36" s="4">
        <f>VLOOKUP($A36, Taxes!$B:$O, MATCH("SUM_REAL", Taxes!$B$1:$O$1, 0), FALSE)</f>
        <v>2194.5849780396952</v>
      </c>
      <c r="G36" s="58">
        <f t="shared" si="0"/>
        <v>2694.4544681137695</v>
      </c>
      <c r="H36" s="59">
        <f>VLOOKUP(A36, realGDP!B:E, 4, FALSE)</f>
        <v>13830.8</v>
      </c>
      <c r="I36" s="85">
        <f t="shared" si="1"/>
        <v>-1.8629277299721497E-3</v>
      </c>
    </row>
    <row r="37" spans="1:9" x14ac:dyDescent="0.25">
      <c r="A37" t="s">
        <v>28</v>
      </c>
      <c r="B37">
        <f>SUMIF('C&amp;I'!B:B, FI_Q!$A37, 'C&amp;I'!D:D)</f>
        <v>2808.2</v>
      </c>
      <c r="C37">
        <f>(SUMIF('M&amp;M'!B:B, FI_Q!A37, 'M&amp;M'!I:I))/3</f>
        <v>702.31842817640165</v>
      </c>
      <c r="D37">
        <f>(SUMIF(Transfers!B:B, FI_Q!A37, Transfers!N:N))/3</f>
        <v>896.61132255869973</v>
      </c>
      <c r="E37" s="4">
        <f>VLOOKUP($A37, Taxes!$B:$O, MATCH("SUM_REAL", Taxes!$B$1:$O$1, 0), FALSE)</f>
        <v>2213.4701307297701</v>
      </c>
      <c r="G37" s="58">
        <f t="shared" si="0"/>
        <v>2678.808011831627</v>
      </c>
      <c r="H37" s="59">
        <f>VLOOKUP(A37, realGDP!B:E, 4, FALSE)</f>
        <v>13950.4</v>
      </c>
      <c r="I37" s="85">
        <f t="shared" si="1"/>
        <v>-1.1215776093977579E-3</v>
      </c>
    </row>
    <row r="38" spans="1:9" x14ac:dyDescent="0.25">
      <c r="A38" t="s">
        <v>29</v>
      </c>
      <c r="B38">
        <f>SUMIF('C&amp;I'!B:B, FI_Q!$A38, 'C&amp;I'!D:D)</f>
        <v>2814.1</v>
      </c>
      <c r="C38">
        <f>(SUMIF('M&amp;M'!B:B, FI_Q!A38, 'M&amp;M'!I:I))/3</f>
        <v>711.99554133814911</v>
      </c>
      <c r="D38">
        <f>(SUMIF(Transfers!B:B, FI_Q!A38, Transfers!N:N))/3</f>
        <v>918.08064622341226</v>
      </c>
      <c r="E38" s="4">
        <f>VLOOKUP($A38, Taxes!$B:$O, MATCH("SUM_REAL", Taxes!$B$1:$O$1, 0), FALSE)</f>
        <v>2307.548785038523</v>
      </c>
      <c r="G38" s="58">
        <f t="shared" si="0"/>
        <v>2636.6881793240282</v>
      </c>
      <c r="H38" s="59">
        <f>VLOOKUP(A38, realGDP!B:E, 4, FALSE)</f>
        <v>14099.1</v>
      </c>
      <c r="I38" s="85">
        <f t="shared" si="1"/>
        <v>-2.9874128495860626E-3</v>
      </c>
    </row>
    <row r="39" spans="1:9" x14ac:dyDescent="0.25">
      <c r="A39" t="s">
        <v>30</v>
      </c>
      <c r="B39">
        <f>SUMIF('C&amp;I'!B:B, FI_Q!$A39, 'C&amp;I'!D:D)</f>
        <v>2818.9</v>
      </c>
      <c r="C39">
        <f>(SUMIF('M&amp;M'!B:B, FI_Q!A39, 'M&amp;M'!I:I))/3</f>
        <v>724.41000903829354</v>
      </c>
      <c r="D39">
        <f>(SUMIF(Transfers!B:B, FI_Q!A39, Transfers!N:N))/3</f>
        <v>917.86596889082705</v>
      </c>
      <c r="E39" s="4">
        <f>VLOOKUP($A39, Taxes!$B:$O, MATCH("SUM_REAL", Taxes!$B$1:$O$1, 0), FALSE)</f>
        <v>2328.8268643698211</v>
      </c>
      <c r="G39" s="58">
        <f t="shared" si="0"/>
        <v>2647.5098500251142</v>
      </c>
      <c r="H39" s="59">
        <f>VLOOKUP(A39, realGDP!B:E, 4, FALSE)</f>
        <v>14172.7</v>
      </c>
      <c r="I39" s="85">
        <f t="shared" si="1"/>
        <v>7.6355745207942576E-4</v>
      </c>
    </row>
    <row r="40" spans="1:9" x14ac:dyDescent="0.25">
      <c r="A40" t="s">
        <v>31</v>
      </c>
      <c r="B40">
        <f>SUMIF('C&amp;I'!B:B, FI_Q!$A40, 'C&amp;I'!D:D)</f>
        <v>2841</v>
      </c>
      <c r="C40">
        <f>(SUMIF('M&amp;M'!B:B, FI_Q!A40, 'M&amp;M'!I:I))/3</f>
        <v>714.27552523741542</v>
      </c>
      <c r="D40">
        <f>(SUMIF(Transfers!B:B, FI_Q!A40, Transfers!N:N))/3</f>
        <v>927.82319234447004</v>
      </c>
      <c r="E40" s="4">
        <f>VLOOKUP($A40, Taxes!$B:$O, MATCH("SUM_REAL", Taxes!$B$1:$O$1, 0), FALSE)</f>
        <v>2348.7479239911136</v>
      </c>
      <c r="G40" s="58">
        <f t="shared" si="0"/>
        <v>2649.4276429377551</v>
      </c>
      <c r="H40" s="59">
        <f>VLOOKUP(A40, realGDP!B:E, 4, FALSE)</f>
        <v>14291.8</v>
      </c>
      <c r="I40" s="85">
        <f t="shared" si="1"/>
        <v>1.3418833965216659E-4</v>
      </c>
    </row>
    <row r="41" spans="1:9" x14ac:dyDescent="0.25">
      <c r="A41" t="s">
        <v>32</v>
      </c>
      <c r="B41">
        <f>SUMIF('C&amp;I'!B:B, FI_Q!$A41, 'C&amp;I'!D:D)</f>
        <v>2830.7</v>
      </c>
      <c r="C41">
        <f>(SUMIF('M&amp;M'!B:B, FI_Q!A41, 'M&amp;M'!I:I))/3</f>
        <v>719.70192759635938</v>
      </c>
      <c r="D41">
        <f>(SUMIF(Transfers!B:B, FI_Q!A41, Transfers!N:N))/3</f>
        <v>920.57954885930758</v>
      </c>
      <c r="E41" s="4">
        <f>VLOOKUP($A41, Taxes!$B:$O, MATCH("SUM_REAL", Taxes!$B$1:$O$1, 0), FALSE)</f>
        <v>2371.6988400462269</v>
      </c>
      <c r="G41" s="58">
        <f t="shared" si="0"/>
        <v>2629.5738360455121</v>
      </c>
      <c r="H41" s="59">
        <f>VLOOKUP(A41, realGDP!B:E, 4, FALSE)</f>
        <v>14373.4</v>
      </c>
      <c r="I41" s="85">
        <f t="shared" si="1"/>
        <v>-1.3812881358789867E-3</v>
      </c>
    </row>
    <row r="42" spans="1:9" x14ac:dyDescent="0.25">
      <c r="A42" t="s">
        <v>33</v>
      </c>
      <c r="B42">
        <f>SUMIF('C&amp;I'!B:B, FI_Q!$A42, 'C&amp;I'!D:D)</f>
        <v>2853.5</v>
      </c>
      <c r="C42">
        <f>(SUMIF('M&amp;M'!B:B, FI_Q!A42, 'M&amp;M'!I:I))/3</f>
        <v>754.32166987157723</v>
      </c>
      <c r="D42">
        <f>(SUMIF(Transfers!B:B, FI_Q!A42, Transfers!N:N))/3</f>
        <v>938.80811631250981</v>
      </c>
      <c r="E42" s="4">
        <f>VLOOKUP($A42, Taxes!$B:$O, MATCH("SUM_REAL", Taxes!$B$1:$O$1, 0), FALSE)</f>
        <v>2461.3090483037754</v>
      </c>
      <c r="G42" s="58">
        <f t="shared" si="0"/>
        <v>2628.6604021276617</v>
      </c>
      <c r="H42" s="59">
        <f>VLOOKUP(A42, realGDP!B:E, 4, FALSE)</f>
        <v>14546.1</v>
      </c>
      <c r="I42" s="85">
        <f t="shared" si="1"/>
        <v>-6.2795795288798911E-5</v>
      </c>
    </row>
    <row r="43" spans="1:9" x14ac:dyDescent="0.25">
      <c r="A43" t="s">
        <v>34</v>
      </c>
      <c r="B43">
        <f>SUMIF('C&amp;I'!B:B, FI_Q!$A43, 'C&amp;I'!D:D)</f>
        <v>2864.1</v>
      </c>
      <c r="C43">
        <f>(SUMIF('M&amp;M'!B:B, FI_Q!A43, 'M&amp;M'!I:I))/3</f>
        <v>758.36656109771047</v>
      </c>
      <c r="D43">
        <f>(SUMIF(Transfers!B:B, FI_Q!A43, Transfers!N:N))/3</f>
        <v>939.1988781898832</v>
      </c>
      <c r="E43" s="4">
        <f>VLOOKUP($A43, Taxes!$B:$O, MATCH("SUM_REAL", Taxes!$B$1:$O$1, 0), FALSE)</f>
        <v>2477.2484647337988</v>
      </c>
      <c r="G43" s="58">
        <f t="shared" si="0"/>
        <v>2639.5954335850083</v>
      </c>
      <c r="H43" s="59">
        <f>VLOOKUP(A43, realGDP!B:E, 4, FALSE)</f>
        <v>14589.6</v>
      </c>
      <c r="I43" s="85">
        <f t="shared" si="1"/>
        <v>7.4950865392791211E-4</v>
      </c>
    </row>
    <row r="44" spans="1:9" x14ac:dyDescent="0.25">
      <c r="A44" t="s">
        <v>35</v>
      </c>
      <c r="B44">
        <f>SUMIF('C&amp;I'!B:B, FI_Q!$A44, 'C&amp;I'!D:D)</f>
        <v>2870.4</v>
      </c>
      <c r="C44">
        <f>(SUMIF('M&amp;M'!B:B, FI_Q!A44, 'M&amp;M'!I:I))/3</f>
        <v>773.77250129091726</v>
      </c>
      <c r="D44">
        <f>(SUMIF(Transfers!B:B, FI_Q!A44, Transfers!N:N))/3</f>
        <v>936.72382791455902</v>
      </c>
      <c r="E44" s="4">
        <f>VLOOKUP($A44, Taxes!$B:$O, MATCH("SUM_REAL", Taxes!$B$1:$O$1, 0), FALSE)</f>
        <v>2474.3404067753922</v>
      </c>
      <c r="G44" s="58">
        <f t="shared" si="0"/>
        <v>2662.50329898992</v>
      </c>
      <c r="H44" s="59">
        <f>VLOOKUP(A44, realGDP!B:E, 4, FALSE)</f>
        <v>14602.6</v>
      </c>
      <c r="I44" s="85">
        <f t="shared" si="1"/>
        <v>1.5687525101633763E-3</v>
      </c>
    </row>
    <row r="45" spans="1:9" x14ac:dyDescent="0.25">
      <c r="A45" t="s">
        <v>36</v>
      </c>
      <c r="B45">
        <f>SUMIF('C&amp;I'!B:B, FI_Q!$A45, 'C&amp;I'!D:D)</f>
        <v>2889.1</v>
      </c>
      <c r="C45">
        <f>(SUMIF('M&amp;M'!B:B, FI_Q!A45, 'M&amp;M'!I:I))/3</f>
        <v>769.04877300603766</v>
      </c>
      <c r="D45">
        <f>(SUMIF(Transfers!B:B, FI_Q!A45, Transfers!N:N))/3</f>
        <v>942.9644736934323</v>
      </c>
      <c r="E45" s="4">
        <f>VLOOKUP($A45, Taxes!$B:$O, MATCH("SUM_REAL", Taxes!$B$1:$O$1, 0), FALSE)</f>
        <v>2535.1653665818631</v>
      </c>
      <c r="G45" s="58">
        <f t="shared" si="0"/>
        <v>2635.4083370419294</v>
      </c>
      <c r="H45" s="59">
        <f>VLOOKUP(A45, realGDP!B:E, 4, FALSE)</f>
        <v>14716.9</v>
      </c>
      <c r="I45" s="85">
        <f t="shared" si="1"/>
        <v>-1.8410780767682507E-3</v>
      </c>
    </row>
    <row r="46" spans="1:9" x14ac:dyDescent="0.25">
      <c r="A46" t="s">
        <v>37</v>
      </c>
      <c r="B46">
        <f>SUMIF('C&amp;I'!B:B, FI_Q!$A46, 'C&amp;I'!D:D)</f>
        <v>2882.7</v>
      </c>
      <c r="C46">
        <f>(SUMIF('M&amp;M'!B:B, FI_Q!A46, 'M&amp;M'!I:I))/3</f>
        <v>799.4167146155047</v>
      </c>
      <c r="D46">
        <f>(SUMIF(Transfers!B:B, FI_Q!A46, Transfers!N:N))/3</f>
        <v>963.53081687637166</v>
      </c>
      <c r="E46" s="4">
        <f>VLOOKUP($A46, Taxes!$B:$O, MATCH("SUM_REAL", Taxes!$B$1:$O$1, 0), FALSE)</f>
        <v>2603.3247229397552</v>
      </c>
      <c r="G46" s="58">
        <f t="shared" si="0"/>
        <v>2622.3875247855976</v>
      </c>
      <c r="H46" s="59">
        <f>VLOOKUP(A46, realGDP!B:E, 4, FALSE)</f>
        <v>14726</v>
      </c>
      <c r="I46" s="85">
        <f t="shared" si="1"/>
        <v>-8.8420564011488102E-4</v>
      </c>
    </row>
    <row r="47" spans="1:9" x14ac:dyDescent="0.25">
      <c r="A47" t="s">
        <v>38</v>
      </c>
      <c r="B47">
        <f>SUMIF('C&amp;I'!B:B, FI_Q!$A47, 'C&amp;I'!D:D)</f>
        <v>2907</v>
      </c>
      <c r="C47">
        <f>(SUMIF('M&amp;M'!B:B, FI_Q!A47, 'M&amp;M'!I:I))/3</f>
        <v>783.3179756050414</v>
      </c>
      <c r="D47">
        <f>(SUMIF(Transfers!B:B, FI_Q!A47, Transfers!N:N))/3</f>
        <v>965.54408517703303</v>
      </c>
      <c r="E47" s="4">
        <f>VLOOKUP($A47, Taxes!$B:$O, MATCH("SUM_REAL", Taxes!$B$1:$O$1, 0), FALSE)</f>
        <v>2610.3894761860479</v>
      </c>
      <c r="G47" s="58">
        <f t="shared" si="0"/>
        <v>2634.67530309617</v>
      </c>
      <c r="H47" s="59">
        <f>VLOOKUP(A47, realGDP!B:E, 4, FALSE)</f>
        <v>14838.7</v>
      </c>
      <c r="I47" s="85">
        <f t="shared" si="1"/>
        <v>8.2808994794505725E-4</v>
      </c>
    </row>
    <row r="48" spans="1:9" x14ac:dyDescent="0.25">
      <c r="A48" t="s">
        <v>39</v>
      </c>
      <c r="B48">
        <f>SUMIF('C&amp;I'!B:B, FI_Q!$A48, 'C&amp;I'!D:D)</f>
        <v>2928</v>
      </c>
      <c r="C48">
        <f>(SUMIF('M&amp;M'!B:B, FI_Q!A48, 'M&amp;M'!I:I))/3</f>
        <v>792.36159350717026</v>
      </c>
      <c r="D48">
        <f>(SUMIF(Transfers!B:B, FI_Q!A48, Transfers!N:N))/3</f>
        <v>968.53303739934302</v>
      </c>
      <c r="E48" s="4">
        <f>VLOOKUP($A48, Taxes!$B:$O, MATCH("SUM_REAL", Taxes!$B$1:$O$1, 0), FALSE)</f>
        <v>2610.7954253537337</v>
      </c>
      <c r="G48" s="58">
        <f t="shared" si="0"/>
        <v>2666.4356447901077</v>
      </c>
      <c r="H48" s="59">
        <f>VLOOKUP(A48, realGDP!B:E, 4, FALSE)</f>
        <v>14938.5</v>
      </c>
      <c r="I48" s="85">
        <f t="shared" si="1"/>
        <v>2.126073012279532E-3</v>
      </c>
    </row>
    <row r="49" spans="1:9" x14ac:dyDescent="0.25">
      <c r="A49" t="s">
        <v>40</v>
      </c>
      <c r="B49">
        <f>SUMIF('C&amp;I'!B:B, FI_Q!$A49, 'C&amp;I'!D:D)</f>
        <v>2939.8</v>
      </c>
      <c r="C49">
        <f>(SUMIF('M&amp;M'!B:B, FI_Q!A49, 'M&amp;M'!I:I))/3</f>
        <v>803.41045950295063</v>
      </c>
      <c r="D49">
        <f>(SUMIF(Transfers!B:B, FI_Q!A49, Transfers!N:N))/3</f>
        <v>970.30058869808192</v>
      </c>
      <c r="E49" s="4">
        <f>VLOOKUP($A49, Taxes!$B:$O, MATCH("SUM_REAL", Taxes!$B$1:$O$1, 0), FALSE)</f>
        <v>2618.2143729144623</v>
      </c>
      <c r="G49" s="58">
        <f t="shared" si="0"/>
        <v>2685.9938489017973</v>
      </c>
      <c r="H49" s="59">
        <f>VLOOKUP(A49, realGDP!B:E, 4, FALSE)</f>
        <v>14991.8</v>
      </c>
      <c r="I49" s="85">
        <f t="shared" si="1"/>
        <v>1.3045934518663216E-3</v>
      </c>
    </row>
    <row r="50" spans="1:9" x14ac:dyDescent="0.25">
      <c r="A50" t="s">
        <v>41</v>
      </c>
      <c r="B50">
        <f>SUMIF('C&amp;I'!B:B, FI_Q!$A50, 'C&amp;I'!D:D)</f>
        <v>2952</v>
      </c>
      <c r="C50">
        <f>(SUMIF('M&amp;M'!B:B, FI_Q!A50, 'M&amp;M'!I:I))/3</f>
        <v>810.25225316152557</v>
      </c>
      <c r="D50">
        <f>(SUMIF(Transfers!B:B, FI_Q!A50, Transfers!N:N))/3</f>
        <v>989.14991409367997</v>
      </c>
      <c r="E50" s="4">
        <f>VLOOKUP($A50, Taxes!$B:$O, MATCH("SUM_REAL", Taxes!$B$1:$O$1, 0), FALSE)</f>
        <v>2625.6064717215227</v>
      </c>
      <c r="G50" s="58">
        <f t="shared" si="0"/>
        <v>2708.1079240731642</v>
      </c>
      <c r="H50" s="59">
        <f>VLOOKUP(A50, realGDP!B:E, 4, FALSE)</f>
        <v>14889.5</v>
      </c>
      <c r="I50" s="85">
        <f t="shared" si="1"/>
        <v>1.48521274531495E-3</v>
      </c>
    </row>
    <row r="51" spans="1:9" x14ac:dyDescent="0.25">
      <c r="A51" t="s">
        <v>42</v>
      </c>
      <c r="B51">
        <f>SUMIF('C&amp;I'!B:B, FI_Q!$A51, 'C&amp;I'!D:D)</f>
        <v>2975</v>
      </c>
      <c r="C51">
        <f>(SUMIF('M&amp;M'!B:B, FI_Q!A51, 'M&amp;M'!I:I))/3</f>
        <v>821.36460132471484</v>
      </c>
      <c r="D51">
        <f>(SUMIF(Transfers!B:B, FI_Q!A51, Transfers!N:N))/3</f>
        <v>1104.7446020543637</v>
      </c>
      <c r="E51" s="4">
        <f>VLOOKUP($A51, Taxes!$B:$O, MATCH("SUM_REAL", Taxes!$B$1:$O$1, 0), FALSE)</f>
        <v>2407.4388332651206</v>
      </c>
      <c r="G51" s="58">
        <f t="shared" si="0"/>
        <v>2948.7152244983481</v>
      </c>
      <c r="H51" s="59">
        <f>VLOOKUP(A51, realGDP!B:E, 4, FALSE)</f>
        <v>14963.4</v>
      </c>
      <c r="I51" s="85">
        <f t="shared" si="1"/>
        <v>1.6079721214776313E-2</v>
      </c>
    </row>
    <row r="52" spans="1:9" x14ac:dyDescent="0.25">
      <c r="A52" t="s">
        <v>43</v>
      </c>
      <c r="B52">
        <f>SUMIF('C&amp;I'!B:B, FI_Q!$A52, 'C&amp;I'!D:D)</f>
        <v>3016.2</v>
      </c>
      <c r="C52">
        <f>(SUMIF('M&amp;M'!B:B, FI_Q!A52, 'M&amp;M'!I:I))/3</f>
        <v>827.44908269268751</v>
      </c>
      <c r="D52">
        <f>(SUMIF(Transfers!B:B, FI_Q!A52, Transfers!N:N))/3</f>
        <v>1022.2964448880235</v>
      </c>
      <c r="E52" s="4">
        <f>VLOOKUP($A52, Taxes!$B:$O, MATCH("SUM_REAL", Taxes!$B$1:$O$1, 0), FALSE)</f>
        <v>2491.0817514353189</v>
      </c>
      <c r="G52" s="58">
        <f t="shared" si="0"/>
        <v>2950.7082754649196</v>
      </c>
      <c r="H52" s="59">
        <f>VLOOKUP(A52, realGDP!B:E, 4, FALSE)</f>
        <v>14891.6</v>
      </c>
      <c r="I52" s="85">
        <f t="shared" si="1"/>
        <v>1.3383726171609803E-4</v>
      </c>
    </row>
    <row r="53" spans="1:9" x14ac:dyDescent="0.25">
      <c r="A53" t="s">
        <v>44</v>
      </c>
      <c r="B53">
        <f>SUMIF('C&amp;I'!B:B, FI_Q!$A53, 'C&amp;I'!D:D)</f>
        <v>3035.9</v>
      </c>
      <c r="C53">
        <f>(SUMIF('M&amp;M'!B:B, FI_Q!A53, 'M&amp;M'!I:I))/3</f>
        <v>832.94025861370437</v>
      </c>
      <c r="D53">
        <f>(SUMIF(Transfers!B:B, FI_Q!A53, Transfers!N:N))/3</f>
        <v>1065.1722040649918</v>
      </c>
      <c r="E53" s="4">
        <f>VLOOKUP($A53, Taxes!$B:$O, MATCH("SUM_REAL", Taxes!$B$1:$O$1, 0), FALSE)</f>
        <v>2514.9880696970308</v>
      </c>
      <c r="G53" s="58">
        <f t="shared" si="0"/>
        <v>2943.3360694069888</v>
      </c>
      <c r="H53" s="59">
        <f>VLOOKUP(A53, realGDP!B:E, 4, FALSE)</f>
        <v>14577</v>
      </c>
      <c r="I53" s="85">
        <f t="shared" si="1"/>
        <v>-5.0574233778766036E-4</v>
      </c>
    </row>
    <row r="54" spans="1:9" x14ac:dyDescent="0.25">
      <c r="A54" t="s">
        <v>45</v>
      </c>
      <c r="B54">
        <f>SUMIF('C&amp;I'!B:B, FI_Q!$A54, 'C&amp;I'!D:D)</f>
        <v>3040.5</v>
      </c>
      <c r="C54">
        <f>(SUMIF('M&amp;M'!B:B, FI_Q!A54, 'M&amp;M'!I:I))/3</f>
        <v>851.47087153486927</v>
      </c>
      <c r="D54">
        <f>(SUMIF(Transfers!B:B, FI_Q!A54, Transfers!N:N))/3</f>
        <v>1161.5346870735953</v>
      </c>
      <c r="E54" s="4">
        <f>VLOOKUP($A54, Taxes!$B:$O, MATCH("SUM_REAL", Taxes!$B$1:$O$1, 0), FALSE)</f>
        <v>2263.5155572583735</v>
      </c>
      <c r="G54" s="58">
        <f t="shared" si="0"/>
        <v>3198.1927379094423</v>
      </c>
      <c r="H54" s="59">
        <f>VLOOKUP(A54, realGDP!B:E, 4, FALSE)</f>
        <v>14375</v>
      </c>
      <c r="I54" s="85">
        <f t="shared" si="1"/>
        <v>1.772915954799676E-2</v>
      </c>
    </row>
    <row r="55" spans="1:9" x14ac:dyDescent="0.25">
      <c r="A55" t="s">
        <v>46</v>
      </c>
      <c r="B55">
        <f>SUMIF('C&amp;I'!B:B, FI_Q!$A55, 'C&amp;I'!D:D)</f>
        <v>3096</v>
      </c>
      <c r="C55">
        <f>(SUMIF('M&amp;M'!B:B, FI_Q!A55, 'M&amp;M'!I:I))/3</f>
        <v>864.38436159784453</v>
      </c>
      <c r="D55">
        <f>(SUMIF(Transfers!B:B, FI_Q!A55, Transfers!N:N))/3</f>
        <v>1275.804843447828</v>
      </c>
      <c r="E55" s="4">
        <f>VLOOKUP($A55, Taxes!$B:$O, MATCH("SUM_REAL", Taxes!$B$1:$O$1, 0), FALSE)</f>
        <v>2188.083432035814</v>
      </c>
      <c r="G55" s="58">
        <f t="shared" si="0"/>
        <v>3403.6617713813439</v>
      </c>
      <c r="H55" s="59">
        <f>VLOOKUP(A55, realGDP!B:E, 4, FALSE)</f>
        <v>14355.6</v>
      </c>
      <c r="I55" s="85">
        <f t="shared" si="1"/>
        <v>1.4312814056667894E-2</v>
      </c>
    </row>
    <row r="56" spans="1:9" x14ac:dyDescent="0.25">
      <c r="A56" t="s">
        <v>47</v>
      </c>
      <c r="B56">
        <f>SUMIF('C&amp;I'!B:B, FI_Q!$A56, 'C&amp;I'!D:D)</f>
        <v>3113</v>
      </c>
      <c r="C56">
        <f>(SUMIF('M&amp;M'!B:B, FI_Q!A56, 'M&amp;M'!I:I))/3</f>
        <v>874.08966031974978</v>
      </c>
      <c r="D56">
        <f>(SUMIF(Transfers!B:B, FI_Q!A56, Transfers!N:N))/3</f>
        <v>1252.43134868782</v>
      </c>
      <c r="E56" s="4">
        <f>VLOOKUP($A56, Taxes!$B:$O, MATCH("SUM_REAL", Taxes!$B$1:$O$1, 0), FALSE)</f>
        <v>2172.9025565319744</v>
      </c>
      <c r="G56" s="58">
        <f t="shared" si="0"/>
        <v>3477.3523476016271</v>
      </c>
      <c r="H56" s="59">
        <f>VLOOKUP(A56, realGDP!B:E, 4, FALSE)</f>
        <v>14402.5</v>
      </c>
      <c r="I56" s="85">
        <f t="shared" si="1"/>
        <v>5.1165128429288814E-3</v>
      </c>
    </row>
    <row r="57" spans="1:9" x14ac:dyDescent="0.25">
      <c r="A57" t="s">
        <v>48</v>
      </c>
      <c r="B57">
        <f>SUMIF('C&amp;I'!B:B, FI_Q!$A57, 'C&amp;I'!D:D)</f>
        <v>3106.8</v>
      </c>
      <c r="C57">
        <f>(SUMIF('M&amp;M'!B:B, FI_Q!A57, 'M&amp;M'!I:I))/3</f>
        <v>865.32801732451833</v>
      </c>
      <c r="D57">
        <f>(SUMIF(Transfers!B:B, FI_Q!A57, Transfers!N:N))/3</f>
        <v>1260.1714617843647</v>
      </c>
      <c r="E57" s="4">
        <f>VLOOKUP($A57, Taxes!$B:$O, MATCH("SUM_REAL", Taxes!$B$1:$O$1, 0), FALSE)</f>
        <v>2167.6111595466432</v>
      </c>
      <c r="G57" s="58">
        <f t="shared" si="0"/>
        <v>3459.8413298307423</v>
      </c>
      <c r="H57" s="59">
        <f>VLOOKUP(A57, realGDP!B:E, 4, FALSE)</f>
        <v>14541.9</v>
      </c>
      <c r="I57" s="85">
        <f t="shared" si="1"/>
        <v>-1.2041767424397633E-3</v>
      </c>
    </row>
    <row r="58" spans="1:9" x14ac:dyDescent="0.25">
      <c r="A58" t="s">
        <v>49</v>
      </c>
      <c r="B58">
        <f>SUMIF('C&amp;I'!B:B, FI_Q!$A58, 'C&amp;I'!D:D)</f>
        <v>3084.3</v>
      </c>
      <c r="C58">
        <f>(SUMIF('M&amp;M'!B:B, FI_Q!A58, 'M&amp;M'!I:I))/3</f>
        <v>871.56297626358264</v>
      </c>
      <c r="D58">
        <f>(SUMIF(Transfers!B:B, FI_Q!A58, Transfers!N:N))/3</f>
        <v>1309.1888084729642</v>
      </c>
      <c r="E58" s="4">
        <f>VLOOKUP($A58, Taxes!$B:$O, MATCH("SUM_REAL", Taxes!$B$1:$O$1, 0), FALSE)</f>
        <v>2178.6352550874321</v>
      </c>
      <c r="G58" s="58">
        <f t="shared" si="0"/>
        <v>3458.5624058053127</v>
      </c>
      <c r="H58" s="59">
        <f>VLOOKUP(A58, realGDP!B:E, 4, FALSE)</f>
        <v>14604.8</v>
      </c>
      <c r="I58" s="85">
        <f t="shared" si="1"/>
        <v>-8.7568746263533918E-5</v>
      </c>
    </row>
    <row r="59" spans="1:9" x14ac:dyDescent="0.25">
      <c r="A59" t="s">
        <v>50</v>
      </c>
      <c r="B59">
        <f>SUMIF('C&amp;I'!B:B, FI_Q!$A59, 'C&amp;I'!D:D)</f>
        <v>3106.2</v>
      </c>
      <c r="C59">
        <f>(SUMIF('M&amp;M'!B:B, FI_Q!A59, 'M&amp;M'!I:I))/3</f>
        <v>875.74933089215892</v>
      </c>
      <c r="D59">
        <f>(SUMIF(Transfers!B:B, FI_Q!A59, Transfers!N:N))/3</f>
        <v>1304.8238044046432</v>
      </c>
      <c r="E59" s="4">
        <f>VLOOKUP($A59, Taxes!$B:$O, MATCH("SUM_REAL", Taxes!$B$1:$O$1, 0), FALSE)</f>
        <v>2210.014498042271</v>
      </c>
      <c r="G59" s="58">
        <f t="shared" si="0"/>
        <v>3480.5442274136121</v>
      </c>
      <c r="H59" s="59">
        <f>VLOOKUP(A59, realGDP!B:E, 4, FALSE)</f>
        <v>14745.9</v>
      </c>
      <c r="I59" s="85">
        <f t="shared" si="1"/>
        <v>1.4907073565058402E-3</v>
      </c>
    </row>
    <row r="60" spans="1:9" x14ac:dyDescent="0.25">
      <c r="A60" t="s">
        <v>51</v>
      </c>
      <c r="B60">
        <f>SUMIF('C&amp;I'!B:B, FI_Q!$A60, 'C&amp;I'!D:D)</f>
        <v>3103.5</v>
      </c>
      <c r="C60">
        <f>(SUMIF('M&amp;M'!B:B, FI_Q!A60, 'M&amp;M'!I:I))/3</f>
        <v>897.15441430387943</v>
      </c>
      <c r="D60">
        <f>(SUMIF(Transfers!B:B, FI_Q!A60, Transfers!N:N))/3</f>
        <v>1301.0728368717612</v>
      </c>
      <c r="E60" s="4">
        <f>VLOOKUP($A60, Taxes!$B:$O, MATCH("SUM_REAL", Taxes!$B$1:$O$1, 0), FALSE)</f>
        <v>2248.4340121738965</v>
      </c>
      <c r="G60" s="58">
        <f t="shared" si="0"/>
        <v>3469.1092622927144</v>
      </c>
      <c r="H60" s="59">
        <f>VLOOKUP(A60, realGDP!B:E, 4, FALSE)</f>
        <v>14845.5</v>
      </c>
      <c r="I60" s="85">
        <f t="shared" si="1"/>
        <v>-7.7026473482858014E-4</v>
      </c>
    </row>
    <row r="61" spans="1:9" x14ac:dyDescent="0.25">
      <c r="A61" t="s">
        <v>52</v>
      </c>
      <c r="B61">
        <f>SUMIF('C&amp;I'!B:B, FI_Q!$A61, 'C&amp;I'!D:D)</f>
        <v>3071.5</v>
      </c>
      <c r="C61">
        <f>(SUMIF('M&amp;M'!B:B, FI_Q!A61, 'M&amp;M'!I:I))/3</f>
        <v>907.80411069999411</v>
      </c>
      <c r="D61">
        <f>(SUMIF(Transfers!B:B, FI_Q!A61, Transfers!N:N))/3</f>
        <v>1293.1245292615886</v>
      </c>
      <c r="E61" s="4">
        <f>VLOOKUP($A61, Taxes!$B:$O, MATCH("SUM_REAL", Taxes!$B$1:$O$1, 0), FALSE)</f>
        <v>2272.7495035849488</v>
      </c>
      <c r="G61" s="58">
        <f t="shared" si="0"/>
        <v>3426.0584046438698</v>
      </c>
      <c r="H61" s="59">
        <f>VLOOKUP(A61, realGDP!B:E, 4, FALSE)</f>
        <v>14939</v>
      </c>
      <c r="I61" s="85">
        <f t="shared" si="1"/>
        <v>-2.8817764006188241E-3</v>
      </c>
    </row>
    <row r="62" spans="1:9" x14ac:dyDescent="0.25">
      <c r="A62" t="s">
        <v>53</v>
      </c>
      <c r="B62">
        <f>SUMIF('C&amp;I'!B:B, FI_Q!$A62, 'C&amp;I'!D:D)</f>
        <v>3012.2</v>
      </c>
      <c r="C62">
        <f>(SUMIF('M&amp;M'!B:B, FI_Q!A62, 'M&amp;M'!I:I))/3</f>
        <v>914.99533898366224</v>
      </c>
      <c r="D62">
        <f>(SUMIF(Transfers!B:B, FI_Q!A62, Transfers!N:N))/3</f>
        <v>1276.3230710977778</v>
      </c>
      <c r="E62" s="4">
        <f>VLOOKUP($A62, Taxes!$B:$O, MATCH("SUM_REAL", Taxes!$B$1:$O$1, 0), FALSE)</f>
        <v>2306.0418062311287</v>
      </c>
      <c r="G62" s="58">
        <f t="shared" si="0"/>
        <v>3340.7451147656184</v>
      </c>
      <c r="H62" s="59">
        <f>VLOOKUP(A62, realGDP!B:E, 4, FALSE)</f>
        <v>14881.3</v>
      </c>
      <c r="I62" s="85">
        <f t="shared" si="1"/>
        <v>-5.7329191588269476E-3</v>
      </c>
    </row>
    <row r="63" spans="1:9" x14ac:dyDescent="0.25">
      <c r="A63" t="s">
        <v>54</v>
      </c>
      <c r="B63">
        <f>SUMIF('C&amp;I'!B:B, FI_Q!$A63, 'C&amp;I'!D:D)</f>
        <v>3009</v>
      </c>
      <c r="C63">
        <f>(SUMIF('M&amp;M'!B:B, FI_Q!A63, 'M&amp;M'!I:I))/3</f>
        <v>904.37900950849178</v>
      </c>
      <c r="D63">
        <f>(SUMIF(Transfers!B:B, FI_Q!A63, Transfers!N:N))/3</f>
        <v>1264.4694559516599</v>
      </c>
      <c r="E63" s="4">
        <f>VLOOKUP($A63, Taxes!$B:$O, MATCH("SUM_REAL", Taxes!$B$1:$O$1, 0), FALSE)</f>
        <v>2303.0343806768487</v>
      </c>
      <c r="G63" s="58">
        <f t="shared" si="0"/>
        <v>3317.5719538544727</v>
      </c>
      <c r="H63" s="59">
        <f>VLOOKUP(A63, realGDP!B:E, 4, FALSE)</f>
        <v>14989.6</v>
      </c>
      <c r="I63" s="85">
        <f t="shared" si="1"/>
        <v>-1.54594925222459E-3</v>
      </c>
    </row>
    <row r="64" spans="1:9" x14ac:dyDescent="0.25">
      <c r="A64" t="s">
        <v>55</v>
      </c>
      <c r="B64">
        <f>SUMIF('C&amp;I'!B:B, FI_Q!$A64, 'C&amp;I'!D:D)</f>
        <v>2990</v>
      </c>
      <c r="C64">
        <f>(SUMIF('M&amp;M'!B:B, FI_Q!A64, 'M&amp;M'!I:I))/3</f>
        <v>892.80590983469972</v>
      </c>
      <c r="D64">
        <f>(SUMIF(Transfers!B:B, FI_Q!A64, Transfers!N:N))/3</f>
        <v>1257.5092660758048</v>
      </c>
      <c r="E64" s="4">
        <f>VLOOKUP($A64, Taxes!$B:$O, MATCH("SUM_REAL", Taxes!$B$1:$O$1, 0), FALSE)</f>
        <v>2325.5858422647784</v>
      </c>
      <c r="G64" s="58">
        <f t="shared" si="0"/>
        <v>3263.6873090603408</v>
      </c>
      <c r="H64" s="59">
        <f>VLOOKUP(A64, realGDP!B:E, 4, FALSE)</f>
        <v>15021.1</v>
      </c>
      <c r="I64" s="85">
        <f t="shared" si="1"/>
        <v>-3.5872635688552683E-3</v>
      </c>
    </row>
    <row r="65" spans="1:9" x14ac:dyDescent="0.25">
      <c r="A65" t="s">
        <v>56</v>
      </c>
      <c r="B65">
        <f>SUMIF('C&amp;I'!B:B, FI_Q!$A65, 'C&amp;I'!D:D)</f>
        <v>2978.3</v>
      </c>
      <c r="C65">
        <f>(SUMIF('M&amp;M'!B:B, FI_Q!A65, 'M&amp;M'!I:I))/3</f>
        <v>896.09838810702001</v>
      </c>
      <c r="D65">
        <f>(SUMIF(Transfers!B:B, FI_Q!A65, Transfers!N:N))/3</f>
        <v>1256.2646492749207</v>
      </c>
      <c r="E65" s="4">
        <f>VLOOKUP($A65, Taxes!$B:$O, MATCH("SUM_REAL", Taxes!$B$1:$O$1, 0), FALSE)</f>
        <v>2314.9189168588146</v>
      </c>
      <c r="G65" s="58">
        <f t="shared" si="0"/>
        <v>3259.4647124461399</v>
      </c>
      <c r="H65" s="59">
        <f>VLOOKUP(A65, realGDP!B:E, 4, FALSE)</f>
        <v>15190.3</v>
      </c>
      <c r="I65" s="85">
        <f t="shared" si="1"/>
        <v>-2.7797980383540409E-4</v>
      </c>
    </row>
    <row r="66" spans="1:9" x14ac:dyDescent="0.25">
      <c r="A66" t="s">
        <v>57</v>
      </c>
      <c r="B66">
        <f>SUMIF('C&amp;I'!B:B, FI_Q!$A66, 'C&amp;I'!D:D)</f>
        <v>2957.8</v>
      </c>
      <c r="C66">
        <f>(SUMIF('M&amp;M'!B:B, FI_Q!A66, 'M&amp;M'!I:I))/3</f>
        <v>898.58609960998854</v>
      </c>
      <c r="D66">
        <f>(SUMIF(Transfers!B:B, FI_Q!A66, Transfers!N:N))/3</f>
        <v>1264.3906939126259</v>
      </c>
      <c r="E66" s="4">
        <f>VLOOKUP($A66, Taxes!$B:$O, MATCH("SUM_REAL", Taxes!$B$1:$O$1, 0), FALSE)</f>
        <v>2371.2893809000266</v>
      </c>
      <c r="G66" s="58">
        <f t="shared" si="0"/>
        <v>3204.7456702549889</v>
      </c>
      <c r="H66" s="59">
        <f>VLOOKUP(A66, realGDP!B:E, 4, FALSE)</f>
        <v>15275</v>
      </c>
      <c r="I66" s="85">
        <f t="shared" si="1"/>
        <v>-3.5822613545761668E-3</v>
      </c>
    </row>
    <row r="67" spans="1:9" x14ac:dyDescent="0.25">
      <c r="A67" t="s">
        <v>58</v>
      </c>
      <c r="B67">
        <f>SUMIF('C&amp;I'!B:B, FI_Q!$A67, 'C&amp;I'!D:D)</f>
        <v>2954.9</v>
      </c>
      <c r="C67">
        <f>(SUMIF('M&amp;M'!B:B, FI_Q!A67, 'M&amp;M'!I:I))/3</f>
        <v>917.52373210855058</v>
      </c>
      <c r="D67">
        <f>(SUMIF(Transfers!B:B, FI_Q!A67, Transfers!N:N))/3</f>
        <v>1258.4783389068373</v>
      </c>
      <c r="E67" s="4">
        <f>VLOOKUP($A67, Taxes!$B:$O, MATCH("SUM_REAL", Taxes!$B$1:$O$1, 0), FALSE)</f>
        <v>2379.3194656993328</v>
      </c>
      <c r="G67" s="58">
        <f t="shared" si="0"/>
        <v>3216.0477192468034</v>
      </c>
      <c r="H67" s="59">
        <f>VLOOKUP(A67, realGDP!B:E, 4, FALSE)</f>
        <v>15336.7</v>
      </c>
      <c r="I67" s="85">
        <f t="shared" si="1"/>
        <v>7.369283478071844E-4</v>
      </c>
    </row>
    <row r="68" spans="1:9" x14ac:dyDescent="0.25">
      <c r="A68" t="s">
        <v>59</v>
      </c>
      <c r="B68">
        <f>SUMIF('C&amp;I'!B:B, FI_Q!$A68, 'C&amp;I'!D:D)</f>
        <v>2974.4</v>
      </c>
      <c r="C68">
        <f>(SUMIF('M&amp;M'!B:B, FI_Q!A68, 'M&amp;M'!I:I))/3</f>
        <v>917.31015754795635</v>
      </c>
      <c r="D68">
        <f>(SUMIF(Transfers!B:B, FI_Q!A68, Transfers!N:N))/3</f>
        <v>1256.5676729251804</v>
      </c>
      <c r="E68" s="4">
        <f>VLOOKUP($A68, Taxes!$B:$O, MATCH("SUM_REAL", Taxes!$B$1:$O$1, 0), FALSE)</f>
        <v>2398.3540799608295</v>
      </c>
      <c r="G68" s="58">
        <f t="shared" si="0"/>
        <v>3218.8807063081831</v>
      </c>
      <c r="H68" s="59">
        <f>VLOOKUP(A68, realGDP!B:E, 4, FALSE)</f>
        <v>15431.3</v>
      </c>
      <c r="I68" s="85">
        <f t="shared" si="1"/>
        <v>1.8358706404384296E-4</v>
      </c>
    </row>
    <row r="69" spans="1:9" x14ac:dyDescent="0.25">
      <c r="A69" t="s">
        <v>60</v>
      </c>
      <c r="B69">
        <f>SUMIF('C&amp;I'!B:B, FI_Q!$A69, 'C&amp;I'!D:D)</f>
        <v>2928.7</v>
      </c>
      <c r="C69">
        <f>(SUMIF('M&amp;M'!B:B, FI_Q!A69, 'M&amp;M'!I:I))/3</f>
        <v>926.42454075879766</v>
      </c>
      <c r="D69">
        <f>(SUMIF(Transfers!B:B, FI_Q!A69, Transfers!N:N))/3</f>
        <v>1256.019173861552</v>
      </c>
      <c r="E69" s="4">
        <f>VLOOKUP($A69, Taxes!$B:$O, MATCH("SUM_REAL", Taxes!$B$1:$O$1, 0), FALSE)</f>
        <v>2465.4786122074006</v>
      </c>
      <c r="G69" s="58">
        <f t="shared" si="0"/>
        <v>3134.32425092831</v>
      </c>
      <c r="H69" s="59">
        <f>VLOOKUP(A69, realGDP!B:E, 4, FALSE)</f>
        <v>15433.7</v>
      </c>
      <c r="I69" s="85">
        <f t="shared" si="1"/>
        <v>-5.4786898397580046E-3</v>
      </c>
    </row>
    <row r="70" spans="1:9" x14ac:dyDescent="0.25">
      <c r="A70" t="s">
        <v>61</v>
      </c>
      <c r="B70">
        <f>SUMIF('C&amp;I'!B:B, FI_Q!$A70, 'C&amp;I'!D:D)</f>
        <v>2899.8</v>
      </c>
      <c r="C70">
        <f>(SUMIF('M&amp;M'!B:B, FI_Q!A70, 'M&amp;M'!I:I))/3</f>
        <v>929.88644815980388</v>
      </c>
      <c r="D70">
        <f>(SUMIF(Transfers!B:B, FI_Q!A70, Transfers!N:N))/3</f>
        <v>1265.3694751704084</v>
      </c>
      <c r="E70" s="4">
        <f>VLOOKUP($A70, Taxes!$B:$O, MATCH("SUM_REAL", Taxes!$B$1:$O$1, 0), FALSE)</f>
        <v>2640.1368876754341</v>
      </c>
      <c r="G70" s="58">
        <f t="shared" si="0"/>
        <v>2990.1460863997845</v>
      </c>
      <c r="H70" s="59">
        <f>VLOOKUP(A70, realGDP!B:E, 4, FALSE)</f>
        <v>15538.4</v>
      </c>
      <c r="I70" s="85">
        <f t="shared" si="1"/>
        <v>-9.2788295145269459E-3</v>
      </c>
    </row>
    <row r="71" spans="1:9" x14ac:dyDescent="0.25">
      <c r="A71" t="s">
        <v>62</v>
      </c>
      <c r="B71">
        <f>SUMIF('C&amp;I'!B:B, FI_Q!$A71, 'C&amp;I'!D:D)</f>
        <v>2901.2</v>
      </c>
      <c r="C71">
        <f>(SUMIF('M&amp;M'!B:B, FI_Q!A71, 'M&amp;M'!I:I))/3</f>
        <v>935.13856553439689</v>
      </c>
      <c r="D71">
        <f>(SUMIF(Transfers!B:B, FI_Q!A71, Transfers!N:N))/3</f>
        <v>1267.3403566447498</v>
      </c>
      <c r="E71" s="4">
        <f>VLOOKUP($A71, Taxes!$B:$O, MATCH("SUM_REAL", Taxes!$B$1:$O$1, 0), FALSE)</f>
        <v>2670.2592647937831</v>
      </c>
      <c r="G71" s="58">
        <f t="shared" si="0"/>
        <v>2980.2410129048121</v>
      </c>
      <c r="H71" s="59">
        <f>VLOOKUP(A71, realGDP!B:E, 4, FALSE)</f>
        <v>15606.6</v>
      </c>
      <c r="I71" s="85">
        <f t="shared" si="1"/>
        <v>-6.3467209353558008E-4</v>
      </c>
    </row>
    <row r="72" spans="1:9" x14ac:dyDescent="0.25">
      <c r="A72" t="s">
        <v>63</v>
      </c>
      <c r="B72">
        <f>SUMIF('C&amp;I'!B:B, FI_Q!$A72, 'C&amp;I'!D:D)</f>
        <v>2902.4</v>
      </c>
      <c r="C72">
        <f>(SUMIF('M&amp;M'!B:B, FI_Q!A72, 'M&amp;M'!I:I))/3</f>
        <v>948.29890027749627</v>
      </c>
      <c r="D72">
        <f>(SUMIF(Transfers!B:B, FI_Q!A72, Transfers!N:N))/3</f>
        <v>1265.8463312778442</v>
      </c>
      <c r="E72" s="4">
        <f>VLOOKUP($A72, Taxes!$B:$O, MATCH("SUM_REAL", Taxes!$B$1:$O$1, 0), FALSE)</f>
        <v>2665.8109880297998</v>
      </c>
      <c r="G72" s="58">
        <f t="shared" si="0"/>
        <v>2997.9058838256742</v>
      </c>
      <c r="H72" s="59">
        <f>VLOOKUP(A72, realGDP!B:E, 4, FALSE)</f>
        <v>15779.9</v>
      </c>
      <c r="I72" s="85">
        <f t="shared" si="1"/>
        <v>1.1194539205484247E-3</v>
      </c>
    </row>
    <row r="73" spans="1:9" x14ac:dyDescent="0.25">
      <c r="A73" t="s">
        <v>64</v>
      </c>
      <c r="B73">
        <f>SUMIF('C&amp;I'!B:B, FI_Q!$A73, 'C&amp;I'!D:D)</f>
        <v>2874.5</v>
      </c>
      <c r="C73">
        <f>(SUMIF('M&amp;M'!B:B, FI_Q!A73, 'M&amp;M'!I:I))/3</f>
        <v>946.57625224474816</v>
      </c>
      <c r="D73">
        <f>(SUMIF(Transfers!B:B, FI_Q!A73, Transfers!N:N))/3</f>
        <v>1265.1185517115543</v>
      </c>
      <c r="E73" s="4">
        <f>VLOOKUP($A73, Taxes!$B:$O, MATCH("SUM_REAL", Taxes!$B$1:$O$1, 0), FALSE)</f>
        <v>2693.4602503084789</v>
      </c>
      <c r="G73" s="58">
        <f t="shared" si="0"/>
        <v>2948.0400302245721</v>
      </c>
      <c r="H73" s="59">
        <f>VLOOKUP(A73, realGDP!B:E, 4, FALSE)</f>
        <v>15916.2</v>
      </c>
      <c r="I73" s="85">
        <f t="shared" si="1"/>
        <v>-3.1330250688670733E-3</v>
      </c>
    </row>
    <row r="74" spans="1:9" x14ac:dyDescent="0.25">
      <c r="A74" t="s">
        <v>65</v>
      </c>
      <c r="B74">
        <f>SUMIF('C&amp;I'!B:B, FI_Q!$A74, 'C&amp;I'!D:D)</f>
        <v>2868.5</v>
      </c>
      <c r="C74">
        <f>(SUMIF('M&amp;M'!B:B, FI_Q!A74, 'M&amp;M'!I:I))/3</f>
        <v>0</v>
      </c>
      <c r="D74">
        <f>(SUMIF(Transfers!B:B, FI_Q!A74, Transfers!N:N))/3</f>
        <v>1273.7510748661616</v>
      </c>
      <c r="E74" s="4">
        <f>VLOOKUP($A74, Taxes!$B:$O, MATCH("SUM_REAL", Taxes!$B$1:$O$1, 0), FALSE)</f>
        <v>2735.3841317392948</v>
      </c>
      <c r="G74" s="58">
        <f t="shared" si="0"/>
        <v>1969.2789584135803</v>
      </c>
      <c r="H74" s="59">
        <f>VLOOKUP(A74, realGDP!B:E, 4, FALSE)</f>
        <v>15831.7</v>
      </c>
      <c r="I74" s="85">
        <f t="shared" si="1"/>
        <v>-6.1822866262687626E-2</v>
      </c>
    </row>
    <row r="75" spans="1:9" x14ac:dyDescent="0.25">
      <c r="A75" t="s">
        <v>66</v>
      </c>
      <c r="B75">
        <f>SUMIF('C&amp;I'!B:B, FI_Q!$A75, 'C&amp;I'!D:D)</f>
        <v>2880</v>
      </c>
      <c r="C75">
        <f>(SUMIF('M&amp;M'!B:B, FI_Q!A75, 'M&amp;M'!I:I))/3</f>
        <v>0</v>
      </c>
      <c r="D75">
        <f>(SUMIF(Transfers!B:B, FI_Q!A75, Transfers!N:N))/3</f>
        <v>1286.5394928368958</v>
      </c>
      <c r="E75" s="4">
        <f>VLOOKUP($A75, Taxes!$B:$O, MATCH("SUM_REAL", Taxes!$B$1:$O$1, 0), FALSE)</f>
        <v>2750.0804412778671</v>
      </c>
      <c r="G75" s="58">
        <f t="shared" si="0"/>
        <v>1979.059918186716</v>
      </c>
      <c r="H75" s="59">
        <f>VLOOKUP(A75, realGDP!B:E, 4, FALSE)</f>
        <v>15985.7</v>
      </c>
      <c r="I75" s="85">
        <f t="shared" si="1"/>
        <v>6.1185683286535408E-4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75"/>
  <sheetViews>
    <sheetView zoomScaleNormal="100" workbookViewId="0">
      <selection activeCell="F75" sqref="F75"/>
    </sheetView>
  </sheetViews>
  <sheetFormatPr defaultRowHeight="15" x14ac:dyDescent="0.25"/>
  <cols>
    <col min="2" max="2" width="28.7109375" bestFit="1" customWidth="1"/>
    <col min="3" max="3" width="23.28515625" bestFit="1" customWidth="1"/>
    <col min="4" max="4" width="16.7109375" bestFit="1" customWidth="1"/>
    <col min="5" max="5" width="16.140625" bestFit="1" customWidth="1"/>
    <col min="6" max="6" width="16.42578125" style="58" customWidth="1"/>
    <col min="7" max="7" width="9.140625" style="59"/>
    <col min="8" max="8" width="9.140625" style="61"/>
    <col min="9" max="9" width="9.140625" style="60"/>
    <col min="10" max="16384" width="9.140625" style="56"/>
  </cols>
  <sheetData>
    <row r="1" spans="1:9" x14ac:dyDescent="0.25">
      <c r="A1" s="77" t="s">
        <v>394</v>
      </c>
    </row>
    <row r="3" spans="1:9" ht="15.75" thickBot="1" x14ac:dyDescent="0.3"/>
    <row r="4" spans="1:9" x14ac:dyDescent="0.25">
      <c r="A4" s="25" t="s">
        <v>337</v>
      </c>
      <c r="B4" s="26" t="s">
        <v>336</v>
      </c>
      <c r="C4" s="26" t="s">
        <v>341</v>
      </c>
      <c r="D4" s="27"/>
      <c r="F4" s="58" t="s">
        <v>357</v>
      </c>
      <c r="G4" s="59" t="s">
        <v>369</v>
      </c>
      <c r="H4" s="61" t="s">
        <v>357</v>
      </c>
      <c r="I4" s="60" t="s">
        <v>417</v>
      </c>
    </row>
    <row r="5" spans="1:9" x14ac:dyDescent="0.25">
      <c r="A5" s="28"/>
      <c r="B5" s="24"/>
      <c r="C5" s="24" t="s">
        <v>359</v>
      </c>
      <c r="D5" s="29" t="s">
        <v>360</v>
      </c>
      <c r="H5" s="61" t="s">
        <v>376</v>
      </c>
    </row>
    <row r="6" spans="1:9" x14ac:dyDescent="0.25">
      <c r="A6" s="28">
        <v>1</v>
      </c>
      <c r="B6" s="24" t="s">
        <v>338</v>
      </c>
      <c r="C6" s="24"/>
      <c r="D6" s="29"/>
      <c r="H6" s="61" t="s">
        <v>390</v>
      </c>
    </row>
    <row r="7" spans="1:9" x14ac:dyDescent="0.25">
      <c r="A7" s="28">
        <v>1</v>
      </c>
      <c r="B7" s="24" t="s">
        <v>339</v>
      </c>
      <c r="C7" s="24"/>
      <c r="D7" s="29"/>
    </row>
    <row r="8" spans="1:9" x14ac:dyDescent="0.25">
      <c r="A8" s="28">
        <v>0.8</v>
      </c>
      <c r="B8" s="24" t="s">
        <v>340</v>
      </c>
      <c r="C8" s="24">
        <v>0.5</v>
      </c>
      <c r="D8" s="29">
        <v>0.5</v>
      </c>
    </row>
    <row r="9" spans="1:9" ht="15.75" thickBot="1" x14ac:dyDescent="0.3">
      <c r="A9" s="30">
        <v>-0.7</v>
      </c>
      <c r="B9" s="31" t="s">
        <v>372</v>
      </c>
      <c r="C9" s="31"/>
      <c r="D9" s="32"/>
    </row>
    <row r="12" spans="1:9" x14ac:dyDescent="0.25">
      <c r="E12" s="4"/>
    </row>
    <row r="14" spans="1:9" x14ac:dyDescent="0.25">
      <c r="A14" t="s">
        <v>388</v>
      </c>
    </row>
    <row r="16" spans="1:9" x14ac:dyDescent="0.25">
      <c r="B16" t="s">
        <v>342</v>
      </c>
      <c r="C16" t="s">
        <v>343</v>
      </c>
      <c r="D16" t="s">
        <v>344</v>
      </c>
      <c r="E16" t="s">
        <v>346</v>
      </c>
    </row>
    <row r="17" spans="1:9" x14ac:dyDescent="0.25">
      <c r="B17" t="s">
        <v>338</v>
      </c>
      <c r="C17" s="49" t="s">
        <v>339</v>
      </c>
      <c r="D17" t="s">
        <v>345</v>
      </c>
      <c r="E17" t="s">
        <v>347</v>
      </c>
    </row>
    <row r="18" spans="1:9" x14ac:dyDescent="0.25">
      <c r="A18" t="s">
        <v>9</v>
      </c>
      <c r="B18">
        <f>SUMIF('C&amp;I'!B:B, FI_Q_N!$A18, 'C&amp;I'!G:G)</f>
        <v>1795.1</v>
      </c>
      <c r="C18">
        <f>(SUMIF('M&amp;M'!B:B, FI_Q_N!A18, 'M&amp;M'!J:J))/3</f>
        <v>403.16666666666669</v>
      </c>
      <c r="D18">
        <f>(SUMIF(Transfers!B:B, FI_Q_N!A18, Transfers!O:O))/3</f>
        <v>609.49999999999989</v>
      </c>
      <c r="E18" s="4">
        <f>VLOOKUP($A18, Taxes!$B:$O, MATCH("SUM_NOMINAL", Taxes!$B$1:$O$1, 0), FALSE)</f>
        <v>1952.5</v>
      </c>
      <c r="F18" s="58" t="s">
        <v>358</v>
      </c>
      <c r="G18" s="59">
        <f>VLOOKUP(A18, realGDP!B:E, 4, FALSE)</f>
        <v>12359.1</v>
      </c>
    </row>
    <row r="19" spans="1:9" x14ac:dyDescent="0.25">
      <c r="A19" t="s">
        <v>10</v>
      </c>
      <c r="B19">
        <f>SUMIF('C&amp;I'!B:B, FI_Q_N!$A19, 'C&amp;I'!G:G)</f>
        <v>1828.9</v>
      </c>
      <c r="C19">
        <f>(SUMIF('M&amp;M'!B:B, FI_Q_N!A19, 'M&amp;M'!J:J))/3</f>
        <v>414.36666666666662</v>
      </c>
      <c r="D19">
        <f>(SUMIF(Transfers!B:B, FI_Q_N!A19, Transfers!O:O))/3</f>
        <v>623.59999999999991</v>
      </c>
      <c r="E19" s="4">
        <f>VLOOKUP($A19, Taxes!$B:$O, MATCH("SUM_NOMINAL", Taxes!$B$1:$O$1, 0), FALSE)</f>
        <v>1976.6</v>
      </c>
      <c r="F19" s="58">
        <f t="shared" ref="F19:F50" si="0">$A$6*B19+$A$7*C19+$A$8*($C$8*D19+$D$8*D18)+$A$9*E19</f>
        <v>1352.8866666666672</v>
      </c>
      <c r="G19" s="59">
        <f>VLOOKUP(A19, realGDP!B:E, 4, FALSE)</f>
        <v>12592.5</v>
      </c>
      <c r="H19" s="61">
        <f>F19/realGDP!$D6</f>
        <v>1657.4821639325523</v>
      </c>
    </row>
    <row r="20" spans="1:9" x14ac:dyDescent="0.25">
      <c r="A20" t="s">
        <v>11</v>
      </c>
      <c r="B20">
        <f>SUMIF('C&amp;I'!B:B, FI_Q_N!$A20, 'C&amp;I'!G:G)</f>
        <v>1845</v>
      </c>
      <c r="C20">
        <f>(SUMIF('M&amp;M'!B:B, FI_Q_N!A20, 'M&amp;M'!J:J))/3</f>
        <v>425.4666666666667</v>
      </c>
      <c r="D20">
        <f>(SUMIF(Transfers!B:B, FI_Q_N!A20, Transfers!O:O))/3</f>
        <v>624.96666666666658</v>
      </c>
      <c r="E20" s="4">
        <f>VLOOKUP($A20, Taxes!$B:$O, MATCH("SUM_NOMINAL", Taxes!$B$1:$O$1, 0), FALSE)</f>
        <v>2007.6999999999998</v>
      </c>
      <c r="F20" s="58">
        <f t="shared" si="0"/>
        <v>1364.5033333333336</v>
      </c>
      <c r="G20" s="59">
        <f>VLOOKUP(A20, realGDP!B:E, 4, FALSE)</f>
        <v>12607.7</v>
      </c>
      <c r="H20" s="61">
        <f>F20/realGDP!$D7</f>
        <v>1660.9496218391926</v>
      </c>
      <c r="I20" s="85">
        <f>(H20-H19)/$G20</f>
        <v>2.7502699990007853E-4</v>
      </c>
    </row>
    <row r="21" spans="1:9" x14ac:dyDescent="0.25">
      <c r="A21" t="s">
        <v>12</v>
      </c>
      <c r="B21">
        <f>SUMIF('C&amp;I'!B:B, FI_Q_N!$A21, 'C&amp;I'!G:G)</f>
        <v>1868.7</v>
      </c>
      <c r="C21">
        <f>(SUMIF('M&amp;M'!B:B, FI_Q_N!A21, 'M&amp;M'!J:J))/3</f>
        <v>431.5333333333333</v>
      </c>
      <c r="D21">
        <f>(SUMIF(Transfers!B:B, FI_Q_N!A21, Transfers!O:O))/3</f>
        <v>629.79999999999995</v>
      </c>
      <c r="E21" s="4">
        <f>VLOOKUP($A21, Taxes!$B:$O, MATCH("SUM_NOMINAL", Taxes!$B$1:$O$1, 0), FALSE)</f>
        <v>2024.6999999999998</v>
      </c>
      <c r="F21" s="58">
        <f t="shared" si="0"/>
        <v>1384.8500000000006</v>
      </c>
      <c r="G21" s="59">
        <f>VLOOKUP(A21, realGDP!B:E, 4, FALSE)</f>
        <v>12679.3</v>
      </c>
      <c r="H21" s="61">
        <f>F21/realGDP!$D8</f>
        <v>1676.7159444504989</v>
      </c>
      <c r="I21" s="85">
        <f>(H21-H20)/$G21</f>
        <v>1.2434694826454419E-3</v>
      </c>
    </row>
    <row r="22" spans="1:9" x14ac:dyDescent="0.25">
      <c r="A22" t="s">
        <v>13</v>
      </c>
      <c r="B22">
        <f>SUMIF('C&amp;I'!B:B, FI_Q_N!$A22, 'C&amp;I'!G:G)</f>
        <v>1911.9</v>
      </c>
      <c r="C22">
        <f>(SUMIF('M&amp;M'!B:B, FI_Q_N!A22, 'M&amp;M'!J:J))/3</f>
        <v>448.83333333333331</v>
      </c>
      <c r="D22">
        <f>(SUMIF(Transfers!B:B, FI_Q_N!A22, Transfers!O:O))/3</f>
        <v>654.46666666666658</v>
      </c>
      <c r="E22" s="4">
        <f>VLOOKUP($A22, Taxes!$B:$O, MATCH("SUM_NOMINAL", Taxes!$B$1:$O$1, 0), FALSE)</f>
        <v>2088.3000000000002</v>
      </c>
      <c r="F22" s="58">
        <f t="shared" si="0"/>
        <v>1412.63</v>
      </c>
      <c r="G22" s="59">
        <f>VLOOKUP(A22, realGDP!B:E, 4, FALSE)</f>
        <v>12643.3</v>
      </c>
      <c r="H22" s="61">
        <f>F22/realGDP!$D9</f>
        <v>1699.6703243815575</v>
      </c>
      <c r="I22" s="85">
        <f t="shared" ref="I22:I72" si="1">(H22-H21)/$G22</f>
        <v>1.8155370774290424E-3</v>
      </c>
    </row>
    <row r="23" spans="1:9" x14ac:dyDescent="0.25">
      <c r="A23" t="s">
        <v>14</v>
      </c>
      <c r="B23">
        <f>SUMIF('C&amp;I'!B:B, FI_Q_N!$A23, 'C&amp;I'!G:G)</f>
        <v>1958.6</v>
      </c>
      <c r="C23">
        <f>(SUMIF('M&amp;M'!B:B, FI_Q_N!A23, 'M&amp;M'!J:J))/3</f>
        <v>470.43333333333334</v>
      </c>
      <c r="D23">
        <f>(SUMIF(Transfers!B:B, FI_Q_N!A23, Transfers!O:O))/3</f>
        <v>664.19999999999993</v>
      </c>
      <c r="E23" s="4">
        <f>VLOOKUP($A23, Taxes!$B:$O, MATCH("SUM_NOMINAL", Taxes!$B$1:$O$1, 0), FALSE)</f>
        <v>2094.8000000000002</v>
      </c>
      <c r="F23" s="58">
        <f t="shared" si="0"/>
        <v>1490.1399999999999</v>
      </c>
      <c r="G23" s="59">
        <f>VLOOKUP(A23, realGDP!B:E, 4, FALSE)</f>
        <v>12710.3</v>
      </c>
      <c r="H23" s="61">
        <f>F23/realGDP!$D10</f>
        <v>1780.3557987550626</v>
      </c>
      <c r="I23" s="85">
        <f t="shared" si="1"/>
        <v>6.3480385493265333E-3</v>
      </c>
    </row>
    <row r="24" spans="1:9" x14ac:dyDescent="0.25">
      <c r="A24" t="s">
        <v>15</v>
      </c>
      <c r="B24">
        <f>SUMIF('C&amp;I'!B:B, FI_Q_N!$A24, 'C&amp;I'!G:G)</f>
        <v>1965.5</v>
      </c>
      <c r="C24">
        <f>(SUMIF('M&amp;M'!B:B, FI_Q_N!A24, 'M&amp;M'!J:J))/3</f>
        <v>463.26666666666671</v>
      </c>
      <c r="D24">
        <f>(SUMIF(Transfers!B:B, FI_Q_N!A24, Transfers!O:O))/3</f>
        <v>677.5</v>
      </c>
      <c r="E24" s="4">
        <f>VLOOKUP($A24, Taxes!$B:$O, MATCH("SUM_NOMINAL", Taxes!$B$1:$O$1, 0), FALSE)</f>
        <v>1898.2</v>
      </c>
      <c r="F24" s="58">
        <f t="shared" si="0"/>
        <v>1636.7066666666667</v>
      </c>
      <c r="G24" s="59">
        <f>VLOOKUP(A24, realGDP!B:E, 4, FALSE)</f>
        <v>12670.1</v>
      </c>
      <c r="H24" s="61">
        <f>F24/realGDP!$D11</f>
        <v>1949.0868096491333</v>
      </c>
      <c r="I24" s="85">
        <f t="shared" si="1"/>
        <v>1.3317259602850079E-2</v>
      </c>
    </row>
    <row r="25" spans="1:9" x14ac:dyDescent="0.25">
      <c r="A25" t="s">
        <v>16</v>
      </c>
      <c r="B25">
        <f>SUMIF('C&amp;I'!B:B, FI_Q_N!$A25, 'C&amp;I'!G:G)</f>
        <v>1999.1</v>
      </c>
      <c r="C25">
        <f>(SUMIF('M&amp;M'!B:B, FI_Q_N!A25, 'M&amp;M'!J:J))/3</f>
        <v>496.8</v>
      </c>
      <c r="D25">
        <f>(SUMIF(Transfers!B:B, FI_Q_N!A25, Transfers!O:O))/3</f>
        <v>689.9666666666667</v>
      </c>
      <c r="E25" s="4">
        <f>VLOOKUP($A25, Taxes!$B:$O, MATCH("SUM_NOMINAL", Taxes!$B$1:$O$1, 0), FALSE)</f>
        <v>2017.5</v>
      </c>
      <c r="F25" s="58">
        <f t="shared" si="0"/>
        <v>1630.6366666666668</v>
      </c>
      <c r="G25" s="59">
        <f>VLOOKUP(A25, realGDP!B:E, 4, FALSE)</f>
        <v>12705.3</v>
      </c>
      <c r="H25" s="61">
        <f>F25/realGDP!$D12</f>
        <v>1936.0023112145352</v>
      </c>
      <c r="I25" s="85">
        <f t="shared" si="1"/>
        <v>-1.0298456891689389E-3</v>
      </c>
    </row>
    <row r="26" spans="1:9" x14ac:dyDescent="0.25">
      <c r="A26" t="s">
        <v>17</v>
      </c>
      <c r="B26">
        <f>SUMIF('C&amp;I'!B:B, FI_Q_N!$A26, 'C&amp;I'!G:G)</f>
        <v>2048.3000000000002</v>
      </c>
      <c r="C26">
        <f>(SUMIF('M&amp;M'!B:B, FI_Q_N!A26, 'M&amp;M'!J:J))/3</f>
        <v>498.7</v>
      </c>
      <c r="D26">
        <f>(SUMIF(Transfers!B:B, FI_Q_N!A26, Transfers!O:O))/3</f>
        <v>717.80000000000007</v>
      </c>
      <c r="E26" s="4">
        <f>VLOOKUP($A26, Taxes!$B:$O, MATCH("SUM_NOMINAL", Taxes!$B$1:$O$1, 0), FALSE)</f>
        <v>1869.5000000000002</v>
      </c>
      <c r="F26" s="58">
        <f t="shared" si="0"/>
        <v>1801.4566666666665</v>
      </c>
      <c r="G26" s="59">
        <f>VLOOKUP(A26, realGDP!B:E, 4, FALSE)</f>
        <v>12822.3</v>
      </c>
      <c r="H26" s="61">
        <f>F26/realGDP!$D13</f>
        <v>2131.9770721642976</v>
      </c>
      <c r="I26" s="85">
        <f t="shared" si="1"/>
        <v>1.5283900778312973E-2</v>
      </c>
    </row>
    <row r="27" spans="1:9" x14ac:dyDescent="0.25">
      <c r="A27" t="s">
        <v>18</v>
      </c>
      <c r="B27">
        <f>SUMIF('C&amp;I'!B:B, FI_Q_N!$A27, 'C&amp;I'!G:G)</f>
        <v>2080.6</v>
      </c>
      <c r="C27">
        <f>(SUMIF('M&amp;M'!B:B, FI_Q_N!A27, 'M&amp;M'!J:J))/3</f>
        <v>501.13333333333338</v>
      </c>
      <c r="D27">
        <f>(SUMIF(Transfers!B:B, FI_Q_N!A27, Transfers!O:O))/3</f>
        <v>741</v>
      </c>
      <c r="E27" s="4">
        <f>VLOOKUP($A27, Taxes!$B:$O, MATCH("SUM_NOMINAL", Taxes!$B$1:$O$1, 0), FALSE)</f>
        <v>1856.9</v>
      </c>
      <c r="F27" s="58">
        <f t="shared" si="0"/>
        <v>1865.4233333333332</v>
      </c>
      <c r="G27" s="59">
        <f>VLOOKUP(A27, realGDP!B:E, 4, FALSE)</f>
        <v>12893</v>
      </c>
      <c r="H27" s="61">
        <f>F27/realGDP!$D14</f>
        <v>2199.480419437501</v>
      </c>
      <c r="I27" s="85">
        <f t="shared" si="1"/>
        <v>5.2356586731717534E-3</v>
      </c>
    </row>
    <row r="28" spans="1:9" x14ac:dyDescent="0.25">
      <c r="A28" t="s">
        <v>19</v>
      </c>
      <c r="B28">
        <f>SUMIF('C&amp;I'!B:B, FI_Q_N!$A28, 'C&amp;I'!G:G)</f>
        <v>2107.6999999999998</v>
      </c>
      <c r="C28">
        <f>(SUMIF('M&amp;M'!B:B, FI_Q_N!A28, 'M&amp;M'!J:J))/3</f>
        <v>512</v>
      </c>
      <c r="D28">
        <f>(SUMIF(Transfers!B:B, FI_Q_N!A28, Transfers!O:O))/3</f>
        <v>742.93333333333339</v>
      </c>
      <c r="E28" s="4">
        <f>VLOOKUP($A28, Taxes!$B:$O, MATCH("SUM_NOMINAL", Taxes!$B$1:$O$1, 0), FALSE)</f>
        <v>1862.8</v>
      </c>
      <c r="F28" s="58">
        <f t="shared" si="0"/>
        <v>1909.3133333333333</v>
      </c>
      <c r="G28" s="59">
        <f>VLOOKUP(A28, realGDP!B:E, 4, FALSE)</f>
        <v>12955.8</v>
      </c>
      <c r="H28" s="61">
        <f>F28/realGDP!$D15</f>
        <v>2241.2411472395038</v>
      </c>
      <c r="I28" s="85">
        <f t="shared" si="1"/>
        <v>3.2233229751927901E-3</v>
      </c>
    </row>
    <row r="29" spans="1:9" x14ac:dyDescent="0.25">
      <c r="A29" t="s">
        <v>20</v>
      </c>
      <c r="B29">
        <f>SUMIF('C&amp;I'!B:B, FI_Q_N!$A29, 'C&amp;I'!G:G)</f>
        <v>2143.1</v>
      </c>
      <c r="C29">
        <f>(SUMIF('M&amp;M'!B:B, FI_Q_N!A29, 'M&amp;M'!J:J))/3</f>
        <v>524.96666666666658</v>
      </c>
      <c r="D29">
        <f>(SUMIF(Transfers!B:B, FI_Q_N!A29, Transfers!O:O))/3</f>
        <v>746.06666666666661</v>
      </c>
      <c r="E29" s="4">
        <f>VLOOKUP($A29, Taxes!$B:$O, MATCH("SUM_NOMINAL", Taxes!$B$1:$O$1, 0), FALSE)</f>
        <v>1858.7</v>
      </c>
      <c r="F29" s="58">
        <f t="shared" si="0"/>
        <v>1962.5766666666666</v>
      </c>
      <c r="G29" s="59">
        <f>VLOOKUP(A29, realGDP!B:E, 4, FALSE)</f>
        <v>12964</v>
      </c>
      <c r="H29" s="61">
        <f>F29/realGDP!$D16</f>
        <v>2291.3645686176069</v>
      </c>
      <c r="I29" s="85">
        <f t="shared" si="1"/>
        <v>3.8663546265121185E-3</v>
      </c>
    </row>
    <row r="30" spans="1:9" x14ac:dyDescent="0.25">
      <c r="A30" t="s">
        <v>21</v>
      </c>
      <c r="B30">
        <f>SUMIF('C&amp;I'!B:B, FI_Q_N!$A30, 'C&amp;I'!G:G)</f>
        <v>2178</v>
      </c>
      <c r="C30">
        <f>(SUMIF('M&amp;M'!B:B, FI_Q_N!A30, 'M&amp;M'!J:J))/3</f>
        <v>529.30000000000007</v>
      </c>
      <c r="D30">
        <f>(SUMIF(Transfers!B:B, FI_Q_N!A30, Transfers!O:O))/3</f>
        <v>760.29999999999984</v>
      </c>
      <c r="E30" s="4">
        <f>VLOOKUP($A30, Taxes!$B:$O, MATCH("SUM_NOMINAL", Taxes!$B$1:$O$1, 0), FALSE)</f>
        <v>1844.6</v>
      </c>
      <c r="F30" s="58">
        <f t="shared" si="0"/>
        <v>2018.626666666667</v>
      </c>
      <c r="G30" s="59">
        <f>VLOOKUP(A30, realGDP!B:E, 4, FALSE)</f>
        <v>13031.2</v>
      </c>
      <c r="H30" s="61">
        <f>F30/realGDP!$D17</f>
        <v>2342.3649226222942</v>
      </c>
      <c r="I30" s="85">
        <f t="shared" si="1"/>
        <v>3.9137112472134045E-3</v>
      </c>
    </row>
    <row r="31" spans="1:9" x14ac:dyDescent="0.25">
      <c r="A31" t="s">
        <v>22</v>
      </c>
      <c r="B31">
        <f>SUMIF('C&amp;I'!B:B, FI_Q_N!$A31, 'C&amp;I'!G:G)</f>
        <v>2216.9</v>
      </c>
      <c r="C31">
        <f>(SUMIF('M&amp;M'!B:B, FI_Q_N!A31, 'M&amp;M'!J:J))/3</f>
        <v>533.5333333333333</v>
      </c>
      <c r="D31">
        <f>(SUMIF(Transfers!B:B, FI_Q_N!A31, Transfers!O:O))/3</f>
        <v>774.4</v>
      </c>
      <c r="E31" s="4">
        <f>VLOOKUP($A31, Taxes!$B:$O, MATCH("SUM_NOMINAL", Taxes!$B$1:$O$1, 0), FALSE)</f>
        <v>1852.5000000000002</v>
      </c>
      <c r="F31" s="58">
        <f t="shared" si="0"/>
        <v>2067.5633333333335</v>
      </c>
      <c r="G31" s="59">
        <f>VLOOKUP(A31, realGDP!B:E, 4, FALSE)</f>
        <v>13152.1</v>
      </c>
      <c r="H31" s="61">
        <f>F31/realGDP!$D18</f>
        <v>2391.4907562701214</v>
      </c>
      <c r="I31" s="85">
        <f t="shared" si="1"/>
        <v>3.7352083429891213E-3</v>
      </c>
    </row>
    <row r="32" spans="1:9" x14ac:dyDescent="0.25">
      <c r="A32" t="s">
        <v>23</v>
      </c>
      <c r="B32">
        <f>SUMIF('C&amp;I'!B:B, FI_Q_N!$A32, 'C&amp;I'!G:G)</f>
        <v>2231.1999999999998</v>
      </c>
      <c r="C32">
        <f>(SUMIF('M&amp;M'!B:B, FI_Q_N!A32, 'M&amp;M'!J:J))/3</f>
        <v>550.79999999999995</v>
      </c>
      <c r="D32">
        <f>(SUMIF(Transfers!B:B, FI_Q_N!A32, Transfers!O:O))/3</f>
        <v>780.9666666666667</v>
      </c>
      <c r="E32" s="4">
        <f>VLOOKUP($A32, Taxes!$B:$O, MATCH("SUM_NOMINAL", Taxes!$B$1:$O$1, 0), FALSE)</f>
        <v>1799.1999999999998</v>
      </c>
      <c r="F32" s="58">
        <f t="shared" si="0"/>
        <v>2144.7066666666669</v>
      </c>
      <c r="G32" s="59">
        <f>VLOOKUP(A32, realGDP!B:E, 4, FALSE)</f>
        <v>13372.4</v>
      </c>
      <c r="H32" s="61">
        <f>F32/realGDP!$D19</f>
        <v>2467.0516330396244</v>
      </c>
      <c r="I32" s="85">
        <f t="shared" si="1"/>
        <v>5.6505097641039014E-3</v>
      </c>
    </row>
    <row r="33" spans="1:9" x14ac:dyDescent="0.25">
      <c r="A33" t="s">
        <v>24</v>
      </c>
      <c r="B33">
        <f>SUMIF('C&amp;I'!B:B, FI_Q_N!$A33, 'C&amp;I'!G:G)</f>
        <v>2257.3000000000002</v>
      </c>
      <c r="C33">
        <f>(SUMIF('M&amp;M'!B:B, FI_Q_N!A33, 'M&amp;M'!J:J))/3</f>
        <v>551.43333333333339</v>
      </c>
      <c r="D33">
        <f>(SUMIF(Transfers!B:B, FI_Q_N!A33, Transfers!O:O))/3</f>
        <v>785.76666666666677</v>
      </c>
      <c r="E33" s="4">
        <f>VLOOKUP($A33, Taxes!$B:$O, MATCH("SUM_NOMINAL", Taxes!$B$1:$O$1, 0), FALSE)</f>
        <v>1881.9</v>
      </c>
      <c r="F33" s="58">
        <f t="shared" si="0"/>
        <v>2118.0966666666673</v>
      </c>
      <c r="G33" s="59">
        <f>VLOOKUP(A33, realGDP!B:E, 4, FALSE)</f>
        <v>13528.7</v>
      </c>
      <c r="H33" s="61">
        <f>F33/realGDP!$D20</f>
        <v>2424.9498164388378</v>
      </c>
      <c r="I33" s="85">
        <f t="shared" si="1"/>
        <v>-3.1120371211414699E-3</v>
      </c>
    </row>
    <row r="34" spans="1:9" x14ac:dyDescent="0.25">
      <c r="A34" t="s">
        <v>25</v>
      </c>
      <c r="B34">
        <f>SUMIF('C&amp;I'!B:B, FI_Q_N!$A34, 'C&amp;I'!G:G)</f>
        <v>2303.1</v>
      </c>
      <c r="C34">
        <f>(SUMIF('M&amp;M'!B:B, FI_Q_N!A34, 'M&amp;M'!J:J))/3</f>
        <v>576.5</v>
      </c>
      <c r="D34">
        <f>(SUMIF(Transfers!B:B, FI_Q_N!A34, Transfers!O:O))/3</f>
        <v>800.06666666666661</v>
      </c>
      <c r="E34" s="4">
        <f>VLOOKUP($A34, Taxes!$B:$O, MATCH("SUM_NOMINAL", Taxes!$B$1:$O$1, 0), FALSE)</f>
        <v>1887.7</v>
      </c>
      <c r="F34" s="58">
        <f t="shared" si="0"/>
        <v>2192.5433333333335</v>
      </c>
      <c r="G34" s="59">
        <f>VLOOKUP(A34, realGDP!B:E, 4, FALSE)</f>
        <v>13606.5</v>
      </c>
      <c r="H34" s="61">
        <f>F34/realGDP!$D21</f>
        <v>2488.4724807433299</v>
      </c>
      <c r="I34" s="85">
        <f t="shared" si="1"/>
        <v>4.6685528463963604E-3</v>
      </c>
    </row>
    <row r="35" spans="1:9" x14ac:dyDescent="0.25">
      <c r="A35" t="s">
        <v>26</v>
      </c>
      <c r="B35">
        <f>SUMIF('C&amp;I'!B:B, FI_Q_N!$A35, 'C&amp;I'!G:G)</f>
        <v>2343.6</v>
      </c>
      <c r="C35">
        <f>(SUMIF('M&amp;M'!B:B, FI_Q_N!A35, 'M&amp;M'!J:J))/3</f>
        <v>593.5333333333333</v>
      </c>
      <c r="D35">
        <f>(SUMIF(Transfers!B:B, FI_Q_N!A35, Transfers!O:O))/3</f>
        <v>802.69999999999993</v>
      </c>
      <c r="E35" s="4">
        <f>VLOOKUP($A35, Taxes!$B:$O, MATCH("SUM_NOMINAL", Taxes!$B$1:$O$1, 0), FALSE)</f>
        <v>1918</v>
      </c>
      <c r="F35" s="58">
        <f t="shared" si="0"/>
        <v>2235.64</v>
      </c>
      <c r="G35" s="59">
        <f>VLOOKUP(A35, realGDP!B:E, 4, FALSE)</f>
        <v>13706.2</v>
      </c>
      <c r="H35" s="61">
        <f>F35/realGDP!$D22</f>
        <v>2515.4880450070323</v>
      </c>
      <c r="I35" s="85">
        <f t="shared" si="1"/>
        <v>1.9710469906832197E-3</v>
      </c>
    </row>
    <row r="36" spans="1:9" x14ac:dyDescent="0.25">
      <c r="A36" t="s">
        <v>27</v>
      </c>
      <c r="B36">
        <f>SUMIF('C&amp;I'!B:B, FI_Q_N!$A36, 'C&amp;I'!G:G)</f>
        <v>2381.8000000000002</v>
      </c>
      <c r="C36">
        <f>(SUMIF('M&amp;M'!B:B, FI_Q_N!A36, 'M&amp;M'!J:J))/3</f>
        <v>596.86666666666667</v>
      </c>
      <c r="D36">
        <f>(SUMIF(Transfers!B:B, FI_Q_N!A36, Transfers!O:O))/3</f>
        <v>807.33333333333337</v>
      </c>
      <c r="E36" s="4">
        <f>VLOOKUP($A36, Taxes!$B:$O, MATCH("SUM_NOMINAL", Taxes!$B$1:$O$1, 0), FALSE)</f>
        <v>1973.7</v>
      </c>
      <c r="F36" s="58">
        <f t="shared" si="0"/>
        <v>2241.09</v>
      </c>
      <c r="G36" s="59">
        <f>VLOOKUP(A36, realGDP!B:E, 4, FALSE)</f>
        <v>13830.8</v>
      </c>
      <c r="H36" s="61">
        <f>F36/realGDP!$D23</f>
        <v>2506.1953434277921</v>
      </c>
      <c r="I36" s="85">
        <f t="shared" si="1"/>
        <v>-6.7188460387253106E-4</v>
      </c>
    </row>
    <row r="37" spans="1:9" x14ac:dyDescent="0.25">
      <c r="A37" t="s">
        <v>28</v>
      </c>
      <c r="B37">
        <f>SUMIF('C&amp;I'!B:B, FI_Q_N!$A37, 'C&amp;I'!G:G)</f>
        <v>2401.1999999999998</v>
      </c>
      <c r="C37">
        <f>(SUMIF('M&amp;M'!B:B, FI_Q_N!A37, 'M&amp;M'!J:J))/3</f>
        <v>609.9666666666667</v>
      </c>
      <c r="D37">
        <f>(SUMIF(Transfers!B:B, FI_Q_N!A37, Transfers!O:O))/3</f>
        <v>812.73333333333323</v>
      </c>
      <c r="E37" s="4">
        <f>VLOOKUP($A37, Taxes!$B:$O, MATCH("SUM_NOMINAL", Taxes!$B$1:$O$1, 0), FALSE)</f>
        <v>2006.4</v>
      </c>
      <c r="F37" s="58">
        <f t="shared" si="0"/>
        <v>2254.7133333333331</v>
      </c>
      <c r="G37" s="59">
        <f>VLOOKUP(A37, realGDP!B:E, 4, FALSE)</f>
        <v>13950.4</v>
      </c>
      <c r="H37" s="61">
        <f>F37/realGDP!$D24</f>
        <v>2503.873816847864</v>
      </c>
      <c r="I37" s="85">
        <f t="shared" si="1"/>
        <v>-1.6641290428432906E-4</v>
      </c>
    </row>
    <row r="38" spans="1:9" x14ac:dyDescent="0.25">
      <c r="A38" t="s">
        <v>29</v>
      </c>
      <c r="B38">
        <f>SUMIF('C&amp;I'!B:B, FI_Q_N!$A38, 'C&amp;I'!G:G)</f>
        <v>2442.1999999999998</v>
      </c>
      <c r="C38">
        <f>(SUMIF('M&amp;M'!B:B, FI_Q_N!A38, 'M&amp;M'!J:J))/3</f>
        <v>624.6</v>
      </c>
      <c r="D38">
        <f>(SUMIF(Transfers!B:B, FI_Q_N!A38, Transfers!O:O))/3</f>
        <v>836.5</v>
      </c>
      <c r="E38" s="4">
        <f>VLOOKUP($A38, Taxes!$B:$O, MATCH("SUM_NOMINAL", Taxes!$B$1:$O$1, 0), FALSE)</f>
        <v>2102.5</v>
      </c>
      <c r="F38" s="58">
        <f t="shared" si="0"/>
        <v>2254.7433333333329</v>
      </c>
      <c r="G38" s="59">
        <f>VLOOKUP(A38, realGDP!B:E, 4, FALSE)</f>
        <v>14099.1</v>
      </c>
      <c r="H38" s="61">
        <f>F38/realGDP!$D25</f>
        <v>2480.9296934886975</v>
      </c>
      <c r="I38" s="85">
        <f t="shared" si="1"/>
        <v>-1.6273466646216069E-3</v>
      </c>
    </row>
    <row r="39" spans="1:9" x14ac:dyDescent="0.25">
      <c r="A39" t="s">
        <v>30</v>
      </c>
      <c r="B39">
        <f>SUMIF('C&amp;I'!B:B, FI_Q_N!$A39, 'C&amp;I'!G:G)</f>
        <v>2469.6999999999998</v>
      </c>
      <c r="C39">
        <f>(SUMIF('M&amp;M'!B:B, FI_Q_N!A39, 'M&amp;M'!J:J))/3</f>
        <v>640.0333333333333</v>
      </c>
      <c r="D39">
        <f>(SUMIF(Transfers!B:B, FI_Q_N!A39, Transfers!O:O))/3</f>
        <v>841.86666666666679</v>
      </c>
      <c r="E39" s="4">
        <f>VLOOKUP($A39, Taxes!$B:$O, MATCH("SUM_NOMINAL", Taxes!$B$1:$O$1, 0), FALSE)</f>
        <v>2136</v>
      </c>
      <c r="F39" s="58">
        <f t="shared" si="0"/>
        <v>2285.88</v>
      </c>
      <c r="G39" s="59">
        <f>VLOOKUP(A39, realGDP!B:E, 4, FALSE)</f>
        <v>14172.7</v>
      </c>
      <c r="H39" s="61">
        <f>F39/realGDP!$D26</f>
        <v>2497.0560283145624</v>
      </c>
      <c r="I39" s="85">
        <f t="shared" si="1"/>
        <v>1.1378449290442108E-3</v>
      </c>
    </row>
    <row r="40" spans="1:9" x14ac:dyDescent="0.25">
      <c r="A40" t="s">
        <v>31</v>
      </c>
      <c r="B40">
        <f>SUMIF('C&amp;I'!B:B, FI_Q_N!$A40, 'C&amp;I'!G:G)</f>
        <v>2521.6</v>
      </c>
      <c r="C40">
        <f>(SUMIF('M&amp;M'!B:B, FI_Q_N!A40, 'M&amp;M'!J:J))/3</f>
        <v>635.33333333333337</v>
      </c>
      <c r="D40">
        <f>(SUMIF(Transfers!B:B, FI_Q_N!A40, Transfers!O:O))/3</f>
        <v>860.33333333333337</v>
      </c>
      <c r="E40" s="4">
        <f>VLOOKUP($A40, Taxes!$B:$O, MATCH("SUM_NOMINAL", Taxes!$B$1:$O$1, 0), FALSE)</f>
        <v>2177.9</v>
      </c>
      <c r="F40" s="58">
        <f t="shared" si="0"/>
        <v>2313.2833333333338</v>
      </c>
      <c r="G40" s="59">
        <f>VLOOKUP(A40, realGDP!B:E, 4, FALSE)</f>
        <v>14291.8</v>
      </c>
      <c r="H40" s="61">
        <f>F40/realGDP!$D27</f>
        <v>2503.5804860802973</v>
      </c>
      <c r="I40" s="85">
        <f t="shared" si="1"/>
        <v>4.5651756711785439E-4</v>
      </c>
    </row>
    <row r="41" spans="1:9" x14ac:dyDescent="0.25">
      <c r="A41" t="s">
        <v>32</v>
      </c>
      <c r="B41">
        <f>SUMIF('C&amp;I'!B:B, FI_Q_N!$A41, 'C&amp;I'!G:G)</f>
        <v>2541.3000000000002</v>
      </c>
      <c r="C41">
        <f>(SUMIF('M&amp;M'!B:B, FI_Q_N!A41, 'M&amp;M'!J:J))/3</f>
        <v>646.43333333333328</v>
      </c>
      <c r="D41">
        <f>(SUMIF(Transfers!B:B, FI_Q_N!A41, Transfers!O:O))/3</f>
        <v>860.30000000000007</v>
      </c>
      <c r="E41" s="4">
        <f>VLOOKUP($A41, Taxes!$B:$O, MATCH("SUM_NOMINAL", Taxes!$B$1:$O$1, 0), FALSE)</f>
        <v>2216.4</v>
      </c>
      <c r="F41" s="58">
        <f t="shared" si="0"/>
        <v>2324.5066666666671</v>
      </c>
      <c r="G41" s="59">
        <f>VLOOKUP(A41, realGDP!B:E, 4, FALSE)</f>
        <v>14373.4</v>
      </c>
      <c r="H41" s="61">
        <f>F41/realGDP!$D28</f>
        <v>2496.7848191908347</v>
      </c>
      <c r="I41" s="85">
        <f t="shared" si="1"/>
        <v>-4.727946685865981E-4</v>
      </c>
    </row>
    <row r="42" spans="1:9" x14ac:dyDescent="0.25">
      <c r="A42" t="s">
        <v>33</v>
      </c>
      <c r="B42">
        <f>SUMIF('C&amp;I'!B:B, FI_Q_N!$A42, 'C&amp;I'!G:G)</f>
        <v>2592.1999999999998</v>
      </c>
      <c r="C42">
        <f>(SUMIF('M&amp;M'!B:B, FI_Q_N!A42, 'M&amp;M'!J:J))/3</f>
        <v>680.86666666666667</v>
      </c>
      <c r="D42">
        <f>(SUMIF(Transfers!B:B, FI_Q_N!A42, Transfers!O:O))/3</f>
        <v>881.4</v>
      </c>
      <c r="E42" s="4">
        <f>VLOOKUP($A42, Taxes!$B:$O, MATCH("SUM_NOMINAL", Taxes!$B$1:$O$1, 0), FALSE)</f>
        <v>2310.7999999999997</v>
      </c>
      <c r="F42" s="58">
        <f t="shared" si="0"/>
        <v>2352.1866666666674</v>
      </c>
      <c r="G42" s="59">
        <f>VLOOKUP(A42, realGDP!B:E, 4, FALSE)</f>
        <v>14546.1</v>
      </c>
      <c r="H42" s="61">
        <f>F42/realGDP!$D29</f>
        <v>2506.8064910336216</v>
      </c>
      <c r="I42" s="85">
        <f t="shared" si="1"/>
        <v>6.8895936661970373E-4</v>
      </c>
    </row>
    <row r="43" spans="1:9" x14ac:dyDescent="0.25">
      <c r="A43" t="s">
        <v>34</v>
      </c>
      <c r="B43">
        <f>SUMIF('C&amp;I'!B:B, FI_Q_N!$A43, 'C&amp;I'!G:G)</f>
        <v>2630.7</v>
      </c>
      <c r="C43">
        <f>(SUMIF('M&amp;M'!B:B, FI_Q_N!A43, 'M&amp;M'!J:J))/3</f>
        <v>690.4666666666667</v>
      </c>
      <c r="D43">
        <f>(SUMIF(Transfers!B:B, FI_Q_N!A43, Transfers!O:O))/3</f>
        <v>888.56666666666661</v>
      </c>
      <c r="E43" s="4">
        <f>VLOOKUP($A43, Taxes!$B:$O, MATCH("SUM_NOMINAL", Taxes!$B$1:$O$1, 0), FALSE)</f>
        <v>2343.6999999999998</v>
      </c>
      <c r="F43" s="58">
        <f t="shared" si="0"/>
        <v>2388.5633333333335</v>
      </c>
      <c r="G43" s="59">
        <f>VLOOKUP(A43, realGDP!B:E, 4, FALSE)</f>
        <v>14589.6</v>
      </c>
      <c r="H43" s="61">
        <f>F43/realGDP!$D30</f>
        <v>2525.2554086009004</v>
      </c>
      <c r="I43" s="85">
        <f t="shared" si="1"/>
        <v>1.264525248620856E-3</v>
      </c>
    </row>
    <row r="44" spans="1:9" x14ac:dyDescent="0.25">
      <c r="A44" t="s">
        <v>35</v>
      </c>
      <c r="B44">
        <f>SUMIF('C&amp;I'!B:B, FI_Q_N!$A44, 'C&amp;I'!G:G)</f>
        <v>2655.4</v>
      </c>
      <c r="C44">
        <f>(SUMIF('M&amp;M'!B:B, FI_Q_N!A44, 'M&amp;M'!J:J))/3</f>
        <v>710.9666666666667</v>
      </c>
      <c r="D44">
        <f>(SUMIF(Transfers!B:B, FI_Q_N!A44, Transfers!O:O))/3</f>
        <v>892.56666666666661</v>
      </c>
      <c r="E44" s="4">
        <f>VLOOKUP($A44, Taxes!$B:$O, MATCH("SUM_NOMINAL", Taxes!$B$1:$O$1, 0), FALSE)</f>
        <v>2357.6999999999998</v>
      </c>
      <c r="F44" s="58">
        <f t="shared" si="0"/>
        <v>2428.4300000000003</v>
      </c>
      <c r="G44" s="59">
        <f>VLOOKUP(A44, realGDP!B:E, 4, FALSE)</f>
        <v>14602.6</v>
      </c>
      <c r="H44" s="61">
        <f>F44/realGDP!$D31</f>
        <v>2549.6131111741056</v>
      </c>
      <c r="I44" s="85">
        <f t="shared" si="1"/>
        <v>1.6680387446896571E-3</v>
      </c>
    </row>
    <row r="45" spans="1:9" x14ac:dyDescent="0.25">
      <c r="A45" t="s">
        <v>36</v>
      </c>
      <c r="B45">
        <f>SUMIF('C&amp;I'!B:B, FI_Q_N!$A45, 'C&amp;I'!G:G)</f>
        <v>2690.6</v>
      </c>
      <c r="C45">
        <f>(SUMIF('M&amp;M'!B:B, FI_Q_N!A45, 'M&amp;M'!J:J))/3</f>
        <v>710.79999999999984</v>
      </c>
      <c r="D45">
        <f>(SUMIF(Transfers!B:B, FI_Q_N!A45, Transfers!O:O))/3</f>
        <v>896.9666666666667</v>
      </c>
      <c r="E45" s="4">
        <f>VLOOKUP($A45, Taxes!$B:$O, MATCH("SUM_NOMINAL", Taxes!$B$1:$O$1, 0), FALSE)</f>
        <v>2411.5</v>
      </c>
      <c r="F45" s="58">
        <f t="shared" si="0"/>
        <v>2429.163333333333</v>
      </c>
      <c r="G45" s="59">
        <f>VLOOKUP(A45, realGDP!B:E, 4, FALSE)</f>
        <v>14716.9</v>
      </c>
      <c r="H45" s="61">
        <f>F45/realGDP!$D32</f>
        <v>2541.4975238892371</v>
      </c>
      <c r="I45" s="85">
        <f t="shared" si="1"/>
        <v>-5.5144679143491666E-4</v>
      </c>
    </row>
    <row r="46" spans="1:9" x14ac:dyDescent="0.25">
      <c r="A46" t="s">
        <v>37</v>
      </c>
      <c r="B46">
        <f>SUMIF('C&amp;I'!B:B, FI_Q_N!$A46, 'C&amp;I'!G:G)</f>
        <v>2735.6</v>
      </c>
      <c r="C46">
        <f>(SUMIF('M&amp;M'!B:B, FI_Q_N!A46, 'M&amp;M'!J:J))/3</f>
        <v>749.86666666666667</v>
      </c>
      <c r="D46">
        <f>(SUMIF(Transfers!B:B, FI_Q_N!A46, Transfers!O:O))/3</f>
        <v>925.06666666666672</v>
      </c>
      <c r="E46" s="4">
        <f>VLOOKUP($A46, Taxes!$B:$O, MATCH("SUM_NOMINAL", Taxes!$B$1:$O$1, 0), FALSE)</f>
        <v>2499.4</v>
      </c>
      <c r="F46" s="58">
        <f t="shared" si="0"/>
        <v>2464.6999999999998</v>
      </c>
      <c r="G46" s="59">
        <f>VLOOKUP(A46, realGDP!B:E, 4, FALSE)</f>
        <v>14726</v>
      </c>
      <c r="H46" s="61">
        <f>F46/realGDP!$D33</f>
        <v>2550.0237962215738</v>
      </c>
      <c r="I46" s="85">
        <f t="shared" si="1"/>
        <v>5.789944541855699E-4</v>
      </c>
    </row>
    <row r="47" spans="1:9" x14ac:dyDescent="0.25">
      <c r="A47" t="s">
        <v>38</v>
      </c>
      <c r="B47">
        <f>SUMIF('C&amp;I'!B:B, FI_Q_N!$A47, 'C&amp;I'!G:G)</f>
        <v>2782.5</v>
      </c>
      <c r="C47">
        <f>(SUMIF('M&amp;M'!B:B, FI_Q_N!A47, 'M&amp;M'!J:J))/3</f>
        <v>738.96666666666658</v>
      </c>
      <c r="D47">
        <f>(SUMIF(Transfers!B:B, FI_Q_N!A47, Transfers!O:O))/3</f>
        <v>934.36666666666667</v>
      </c>
      <c r="E47" s="4">
        <f>VLOOKUP($A47, Taxes!$B:$O, MATCH("SUM_NOMINAL", Taxes!$B$1:$O$1, 0), FALSE)</f>
        <v>2526.1</v>
      </c>
      <c r="F47" s="58">
        <f t="shared" si="0"/>
        <v>2496.9700000000003</v>
      </c>
      <c r="G47" s="59">
        <f>VLOOKUP(A47, realGDP!B:E, 4, FALSE)</f>
        <v>14838.7</v>
      </c>
      <c r="H47" s="61">
        <f>F47/realGDP!$D34</f>
        <v>2569.0577607671257</v>
      </c>
      <c r="I47" s="85">
        <f t="shared" si="1"/>
        <v>1.2827245341945016E-3</v>
      </c>
    </row>
    <row r="48" spans="1:9" x14ac:dyDescent="0.25">
      <c r="A48" t="s">
        <v>39</v>
      </c>
      <c r="B48">
        <f>SUMIF('C&amp;I'!B:B, FI_Q_N!$A48, 'C&amp;I'!G:G)</f>
        <v>2824.3</v>
      </c>
      <c r="C48">
        <f>(SUMIF('M&amp;M'!B:B, FI_Q_N!A48, 'M&amp;M'!J:J))/3</f>
        <v>752.76666666666677</v>
      </c>
      <c r="D48">
        <f>(SUMIF(Transfers!B:B, FI_Q_N!A48, Transfers!O:O))/3</f>
        <v>942.56666666666661</v>
      </c>
      <c r="E48" s="4">
        <f>VLOOKUP($A48, Taxes!$B:$O, MATCH("SUM_NOMINAL", Taxes!$B$1:$O$1, 0), FALSE)</f>
        <v>2540.8000000000002</v>
      </c>
      <c r="F48" s="58">
        <f t="shared" si="0"/>
        <v>2549.2800000000002</v>
      </c>
      <c r="G48" s="59">
        <f>VLOOKUP(A48, realGDP!B:E, 4, FALSE)</f>
        <v>14938.5</v>
      </c>
      <c r="H48" s="61">
        <f>F48/realGDP!$D35</f>
        <v>2613.8150946878432</v>
      </c>
      <c r="I48" s="85">
        <f t="shared" si="1"/>
        <v>2.9961062971996808E-3</v>
      </c>
    </row>
    <row r="49" spans="1:9" x14ac:dyDescent="0.25">
      <c r="A49" t="s">
        <v>40</v>
      </c>
      <c r="B49">
        <f>SUMIF('C&amp;I'!B:B, FI_Q_N!$A49, 'C&amp;I'!G:G)</f>
        <v>2865.3</v>
      </c>
      <c r="C49">
        <f>(SUMIF('M&amp;M'!B:B, FI_Q_N!A49, 'M&amp;M'!J:J))/3</f>
        <v>771.23333333333323</v>
      </c>
      <c r="D49">
        <f>(SUMIF(Transfers!B:B, FI_Q_N!A49, Transfers!O:O))/3</f>
        <v>953.76666666666677</v>
      </c>
      <c r="E49" s="4">
        <f>VLOOKUP($A49, Taxes!$B:$O, MATCH("SUM_NOMINAL", Taxes!$B$1:$O$1, 0), FALSE)</f>
        <v>2573.6</v>
      </c>
      <c r="F49" s="58">
        <f t="shared" si="0"/>
        <v>2593.5466666666671</v>
      </c>
      <c r="G49" s="59">
        <f>VLOOKUP(A49, realGDP!B:E, 4, FALSE)</f>
        <v>14991.8</v>
      </c>
      <c r="H49" s="61">
        <f>F49/realGDP!$D36</f>
        <v>2647.6649379993742</v>
      </c>
      <c r="I49" s="85">
        <f t="shared" si="1"/>
        <v>2.2578905342607964E-3</v>
      </c>
    </row>
    <row r="50" spans="1:9" x14ac:dyDescent="0.25">
      <c r="A50" t="s">
        <v>41</v>
      </c>
      <c r="B50">
        <f>SUMIF('C&amp;I'!B:B, FI_Q_N!$A50, 'C&amp;I'!G:G)</f>
        <v>2923.8</v>
      </c>
      <c r="C50">
        <f>(SUMIF('M&amp;M'!B:B, FI_Q_N!A50, 'M&amp;M'!J:J))/3</f>
        <v>781.80000000000007</v>
      </c>
      <c r="D50">
        <f>(SUMIF(Transfers!B:B, FI_Q_N!A50, Transfers!O:O))/3</f>
        <v>980.63333333333333</v>
      </c>
      <c r="E50" s="4">
        <f>VLOOKUP($A50, Taxes!$B:$O, MATCH("SUM_NOMINAL", Taxes!$B$1:$O$1, 0), FALSE)</f>
        <v>2603</v>
      </c>
      <c r="F50" s="58">
        <f t="shared" si="0"/>
        <v>2657.2600000000007</v>
      </c>
      <c r="G50" s="59">
        <f>VLOOKUP(A50, realGDP!B:E, 4, FALSE)</f>
        <v>14889.5</v>
      </c>
      <c r="H50" s="61">
        <f>F50/realGDP!$D37</f>
        <v>2697.2877502131641</v>
      </c>
      <c r="I50" s="85">
        <f t="shared" si="1"/>
        <v>3.3327386556828626E-3</v>
      </c>
    </row>
    <row r="51" spans="1:9" x14ac:dyDescent="0.25">
      <c r="A51" t="s">
        <v>42</v>
      </c>
      <c r="B51">
        <f>SUMIF('C&amp;I'!B:B, FI_Q_N!$A51, 'C&amp;I'!G:G)</f>
        <v>2983.4</v>
      </c>
      <c r="C51">
        <f>(SUMIF('M&amp;M'!B:B, FI_Q_N!A51, 'M&amp;M'!J:J))/3</f>
        <v>797.06666666666661</v>
      </c>
      <c r="D51">
        <f>(SUMIF(Transfers!B:B, FI_Q_N!A51, Transfers!O:O))/3</f>
        <v>1106.7</v>
      </c>
      <c r="E51" s="4">
        <f>VLOOKUP($A51, Taxes!$B:$O, MATCH("SUM_NOMINAL", Taxes!$B$1:$O$1, 0), FALSE)</f>
        <v>2411.6999999999998</v>
      </c>
      <c r="F51" s="58">
        <f t="shared" ref="F51:F75" si="2">$A$6*B51+$A$7*C51+$A$8*($C$8*D51+$D$8*D50)+$A$9*E51</f>
        <v>2927.21</v>
      </c>
      <c r="G51" s="59">
        <f>VLOOKUP(A51, realGDP!B:E, 4, FALSE)</f>
        <v>14963.4</v>
      </c>
      <c r="H51" s="61">
        <f>F51/realGDP!$D38</f>
        <v>2956.9271175311883</v>
      </c>
      <c r="I51" s="85">
        <f t="shared" si="1"/>
        <v>1.7351629129611194E-2</v>
      </c>
    </row>
    <row r="52" spans="1:9" x14ac:dyDescent="0.25">
      <c r="A52" t="s">
        <v>43</v>
      </c>
      <c r="B52">
        <f>SUMIF('C&amp;I'!B:B, FI_Q_N!$A52, 'C&amp;I'!G:G)</f>
        <v>3055.9</v>
      </c>
      <c r="C52">
        <f>(SUMIF('M&amp;M'!B:B, FI_Q_N!A52, 'M&amp;M'!J:J))/3</f>
        <v>808.20000000000016</v>
      </c>
      <c r="D52">
        <f>(SUMIF(Transfers!B:B, FI_Q_N!A52, Transfers!O:O))/3</f>
        <v>1034.5333333333333</v>
      </c>
      <c r="E52" s="4">
        <f>VLOOKUP($A52, Taxes!$B:$O, MATCH("SUM_NOMINAL", Taxes!$B$1:$O$1, 0), FALSE)</f>
        <v>2520.9</v>
      </c>
      <c r="F52" s="58">
        <f t="shared" si="2"/>
        <v>2955.963333333334</v>
      </c>
      <c r="G52" s="59">
        <f>VLOOKUP(A52, realGDP!B:E, 4, FALSE)</f>
        <v>14891.6</v>
      </c>
      <c r="H52" s="61">
        <f>F52/realGDP!$D39</f>
        <v>2965.6610449503214</v>
      </c>
      <c r="I52" s="85">
        <f t="shared" si="1"/>
        <v>5.8650026989263233E-4</v>
      </c>
    </row>
    <row r="53" spans="1:9" x14ac:dyDescent="0.25">
      <c r="A53" t="s">
        <v>44</v>
      </c>
      <c r="B53">
        <f>SUMIF('C&amp;I'!B:B, FI_Q_N!$A53, 'C&amp;I'!G:G)</f>
        <v>3049.7</v>
      </c>
      <c r="C53">
        <f>(SUMIF('M&amp;M'!B:B, FI_Q_N!A53, 'M&amp;M'!J:J))/3</f>
        <v>817.93333333333328</v>
      </c>
      <c r="D53">
        <f>(SUMIF(Transfers!B:B, FI_Q_N!A53, Transfers!O:O))/3</f>
        <v>1062.4666666666665</v>
      </c>
      <c r="E53" s="4">
        <f>VLOOKUP($A53, Taxes!$B:$O, MATCH("SUM_NOMINAL", Taxes!$B$1:$O$1, 0), FALSE)</f>
        <v>2508.6</v>
      </c>
      <c r="F53" s="58">
        <f t="shared" si="2"/>
        <v>2950.4133333333339</v>
      </c>
      <c r="G53" s="59">
        <f>VLOOKUP(A53, realGDP!B:E, 4, FALSE)</f>
        <v>14577</v>
      </c>
      <c r="H53" s="61">
        <f>F53/realGDP!$D40</f>
        <v>2955.8817145051685</v>
      </c>
      <c r="I53" s="85">
        <f t="shared" si="1"/>
        <v>-6.7087401009487113E-4</v>
      </c>
    </row>
    <row r="54" spans="1:9" x14ac:dyDescent="0.25">
      <c r="A54" t="s">
        <v>45</v>
      </c>
      <c r="B54">
        <f>SUMIF('C&amp;I'!B:B, FI_Q_N!$A54, 'C&amp;I'!G:G)</f>
        <v>3035.4</v>
      </c>
      <c r="C54">
        <f>(SUMIF('M&amp;M'!B:B, FI_Q_N!A54, 'M&amp;M'!J:J))/3</f>
        <v>842.56666666666661</v>
      </c>
      <c r="D54">
        <f>(SUMIF(Transfers!B:B, FI_Q_N!A54, Transfers!O:O))/3</f>
        <v>1152.0333333333333</v>
      </c>
      <c r="E54" s="4">
        <f>VLOOKUP($A54, Taxes!$B:$O, MATCH("SUM_NOMINAL", Taxes!$B$1:$O$1, 0), FALSE)</f>
        <v>2245</v>
      </c>
      <c r="F54" s="58">
        <f t="shared" si="2"/>
        <v>3192.2666666666664</v>
      </c>
      <c r="G54" s="59">
        <f>VLOOKUP(A54, realGDP!B:E, 4, FALSE)</f>
        <v>14375</v>
      </c>
      <c r="H54" s="61">
        <f>F54/realGDP!$D41</f>
        <v>3190.2886876803045</v>
      </c>
      <c r="I54" s="85">
        <f t="shared" si="1"/>
        <v>1.6306572046965985E-2</v>
      </c>
    </row>
    <row r="55" spans="1:9" x14ac:dyDescent="0.25">
      <c r="A55" t="s">
        <v>46</v>
      </c>
      <c r="B55">
        <f>SUMIF('C&amp;I'!B:B, FI_Q_N!$A55, 'C&amp;I'!G:G)</f>
        <v>3086.5</v>
      </c>
      <c r="C55">
        <f>(SUMIF('M&amp;M'!B:B, FI_Q_N!A55, 'M&amp;M'!J:J))/3</f>
        <v>860.9</v>
      </c>
      <c r="D55">
        <f>(SUMIF(Transfers!B:B, FI_Q_N!A55, Transfers!O:O))/3</f>
        <v>1271.0333333333335</v>
      </c>
      <c r="E55" s="4">
        <f>VLOOKUP($A55, Taxes!$B:$O, MATCH("SUM_NOMINAL", Taxes!$B$1:$O$1, 0), FALSE)</f>
        <v>2179.9</v>
      </c>
      <c r="F55" s="58">
        <f t="shared" si="2"/>
        <v>3390.6966666666667</v>
      </c>
      <c r="G55" s="59">
        <f>VLOOKUP(A55, realGDP!B:E, 4, FALSE)</f>
        <v>14355.6</v>
      </c>
      <c r="H55" s="61">
        <f>F55/realGDP!$D42</f>
        <v>3394.2606403390228</v>
      </c>
      <c r="I55" s="85">
        <f t="shared" si="1"/>
        <v>1.4208528564373362E-2</v>
      </c>
    </row>
    <row r="56" spans="1:9" x14ac:dyDescent="0.25">
      <c r="A56" t="s">
        <v>47</v>
      </c>
      <c r="B56">
        <f>SUMIF('C&amp;I'!B:B, FI_Q_N!$A56, 'C&amp;I'!G:G)</f>
        <v>3112.5</v>
      </c>
      <c r="C56">
        <f>(SUMIF('M&amp;M'!B:B, FI_Q_N!A56, 'M&amp;M'!J:J))/3</f>
        <v>876.5</v>
      </c>
      <c r="D56">
        <f>(SUMIF(Transfers!B:B, FI_Q_N!A56, Transfers!O:O))/3</f>
        <v>1255.5999999999999</v>
      </c>
      <c r="E56" s="4">
        <f>VLOOKUP($A56, Taxes!$B:$O, MATCH("SUM_NOMINAL", Taxes!$B$1:$O$1, 0), FALSE)</f>
        <v>2178.4</v>
      </c>
      <c r="F56" s="58">
        <f t="shared" si="2"/>
        <v>3474.7733333333335</v>
      </c>
      <c r="G56" s="59">
        <f>VLOOKUP(A56, realGDP!B:E, 4, FALSE)</f>
        <v>14402.5</v>
      </c>
      <c r="H56" s="61">
        <f>F56/realGDP!$D43</f>
        <v>3479.1919070552935</v>
      </c>
      <c r="I56" s="85">
        <f t="shared" si="1"/>
        <v>5.8969808516764997E-3</v>
      </c>
    </row>
    <row r="57" spans="1:9" x14ac:dyDescent="0.25">
      <c r="A57" t="s">
        <v>48</v>
      </c>
      <c r="B57">
        <f>SUMIF('C&amp;I'!B:B, FI_Q_N!$A57, 'C&amp;I'!G:G)</f>
        <v>3122</v>
      </c>
      <c r="C57">
        <f>(SUMIF('M&amp;M'!B:B, FI_Q_N!A57, 'M&amp;M'!J:J))/3</f>
        <v>875.4</v>
      </c>
      <c r="D57">
        <f>(SUMIF(Transfers!B:B, FI_Q_N!A57, Transfers!O:O))/3</f>
        <v>1271.9666666666665</v>
      </c>
      <c r="E57" s="4">
        <f>VLOOKUP($A57, Taxes!$B:$O, MATCH("SUM_NOMINAL", Taxes!$B$1:$O$1, 0), FALSE)</f>
        <v>2187.8999999999996</v>
      </c>
      <c r="F57" s="58">
        <f t="shared" si="2"/>
        <v>3476.8966666666665</v>
      </c>
      <c r="G57" s="59">
        <f>VLOOKUP(A57, realGDP!B:E, 4, FALSE)</f>
        <v>14541.9</v>
      </c>
      <c r="H57" s="61">
        <f>F57/realGDP!$D44</f>
        <v>3471.0306249105679</v>
      </c>
      <c r="I57" s="85">
        <f t="shared" si="1"/>
        <v>-5.6122529688181367E-4</v>
      </c>
    </row>
    <row r="58" spans="1:9" x14ac:dyDescent="0.25">
      <c r="A58" t="s">
        <v>49</v>
      </c>
      <c r="B58">
        <f>SUMIF('C&amp;I'!B:B, FI_Q_N!$A58, 'C&amp;I'!G:G)</f>
        <v>3135.7</v>
      </c>
      <c r="C58">
        <f>(SUMIF('M&amp;M'!B:B, FI_Q_N!A58, 'M&amp;M'!J:J))/3</f>
        <v>886.80000000000007</v>
      </c>
      <c r="D58">
        <f>(SUMIF(Transfers!B:B, FI_Q_N!A58, Transfers!O:O))/3</f>
        <v>1325.9333333333334</v>
      </c>
      <c r="E58" s="4">
        <f>VLOOKUP($A58, Taxes!$B:$O, MATCH("SUM_NOMINAL", Taxes!$B$1:$O$1, 0), FALSE)</f>
        <v>2206.5</v>
      </c>
      <c r="F58" s="58">
        <f t="shared" si="2"/>
        <v>3517.1099999999997</v>
      </c>
      <c r="G58" s="59">
        <f>VLOOKUP(A58, realGDP!B:E, 4, FALSE)</f>
        <v>14604.8</v>
      </c>
      <c r="H58" s="61">
        <f>F58/realGDP!$D45</f>
        <v>3498.8460237559934</v>
      </c>
      <c r="I58" s="85">
        <f t="shared" si="1"/>
        <v>1.9045381549508062E-3</v>
      </c>
    </row>
    <row r="59" spans="1:9" x14ac:dyDescent="0.25">
      <c r="A59" t="s">
        <v>50</v>
      </c>
      <c r="B59">
        <f>SUMIF('C&amp;I'!B:B, FI_Q_N!$A59, 'C&amp;I'!G:G)</f>
        <v>3181.5</v>
      </c>
      <c r="C59">
        <f>(SUMIF('M&amp;M'!B:B, FI_Q_N!A59, 'M&amp;M'!J:J))/3</f>
        <v>896</v>
      </c>
      <c r="D59">
        <f>(SUMIF(Transfers!B:B, FI_Q_N!A59, Transfers!O:O))/3</f>
        <v>1323</v>
      </c>
      <c r="E59" s="4">
        <f>VLOOKUP($A59, Taxes!$B:$O, MATCH("SUM_NOMINAL", Taxes!$B$1:$O$1, 0), FALSE)</f>
        <v>2240.8000000000002</v>
      </c>
      <c r="F59" s="58">
        <f t="shared" si="2"/>
        <v>3568.5133333333338</v>
      </c>
      <c r="G59" s="59">
        <f>VLOOKUP(A59, realGDP!B:E, 4, FALSE)</f>
        <v>14745.9</v>
      </c>
      <c r="H59" s="61">
        <f>F59/realGDP!$D46</f>
        <v>3534.301296780498</v>
      </c>
      <c r="I59" s="85">
        <f t="shared" si="1"/>
        <v>2.404415669745797E-3</v>
      </c>
    </row>
    <row r="60" spans="1:9" x14ac:dyDescent="0.25">
      <c r="A60" t="s">
        <v>51</v>
      </c>
      <c r="B60">
        <f>SUMIF('C&amp;I'!B:B, FI_Q_N!$A60, 'C&amp;I'!G:G)</f>
        <v>3194.7</v>
      </c>
      <c r="C60">
        <f>(SUMIF('M&amp;M'!B:B, FI_Q_N!A60, 'M&amp;M'!J:J))/3</f>
        <v>922.06666666666661</v>
      </c>
      <c r="D60">
        <f>(SUMIF(Transfers!B:B, FI_Q_N!A60, Transfers!O:O))/3</f>
        <v>1323.1000000000001</v>
      </c>
      <c r="E60" s="4">
        <f>VLOOKUP($A60, Taxes!$B:$O, MATCH("SUM_NOMINAL", Taxes!$B$1:$O$1, 0), FALSE)</f>
        <v>2286.5</v>
      </c>
      <c r="F60" s="58">
        <f t="shared" si="2"/>
        <v>3574.6566666666668</v>
      </c>
      <c r="G60" s="59">
        <f>VLOOKUP(A60, realGDP!B:E, 4, FALSE)</f>
        <v>14845.5</v>
      </c>
      <c r="H60" s="61">
        <f>F60/realGDP!$D47</f>
        <v>3524.2944982861577</v>
      </c>
      <c r="I60" s="85">
        <f t="shared" si="1"/>
        <v>-6.7406274590551163E-4</v>
      </c>
    </row>
    <row r="61" spans="1:9" x14ac:dyDescent="0.25">
      <c r="A61" t="s">
        <v>52</v>
      </c>
      <c r="B61">
        <f>SUMIF('C&amp;I'!B:B, FI_Q_N!$A61, 'C&amp;I'!G:G)</f>
        <v>3184.2</v>
      </c>
      <c r="C61">
        <f>(SUMIF('M&amp;M'!B:B, FI_Q_N!A61, 'M&amp;M'!J:J))/3</f>
        <v>936.93333333333339</v>
      </c>
      <c r="D61">
        <f>(SUMIF(Transfers!B:B, FI_Q_N!A61, Transfers!O:O))/3</f>
        <v>1321.9999999999998</v>
      </c>
      <c r="E61" s="4">
        <f>VLOOKUP($A61, Taxes!$B:$O, MATCH("SUM_NOMINAL", Taxes!$B$1:$O$1, 0), FALSE)</f>
        <v>2323.5</v>
      </c>
      <c r="F61" s="58">
        <f t="shared" si="2"/>
        <v>3552.7233333333334</v>
      </c>
      <c r="G61" s="59">
        <f>VLOOKUP(A61, realGDP!B:E, 4, FALSE)</f>
        <v>14939</v>
      </c>
      <c r="H61" s="61">
        <f>F61/realGDP!$D48</f>
        <v>3484.8044937501431</v>
      </c>
      <c r="I61" s="85">
        <f t="shared" si="1"/>
        <v>-2.6434168643158554E-3</v>
      </c>
    </row>
    <row r="62" spans="1:9" x14ac:dyDescent="0.25">
      <c r="A62" t="s">
        <v>53</v>
      </c>
      <c r="B62">
        <f>SUMIF('C&amp;I'!B:B, FI_Q_N!$A62, 'C&amp;I'!G:G)</f>
        <v>3153.8</v>
      </c>
      <c r="C62">
        <f>(SUMIF('M&amp;M'!B:B, FI_Q_N!A62, 'M&amp;M'!J:J))/3</f>
        <v>947.4666666666667</v>
      </c>
      <c r="D62">
        <f>(SUMIF(Transfers!B:B, FI_Q_N!A62, Transfers!O:O))/3</f>
        <v>1314.6000000000001</v>
      </c>
      <c r="E62" s="4">
        <f>VLOOKUP($A62, Taxes!$B:$O, MATCH("SUM_NOMINAL", Taxes!$B$1:$O$1, 0), FALSE)</f>
        <v>2375.1999999999998</v>
      </c>
      <c r="F62" s="58">
        <f t="shared" si="2"/>
        <v>3493.2666666666669</v>
      </c>
      <c r="G62" s="59">
        <f>VLOOKUP(A62, realGDP!B:E, 4, FALSE)</f>
        <v>14881.3</v>
      </c>
      <c r="H62" s="61">
        <f>F62/realGDP!$D49</f>
        <v>3411.4265438790094</v>
      </c>
      <c r="I62" s="85">
        <f t="shared" si="1"/>
        <v>-4.9308830459122354E-3</v>
      </c>
    </row>
    <row r="63" spans="1:9" x14ac:dyDescent="0.25">
      <c r="A63" t="s">
        <v>54</v>
      </c>
      <c r="B63">
        <f>SUMIF('C&amp;I'!B:B, FI_Q_N!$A63, 'C&amp;I'!G:G)</f>
        <v>3183.8</v>
      </c>
      <c r="C63">
        <f>(SUMIF('M&amp;M'!B:B, FI_Q_N!A63, 'M&amp;M'!J:J))/3</f>
        <v>942.63333333333321</v>
      </c>
      <c r="D63">
        <f>(SUMIF(Transfers!B:B, FI_Q_N!A63, Transfers!O:O))/3</f>
        <v>1315.5666666666668</v>
      </c>
      <c r="E63" s="4">
        <f>VLOOKUP($A63, Taxes!$B:$O, MATCH("SUM_NOMINAL", Taxes!$B$1:$O$1, 0), FALSE)</f>
        <v>2396.1000000000004</v>
      </c>
      <c r="F63" s="58">
        <f t="shared" si="2"/>
        <v>3501.2299999999996</v>
      </c>
      <c r="G63" s="59">
        <f>VLOOKUP(A63, realGDP!B:E, 4, FALSE)</f>
        <v>14989.6</v>
      </c>
      <c r="H63" s="61">
        <f>F63/realGDP!$D50</f>
        <v>3394.4737990207955</v>
      </c>
      <c r="I63" s="85">
        <f t="shared" si="1"/>
        <v>-1.1309671277561723E-3</v>
      </c>
    </row>
    <row r="64" spans="1:9" x14ac:dyDescent="0.25">
      <c r="A64" t="s">
        <v>55</v>
      </c>
      <c r="B64">
        <f>SUMIF('C&amp;I'!B:B, FI_Q_N!$A64, 'C&amp;I'!G:G)</f>
        <v>3176.8</v>
      </c>
      <c r="C64">
        <f>(SUMIF('M&amp;M'!B:B, FI_Q_N!A64, 'M&amp;M'!J:J))/3</f>
        <v>934.83333333333337</v>
      </c>
      <c r="D64">
        <f>(SUMIF(Transfers!B:B, FI_Q_N!A64, Transfers!O:O))/3</f>
        <v>1315.2666666666667</v>
      </c>
      <c r="E64" s="4">
        <f>VLOOKUP($A64, Taxes!$B:$O, MATCH("SUM_NOMINAL", Taxes!$B$1:$O$1, 0), FALSE)</f>
        <v>2432.4</v>
      </c>
      <c r="F64" s="58">
        <f t="shared" si="2"/>
        <v>3461.2866666666669</v>
      </c>
      <c r="G64" s="59">
        <f>VLOOKUP(A64, realGDP!B:E, 4, FALSE)</f>
        <v>15021.1</v>
      </c>
      <c r="H64" s="61">
        <f>F64/realGDP!$D51</f>
        <v>3335.6012129622495</v>
      </c>
      <c r="I64" s="85">
        <f t="shared" si="1"/>
        <v>-3.9193258854908061E-3</v>
      </c>
    </row>
    <row r="65" spans="1:9" x14ac:dyDescent="0.25">
      <c r="A65" t="s">
        <v>56</v>
      </c>
      <c r="B65">
        <f>SUMIF('C&amp;I'!B:B, FI_Q_N!$A65, 'C&amp;I'!G:G)</f>
        <v>3160.4</v>
      </c>
      <c r="C65">
        <f>(SUMIF('M&amp;M'!B:B, FI_Q_N!A65, 'M&amp;M'!J:J))/3</f>
        <v>941.80000000000007</v>
      </c>
      <c r="D65">
        <f>(SUMIF(Transfers!B:B, FI_Q_N!A65, Transfers!O:O))/3</f>
        <v>1318.5</v>
      </c>
      <c r="E65" s="4">
        <f>VLOOKUP($A65, Taxes!$B:$O, MATCH("SUM_NOMINAL", Taxes!$B$1:$O$1, 0), FALSE)</f>
        <v>2429.6</v>
      </c>
      <c r="F65" s="58">
        <f t="shared" si="2"/>
        <v>3454.9866666666671</v>
      </c>
      <c r="G65" s="59">
        <f>VLOOKUP(A65, realGDP!B:E, 4, FALSE)</f>
        <v>15190.3</v>
      </c>
      <c r="H65" s="61">
        <f>F65/realGDP!$D52</f>
        <v>3324.7559751211711</v>
      </c>
      <c r="I65" s="85">
        <f t="shared" si="1"/>
        <v>-7.1395810754747537E-4</v>
      </c>
    </row>
    <row r="66" spans="1:9" x14ac:dyDescent="0.25">
      <c r="A66" t="s">
        <v>57</v>
      </c>
      <c r="B66">
        <f>SUMIF('C&amp;I'!B:B, FI_Q_N!$A66, 'C&amp;I'!G:G)</f>
        <v>3166.2</v>
      </c>
      <c r="C66">
        <f>(SUMIF('M&amp;M'!B:B, FI_Q_N!A66, 'M&amp;M'!J:J))/3</f>
        <v>948.03333333333342</v>
      </c>
      <c r="D66">
        <f>(SUMIF(Transfers!B:B, FI_Q_N!A66, Transfers!O:O))/3</f>
        <v>1334.0333333333335</v>
      </c>
      <c r="E66" s="4">
        <f>VLOOKUP($A66, Taxes!$B:$O, MATCH("SUM_NOMINAL", Taxes!$B$1:$O$1, 0), FALSE)</f>
        <v>2501.9</v>
      </c>
      <c r="F66" s="58">
        <f t="shared" si="2"/>
        <v>3423.916666666667</v>
      </c>
      <c r="G66" s="59">
        <f>VLOOKUP(A66, realGDP!B:E, 4, FALSE)</f>
        <v>15275</v>
      </c>
      <c r="H66" s="61">
        <f>F66/realGDP!$D53</f>
        <v>3277.6985350194491</v>
      </c>
      <c r="I66" s="85">
        <f t="shared" si="1"/>
        <v>-3.0806834763811471E-3</v>
      </c>
    </row>
    <row r="67" spans="1:9" x14ac:dyDescent="0.25">
      <c r="A67" t="s">
        <v>58</v>
      </c>
      <c r="B67">
        <f>SUMIF('C&amp;I'!B:B, FI_Q_N!$A67, 'C&amp;I'!G:G)</f>
        <v>3163.3</v>
      </c>
      <c r="C67">
        <f>(SUMIF('M&amp;M'!B:B, FI_Q_N!A67, 'M&amp;M'!J:J))/3</f>
        <v>973.26666666666677</v>
      </c>
      <c r="D67">
        <f>(SUMIF(Transfers!B:B, FI_Q_N!A67, Transfers!O:O))/3</f>
        <v>1332.2</v>
      </c>
      <c r="E67" s="4">
        <f>VLOOKUP($A67, Taxes!$B:$O, MATCH("SUM_NOMINAL", Taxes!$B$1:$O$1, 0), FALSE)</f>
        <v>2518.7000000000003</v>
      </c>
      <c r="F67" s="58">
        <f t="shared" si="2"/>
        <v>3439.9700000000003</v>
      </c>
      <c r="G67" s="59">
        <f>VLOOKUP(A67, realGDP!B:E, 4, FALSE)</f>
        <v>15336.7</v>
      </c>
      <c r="H67" s="61">
        <f>F67/realGDP!$D54</f>
        <v>3277.9725943854701</v>
      </c>
      <c r="I67" s="85">
        <f t="shared" si="1"/>
        <v>1.7869513390820217E-5</v>
      </c>
    </row>
    <row r="68" spans="1:9" x14ac:dyDescent="0.25">
      <c r="A68" t="s">
        <v>59</v>
      </c>
      <c r="B68">
        <f>SUMIF('C&amp;I'!B:B, FI_Q_N!$A68, 'C&amp;I'!G:G)</f>
        <v>3190.5</v>
      </c>
      <c r="C68">
        <f>(SUMIF('M&amp;M'!B:B, FI_Q_N!A68, 'M&amp;M'!J:J))/3</f>
        <v>978.1</v>
      </c>
      <c r="D68">
        <f>(SUMIF(Transfers!B:B, FI_Q_N!A68, Transfers!O:O))/3</f>
        <v>1334.5</v>
      </c>
      <c r="E68" s="4">
        <f>VLOOKUP($A68, Taxes!$B:$O, MATCH("SUM_NOMINAL", Taxes!$B$1:$O$1, 0), FALSE)</f>
        <v>2547.1</v>
      </c>
      <c r="F68" s="58">
        <f t="shared" si="2"/>
        <v>3452.3100000000009</v>
      </c>
      <c r="G68" s="59">
        <f>VLOOKUP(A68, realGDP!B:E, 4, FALSE)</f>
        <v>15431.3</v>
      </c>
      <c r="H68" s="61">
        <f>F68/realGDP!$D55</f>
        <v>3274.5665288158757</v>
      </c>
      <c r="I68" s="85">
        <f t="shared" si="1"/>
        <v>-2.207244736084695E-4</v>
      </c>
    </row>
    <row r="69" spans="1:9" x14ac:dyDescent="0.25">
      <c r="A69" t="s">
        <v>60</v>
      </c>
      <c r="B69">
        <f>SUMIF('C&amp;I'!B:B, FI_Q_N!$A69, 'C&amp;I'!G:G)</f>
        <v>3156.6</v>
      </c>
      <c r="C69">
        <f>(SUMIF('M&amp;M'!B:B, FI_Q_N!A69, 'M&amp;M'!J:J))/3</f>
        <v>990.5333333333333</v>
      </c>
      <c r="D69">
        <f>(SUMIF(Transfers!B:B, FI_Q_N!A69, Transfers!O:O))/3</f>
        <v>1339.8333333333333</v>
      </c>
      <c r="E69" s="4">
        <f>VLOOKUP($A69, Taxes!$B:$O, MATCH("SUM_NOMINAL", Taxes!$B$1:$O$1, 0), FALSE)</f>
        <v>2630.0000000000005</v>
      </c>
      <c r="F69" s="58">
        <f t="shared" si="2"/>
        <v>3375.8666666666668</v>
      </c>
      <c r="G69" s="59">
        <f>VLOOKUP(A69, realGDP!B:E, 4, FALSE)</f>
        <v>15433.7</v>
      </c>
      <c r="H69" s="61">
        <f>F69/realGDP!$D56</f>
        <v>3190.0766051809292</v>
      </c>
      <c r="I69" s="85">
        <f t="shared" si="1"/>
        <v>-5.4743790299763848E-3</v>
      </c>
    </row>
    <row r="70" spans="1:9" x14ac:dyDescent="0.25">
      <c r="A70" t="s">
        <v>61</v>
      </c>
      <c r="B70">
        <f>SUMIF('C&amp;I'!B:B, FI_Q_N!$A70, 'C&amp;I'!G:G)</f>
        <v>3135.9</v>
      </c>
      <c r="C70">
        <f>(SUMIF('M&amp;M'!B:B, FI_Q_N!A70, 'M&amp;M'!J:J))/3</f>
        <v>999.56666666666672</v>
      </c>
      <c r="D70">
        <f>(SUMIF(Transfers!B:B, FI_Q_N!A70, Transfers!O:O))/3</f>
        <v>1353.3</v>
      </c>
      <c r="E70" s="4">
        <f>VLOOKUP($A70, Taxes!$B:$O, MATCH("SUM_NOMINAL", Taxes!$B$1:$O$1, 0), FALSE)</f>
        <v>2823.6000000000004</v>
      </c>
      <c r="F70" s="58">
        <f t="shared" si="2"/>
        <v>3236.2</v>
      </c>
      <c r="G70" s="59">
        <f>VLOOKUP(A70, realGDP!B:E, 4, FALSE)</f>
        <v>15538.4</v>
      </c>
      <c r="H70" s="61">
        <f>F70/realGDP!$D57</f>
        <v>3047.1545327859594</v>
      </c>
      <c r="I70" s="85">
        <f t="shared" si="1"/>
        <v>-9.1979915818211494E-3</v>
      </c>
    </row>
    <row r="71" spans="1:9" x14ac:dyDescent="0.25">
      <c r="A71" t="s">
        <v>62</v>
      </c>
      <c r="B71">
        <f>SUMIF('C&amp;I'!B:B, FI_Q_N!$A71, 'C&amp;I'!G:G)</f>
        <v>3142.4</v>
      </c>
      <c r="C71">
        <f>(SUMIF('M&amp;M'!B:B, FI_Q_N!A71, 'M&amp;M'!J:J))/3</f>
        <v>1005.1333333333333</v>
      </c>
      <c r="D71">
        <f>(SUMIF(Transfers!B:B, FI_Q_N!A71, Transfers!O:O))/3</f>
        <v>1356.9666666666665</v>
      </c>
      <c r="E71" s="4">
        <f>VLOOKUP($A71, Taxes!$B:$O, MATCH("SUM_NOMINAL", Taxes!$B$1:$O$1, 0), FALSE)</f>
        <v>2859.1</v>
      </c>
      <c r="F71" s="58">
        <f t="shared" si="2"/>
        <v>3230.2700000000004</v>
      </c>
      <c r="G71" s="59">
        <f>VLOOKUP(A71, realGDP!B:E, 4, FALSE)</f>
        <v>15606.6</v>
      </c>
      <c r="H71" s="61">
        <f>F71/realGDP!$D58</f>
        <v>3033.4591691082564</v>
      </c>
      <c r="I71" s="85">
        <f t="shared" si="1"/>
        <v>-8.7753666254680523E-4</v>
      </c>
    </row>
    <row r="72" spans="1:9" x14ac:dyDescent="0.25">
      <c r="A72" t="s">
        <v>63</v>
      </c>
      <c r="B72">
        <f>SUMIF('C&amp;I'!B:B, FI_Q_N!$A72, 'C&amp;I'!G:G)</f>
        <v>3154.7</v>
      </c>
      <c r="C72">
        <f>(SUMIF('M&amp;M'!B:B, FI_Q_N!A72, 'M&amp;M'!J:J))/3</f>
        <v>1023.0666666666666</v>
      </c>
      <c r="D72">
        <f>(SUMIF(Transfers!B:B, FI_Q_N!A72, Transfers!O:O))/3</f>
        <v>1360.9999999999998</v>
      </c>
      <c r="E72" s="4">
        <f>VLOOKUP($A72, Taxes!$B:$O, MATCH("SUM_NOMINAL", Taxes!$B$1:$O$1, 0), FALSE)</f>
        <v>2866.2</v>
      </c>
      <c r="F72" s="58">
        <f t="shared" si="2"/>
        <v>3258.6133333333332</v>
      </c>
      <c r="G72" s="59">
        <f>VLOOKUP(A72, realGDP!B:E, 4, FALSE)</f>
        <v>15779.9</v>
      </c>
      <c r="H72" s="61">
        <f>F72/realGDP!$D59</f>
        <v>3047.6261733521628</v>
      </c>
      <c r="I72" s="85">
        <f t="shared" si="1"/>
        <v>8.9778796088101802E-4</v>
      </c>
    </row>
    <row r="73" spans="1:9" x14ac:dyDescent="0.25">
      <c r="A73" t="s">
        <v>64</v>
      </c>
      <c r="B73">
        <f>SUMIF('C&amp;I'!B:B, FI_Q_N!$A73, 'C&amp;I'!G:G)</f>
        <v>3142.7</v>
      </c>
      <c r="C73">
        <f>(SUMIF('M&amp;M'!B:B, FI_Q_N!A73, 'M&amp;M'!J:J))/3</f>
        <v>1026.0666666666666</v>
      </c>
      <c r="D73">
        <f>(SUMIF(Transfers!B:B, FI_Q_N!A73, Transfers!O:O))/3</f>
        <v>1363.6333333333334</v>
      </c>
      <c r="E73" s="4">
        <f>VLOOKUP($A73, Taxes!$B:$O, MATCH("SUM_NOMINAL", Taxes!$B$1:$O$1, 0), FALSE)</f>
        <v>2903.2</v>
      </c>
      <c r="F73" s="58">
        <f t="shared" si="2"/>
        <v>3226.38</v>
      </c>
      <c r="G73" s="59">
        <f>VLOOKUP(A73, realGDP!B:E, 4, FALSE)</f>
        <v>15916.2</v>
      </c>
      <c r="H73" s="61">
        <f>F73/realGDP!$D60</f>
        <v>3006.849889563005</v>
      </c>
    </row>
    <row r="74" spans="1:9" x14ac:dyDescent="0.25">
      <c r="A74" t="s">
        <v>65</v>
      </c>
      <c r="B74">
        <f>SUMIF('C&amp;I'!B:B, FI_Q_N!$A74, 'C&amp;I'!G:G)</f>
        <v>3139.1</v>
      </c>
      <c r="C74">
        <f>(SUMIF('M&amp;M'!B:B, FI_Q_N!A74, 'M&amp;M'!J:J))/3</f>
        <v>0</v>
      </c>
      <c r="D74">
        <f>(SUMIF(Transfers!B:B, FI_Q_N!A74, Transfers!O:O))/3</f>
        <v>1377.5999999999997</v>
      </c>
      <c r="E74" s="4">
        <f>VLOOKUP($A74, Taxes!$B:$O, MATCH("SUM_NOMINAL", Taxes!$B$1:$O$1, 0), FALSE)</f>
        <v>2958.4</v>
      </c>
      <c r="F74" s="58">
        <f t="shared" si="2"/>
        <v>2164.7133333333331</v>
      </c>
      <c r="G74" s="59">
        <f>VLOOKUP(A74, realGDP!B:E, 4, FALSE)</f>
        <v>15831.7</v>
      </c>
      <c r="H74" s="61">
        <f>F74/realGDP!$D61</f>
        <v>2010.731513991838</v>
      </c>
    </row>
    <row r="75" spans="1:9" x14ac:dyDescent="0.25">
      <c r="A75" t="s">
        <v>66</v>
      </c>
      <c r="B75">
        <f>SUMIF('C&amp;I'!B:B, FI_Q_N!$A75, 'C&amp;I'!G:G)</f>
        <v>3161.5</v>
      </c>
      <c r="C75">
        <f>(SUMIF('M&amp;M'!B:B, FI_Q_N!A75, 'M&amp;M'!J:J))/3</f>
        <v>0</v>
      </c>
      <c r="D75">
        <f>(SUMIF(Transfers!B:B, FI_Q_N!A75, Transfers!O:O))/3</f>
        <v>1399.4333333333334</v>
      </c>
      <c r="E75" s="4">
        <f>VLOOKUP($A75, Taxes!$B:$O, MATCH("SUM_NOMINAL", Taxes!$B$1:$O$1, 0), FALSE)</f>
        <v>2991.4000000000005</v>
      </c>
      <c r="F75" s="58">
        <f t="shared" si="2"/>
        <v>2178.333333333333</v>
      </c>
      <c r="G75" s="59">
        <f>VLOOKUP(A75, realGDP!B:E, 4, FALSE)</f>
        <v>15985.7</v>
      </c>
      <c r="H75" s="61">
        <f>F75/realGDP!$D62</f>
        <v>2013.4703787234564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M71"/>
  <sheetViews>
    <sheetView tabSelected="1" topLeftCell="A7" zoomScale="85" zoomScaleNormal="85" workbookViewId="0">
      <selection activeCell="E29" sqref="E29"/>
    </sheetView>
  </sheetViews>
  <sheetFormatPr defaultRowHeight="15" x14ac:dyDescent="0.25"/>
  <cols>
    <col min="2" max="2" width="28.7109375" bestFit="1" customWidth="1"/>
    <col min="3" max="3" width="25.140625" customWidth="1"/>
    <col min="4" max="4" width="16.7109375" bestFit="1" customWidth="1"/>
    <col min="5" max="5" width="27.85546875" customWidth="1"/>
    <col min="6" max="6" width="16.140625" style="56" customWidth="1"/>
    <col min="7" max="7" width="16.42578125" style="58" customWidth="1"/>
    <col min="8" max="8" width="9.140625" style="59"/>
    <col min="9" max="9" width="24.7109375" style="60" bestFit="1" customWidth="1"/>
  </cols>
  <sheetData>
    <row r="1" spans="1:10" x14ac:dyDescent="0.25">
      <c r="A1" s="25" t="s">
        <v>337</v>
      </c>
      <c r="B1" s="88" t="s">
        <v>336</v>
      </c>
      <c r="C1" s="27" t="s">
        <v>398</v>
      </c>
      <c r="F1" s="86"/>
      <c r="G1" s="58" t="s">
        <v>357</v>
      </c>
      <c r="H1" s="59" t="s">
        <v>373</v>
      </c>
      <c r="I1" s="60" t="s">
        <v>374</v>
      </c>
      <c r="J1" t="s">
        <v>431</v>
      </c>
    </row>
    <row r="2" spans="1:10" x14ac:dyDescent="0.25">
      <c r="A2" s="28"/>
      <c r="B2" s="89"/>
      <c r="C2" s="29"/>
      <c r="F2" s="86"/>
    </row>
    <row r="3" spans="1:10" x14ac:dyDescent="0.25">
      <c r="A3" s="28" t="s">
        <v>338</v>
      </c>
      <c r="B3" s="89">
        <v>1</v>
      </c>
      <c r="C3" s="29" t="s">
        <v>395</v>
      </c>
      <c r="F3" s="86"/>
    </row>
    <row r="4" spans="1:10" x14ac:dyDescent="0.25">
      <c r="A4" s="28" t="s">
        <v>339</v>
      </c>
      <c r="B4" s="89">
        <v>1</v>
      </c>
      <c r="C4" s="29" t="s">
        <v>396</v>
      </c>
      <c r="F4" s="86"/>
    </row>
    <row r="5" spans="1:10" x14ac:dyDescent="0.25">
      <c r="A5" s="28" t="s">
        <v>340</v>
      </c>
      <c r="B5" s="89">
        <v>0.8</v>
      </c>
      <c r="C5" s="29" t="s">
        <v>396</v>
      </c>
      <c r="F5" s="86"/>
    </row>
    <row r="6" spans="1:10" ht="15.75" thickBot="1" x14ac:dyDescent="0.3">
      <c r="A6" s="30" t="s">
        <v>414</v>
      </c>
      <c r="B6" s="90">
        <v>-0.7</v>
      </c>
      <c r="C6" s="32" t="s">
        <v>395</v>
      </c>
      <c r="F6" s="86"/>
    </row>
    <row r="8" spans="1:10" x14ac:dyDescent="0.25">
      <c r="B8" s="86"/>
    </row>
    <row r="10" spans="1:10" x14ac:dyDescent="0.25">
      <c r="A10" t="s">
        <v>348</v>
      </c>
    </row>
    <row r="12" spans="1:10" x14ac:dyDescent="0.25">
      <c r="B12" t="s">
        <v>342</v>
      </c>
      <c r="C12" t="s">
        <v>343</v>
      </c>
      <c r="D12" t="s">
        <v>344</v>
      </c>
      <c r="E12" t="s">
        <v>346</v>
      </c>
    </row>
    <row r="13" spans="1:10" x14ac:dyDescent="0.25">
      <c r="B13" t="s">
        <v>338</v>
      </c>
      <c r="C13" s="49" t="s">
        <v>339</v>
      </c>
      <c r="D13" t="s">
        <v>345</v>
      </c>
      <c r="E13" t="s">
        <v>347</v>
      </c>
    </row>
    <row r="14" spans="1:10" x14ac:dyDescent="0.25">
      <c r="A14" s="55">
        <v>2000</v>
      </c>
      <c r="B14" s="86">
        <f>(SUMIF('C&amp;I'!A:A, FI_A!A14, 'C&amp;I'!D:D))/4</f>
        <v>2498.1999999999998</v>
      </c>
      <c r="C14">
        <f>(SUMIF('M&amp;M'!A:A, FI_A!A14, 'M&amp;M'!I:I))/12</f>
        <v>555.52563026245991</v>
      </c>
      <c r="D14">
        <f>(SUMIF(Transfers!A:A, FI_A!A14, Transfers!N:N))/12</f>
        <v>748.1996748304017</v>
      </c>
      <c r="E14">
        <f>(SUMIF(Taxes!$A:$A, $A14,  Taxes!$N:$N))/4</f>
        <v>2394.2929744231014</v>
      </c>
      <c r="F14" s="87"/>
      <c r="G14" s="58">
        <f t="shared" ref="G14:G27" si="0">$B$3*B14+$B$4*C14+$B$5*D14+$B$6*E14</f>
        <v>1976.2802880306099</v>
      </c>
      <c r="H14" s="59">
        <f>SUMIF(realGDP!A:A, FI_A!A14, realGDP!E:E)</f>
        <v>50238.600000000006</v>
      </c>
    </row>
    <row r="15" spans="1:10" x14ac:dyDescent="0.25">
      <c r="A15" s="55">
        <v>2001</v>
      </c>
      <c r="B15" s="86">
        <f>(SUMIF('C&amp;I'!A:A, FI_A!A15, 'C&amp;I'!D:D))/4</f>
        <v>2592.4250000000002</v>
      </c>
      <c r="C15">
        <f>(SUMIF('M&amp;M'!A:A, FI_A!A15, 'M&amp;M'!I:I))/12</f>
        <v>603.21516637382649</v>
      </c>
      <c r="D15">
        <f>(SUMIF(Transfers!A:A, FI_A!A15, Transfers!N:N))/12</f>
        <v>792.48157500829495</v>
      </c>
      <c r="E15">
        <f>(SUMIF(Taxes!$A:$A, $A15,  Taxes!$N:$N))/4</f>
        <v>2389.5845146864513</v>
      </c>
      <c r="F15" s="87"/>
      <c r="G15" s="58">
        <f>$B$3*B15+$B$4*C15+$B$5*D15+$B$6*E15</f>
        <v>2156.9162660999468</v>
      </c>
      <c r="H15" s="59">
        <f>SUMIF(realGDP!A:A, FI_A!A15, realGDP!E:E)</f>
        <v>50729</v>
      </c>
      <c r="I15" s="60">
        <f>((G15-G14)/H15)*100</f>
        <v>0.35608030528758094</v>
      </c>
      <c r="J15">
        <f>VLOOKUP(A15, 'Federal Reserve FI Data'!$A:$B, 2, FALSE)</f>
        <v>0.5</v>
      </c>
    </row>
    <row r="16" spans="1:10" x14ac:dyDescent="0.25">
      <c r="A16" s="55">
        <v>2002</v>
      </c>
      <c r="B16" s="86">
        <f>(SUMIF('C&amp;I'!A:A, FI_A!A16, 'C&amp;I'!D:D))/4</f>
        <v>2705.7750000000001</v>
      </c>
      <c r="C16">
        <f>(SUMIF('M&amp;M'!A:A, FI_A!A16, 'M&amp;M'!I:I))/12</f>
        <v>637.43320889324696</v>
      </c>
      <c r="D16">
        <f>(SUMIF(Transfers!A:A, FI_A!A16, Transfers!N:N))/12</f>
        <v>858.17646386668559</v>
      </c>
      <c r="E16">
        <f>(SUMIF(Taxes!$A:$A, $A16,  Taxes!$N:$N))/4</f>
        <v>2168.4850043702245</v>
      </c>
      <c r="F16" s="87"/>
      <c r="G16" s="58">
        <f t="shared" si="0"/>
        <v>2511.8098769274384</v>
      </c>
      <c r="H16" s="59">
        <f>SUMIF(realGDP!A:A, FI_A!A16, realGDP!E:E)</f>
        <v>51635.1</v>
      </c>
      <c r="I16" s="60">
        <f>((G16-G15)/H16)*100</f>
        <v>0.68731078438405568</v>
      </c>
      <c r="J16">
        <f>VLOOKUP(A16, 'Federal Reserve FI Data'!$A:$B, 2, FALSE)</f>
        <v>0.3</v>
      </c>
    </row>
    <row r="17" spans="1:13" x14ac:dyDescent="0.25">
      <c r="A17" s="55">
        <v>2003</v>
      </c>
      <c r="B17" s="86">
        <f>(SUMIF('C&amp;I'!A:A, FI_A!A17, 'C&amp;I'!D:D))/4</f>
        <v>2764.25</v>
      </c>
      <c r="C17">
        <f>(SUMIF('M&amp;M'!A:A, FI_A!A17, 'M&amp;M'!I:I))/12</f>
        <v>652.78682231535151</v>
      </c>
      <c r="D17">
        <f>(SUMIF(Transfers!A:A, FI_A!A17, Transfers!N:N))/12</f>
        <v>885.4152498422701</v>
      </c>
      <c r="E17">
        <f>(SUMIF(Taxes!$A:$A, $A17,  Taxes!$N:$N))/4</f>
        <v>2106.446148349828</v>
      </c>
      <c r="F17" s="87"/>
      <c r="G17" s="58">
        <f t="shared" si="0"/>
        <v>2650.8567183442879</v>
      </c>
      <c r="H17" s="59">
        <f>SUMIF(realGDP!A:A, FI_A!A17, realGDP!E:E)</f>
        <v>53084.400000000009</v>
      </c>
      <c r="I17" s="60">
        <f>((G17-G16)/H17)*100</f>
        <v>0.26193541118831415</v>
      </c>
      <c r="J17">
        <f>VLOOKUP(A17, 'Federal Reserve FI Data'!$A:$B, 2, FALSE)</f>
        <v>-0.1</v>
      </c>
    </row>
    <row r="18" spans="1:13" x14ac:dyDescent="0.25">
      <c r="A18" s="55">
        <v>2004</v>
      </c>
      <c r="B18" s="86">
        <f>(SUMIF('C&amp;I'!A:A, FI_A!A18, 'C&amp;I'!D:D))/4</f>
        <v>2808.1750000000002</v>
      </c>
      <c r="C18">
        <f>(SUMIF('M&amp;M'!A:A, FI_A!A18, 'M&amp;M'!I:I))/12</f>
        <v>691.08582221123379</v>
      </c>
      <c r="D18">
        <f>(SUMIF(Transfers!A:A, FI_A!A18, Transfers!N:N))/12</f>
        <v>898.27202094734719</v>
      </c>
      <c r="E18">
        <f>(SUMIF(Taxes!$A:$A, $A18,  Taxes!$N:$N))/4</f>
        <v>2169.7782080687994</v>
      </c>
      <c r="F18" s="87"/>
      <c r="G18" s="58">
        <f t="shared" si="0"/>
        <v>2699.0336933209524</v>
      </c>
      <c r="H18" s="59">
        <f>SUMIF(realGDP!A:A, FI_A!A18, realGDP!E:E)</f>
        <v>55093.9</v>
      </c>
      <c r="I18" s="60">
        <f>((G18-G17)/H18)*100</f>
        <v>8.7445207140290485E-2</v>
      </c>
      <c r="J18">
        <f>VLOOKUP(A18, 'Federal Reserve FI Data'!$A:$B, 2, FALSE)</f>
        <v>-0.03</v>
      </c>
    </row>
    <row r="19" spans="1:13" x14ac:dyDescent="0.25">
      <c r="A19" s="55">
        <v>2005</v>
      </c>
      <c r="B19" s="86">
        <f>(SUMIF('C&amp;I'!A:A, FI_A!A19, 'C&amp;I'!D:D))/4</f>
        <v>2826.1750000000002</v>
      </c>
      <c r="C19">
        <f>(SUMIF('M&amp;M'!A:A, FI_A!A19, 'M&amp;M'!I:I))/12</f>
        <v>717.59575080255433</v>
      </c>
      <c r="D19">
        <f>(SUMIF(Transfers!A:A, FI_A!A19, Transfers!N:N))/12</f>
        <v>921.0873390795042</v>
      </c>
      <c r="E19">
        <f>(SUMIF(Taxes!$A:$A, $A19,  Taxes!$N:$N))/4</f>
        <v>2339.2056033614213</v>
      </c>
      <c r="F19" s="87"/>
      <c r="G19" s="58">
        <f t="shared" si="0"/>
        <v>2643.1966997131635</v>
      </c>
      <c r="H19" s="59">
        <f>SUMIF(realGDP!A:A, FI_A!A19, realGDP!E:E)</f>
        <v>56937.000000000007</v>
      </c>
      <c r="I19" s="60">
        <f>((G19-G18)/H19)*100</f>
        <v>-9.8068028887698361E-2</v>
      </c>
      <c r="J19">
        <f>VLOOKUP(A19, 'Federal Reserve FI Data'!$A:$B, 2, FALSE)</f>
        <v>-0.01</v>
      </c>
    </row>
    <row r="20" spans="1:13" x14ac:dyDescent="0.25">
      <c r="A20" s="55">
        <v>2006</v>
      </c>
      <c r="B20" s="86">
        <f>(SUMIF('C&amp;I'!A:A, FI_A!A20, 'C&amp;I'!D:D))/4</f>
        <v>2869.2750000000001</v>
      </c>
      <c r="C20">
        <f>(SUMIF('M&amp;M'!A:A, FI_A!A20, 'M&amp;M'!I:I))/12</f>
        <v>763.87737631656057</v>
      </c>
      <c r="D20">
        <f>(SUMIF(Transfers!A:A, FI_A!A20, Transfers!N:N))/12</f>
        <v>939.42382402759597</v>
      </c>
      <c r="E20">
        <f>(SUMIF(Taxes!$A:$A, $A20,  Taxes!$N:$N))/4</f>
        <v>2487.0158215987076</v>
      </c>
      <c r="F20" s="87"/>
      <c r="G20" s="58">
        <f t="shared" si="0"/>
        <v>2643.7803604195419</v>
      </c>
      <c r="H20" s="59">
        <f>SUMIF(realGDP!A:A, FI_A!A20, realGDP!E:E)</f>
        <v>58455.200000000004</v>
      </c>
      <c r="I20" s="60">
        <f>((G20-G19)/H20)*100</f>
        <v>9.9847525349052932E-4</v>
      </c>
      <c r="J20">
        <f>VLOOKUP(A20, 'Federal Reserve FI Data'!$A:$B, 2, FALSE)</f>
        <v>0.11</v>
      </c>
      <c r="M20" s="6"/>
    </row>
    <row r="21" spans="1:13" x14ac:dyDescent="0.25">
      <c r="A21" s="55">
        <v>2007</v>
      </c>
      <c r="B21" s="86">
        <f>(SUMIF('C&amp;I'!A:A, FI_A!A21, 'C&amp;I'!D:D))/4</f>
        <v>2914.375</v>
      </c>
      <c r="C21">
        <f>(SUMIF('M&amp;M'!A:A, FI_A!A21, 'M&amp;M'!I:I))/12</f>
        <v>794.6266858076666</v>
      </c>
      <c r="D21">
        <f>(SUMIF(Transfers!A:A, FI_A!A21, Transfers!N:N))/12</f>
        <v>966.97713203770752</v>
      </c>
      <c r="E21">
        <f>(SUMIF(Taxes!$A:$A, $A21,  Taxes!$N:$N))/4</f>
        <v>2610.6809993484999</v>
      </c>
      <c r="F21" s="87"/>
      <c r="G21" s="58">
        <f t="shared" si="0"/>
        <v>2655.1066918938832</v>
      </c>
      <c r="H21" s="59">
        <f>SUMIF(realGDP!A:A, FI_A!A21, realGDP!E:E)</f>
        <v>59495</v>
      </c>
      <c r="I21" s="60">
        <f>((G21-G20)/H21)*100</f>
        <v>1.9037451003178853E-2</v>
      </c>
      <c r="J21">
        <f>VLOOKUP(A21, 'Federal Reserve FI Data'!$A:$B, 2, FALSE)</f>
        <v>0.28000000000000003</v>
      </c>
    </row>
    <row r="22" spans="1:13" x14ac:dyDescent="0.25">
      <c r="A22" s="55">
        <v>2008</v>
      </c>
      <c r="B22" s="86">
        <f>(SUMIF('C&amp;I'!A:A, FI_A!A22, 'C&amp;I'!D:D))/4</f>
        <v>2994.7750000000001</v>
      </c>
      <c r="C22">
        <f>(SUMIF('M&amp;M'!A:A, FI_A!A22, 'M&amp;M'!I:I))/12</f>
        <v>823.00154894815796</v>
      </c>
      <c r="D22">
        <f>(SUMIF(Transfers!A:A, FI_A!A22, Transfers!N:N))/12</f>
        <v>1045.3407912752648</v>
      </c>
      <c r="E22">
        <f>(SUMIF(Taxes!$A:$A, $A22,  Taxes!$N:$N))/4</f>
        <v>2509.7787815297479</v>
      </c>
      <c r="F22" s="87"/>
      <c r="G22" s="58">
        <f t="shared" si="0"/>
        <v>2897.204034897547</v>
      </c>
      <c r="H22" s="59">
        <f>SUMIF(realGDP!A:A, FI_A!A22, realGDP!E:E)</f>
        <v>59321.5</v>
      </c>
      <c r="I22" s="60">
        <f>((G22-G21)/H22)*100</f>
        <v>0.40811062263035125</v>
      </c>
      <c r="J22" t="e">
        <f>VLOOKUP(A22, 'Federal Reserve FI Data'!$A:$B, 2, FALSE)</f>
        <v>#N/A</v>
      </c>
    </row>
    <row r="23" spans="1:13" x14ac:dyDescent="0.25">
      <c r="A23" s="55">
        <v>2009</v>
      </c>
      <c r="B23" s="86">
        <f>(SUMIF('C&amp;I'!A:A, FI_A!A23, 'C&amp;I'!D:D))/4</f>
        <v>3089.0749999999998</v>
      </c>
      <c r="C23">
        <f>(SUMIF('M&amp;M'!A:A, FI_A!A23, 'M&amp;M'!I:I))/12</f>
        <v>863.81822769424537</v>
      </c>
      <c r="D23">
        <f>(SUMIF(Transfers!A:A, FI_A!A23, Transfers!N:N))/12</f>
        <v>1237.4855852484022</v>
      </c>
      <c r="E23">
        <f>(SUMIF(Taxes!$A:$A, $A23,  Taxes!$N:$N))/4</f>
        <v>2198.0281763432013</v>
      </c>
      <c r="F23" s="87"/>
      <c r="G23" s="58">
        <f t="shared" si="0"/>
        <v>3404.2619724527267</v>
      </c>
      <c r="H23" s="59">
        <f>SUMIF(realGDP!A:A, FI_A!A23, realGDP!E:E)</f>
        <v>57675</v>
      </c>
      <c r="I23" s="60">
        <f>((G23-G22)/H23)*100</f>
        <v>0.87916417434794925</v>
      </c>
      <c r="J23" t="e">
        <f>VLOOKUP(A23, 'Federal Reserve FI Data'!$A:$B, 2, FALSE)</f>
        <v>#N/A</v>
      </c>
    </row>
    <row r="24" spans="1:13" x14ac:dyDescent="0.25">
      <c r="A24" s="55">
        <v>2010</v>
      </c>
      <c r="B24" s="86">
        <f>(SUMIF('C&amp;I'!A:A, FI_A!A24, 'C&amp;I'!D:D))/4</f>
        <v>3091.375</v>
      </c>
      <c r="C24">
        <f>(SUMIF('M&amp;M'!A:A, FI_A!A24, 'M&amp;M'!I:I))/12</f>
        <v>888.06770803990366</v>
      </c>
      <c r="D24">
        <f>(SUMIF(Transfers!A:A, FI_A!A24, Transfers!N:N))/12</f>
        <v>1302.0524947527394</v>
      </c>
      <c r="E24">
        <f>(SUMIF(Taxes!$A:$A, $A24,  Taxes!$N:$N))/4</f>
        <v>2227.4583172221373</v>
      </c>
      <c r="F24" s="87"/>
      <c r="G24" s="58">
        <f t="shared" si="0"/>
        <v>3461.8638817865994</v>
      </c>
      <c r="H24" s="59">
        <f>SUMIF(realGDP!A:A, FI_A!A24, realGDP!E:E)</f>
        <v>59135.199999999997</v>
      </c>
      <c r="I24" s="60">
        <f>((G24-G23)/H24)*100</f>
        <v>9.7407143856574008E-2</v>
      </c>
      <c r="J24" t="e">
        <f>VLOOKUP(A24, 'Federal Reserve FI Data'!$A:$B, 2, FALSE)</f>
        <v>#N/A</v>
      </c>
    </row>
    <row r="25" spans="1:13" x14ac:dyDescent="0.25">
      <c r="A25" s="55">
        <v>2011</v>
      </c>
      <c r="B25" s="86">
        <f>(SUMIF('C&amp;I'!A:A, FI_A!A25, 'C&amp;I'!D:D))/4</f>
        <v>2997.375</v>
      </c>
      <c r="C25">
        <f>(SUMIF('M&amp;M'!A:A, FI_A!A25, 'M&amp;M'!I:I))/12</f>
        <v>902.06966160846844</v>
      </c>
      <c r="D25">
        <f>(SUMIF(Transfers!A:A, FI_A!A25, Transfers!N:N))/12</f>
        <v>1263.6416106000408</v>
      </c>
      <c r="E25">
        <f>(SUMIF(Taxes!$A:$A, $A25,  Taxes!$N:$N))/4</f>
        <v>2312.3952365078926</v>
      </c>
      <c r="F25" s="87"/>
      <c r="G25" s="58">
        <f t="shared" si="0"/>
        <v>3291.681284532976</v>
      </c>
      <c r="H25" s="59">
        <f>SUMIF(realGDP!A:A, FI_A!A25, realGDP!E:E)</f>
        <v>60082.3</v>
      </c>
      <c r="I25" s="60">
        <f>((G25-G24)/H25)*100</f>
        <v>-0.28324913868747281</v>
      </c>
      <c r="J25" t="e">
        <f>VLOOKUP(A25, 'Federal Reserve FI Data'!$A:$B, 2, FALSE)</f>
        <v>#N/A</v>
      </c>
    </row>
    <row r="26" spans="1:13" x14ac:dyDescent="0.25">
      <c r="A26" s="55">
        <v>2012</v>
      </c>
      <c r="B26" s="86">
        <f>(SUMIF('C&amp;I'!A:A, FI_A!A26, 'C&amp;I'!D:D))/4</f>
        <v>2953.95</v>
      </c>
      <c r="C26">
        <f>(SUMIF('M&amp;M'!A:A, FI_A!A26, 'M&amp;M'!I:I))/12</f>
        <v>914.96113250632334</v>
      </c>
      <c r="D26">
        <f>(SUMIF(Transfers!A:A, FI_A!A26, Transfers!N:N))/12</f>
        <v>1258.8639699015489</v>
      </c>
      <c r="E26">
        <f>(SUMIF(Taxes!$A:$A, $A26,  Taxes!$N:$N))/4</f>
        <v>2403.6103846918973</v>
      </c>
      <c r="F26" s="87"/>
      <c r="G26" s="58">
        <f t="shared" si="0"/>
        <v>3193.4750391432344</v>
      </c>
      <c r="H26" s="59">
        <f>SUMIF(realGDP!A:A, FI_A!A26, realGDP!E:E)</f>
        <v>61476.7</v>
      </c>
      <c r="I26" s="60">
        <f>((G26-G25)/H26)*100</f>
        <v>-0.1597454733089797</v>
      </c>
      <c r="J26" t="e">
        <f>VLOOKUP(A26, 'Federal Reserve FI Data'!$A:$B, 2, FALSE)</f>
        <v>#N/A</v>
      </c>
    </row>
    <row r="27" spans="1:13" x14ac:dyDescent="0.25">
      <c r="A27" s="55">
        <v>2013</v>
      </c>
      <c r="B27" s="86">
        <f>(SUMIF('C&amp;I'!A:A, FI_A!A27, 'C&amp;I'!D:D))/4</f>
        <v>2894.4749999999999</v>
      </c>
      <c r="C27">
        <f>(SUMIF('M&amp;M'!A:A, FI_A!A27, 'M&amp;M'!I:I))/12</f>
        <v>939.97504155411116</v>
      </c>
      <c r="D27">
        <f>(SUMIF(Transfers!A:A, FI_A!A27, Transfers!N:N))/12</f>
        <v>1265.9186787011392</v>
      </c>
      <c r="E27">
        <f>(SUMIF(Taxes!$A:$A, $A27,  Taxes!$N:$N))/4</f>
        <v>2667.4168477018738</v>
      </c>
      <c r="F27" s="87"/>
      <c r="G27" s="58">
        <f t="shared" si="0"/>
        <v>2979.9931911237109</v>
      </c>
      <c r="H27" s="59">
        <f>SUMIF(realGDP!A:A, FI_A!A27, realGDP!E:E)</f>
        <v>62841.100000000006</v>
      </c>
      <c r="I27" s="60">
        <f>((G27-G26)/H27)*100</f>
        <v>-0.33971691778075741</v>
      </c>
      <c r="J27" t="e">
        <f>VLOOKUP(A27, 'Federal Reserve FI Data'!$A:$B, 2, FALSE)</f>
        <v>#N/A</v>
      </c>
    </row>
    <row r="28" spans="1:13" x14ac:dyDescent="0.25">
      <c r="A28" s="55"/>
      <c r="D28" s="21"/>
      <c r="E28" s="4"/>
      <c r="F28" s="57"/>
    </row>
    <row r="29" spans="1:13" x14ac:dyDescent="0.25">
      <c r="A29" s="55"/>
      <c r="D29" s="21"/>
      <c r="E29" s="4"/>
      <c r="F29" s="57"/>
    </row>
    <row r="30" spans="1:13" x14ac:dyDescent="0.25">
      <c r="A30" s="55"/>
      <c r="D30" s="21"/>
      <c r="E30" s="4"/>
      <c r="F30" s="57"/>
    </row>
    <row r="31" spans="1:13" x14ac:dyDescent="0.25">
      <c r="A31" s="55"/>
      <c r="D31" s="21"/>
      <c r="E31" s="4"/>
      <c r="F31" s="57"/>
    </row>
    <row r="32" spans="1:13" x14ac:dyDescent="0.25">
      <c r="A32" s="55"/>
      <c r="D32" s="21"/>
      <c r="E32" s="4"/>
      <c r="F32" s="57"/>
    </row>
    <row r="33" spans="1:6" x14ac:dyDescent="0.25">
      <c r="A33" s="55"/>
      <c r="D33" s="21"/>
      <c r="E33" s="4"/>
      <c r="F33" s="57"/>
    </row>
    <row r="34" spans="1:6" x14ac:dyDescent="0.25">
      <c r="A34" s="55"/>
      <c r="D34" s="21"/>
      <c r="E34" s="4"/>
      <c r="F34" s="57"/>
    </row>
    <row r="35" spans="1:6" x14ac:dyDescent="0.25">
      <c r="A35" s="55"/>
      <c r="D35" s="21"/>
      <c r="E35" s="4"/>
      <c r="F35" s="57"/>
    </row>
    <row r="36" spans="1:6" x14ac:dyDescent="0.25">
      <c r="A36" s="55"/>
      <c r="D36" s="21"/>
      <c r="E36" s="4"/>
      <c r="F36" s="57"/>
    </row>
    <row r="37" spans="1:6" x14ac:dyDescent="0.25">
      <c r="D37" s="21"/>
      <c r="E37" s="4"/>
      <c r="F37" s="57"/>
    </row>
    <row r="38" spans="1:6" x14ac:dyDescent="0.25">
      <c r="D38" s="21"/>
      <c r="E38" s="4"/>
      <c r="F38" s="57"/>
    </row>
    <row r="39" spans="1:6" x14ac:dyDescent="0.25">
      <c r="D39" s="21"/>
      <c r="E39" s="4"/>
      <c r="F39" s="57"/>
    </row>
    <row r="40" spans="1:6" x14ac:dyDescent="0.25">
      <c r="D40" s="21"/>
      <c r="E40" s="4"/>
      <c r="F40" s="57"/>
    </row>
    <row r="41" spans="1:6" x14ac:dyDescent="0.25">
      <c r="D41" s="21"/>
      <c r="E41" s="4"/>
      <c r="F41" s="57"/>
    </row>
    <row r="42" spans="1:6" x14ac:dyDescent="0.25">
      <c r="D42" s="21"/>
      <c r="E42" s="4"/>
      <c r="F42" s="57"/>
    </row>
    <row r="43" spans="1:6" x14ac:dyDescent="0.25">
      <c r="D43" s="21"/>
      <c r="E43" s="4"/>
      <c r="F43" s="57"/>
    </row>
    <row r="44" spans="1:6" x14ac:dyDescent="0.25">
      <c r="D44" s="21"/>
      <c r="E44" s="4"/>
      <c r="F44" s="57"/>
    </row>
    <row r="45" spans="1:6" x14ac:dyDescent="0.25">
      <c r="D45" s="21"/>
      <c r="E45" s="4"/>
      <c r="F45" s="57"/>
    </row>
    <row r="46" spans="1:6" x14ac:dyDescent="0.25">
      <c r="D46" s="21"/>
      <c r="E46" s="4"/>
      <c r="F46" s="57"/>
    </row>
    <row r="47" spans="1:6" x14ac:dyDescent="0.25">
      <c r="D47" s="21"/>
      <c r="E47" s="4"/>
      <c r="F47" s="57"/>
    </row>
    <row r="48" spans="1:6" x14ac:dyDescent="0.25">
      <c r="D48" s="21"/>
      <c r="E48" s="4"/>
      <c r="F48" s="57"/>
    </row>
    <row r="49" spans="4:6" x14ac:dyDescent="0.25">
      <c r="D49" s="21"/>
      <c r="E49" s="4"/>
      <c r="F49" s="57"/>
    </row>
    <row r="50" spans="4:6" x14ac:dyDescent="0.25">
      <c r="D50" s="21"/>
      <c r="E50" s="4"/>
      <c r="F50" s="57"/>
    </row>
    <row r="51" spans="4:6" x14ac:dyDescent="0.25">
      <c r="D51" s="21"/>
      <c r="E51" s="4"/>
      <c r="F51" s="57"/>
    </row>
    <row r="52" spans="4:6" x14ac:dyDescent="0.25">
      <c r="D52" s="21"/>
      <c r="E52" s="4"/>
      <c r="F52" s="57"/>
    </row>
    <row r="53" spans="4:6" x14ac:dyDescent="0.25">
      <c r="D53" s="21"/>
      <c r="E53" s="4"/>
      <c r="F53" s="57"/>
    </row>
    <row r="54" spans="4:6" x14ac:dyDescent="0.25">
      <c r="D54" s="21"/>
      <c r="E54" s="4"/>
      <c r="F54" s="57"/>
    </row>
    <row r="55" spans="4:6" x14ac:dyDescent="0.25">
      <c r="D55" s="21"/>
      <c r="E55" s="4"/>
      <c r="F55" s="57"/>
    </row>
    <row r="56" spans="4:6" x14ac:dyDescent="0.25">
      <c r="D56" s="21"/>
      <c r="E56" s="4"/>
      <c r="F56" s="57"/>
    </row>
    <row r="57" spans="4:6" x14ac:dyDescent="0.25">
      <c r="D57" s="21"/>
      <c r="E57" s="4"/>
      <c r="F57" s="57"/>
    </row>
    <row r="58" spans="4:6" x14ac:dyDescent="0.25">
      <c r="D58" s="21"/>
      <c r="E58" s="4"/>
      <c r="F58" s="57"/>
    </row>
    <row r="59" spans="4:6" x14ac:dyDescent="0.25">
      <c r="D59" s="21"/>
      <c r="E59" s="4"/>
      <c r="F59" s="57"/>
    </row>
    <row r="60" spans="4:6" x14ac:dyDescent="0.25">
      <c r="D60" s="21"/>
      <c r="E60" s="4"/>
      <c r="F60" s="57"/>
    </row>
    <row r="61" spans="4:6" x14ac:dyDescent="0.25">
      <c r="D61" s="21"/>
      <c r="E61" s="4"/>
      <c r="F61" s="57"/>
    </row>
    <row r="62" spans="4:6" x14ac:dyDescent="0.25">
      <c r="D62" s="21"/>
      <c r="E62" s="4"/>
      <c r="F62" s="57"/>
    </row>
    <row r="63" spans="4:6" x14ac:dyDescent="0.25">
      <c r="D63" s="21"/>
      <c r="E63" s="4"/>
      <c r="F63" s="57"/>
    </row>
    <row r="64" spans="4:6" x14ac:dyDescent="0.25">
      <c r="D64" s="21"/>
      <c r="E64" s="4"/>
      <c r="F64" s="57"/>
    </row>
    <row r="65" spans="4:6" x14ac:dyDescent="0.25">
      <c r="D65" s="21"/>
      <c r="E65" s="4"/>
      <c r="F65" s="57"/>
    </row>
    <row r="66" spans="4:6" x14ac:dyDescent="0.25">
      <c r="D66" s="21"/>
      <c r="E66" s="4"/>
      <c r="F66" s="57"/>
    </row>
    <row r="67" spans="4:6" x14ac:dyDescent="0.25">
      <c r="D67" s="21"/>
      <c r="E67" s="4"/>
      <c r="F67" s="57"/>
    </row>
    <row r="68" spans="4:6" x14ac:dyDescent="0.25">
      <c r="D68" s="21"/>
      <c r="E68" s="4"/>
      <c r="F68" s="57"/>
    </row>
    <row r="69" spans="4:6" x14ac:dyDescent="0.25">
      <c r="D69" s="21"/>
      <c r="E69" s="4"/>
      <c r="F69" s="57"/>
    </row>
    <row r="70" spans="4:6" x14ac:dyDescent="0.25">
      <c r="D70" s="21"/>
      <c r="E70" s="4"/>
      <c r="F70" s="57"/>
    </row>
    <row r="71" spans="4:6" x14ac:dyDescent="0.25">
      <c r="D71" s="21"/>
      <c r="E71" s="4"/>
      <c r="F71" s="5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266587-CE20-4E8B-8F4B-57285AFD85BD}"/>
</file>

<file path=customXml/itemProps2.xml><?xml version="1.0" encoding="utf-8"?>
<ds:datastoreItem xmlns:ds="http://schemas.openxmlformats.org/officeDocument/2006/customXml" ds:itemID="{9B5E007C-693A-4EC4-A6AF-4287272EC9C6}"/>
</file>

<file path=customXml/itemProps3.xml><?xml version="1.0" encoding="utf-8"?>
<ds:datastoreItem xmlns:ds="http://schemas.openxmlformats.org/officeDocument/2006/customXml" ds:itemID="{D5AEB17F-EE99-41E2-80B2-8773913B36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realGDP</vt:lpstr>
      <vt:lpstr>C&amp;I</vt:lpstr>
      <vt:lpstr>M&amp;M</vt:lpstr>
      <vt:lpstr>Transfers</vt:lpstr>
      <vt:lpstr>Taxes</vt:lpstr>
      <vt:lpstr>Taxes_OLD</vt:lpstr>
      <vt:lpstr>FI_Q</vt:lpstr>
      <vt:lpstr>FI_Q_N</vt:lpstr>
      <vt:lpstr>FI_A</vt:lpstr>
      <vt:lpstr>Federal Reserve FI Data</vt:lpstr>
      <vt:lpstr>CHARTS</vt:lpstr>
      <vt:lpstr>_DLX1.USE</vt:lpstr>
      <vt:lpstr>_DLX10.USE</vt:lpstr>
      <vt:lpstr>_DLX2.USE</vt:lpstr>
      <vt:lpstr>_DLX4.USE</vt:lpstr>
      <vt:lpstr>_DLX5.USE</vt:lpstr>
      <vt:lpstr>_DLX6.USE</vt:lpstr>
      <vt:lpstr>Taxes_OLD!_DLX7.USE</vt:lpstr>
      <vt:lpstr>_DLX7.USE</vt:lpstr>
      <vt:lpstr>Taxes_OLD!_DLX8.USE</vt:lpstr>
      <vt:lpstr>Taxes_OLD!_DLX9.USE</vt:lpstr>
      <vt:lpstr>DLX1.USE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Parinitha Sastry</cp:lastModifiedBy>
  <dcterms:created xsi:type="dcterms:W3CDTF">2014-08-08T13:38:50Z</dcterms:created>
  <dcterms:modified xsi:type="dcterms:W3CDTF">2014-08-15T20:45:18Z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