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scal-Impact-Measure/documentation/methodology/MPCs/"/>
    </mc:Choice>
  </mc:AlternateContent>
  <xr:revisionPtr revIDLastSave="0" documentId="13_ncr:1_{DFFB92D8-BA68-9A4E-B131-B6056334B0C5}" xr6:coauthVersionLast="46" xr6:coauthVersionMax="46" xr10:uidLastSave="{00000000-0000-0000-0000-000000000000}"/>
  <bookViews>
    <workbookView xWindow="0" yWindow="500" windowWidth="33600" windowHeight="19520" xr2:uid="{825C73E2-064A-41F9-A032-19D778B689EB}"/>
  </bookViews>
  <sheets>
    <sheet name="All Output (Final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P52" i="1"/>
  <c r="P53" i="1"/>
  <c r="P54" i="1"/>
  <c r="P55" i="1"/>
  <c r="P56" i="1"/>
  <c r="P57" i="1"/>
  <c r="P58" i="1"/>
  <c r="P59" i="1"/>
  <c r="P60" i="1"/>
  <c r="P61" i="1"/>
  <c r="P51" i="1"/>
  <c r="D62" i="1"/>
  <c r="E62" i="1"/>
  <c r="F62" i="1"/>
  <c r="C62" i="1"/>
  <c r="L61" i="1"/>
  <c r="M61" i="1"/>
  <c r="N61" i="1"/>
  <c r="K61" i="1"/>
  <c r="H61" i="1"/>
  <c r="I61" i="1"/>
  <c r="J61" i="1"/>
  <c r="G61" i="1"/>
  <c r="F61" i="1"/>
  <c r="E61" i="1"/>
  <c r="D61" i="1"/>
  <c r="C61" i="1"/>
  <c r="L60" i="1"/>
  <c r="M60" i="1"/>
  <c r="N60" i="1"/>
  <c r="K60" i="1"/>
  <c r="H60" i="1"/>
  <c r="I60" i="1"/>
  <c r="J60" i="1"/>
  <c r="G60" i="1"/>
  <c r="F60" i="1"/>
  <c r="E60" i="1"/>
  <c r="D60" i="1"/>
  <c r="C60" i="1"/>
  <c r="H58" i="1"/>
  <c r="G58" i="1"/>
  <c r="F58" i="1"/>
  <c r="E58" i="1"/>
  <c r="D58" i="1"/>
  <c r="C58" i="1"/>
  <c r="F57" i="1"/>
  <c r="H57" i="1"/>
  <c r="I57" i="1"/>
  <c r="J57" i="1"/>
  <c r="E57" i="1"/>
  <c r="D57" i="1"/>
  <c r="C57" i="1"/>
  <c r="D56" i="1"/>
  <c r="E56" i="1"/>
  <c r="F56" i="1"/>
  <c r="C56" i="1"/>
  <c r="F52" i="1"/>
  <c r="G52" i="1"/>
  <c r="H52" i="1"/>
  <c r="I52" i="1"/>
  <c r="J52" i="1"/>
  <c r="E52" i="1"/>
  <c r="D52" i="1"/>
  <c r="C52" i="1"/>
  <c r="D51" i="1"/>
  <c r="E51" i="1"/>
  <c r="F51" i="1"/>
  <c r="G51" i="1"/>
  <c r="H51" i="1"/>
  <c r="I51" i="1"/>
  <c r="J51" i="1"/>
  <c r="K51" i="1"/>
  <c r="L51" i="1"/>
  <c r="M51" i="1"/>
  <c r="N51" i="1"/>
  <c r="C51" i="1"/>
  <c r="B42" i="1"/>
  <c r="B43" i="1"/>
  <c r="B44" i="1"/>
  <c r="B41" i="1"/>
  <c r="P41" i="1"/>
  <c r="P27" i="1"/>
  <c r="P28" i="1"/>
  <c r="P29" i="1"/>
  <c r="P30" i="1"/>
  <c r="P31" i="1"/>
  <c r="P32" i="1"/>
  <c r="P33" i="1"/>
  <c r="P34" i="1"/>
  <c r="P35" i="1"/>
  <c r="P26" i="1"/>
  <c r="P44" i="1"/>
  <c r="P43" i="1"/>
  <c r="P42" i="1"/>
</calcChain>
</file>

<file path=xl/sharedStrings.xml><?xml version="1.0" encoding="utf-8"?>
<sst xmlns="http://schemas.openxmlformats.org/spreadsheetml/2006/main" count="87" uniqueCount="54">
  <si>
    <t>GDP Impact</t>
  </si>
  <si>
    <t>21Q1</t>
  </si>
  <si>
    <t>21Q2</t>
  </si>
  <si>
    <t>21Q3</t>
  </si>
  <si>
    <t>21Q4</t>
  </si>
  <si>
    <t>22Q1</t>
  </si>
  <si>
    <t>22Q2</t>
  </si>
  <si>
    <t>22Q3</t>
  </si>
  <si>
    <t>22Q4</t>
  </si>
  <si>
    <t>23Q1</t>
  </si>
  <si>
    <t>23Q2</t>
  </si>
  <si>
    <t>23Q3</t>
  </si>
  <si>
    <t>23Q4</t>
  </si>
  <si>
    <t>24Q1</t>
  </si>
  <si>
    <t>Business</t>
  </si>
  <si>
    <t>Qtr.Total</t>
  </si>
  <si>
    <t>Post900_RGDP</t>
  </si>
  <si>
    <t>IMF_PGDP</t>
  </si>
  <si>
    <t>RealGDPContr</t>
  </si>
  <si>
    <t>NewRealGDP</t>
  </si>
  <si>
    <t>Spending Totals</t>
  </si>
  <si>
    <t>Total</t>
  </si>
  <si>
    <t>MPCs &amp; Multipliers</t>
  </si>
  <si>
    <t>low_multiplier</t>
  </si>
  <si>
    <t>high_multiplier</t>
  </si>
  <si>
    <t>Vulnerable</t>
  </si>
  <si>
    <t>Direct Family</t>
  </si>
  <si>
    <t>MPC - Vulnerable</t>
  </si>
  <si>
    <t>MPC - Business</t>
  </si>
  <si>
    <t>MPC - State/Local/Covid</t>
  </si>
  <si>
    <t>MPC_Late - State/Local/Covid</t>
  </si>
  <si>
    <t>MPC_Late - Business</t>
  </si>
  <si>
    <t>MPC_Late - Vulnerable</t>
  </si>
  <si>
    <t>MPC - Direct Family</t>
  </si>
  <si>
    <t>MPC_Late - Direct Family</t>
  </si>
  <si>
    <t>State/Local/Covid</t>
  </si>
  <si>
    <t>New MPCS</t>
  </si>
  <si>
    <t>FIM MPC's</t>
  </si>
  <si>
    <t>Taxes</t>
  </si>
  <si>
    <t>Corporate taxes</t>
  </si>
  <si>
    <t>Total MPC</t>
  </si>
  <si>
    <t>Non-corporate taxes</t>
  </si>
  <si>
    <t>Transfers</t>
  </si>
  <si>
    <t>Social benefits</t>
  </si>
  <si>
    <t>Rebate checks</t>
  </si>
  <si>
    <t>UI</t>
  </si>
  <si>
    <t>Subsidies</t>
  </si>
  <si>
    <t>Health outlays</t>
  </si>
  <si>
    <t xml:space="preserve">     PPP Round 1</t>
  </si>
  <si>
    <t xml:space="preserve">     PPP Round 2</t>
  </si>
  <si>
    <t>MPC - Direct Family (Stimulus, EITC, Child care tax credit, tuition aid)</t>
  </si>
  <si>
    <t xml:space="preserve">MPC - Vulnerable (UI, SNAP, Health Insurance Subsidies, Housing, TANIF, WIC) </t>
  </si>
  <si>
    <t>MPC - Business (Paid sick leave, loans and grants to small businesses, child care providers)</t>
  </si>
  <si>
    <t>MPC - State/Local/Covid (Grants, Vaccination, Education, Child Care Tax Grant, Public Transit, 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</si>
</sst>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0" fillId="6" borderId="0" xfId="0" applyFill="1"/>
    <xf numFmtId="0" fontId="2" fillId="0" borderId="0" xfId="0" applyFont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164" fontId="2" fillId="0" borderId="0" xfId="1" applyNumberFormat="1" applyFont="1"/>
    <xf numFmtId="0" fontId="2" fillId="3" borderId="0" xfId="0" applyFont="1" applyFill="1"/>
    <xf numFmtId="164" fontId="2" fillId="3" borderId="0" xfId="1" applyNumberFormat="1" applyFont="1" applyFill="1"/>
    <xf numFmtId="0" fontId="2" fillId="0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1" applyNumberFormat="1" applyFont="1" applyFill="1" applyBorder="1"/>
    <xf numFmtId="164" fontId="2" fillId="3" borderId="3" xfId="1" applyNumberFormat="1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164" fontId="2" fillId="3" borderId="0" xfId="1" applyNumberFormat="1" applyFont="1" applyFill="1" applyBorder="1"/>
    <xf numFmtId="164" fontId="2" fillId="3" borderId="8" xfId="1" applyNumberFormat="1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5" xfId="1" applyNumberFormat="1" applyFont="1" applyFill="1" applyBorder="1"/>
    <xf numFmtId="164" fontId="2" fillId="3" borderId="6" xfId="1" applyNumberFormat="1" applyFont="1" applyFill="1" applyBorder="1"/>
    <xf numFmtId="0" fontId="4" fillId="4" borderId="0" xfId="0" applyFont="1" applyFill="1"/>
    <xf numFmtId="165" fontId="2" fillId="0" borderId="0" xfId="1" applyNumberFormat="1" applyFont="1"/>
    <xf numFmtId="165" fontId="2" fillId="3" borderId="0" xfId="1" applyNumberFormat="1" applyFont="1" applyFill="1"/>
    <xf numFmtId="0" fontId="4" fillId="5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166" fontId="2" fillId="0" borderId="2" xfId="1" applyNumberFormat="1" applyFont="1" applyFill="1" applyBorder="1"/>
    <xf numFmtId="166" fontId="2" fillId="0" borderId="3" xfId="1" applyNumberFormat="1" applyFont="1" applyFill="1" applyBorder="1"/>
    <xf numFmtId="166" fontId="2" fillId="0" borderId="0" xfId="0" applyNumberFormat="1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43" fontId="2" fillId="6" borderId="2" xfId="0" applyNumberFormat="1" applyFont="1" applyFill="1" applyBorder="1"/>
    <xf numFmtId="43" fontId="2" fillId="6" borderId="2" xfId="1" applyNumberFormat="1" applyFont="1" applyFill="1" applyBorder="1"/>
    <xf numFmtId="43" fontId="2" fillId="6" borderId="3" xfId="1" applyNumberFormat="1" applyFont="1" applyFill="1" applyBorder="1"/>
    <xf numFmtId="43" fontId="2" fillId="6" borderId="0" xfId="0" applyNumberFormat="1" applyFont="1" applyFill="1"/>
    <xf numFmtId="43" fontId="2" fillId="0" borderId="2" xfId="1" applyNumberFormat="1" applyFont="1" applyFill="1" applyBorder="1"/>
    <xf numFmtId="43" fontId="2" fillId="0" borderId="3" xfId="1" applyNumberFormat="1" applyFont="1" applyFill="1" applyBorder="1"/>
    <xf numFmtId="43" fontId="2" fillId="0" borderId="0" xfId="0" applyNumberFormat="1" applyFont="1"/>
    <xf numFmtId="43" fontId="2" fillId="0" borderId="5" xfId="1" applyNumberFormat="1" applyFont="1" applyFill="1" applyBorder="1"/>
    <xf numFmtId="43" fontId="2" fillId="0" borderId="6" xfId="1" applyNumberFormat="1" applyFont="1" applyFill="1" applyBorder="1"/>
    <xf numFmtId="43" fontId="2" fillId="0" borderId="2" xfId="1" applyNumberFormat="1" applyFont="1" applyBorder="1"/>
    <xf numFmtId="43" fontId="2" fillId="0" borderId="3" xfId="1" applyNumberFormat="1" applyFont="1" applyBorder="1"/>
    <xf numFmtId="43" fontId="2" fillId="0" borderId="5" xfId="1" applyNumberFormat="1" applyFont="1" applyBorder="1"/>
    <xf numFmtId="43" fontId="2" fillId="0" borderId="6" xfId="1" applyNumberFormat="1" applyFont="1" applyBorder="1"/>
    <xf numFmtId="2" fontId="2" fillId="0" borderId="0" xfId="0" applyNumberFormat="1" applyFont="1" applyBorder="1"/>
    <xf numFmtId="0" fontId="2" fillId="0" borderId="0" xfId="0" applyFont="1" applyBorder="1"/>
    <xf numFmtId="2" fontId="2" fillId="0" borderId="5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0" fontId="0" fillId="0" borderId="13" xfId="0" applyBorder="1"/>
    <xf numFmtId="0" fontId="2" fillId="0" borderId="14" xfId="0" applyFont="1" applyBorder="1"/>
    <xf numFmtId="0" fontId="6" fillId="0" borderId="13" xfId="0" applyFont="1" applyBorder="1"/>
    <xf numFmtId="0" fontId="5" fillId="0" borderId="13" xfId="0" applyFont="1" applyBorder="1"/>
    <xf numFmtId="0" fontId="5" fillId="0" borderId="15" xfId="0" applyFont="1" applyBorder="1"/>
    <xf numFmtId="0" fontId="2" fillId="0" borderId="16" xfId="0" applyFont="1" applyBorder="1"/>
    <xf numFmtId="0" fontId="7" fillId="0" borderId="13" xfId="0" applyFont="1" applyBorder="1"/>
    <xf numFmtId="0" fontId="4" fillId="0" borderId="13" xfId="0" applyFont="1" applyBorder="1" applyAlignment="1">
      <alignment horizontal="left" vertical="center"/>
    </xf>
    <xf numFmtId="0" fontId="4" fillId="0" borderId="13" xfId="0" applyFont="1" applyBorder="1"/>
    <xf numFmtId="0" fontId="5" fillId="0" borderId="17" xfId="0" applyFont="1" applyBorder="1"/>
    <xf numFmtId="0" fontId="2" fillId="0" borderId="18" xfId="0" applyFont="1" applyBorder="1"/>
    <xf numFmtId="0" fontId="5" fillId="0" borderId="14" xfId="0" applyFont="1" applyBorder="1"/>
    <xf numFmtId="0" fontId="4" fillId="0" borderId="0" xfId="0" applyFont="1" applyBorder="1"/>
    <xf numFmtId="0" fontId="8" fillId="7" borderId="1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" fillId="6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AD19-E9A0-4F5D-B44D-5CDCA5807A3E}">
  <dimension ref="A1:XFB62"/>
  <sheetViews>
    <sheetView tabSelected="1" topLeftCell="A36" zoomScale="150" zoomScaleNormal="90" workbookViewId="0">
      <selection activeCell="A44" sqref="A44"/>
    </sheetView>
  </sheetViews>
  <sheetFormatPr baseColWidth="10" defaultColWidth="8.83203125" defaultRowHeight="15" x14ac:dyDescent="0.2"/>
  <cols>
    <col min="1" max="1" width="83" bestFit="1" customWidth="1"/>
    <col min="2" max="2" width="32.1640625" customWidth="1"/>
    <col min="3" max="15" width="10.5" bestFit="1" customWidth="1"/>
    <col min="16" max="16" width="10.5" customWidth="1"/>
  </cols>
  <sheetData>
    <row r="1" spans="1:1024 1038:2046 2060:3068 3082:4090 4104:5112 5126:6134 6148:7156 7170:8192 8206:9214 9228:10236 10250:11258 11272:12280 12294:13302 13316:14324 14338:15360 15374:16382" ht="16" hidden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</row>
    <row r="2" spans="1:1024 1038:2046 2060:3068 3082:4090 4104:5112 5126:6134 6148:7156 7170:8192 8206:9214 9228:10236 10250:11258 11272:12280 12294:13302 13316:14324 14338:15360 15374:16382" ht="16" hidden="1" x14ac:dyDescent="0.2">
      <c r="A2" s="6"/>
      <c r="B2" s="6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4"/>
    </row>
    <row r="3" spans="1:1024 1038:2046 2060:3068 3082:4090 4104:5112 5126:6134 6148:7156 7170:8192 8206:9214 9228:10236 10250:11258 11272:12280 12294:13302 13316:14324 14338:15360 15374:16382" ht="16" hidden="1" x14ac:dyDescent="0.2">
      <c r="A3" s="4" t="s">
        <v>25</v>
      </c>
      <c r="B3" s="4"/>
      <c r="C3" s="7">
        <v>0</v>
      </c>
      <c r="D3" s="7">
        <v>97.051500000000004</v>
      </c>
      <c r="E3" s="7">
        <v>264.0920625</v>
      </c>
      <c r="F3" s="7">
        <v>402.35312249999998</v>
      </c>
      <c r="G3" s="7">
        <v>459.494415</v>
      </c>
      <c r="H3" s="7">
        <v>377.64409499999999</v>
      </c>
      <c r="I3" s="7">
        <v>241.2582975</v>
      </c>
      <c r="J3" s="7">
        <v>159.07380749999999</v>
      </c>
      <c r="K3" s="7">
        <v>88.875</v>
      </c>
      <c r="L3" s="7">
        <v>29.328749999999999</v>
      </c>
      <c r="M3" s="7">
        <v>10.664999999999999</v>
      </c>
      <c r="N3" s="7">
        <v>2.6662499999999998</v>
      </c>
      <c r="O3" s="7">
        <v>0</v>
      </c>
      <c r="P3" s="4"/>
    </row>
    <row r="4" spans="1:1024 1038:2046 2060:3068 3082:4090 4104:5112 5126:6134 6148:7156 7170:8192 8206:9214 9228:10236 10250:11258 11272:12280 12294:13302 13316:14324 14338:15360 15374:16382" ht="16" hidden="1" x14ac:dyDescent="0.2">
      <c r="A4" s="4" t="s">
        <v>26</v>
      </c>
      <c r="B4" s="4"/>
      <c r="C4" s="7">
        <v>0</v>
      </c>
      <c r="D4" s="7">
        <v>173.7216</v>
      </c>
      <c r="E4" s="7">
        <v>252.29519999999999</v>
      </c>
      <c r="F4" s="7">
        <v>345.5412</v>
      </c>
      <c r="G4" s="7">
        <v>269.42399999999998</v>
      </c>
      <c r="H4" s="7">
        <v>236.85599999999999</v>
      </c>
      <c r="I4" s="7">
        <v>213.429</v>
      </c>
      <c r="J4" s="7">
        <v>195.14099999999999</v>
      </c>
      <c r="K4" s="7">
        <v>187.18199999999999</v>
      </c>
      <c r="L4" s="7">
        <v>183.79499999999999</v>
      </c>
      <c r="M4" s="7">
        <v>146.46299999999999</v>
      </c>
      <c r="N4" s="7">
        <v>79.38</v>
      </c>
      <c r="O4" s="7">
        <v>49.344000000000001</v>
      </c>
      <c r="P4" s="4"/>
    </row>
    <row r="5" spans="1:1024 1038:2046 2060:3068 3082:4090 4104:5112 5126:6134 6148:7156 7170:8192 8206:9214 9228:10236 10250:11258 11272:12280 12294:13302 13316:14324 14338:15360 15374:16382" ht="16" hidden="1" x14ac:dyDescent="0.2">
      <c r="A5" s="4" t="s">
        <v>35</v>
      </c>
      <c r="B5" s="4"/>
      <c r="C5" s="7">
        <v>0</v>
      </c>
      <c r="D5" s="7">
        <v>172.44302400000001</v>
      </c>
      <c r="E5" s="7">
        <v>329.60637000000003</v>
      </c>
      <c r="F5" s="7">
        <v>415.51960200000002</v>
      </c>
      <c r="G5" s="7">
        <v>295.75502399999999</v>
      </c>
      <c r="H5" s="7">
        <v>244.0917</v>
      </c>
      <c r="I5" s="7">
        <v>224.4939</v>
      </c>
      <c r="J5" s="7">
        <v>215.35560000000001</v>
      </c>
      <c r="K5" s="7">
        <v>215.35560000000001</v>
      </c>
      <c r="L5" s="7">
        <v>215.35560000000001</v>
      </c>
      <c r="M5" s="7">
        <v>215.35560000000001</v>
      </c>
      <c r="N5" s="7">
        <v>215.35560000000001</v>
      </c>
      <c r="O5" s="7">
        <v>215.35560000000001</v>
      </c>
      <c r="P5" s="4"/>
    </row>
    <row r="6" spans="1:1024 1038:2046 2060:3068 3082:4090 4104:5112 5126:6134 6148:7156 7170:8192 8206:9214 9228:10236 10250:11258 11272:12280 12294:13302 13316:14324 14338:15360 15374:16382" ht="16" hidden="1" x14ac:dyDescent="0.2">
      <c r="A6" s="4" t="s">
        <v>14</v>
      </c>
      <c r="B6" s="4"/>
      <c r="C6" s="7">
        <v>0</v>
      </c>
      <c r="D6" s="7">
        <v>14.601599999999999</v>
      </c>
      <c r="E6" s="7">
        <v>29.203199999999999</v>
      </c>
      <c r="F6" s="7">
        <v>28.095300000000002</v>
      </c>
      <c r="G6" s="7">
        <v>21.685500000000001</v>
      </c>
      <c r="H6" s="7">
        <v>17.8947</v>
      </c>
      <c r="I6" s="7">
        <v>16.5078</v>
      </c>
      <c r="J6" s="7">
        <v>16.218</v>
      </c>
      <c r="K6" s="7">
        <v>16.218</v>
      </c>
      <c r="L6" s="7">
        <v>16.218</v>
      </c>
      <c r="M6" s="7">
        <v>16.218</v>
      </c>
      <c r="N6" s="7">
        <v>16.218</v>
      </c>
      <c r="O6" s="7">
        <v>16.218</v>
      </c>
      <c r="P6" s="4"/>
    </row>
    <row r="7" spans="1:1024 1038:2046 2060:3068 3082:4090 4104:5112 5126:6134 6148:7156 7170:8192 8206:9214 9228:10236 10250:11258 11272:12280 12294:13302 13316:14324 14338:15360 15374:16382" s="2" customFormat="1" ht="16" hidden="1" x14ac:dyDescent="0.2">
      <c r="A7" s="8" t="s">
        <v>15</v>
      </c>
      <c r="B7" s="8"/>
      <c r="C7" s="9">
        <v>0</v>
      </c>
      <c r="D7" s="9">
        <v>457.817724</v>
      </c>
      <c r="E7" s="9">
        <v>875.19683250000003</v>
      </c>
      <c r="F7" s="9">
        <v>1191.5092245000001</v>
      </c>
      <c r="G7" s="9">
        <v>1046.358939</v>
      </c>
      <c r="H7" s="9">
        <v>876.48649499999999</v>
      </c>
      <c r="I7" s="9">
        <v>695.68899750000003</v>
      </c>
      <c r="J7" s="9">
        <v>585.78840749999995</v>
      </c>
      <c r="K7" s="9">
        <v>507.63060000000002</v>
      </c>
      <c r="L7" s="9">
        <v>444.69734999999997</v>
      </c>
      <c r="M7" s="9">
        <v>388.70159999999998</v>
      </c>
      <c r="N7" s="9">
        <v>313.61984999999999</v>
      </c>
      <c r="O7" s="9">
        <v>280.91759999999999</v>
      </c>
      <c r="P7" s="10"/>
      <c r="AD7" s="1"/>
      <c r="AR7" s="1"/>
      <c r="BF7" s="1"/>
      <c r="BT7" s="1"/>
      <c r="CH7" s="1"/>
      <c r="CV7" s="1"/>
      <c r="DJ7" s="1"/>
      <c r="DX7" s="1"/>
      <c r="EL7" s="1"/>
      <c r="EZ7" s="1"/>
      <c r="FN7" s="1"/>
      <c r="GB7" s="1"/>
      <c r="GP7" s="1"/>
      <c r="HD7" s="1"/>
      <c r="HR7" s="1"/>
      <c r="IF7" s="1"/>
      <c r="IT7" s="1"/>
      <c r="JH7" s="1"/>
      <c r="JV7" s="1"/>
      <c r="KJ7" s="1"/>
      <c r="KX7" s="1"/>
      <c r="LL7" s="1"/>
      <c r="LZ7" s="1"/>
      <c r="MN7" s="1"/>
      <c r="NB7" s="1"/>
      <c r="NP7" s="1"/>
      <c r="OD7" s="1"/>
      <c r="OR7" s="1"/>
      <c r="PF7" s="1"/>
      <c r="PT7" s="1"/>
      <c r="QH7" s="1"/>
      <c r="QV7" s="1"/>
      <c r="RJ7" s="1"/>
      <c r="RX7" s="1"/>
      <c r="SL7" s="1"/>
      <c r="SZ7" s="1"/>
      <c r="TN7" s="1"/>
      <c r="UB7" s="1"/>
      <c r="UP7" s="1"/>
      <c r="VD7" s="1"/>
      <c r="VR7" s="1"/>
      <c r="WF7" s="1"/>
      <c r="WT7" s="1"/>
      <c r="XH7" s="1"/>
      <c r="XV7" s="1"/>
      <c r="YJ7" s="1"/>
      <c r="YX7" s="1"/>
      <c r="ZL7" s="1"/>
      <c r="ZZ7" s="1"/>
      <c r="AAN7" s="1"/>
      <c r="ABB7" s="1"/>
      <c r="ABP7" s="1"/>
      <c r="ACD7" s="1"/>
      <c r="ACR7" s="1"/>
      <c r="ADF7" s="1"/>
      <c r="ADT7" s="1"/>
      <c r="AEH7" s="1"/>
      <c r="AEV7" s="1"/>
      <c r="AFJ7" s="1"/>
      <c r="AFX7" s="1"/>
      <c r="AGL7" s="1"/>
      <c r="AGZ7" s="1"/>
      <c r="AHN7" s="1"/>
      <c r="AIB7" s="1"/>
      <c r="AIP7" s="1"/>
      <c r="AJD7" s="1"/>
      <c r="AJR7" s="1"/>
      <c r="AKF7" s="1"/>
      <c r="AKT7" s="1"/>
      <c r="ALH7" s="1"/>
      <c r="ALV7" s="1"/>
      <c r="AMJ7" s="1"/>
      <c r="AMX7" s="1"/>
      <c r="ANL7" s="1"/>
      <c r="ANZ7" s="1"/>
      <c r="AON7" s="1"/>
      <c r="APB7" s="1"/>
      <c r="APP7" s="1"/>
      <c r="AQD7" s="1"/>
      <c r="AQR7" s="1"/>
      <c r="ARF7" s="1"/>
      <c r="ART7" s="1"/>
      <c r="ASH7" s="1"/>
      <c r="ASV7" s="1"/>
      <c r="ATJ7" s="1"/>
      <c r="ATX7" s="1"/>
      <c r="AUL7" s="1"/>
      <c r="AUZ7" s="1"/>
      <c r="AVN7" s="1"/>
      <c r="AWB7" s="1"/>
      <c r="AWP7" s="1"/>
      <c r="AXD7" s="1"/>
      <c r="AXR7" s="1"/>
      <c r="AYF7" s="1"/>
      <c r="AYT7" s="1"/>
      <c r="AZH7" s="1"/>
      <c r="AZV7" s="1"/>
      <c r="BAJ7" s="1"/>
      <c r="BAX7" s="1"/>
      <c r="BBL7" s="1"/>
      <c r="BBZ7" s="1"/>
      <c r="BCN7" s="1"/>
      <c r="BDB7" s="1"/>
      <c r="BDP7" s="1"/>
      <c r="BED7" s="1"/>
      <c r="BER7" s="1"/>
      <c r="BFF7" s="1"/>
      <c r="BFT7" s="1"/>
      <c r="BGH7" s="1"/>
      <c r="BGV7" s="1"/>
      <c r="BHJ7" s="1"/>
      <c r="BHX7" s="1"/>
      <c r="BIL7" s="1"/>
      <c r="BIZ7" s="1"/>
      <c r="BJN7" s="1"/>
      <c r="BKB7" s="1"/>
      <c r="BKP7" s="1"/>
      <c r="BLD7" s="1"/>
      <c r="BLR7" s="1"/>
      <c r="BMF7" s="1"/>
      <c r="BMT7" s="1"/>
      <c r="BNH7" s="1"/>
      <c r="BNV7" s="1"/>
      <c r="BOJ7" s="1"/>
      <c r="BOX7" s="1"/>
      <c r="BPL7" s="1"/>
      <c r="BPZ7" s="1"/>
      <c r="BQN7" s="1"/>
      <c r="BRB7" s="1"/>
      <c r="BRP7" s="1"/>
      <c r="BSD7" s="1"/>
      <c r="BSR7" s="1"/>
      <c r="BTF7" s="1"/>
      <c r="BTT7" s="1"/>
      <c r="BUH7" s="1"/>
      <c r="BUV7" s="1"/>
      <c r="BVJ7" s="1"/>
      <c r="BVX7" s="1"/>
      <c r="BWL7" s="1"/>
      <c r="BWZ7" s="1"/>
      <c r="BXN7" s="1"/>
      <c r="BYB7" s="1"/>
      <c r="BYP7" s="1"/>
      <c r="BZD7" s="1"/>
      <c r="BZR7" s="1"/>
      <c r="CAF7" s="1"/>
      <c r="CAT7" s="1"/>
      <c r="CBH7" s="1"/>
      <c r="CBV7" s="1"/>
      <c r="CCJ7" s="1"/>
      <c r="CCX7" s="1"/>
      <c r="CDL7" s="1"/>
      <c r="CDZ7" s="1"/>
      <c r="CEN7" s="1"/>
      <c r="CFB7" s="1"/>
      <c r="CFP7" s="1"/>
      <c r="CGD7" s="1"/>
      <c r="CGR7" s="1"/>
      <c r="CHF7" s="1"/>
      <c r="CHT7" s="1"/>
      <c r="CIH7" s="1"/>
      <c r="CIV7" s="1"/>
      <c r="CJJ7" s="1"/>
      <c r="CJX7" s="1"/>
      <c r="CKL7" s="1"/>
      <c r="CKZ7" s="1"/>
      <c r="CLN7" s="1"/>
      <c r="CMB7" s="1"/>
      <c r="CMP7" s="1"/>
      <c r="CND7" s="1"/>
      <c r="CNR7" s="1"/>
      <c r="COF7" s="1"/>
      <c r="COT7" s="1"/>
      <c r="CPH7" s="1"/>
      <c r="CPV7" s="1"/>
      <c r="CQJ7" s="1"/>
      <c r="CQX7" s="1"/>
      <c r="CRL7" s="1"/>
      <c r="CRZ7" s="1"/>
      <c r="CSN7" s="1"/>
      <c r="CTB7" s="1"/>
      <c r="CTP7" s="1"/>
      <c r="CUD7" s="1"/>
      <c r="CUR7" s="1"/>
      <c r="CVF7" s="1"/>
      <c r="CVT7" s="1"/>
      <c r="CWH7" s="1"/>
      <c r="CWV7" s="1"/>
      <c r="CXJ7" s="1"/>
      <c r="CXX7" s="1"/>
      <c r="CYL7" s="1"/>
      <c r="CYZ7" s="1"/>
      <c r="CZN7" s="1"/>
      <c r="DAB7" s="1"/>
      <c r="DAP7" s="1"/>
      <c r="DBD7" s="1"/>
      <c r="DBR7" s="1"/>
      <c r="DCF7" s="1"/>
      <c r="DCT7" s="1"/>
      <c r="DDH7" s="1"/>
      <c r="DDV7" s="1"/>
      <c r="DEJ7" s="1"/>
      <c r="DEX7" s="1"/>
      <c r="DFL7" s="1"/>
      <c r="DFZ7" s="1"/>
      <c r="DGN7" s="1"/>
      <c r="DHB7" s="1"/>
      <c r="DHP7" s="1"/>
      <c r="DID7" s="1"/>
      <c r="DIR7" s="1"/>
      <c r="DJF7" s="1"/>
      <c r="DJT7" s="1"/>
      <c r="DKH7" s="1"/>
      <c r="DKV7" s="1"/>
      <c r="DLJ7" s="1"/>
      <c r="DLX7" s="1"/>
      <c r="DML7" s="1"/>
      <c r="DMZ7" s="1"/>
      <c r="DNN7" s="1"/>
      <c r="DOB7" s="1"/>
      <c r="DOP7" s="1"/>
      <c r="DPD7" s="1"/>
      <c r="DPR7" s="1"/>
      <c r="DQF7" s="1"/>
      <c r="DQT7" s="1"/>
      <c r="DRH7" s="1"/>
      <c r="DRV7" s="1"/>
      <c r="DSJ7" s="1"/>
      <c r="DSX7" s="1"/>
      <c r="DTL7" s="1"/>
      <c r="DTZ7" s="1"/>
      <c r="DUN7" s="1"/>
      <c r="DVB7" s="1"/>
      <c r="DVP7" s="1"/>
      <c r="DWD7" s="1"/>
      <c r="DWR7" s="1"/>
      <c r="DXF7" s="1"/>
      <c r="DXT7" s="1"/>
      <c r="DYH7" s="1"/>
      <c r="DYV7" s="1"/>
      <c r="DZJ7" s="1"/>
      <c r="DZX7" s="1"/>
      <c r="EAL7" s="1"/>
      <c r="EAZ7" s="1"/>
      <c r="EBN7" s="1"/>
      <c r="ECB7" s="1"/>
      <c r="ECP7" s="1"/>
      <c r="EDD7" s="1"/>
      <c r="EDR7" s="1"/>
      <c r="EEF7" s="1"/>
      <c r="EET7" s="1"/>
      <c r="EFH7" s="1"/>
      <c r="EFV7" s="1"/>
      <c r="EGJ7" s="1"/>
      <c r="EGX7" s="1"/>
      <c r="EHL7" s="1"/>
      <c r="EHZ7" s="1"/>
      <c r="EIN7" s="1"/>
      <c r="EJB7" s="1"/>
      <c r="EJP7" s="1"/>
      <c r="EKD7" s="1"/>
      <c r="EKR7" s="1"/>
      <c r="ELF7" s="1"/>
      <c r="ELT7" s="1"/>
      <c r="EMH7" s="1"/>
      <c r="EMV7" s="1"/>
      <c r="ENJ7" s="1"/>
      <c r="ENX7" s="1"/>
      <c r="EOL7" s="1"/>
      <c r="EOZ7" s="1"/>
      <c r="EPN7" s="1"/>
      <c r="EQB7" s="1"/>
      <c r="EQP7" s="1"/>
      <c r="ERD7" s="1"/>
      <c r="ERR7" s="1"/>
      <c r="ESF7" s="1"/>
      <c r="EST7" s="1"/>
      <c r="ETH7" s="1"/>
      <c r="ETV7" s="1"/>
      <c r="EUJ7" s="1"/>
      <c r="EUX7" s="1"/>
      <c r="EVL7" s="1"/>
      <c r="EVZ7" s="1"/>
      <c r="EWN7" s="1"/>
      <c r="EXB7" s="1"/>
      <c r="EXP7" s="1"/>
      <c r="EYD7" s="1"/>
      <c r="EYR7" s="1"/>
      <c r="EZF7" s="1"/>
      <c r="EZT7" s="1"/>
      <c r="FAH7" s="1"/>
      <c r="FAV7" s="1"/>
      <c r="FBJ7" s="1"/>
      <c r="FBX7" s="1"/>
      <c r="FCL7" s="1"/>
      <c r="FCZ7" s="1"/>
      <c r="FDN7" s="1"/>
      <c r="FEB7" s="1"/>
      <c r="FEP7" s="1"/>
      <c r="FFD7" s="1"/>
      <c r="FFR7" s="1"/>
      <c r="FGF7" s="1"/>
      <c r="FGT7" s="1"/>
      <c r="FHH7" s="1"/>
      <c r="FHV7" s="1"/>
      <c r="FIJ7" s="1"/>
      <c r="FIX7" s="1"/>
      <c r="FJL7" s="1"/>
      <c r="FJZ7" s="1"/>
      <c r="FKN7" s="1"/>
      <c r="FLB7" s="1"/>
      <c r="FLP7" s="1"/>
      <c r="FMD7" s="1"/>
      <c r="FMR7" s="1"/>
      <c r="FNF7" s="1"/>
      <c r="FNT7" s="1"/>
      <c r="FOH7" s="1"/>
      <c r="FOV7" s="1"/>
      <c r="FPJ7" s="1"/>
      <c r="FPX7" s="1"/>
      <c r="FQL7" s="1"/>
      <c r="FQZ7" s="1"/>
      <c r="FRN7" s="1"/>
      <c r="FSB7" s="1"/>
      <c r="FSP7" s="1"/>
      <c r="FTD7" s="1"/>
      <c r="FTR7" s="1"/>
      <c r="FUF7" s="1"/>
      <c r="FUT7" s="1"/>
      <c r="FVH7" s="1"/>
      <c r="FVV7" s="1"/>
      <c r="FWJ7" s="1"/>
      <c r="FWX7" s="1"/>
      <c r="FXL7" s="1"/>
      <c r="FXZ7" s="1"/>
      <c r="FYN7" s="1"/>
      <c r="FZB7" s="1"/>
      <c r="FZP7" s="1"/>
      <c r="GAD7" s="1"/>
      <c r="GAR7" s="1"/>
      <c r="GBF7" s="1"/>
      <c r="GBT7" s="1"/>
      <c r="GCH7" s="1"/>
      <c r="GCV7" s="1"/>
      <c r="GDJ7" s="1"/>
      <c r="GDX7" s="1"/>
      <c r="GEL7" s="1"/>
      <c r="GEZ7" s="1"/>
      <c r="GFN7" s="1"/>
      <c r="GGB7" s="1"/>
      <c r="GGP7" s="1"/>
      <c r="GHD7" s="1"/>
      <c r="GHR7" s="1"/>
      <c r="GIF7" s="1"/>
      <c r="GIT7" s="1"/>
      <c r="GJH7" s="1"/>
      <c r="GJV7" s="1"/>
      <c r="GKJ7" s="1"/>
      <c r="GKX7" s="1"/>
      <c r="GLL7" s="1"/>
      <c r="GLZ7" s="1"/>
      <c r="GMN7" s="1"/>
      <c r="GNB7" s="1"/>
      <c r="GNP7" s="1"/>
      <c r="GOD7" s="1"/>
      <c r="GOR7" s="1"/>
      <c r="GPF7" s="1"/>
      <c r="GPT7" s="1"/>
      <c r="GQH7" s="1"/>
      <c r="GQV7" s="1"/>
      <c r="GRJ7" s="1"/>
      <c r="GRX7" s="1"/>
      <c r="GSL7" s="1"/>
      <c r="GSZ7" s="1"/>
      <c r="GTN7" s="1"/>
      <c r="GUB7" s="1"/>
      <c r="GUP7" s="1"/>
      <c r="GVD7" s="1"/>
      <c r="GVR7" s="1"/>
      <c r="GWF7" s="1"/>
      <c r="GWT7" s="1"/>
      <c r="GXH7" s="1"/>
      <c r="GXV7" s="1"/>
      <c r="GYJ7" s="1"/>
      <c r="GYX7" s="1"/>
      <c r="GZL7" s="1"/>
      <c r="GZZ7" s="1"/>
      <c r="HAN7" s="1"/>
      <c r="HBB7" s="1"/>
      <c r="HBP7" s="1"/>
      <c r="HCD7" s="1"/>
      <c r="HCR7" s="1"/>
      <c r="HDF7" s="1"/>
      <c r="HDT7" s="1"/>
      <c r="HEH7" s="1"/>
      <c r="HEV7" s="1"/>
      <c r="HFJ7" s="1"/>
      <c r="HFX7" s="1"/>
      <c r="HGL7" s="1"/>
      <c r="HGZ7" s="1"/>
      <c r="HHN7" s="1"/>
      <c r="HIB7" s="1"/>
      <c r="HIP7" s="1"/>
      <c r="HJD7" s="1"/>
      <c r="HJR7" s="1"/>
      <c r="HKF7" s="1"/>
      <c r="HKT7" s="1"/>
      <c r="HLH7" s="1"/>
      <c r="HLV7" s="1"/>
      <c r="HMJ7" s="1"/>
      <c r="HMX7" s="1"/>
      <c r="HNL7" s="1"/>
      <c r="HNZ7" s="1"/>
      <c r="HON7" s="1"/>
      <c r="HPB7" s="1"/>
      <c r="HPP7" s="1"/>
      <c r="HQD7" s="1"/>
      <c r="HQR7" s="1"/>
      <c r="HRF7" s="1"/>
      <c r="HRT7" s="1"/>
      <c r="HSH7" s="1"/>
      <c r="HSV7" s="1"/>
      <c r="HTJ7" s="1"/>
      <c r="HTX7" s="1"/>
      <c r="HUL7" s="1"/>
      <c r="HUZ7" s="1"/>
      <c r="HVN7" s="1"/>
      <c r="HWB7" s="1"/>
      <c r="HWP7" s="1"/>
      <c r="HXD7" s="1"/>
      <c r="HXR7" s="1"/>
      <c r="HYF7" s="1"/>
      <c r="HYT7" s="1"/>
      <c r="HZH7" s="1"/>
      <c r="HZV7" s="1"/>
      <c r="IAJ7" s="1"/>
      <c r="IAX7" s="1"/>
      <c r="IBL7" s="1"/>
      <c r="IBZ7" s="1"/>
      <c r="ICN7" s="1"/>
      <c r="IDB7" s="1"/>
      <c r="IDP7" s="1"/>
      <c r="IED7" s="1"/>
      <c r="IER7" s="1"/>
      <c r="IFF7" s="1"/>
      <c r="IFT7" s="1"/>
      <c r="IGH7" s="1"/>
      <c r="IGV7" s="1"/>
      <c r="IHJ7" s="1"/>
      <c r="IHX7" s="1"/>
      <c r="IIL7" s="1"/>
      <c r="IIZ7" s="1"/>
      <c r="IJN7" s="1"/>
      <c r="IKB7" s="1"/>
      <c r="IKP7" s="1"/>
      <c r="ILD7" s="1"/>
      <c r="ILR7" s="1"/>
      <c r="IMF7" s="1"/>
      <c r="IMT7" s="1"/>
      <c r="INH7" s="1"/>
      <c r="INV7" s="1"/>
      <c r="IOJ7" s="1"/>
      <c r="IOX7" s="1"/>
      <c r="IPL7" s="1"/>
      <c r="IPZ7" s="1"/>
      <c r="IQN7" s="1"/>
      <c r="IRB7" s="1"/>
      <c r="IRP7" s="1"/>
      <c r="ISD7" s="1"/>
      <c r="ISR7" s="1"/>
      <c r="ITF7" s="1"/>
      <c r="ITT7" s="1"/>
      <c r="IUH7" s="1"/>
      <c r="IUV7" s="1"/>
      <c r="IVJ7" s="1"/>
      <c r="IVX7" s="1"/>
      <c r="IWL7" s="1"/>
      <c r="IWZ7" s="1"/>
      <c r="IXN7" s="1"/>
      <c r="IYB7" s="1"/>
      <c r="IYP7" s="1"/>
      <c r="IZD7" s="1"/>
      <c r="IZR7" s="1"/>
      <c r="JAF7" s="1"/>
      <c r="JAT7" s="1"/>
      <c r="JBH7" s="1"/>
      <c r="JBV7" s="1"/>
      <c r="JCJ7" s="1"/>
      <c r="JCX7" s="1"/>
      <c r="JDL7" s="1"/>
      <c r="JDZ7" s="1"/>
      <c r="JEN7" s="1"/>
      <c r="JFB7" s="1"/>
      <c r="JFP7" s="1"/>
      <c r="JGD7" s="1"/>
      <c r="JGR7" s="1"/>
      <c r="JHF7" s="1"/>
      <c r="JHT7" s="1"/>
      <c r="JIH7" s="1"/>
      <c r="JIV7" s="1"/>
      <c r="JJJ7" s="1"/>
      <c r="JJX7" s="1"/>
      <c r="JKL7" s="1"/>
      <c r="JKZ7" s="1"/>
      <c r="JLN7" s="1"/>
      <c r="JMB7" s="1"/>
      <c r="JMP7" s="1"/>
      <c r="JND7" s="1"/>
      <c r="JNR7" s="1"/>
      <c r="JOF7" s="1"/>
      <c r="JOT7" s="1"/>
      <c r="JPH7" s="1"/>
      <c r="JPV7" s="1"/>
      <c r="JQJ7" s="1"/>
      <c r="JQX7" s="1"/>
      <c r="JRL7" s="1"/>
      <c r="JRZ7" s="1"/>
      <c r="JSN7" s="1"/>
      <c r="JTB7" s="1"/>
      <c r="JTP7" s="1"/>
      <c r="JUD7" s="1"/>
      <c r="JUR7" s="1"/>
      <c r="JVF7" s="1"/>
      <c r="JVT7" s="1"/>
      <c r="JWH7" s="1"/>
      <c r="JWV7" s="1"/>
      <c r="JXJ7" s="1"/>
      <c r="JXX7" s="1"/>
      <c r="JYL7" s="1"/>
      <c r="JYZ7" s="1"/>
      <c r="JZN7" s="1"/>
      <c r="KAB7" s="1"/>
      <c r="KAP7" s="1"/>
      <c r="KBD7" s="1"/>
      <c r="KBR7" s="1"/>
      <c r="KCF7" s="1"/>
      <c r="KCT7" s="1"/>
      <c r="KDH7" s="1"/>
      <c r="KDV7" s="1"/>
      <c r="KEJ7" s="1"/>
      <c r="KEX7" s="1"/>
      <c r="KFL7" s="1"/>
      <c r="KFZ7" s="1"/>
      <c r="KGN7" s="1"/>
      <c r="KHB7" s="1"/>
      <c r="KHP7" s="1"/>
      <c r="KID7" s="1"/>
      <c r="KIR7" s="1"/>
      <c r="KJF7" s="1"/>
      <c r="KJT7" s="1"/>
      <c r="KKH7" s="1"/>
      <c r="KKV7" s="1"/>
      <c r="KLJ7" s="1"/>
      <c r="KLX7" s="1"/>
      <c r="KML7" s="1"/>
      <c r="KMZ7" s="1"/>
      <c r="KNN7" s="1"/>
      <c r="KOB7" s="1"/>
      <c r="KOP7" s="1"/>
      <c r="KPD7" s="1"/>
      <c r="KPR7" s="1"/>
      <c r="KQF7" s="1"/>
      <c r="KQT7" s="1"/>
      <c r="KRH7" s="1"/>
      <c r="KRV7" s="1"/>
      <c r="KSJ7" s="1"/>
      <c r="KSX7" s="1"/>
      <c r="KTL7" s="1"/>
      <c r="KTZ7" s="1"/>
      <c r="KUN7" s="1"/>
      <c r="KVB7" s="1"/>
      <c r="KVP7" s="1"/>
      <c r="KWD7" s="1"/>
      <c r="KWR7" s="1"/>
      <c r="KXF7" s="1"/>
      <c r="KXT7" s="1"/>
      <c r="KYH7" s="1"/>
      <c r="KYV7" s="1"/>
      <c r="KZJ7" s="1"/>
      <c r="KZX7" s="1"/>
      <c r="LAL7" s="1"/>
      <c r="LAZ7" s="1"/>
      <c r="LBN7" s="1"/>
      <c r="LCB7" s="1"/>
      <c r="LCP7" s="1"/>
      <c r="LDD7" s="1"/>
      <c r="LDR7" s="1"/>
      <c r="LEF7" s="1"/>
      <c r="LET7" s="1"/>
      <c r="LFH7" s="1"/>
      <c r="LFV7" s="1"/>
      <c r="LGJ7" s="1"/>
      <c r="LGX7" s="1"/>
      <c r="LHL7" s="1"/>
      <c r="LHZ7" s="1"/>
      <c r="LIN7" s="1"/>
      <c r="LJB7" s="1"/>
      <c r="LJP7" s="1"/>
      <c r="LKD7" s="1"/>
      <c r="LKR7" s="1"/>
      <c r="LLF7" s="1"/>
      <c r="LLT7" s="1"/>
      <c r="LMH7" s="1"/>
      <c r="LMV7" s="1"/>
      <c r="LNJ7" s="1"/>
      <c r="LNX7" s="1"/>
      <c r="LOL7" s="1"/>
      <c r="LOZ7" s="1"/>
      <c r="LPN7" s="1"/>
      <c r="LQB7" s="1"/>
      <c r="LQP7" s="1"/>
      <c r="LRD7" s="1"/>
      <c r="LRR7" s="1"/>
      <c r="LSF7" s="1"/>
      <c r="LST7" s="1"/>
      <c r="LTH7" s="1"/>
      <c r="LTV7" s="1"/>
      <c r="LUJ7" s="1"/>
      <c r="LUX7" s="1"/>
      <c r="LVL7" s="1"/>
      <c r="LVZ7" s="1"/>
      <c r="LWN7" s="1"/>
      <c r="LXB7" s="1"/>
      <c r="LXP7" s="1"/>
      <c r="LYD7" s="1"/>
      <c r="LYR7" s="1"/>
      <c r="LZF7" s="1"/>
      <c r="LZT7" s="1"/>
      <c r="MAH7" s="1"/>
      <c r="MAV7" s="1"/>
      <c r="MBJ7" s="1"/>
      <c r="MBX7" s="1"/>
      <c r="MCL7" s="1"/>
      <c r="MCZ7" s="1"/>
      <c r="MDN7" s="1"/>
      <c r="MEB7" s="1"/>
      <c r="MEP7" s="1"/>
      <c r="MFD7" s="1"/>
      <c r="MFR7" s="1"/>
      <c r="MGF7" s="1"/>
      <c r="MGT7" s="1"/>
      <c r="MHH7" s="1"/>
      <c r="MHV7" s="1"/>
      <c r="MIJ7" s="1"/>
      <c r="MIX7" s="1"/>
      <c r="MJL7" s="1"/>
      <c r="MJZ7" s="1"/>
      <c r="MKN7" s="1"/>
      <c r="MLB7" s="1"/>
      <c r="MLP7" s="1"/>
      <c r="MMD7" s="1"/>
      <c r="MMR7" s="1"/>
      <c r="MNF7" s="1"/>
      <c r="MNT7" s="1"/>
      <c r="MOH7" s="1"/>
      <c r="MOV7" s="1"/>
      <c r="MPJ7" s="1"/>
      <c r="MPX7" s="1"/>
      <c r="MQL7" s="1"/>
      <c r="MQZ7" s="1"/>
      <c r="MRN7" s="1"/>
      <c r="MSB7" s="1"/>
      <c r="MSP7" s="1"/>
      <c r="MTD7" s="1"/>
      <c r="MTR7" s="1"/>
      <c r="MUF7" s="1"/>
      <c r="MUT7" s="1"/>
      <c r="MVH7" s="1"/>
      <c r="MVV7" s="1"/>
      <c r="MWJ7" s="1"/>
      <c r="MWX7" s="1"/>
      <c r="MXL7" s="1"/>
      <c r="MXZ7" s="1"/>
      <c r="MYN7" s="1"/>
      <c r="MZB7" s="1"/>
      <c r="MZP7" s="1"/>
      <c r="NAD7" s="1"/>
      <c r="NAR7" s="1"/>
      <c r="NBF7" s="1"/>
      <c r="NBT7" s="1"/>
      <c r="NCH7" s="1"/>
      <c r="NCV7" s="1"/>
      <c r="NDJ7" s="1"/>
      <c r="NDX7" s="1"/>
      <c r="NEL7" s="1"/>
      <c r="NEZ7" s="1"/>
      <c r="NFN7" s="1"/>
      <c r="NGB7" s="1"/>
      <c r="NGP7" s="1"/>
      <c r="NHD7" s="1"/>
      <c r="NHR7" s="1"/>
      <c r="NIF7" s="1"/>
      <c r="NIT7" s="1"/>
      <c r="NJH7" s="1"/>
      <c r="NJV7" s="1"/>
      <c r="NKJ7" s="1"/>
      <c r="NKX7" s="1"/>
      <c r="NLL7" s="1"/>
      <c r="NLZ7" s="1"/>
      <c r="NMN7" s="1"/>
      <c r="NNB7" s="1"/>
      <c r="NNP7" s="1"/>
      <c r="NOD7" s="1"/>
      <c r="NOR7" s="1"/>
      <c r="NPF7" s="1"/>
      <c r="NPT7" s="1"/>
      <c r="NQH7" s="1"/>
      <c r="NQV7" s="1"/>
      <c r="NRJ7" s="1"/>
      <c r="NRX7" s="1"/>
      <c r="NSL7" s="1"/>
      <c r="NSZ7" s="1"/>
      <c r="NTN7" s="1"/>
      <c r="NUB7" s="1"/>
      <c r="NUP7" s="1"/>
      <c r="NVD7" s="1"/>
      <c r="NVR7" s="1"/>
      <c r="NWF7" s="1"/>
      <c r="NWT7" s="1"/>
      <c r="NXH7" s="1"/>
      <c r="NXV7" s="1"/>
      <c r="NYJ7" s="1"/>
      <c r="NYX7" s="1"/>
      <c r="NZL7" s="1"/>
      <c r="NZZ7" s="1"/>
      <c r="OAN7" s="1"/>
      <c r="OBB7" s="1"/>
      <c r="OBP7" s="1"/>
      <c r="OCD7" s="1"/>
      <c r="OCR7" s="1"/>
      <c r="ODF7" s="1"/>
      <c r="ODT7" s="1"/>
      <c r="OEH7" s="1"/>
      <c r="OEV7" s="1"/>
      <c r="OFJ7" s="1"/>
      <c r="OFX7" s="1"/>
      <c r="OGL7" s="1"/>
      <c r="OGZ7" s="1"/>
      <c r="OHN7" s="1"/>
      <c r="OIB7" s="1"/>
      <c r="OIP7" s="1"/>
      <c r="OJD7" s="1"/>
      <c r="OJR7" s="1"/>
      <c r="OKF7" s="1"/>
      <c r="OKT7" s="1"/>
      <c r="OLH7" s="1"/>
      <c r="OLV7" s="1"/>
      <c r="OMJ7" s="1"/>
      <c r="OMX7" s="1"/>
      <c r="ONL7" s="1"/>
      <c r="ONZ7" s="1"/>
      <c r="OON7" s="1"/>
      <c r="OPB7" s="1"/>
      <c r="OPP7" s="1"/>
      <c r="OQD7" s="1"/>
      <c r="OQR7" s="1"/>
      <c r="ORF7" s="1"/>
      <c r="ORT7" s="1"/>
      <c r="OSH7" s="1"/>
      <c r="OSV7" s="1"/>
      <c r="OTJ7" s="1"/>
      <c r="OTX7" s="1"/>
      <c r="OUL7" s="1"/>
      <c r="OUZ7" s="1"/>
      <c r="OVN7" s="1"/>
      <c r="OWB7" s="1"/>
      <c r="OWP7" s="1"/>
      <c r="OXD7" s="1"/>
      <c r="OXR7" s="1"/>
      <c r="OYF7" s="1"/>
      <c r="OYT7" s="1"/>
      <c r="OZH7" s="1"/>
      <c r="OZV7" s="1"/>
      <c r="PAJ7" s="1"/>
      <c r="PAX7" s="1"/>
      <c r="PBL7" s="1"/>
      <c r="PBZ7" s="1"/>
      <c r="PCN7" s="1"/>
      <c r="PDB7" s="1"/>
      <c r="PDP7" s="1"/>
      <c r="PED7" s="1"/>
      <c r="PER7" s="1"/>
      <c r="PFF7" s="1"/>
      <c r="PFT7" s="1"/>
      <c r="PGH7" s="1"/>
      <c r="PGV7" s="1"/>
      <c r="PHJ7" s="1"/>
      <c r="PHX7" s="1"/>
      <c r="PIL7" s="1"/>
      <c r="PIZ7" s="1"/>
      <c r="PJN7" s="1"/>
      <c r="PKB7" s="1"/>
      <c r="PKP7" s="1"/>
      <c r="PLD7" s="1"/>
      <c r="PLR7" s="1"/>
      <c r="PMF7" s="1"/>
      <c r="PMT7" s="1"/>
      <c r="PNH7" s="1"/>
      <c r="PNV7" s="1"/>
      <c r="POJ7" s="1"/>
      <c r="POX7" s="1"/>
      <c r="PPL7" s="1"/>
      <c r="PPZ7" s="1"/>
      <c r="PQN7" s="1"/>
      <c r="PRB7" s="1"/>
      <c r="PRP7" s="1"/>
      <c r="PSD7" s="1"/>
      <c r="PSR7" s="1"/>
      <c r="PTF7" s="1"/>
      <c r="PTT7" s="1"/>
      <c r="PUH7" s="1"/>
      <c r="PUV7" s="1"/>
      <c r="PVJ7" s="1"/>
      <c r="PVX7" s="1"/>
      <c r="PWL7" s="1"/>
      <c r="PWZ7" s="1"/>
      <c r="PXN7" s="1"/>
      <c r="PYB7" s="1"/>
      <c r="PYP7" s="1"/>
      <c r="PZD7" s="1"/>
      <c r="PZR7" s="1"/>
      <c r="QAF7" s="1"/>
      <c r="QAT7" s="1"/>
      <c r="QBH7" s="1"/>
      <c r="QBV7" s="1"/>
      <c r="QCJ7" s="1"/>
      <c r="QCX7" s="1"/>
      <c r="QDL7" s="1"/>
      <c r="QDZ7" s="1"/>
      <c r="QEN7" s="1"/>
      <c r="QFB7" s="1"/>
      <c r="QFP7" s="1"/>
      <c r="QGD7" s="1"/>
      <c r="QGR7" s="1"/>
      <c r="QHF7" s="1"/>
      <c r="QHT7" s="1"/>
      <c r="QIH7" s="1"/>
      <c r="QIV7" s="1"/>
      <c r="QJJ7" s="1"/>
      <c r="QJX7" s="1"/>
      <c r="QKL7" s="1"/>
      <c r="QKZ7" s="1"/>
      <c r="QLN7" s="1"/>
      <c r="QMB7" s="1"/>
      <c r="QMP7" s="1"/>
      <c r="QND7" s="1"/>
      <c r="QNR7" s="1"/>
      <c r="QOF7" s="1"/>
      <c r="QOT7" s="1"/>
      <c r="QPH7" s="1"/>
      <c r="QPV7" s="1"/>
      <c r="QQJ7" s="1"/>
      <c r="QQX7" s="1"/>
      <c r="QRL7" s="1"/>
      <c r="QRZ7" s="1"/>
      <c r="QSN7" s="1"/>
      <c r="QTB7" s="1"/>
      <c r="QTP7" s="1"/>
      <c r="QUD7" s="1"/>
      <c r="QUR7" s="1"/>
      <c r="QVF7" s="1"/>
      <c r="QVT7" s="1"/>
      <c r="QWH7" s="1"/>
      <c r="QWV7" s="1"/>
      <c r="QXJ7" s="1"/>
      <c r="QXX7" s="1"/>
      <c r="QYL7" s="1"/>
      <c r="QYZ7" s="1"/>
      <c r="QZN7" s="1"/>
      <c r="RAB7" s="1"/>
      <c r="RAP7" s="1"/>
      <c r="RBD7" s="1"/>
      <c r="RBR7" s="1"/>
      <c r="RCF7" s="1"/>
      <c r="RCT7" s="1"/>
      <c r="RDH7" s="1"/>
      <c r="RDV7" s="1"/>
      <c r="REJ7" s="1"/>
      <c r="REX7" s="1"/>
      <c r="RFL7" s="1"/>
      <c r="RFZ7" s="1"/>
      <c r="RGN7" s="1"/>
      <c r="RHB7" s="1"/>
      <c r="RHP7" s="1"/>
      <c r="RID7" s="1"/>
      <c r="RIR7" s="1"/>
      <c r="RJF7" s="1"/>
      <c r="RJT7" s="1"/>
      <c r="RKH7" s="1"/>
      <c r="RKV7" s="1"/>
      <c r="RLJ7" s="1"/>
      <c r="RLX7" s="1"/>
      <c r="RML7" s="1"/>
      <c r="RMZ7" s="1"/>
      <c r="RNN7" s="1"/>
      <c r="ROB7" s="1"/>
      <c r="ROP7" s="1"/>
      <c r="RPD7" s="1"/>
      <c r="RPR7" s="1"/>
      <c r="RQF7" s="1"/>
      <c r="RQT7" s="1"/>
      <c r="RRH7" s="1"/>
      <c r="RRV7" s="1"/>
      <c r="RSJ7" s="1"/>
      <c r="RSX7" s="1"/>
      <c r="RTL7" s="1"/>
      <c r="RTZ7" s="1"/>
      <c r="RUN7" s="1"/>
      <c r="RVB7" s="1"/>
      <c r="RVP7" s="1"/>
      <c r="RWD7" s="1"/>
      <c r="RWR7" s="1"/>
      <c r="RXF7" s="1"/>
      <c r="RXT7" s="1"/>
      <c r="RYH7" s="1"/>
      <c r="RYV7" s="1"/>
      <c r="RZJ7" s="1"/>
      <c r="RZX7" s="1"/>
      <c r="SAL7" s="1"/>
      <c r="SAZ7" s="1"/>
      <c r="SBN7" s="1"/>
      <c r="SCB7" s="1"/>
      <c r="SCP7" s="1"/>
      <c r="SDD7" s="1"/>
      <c r="SDR7" s="1"/>
      <c r="SEF7" s="1"/>
      <c r="SET7" s="1"/>
      <c r="SFH7" s="1"/>
      <c r="SFV7" s="1"/>
      <c r="SGJ7" s="1"/>
      <c r="SGX7" s="1"/>
      <c r="SHL7" s="1"/>
      <c r="SHZ7" s="1"/>
      <c r="SIN7" s="1"/>
      <c r="SJB7" s="1"/>
      <c r="SJP7" s="1"/>
      <c r="SKD7" s="1"/>
      <c r="SKR7" s="1"/>
      <c r="SLF7" s="1"/>
      <c r="SLT7" s="1"/>
      <c r="SMH7" s="1"/>
      <c r="SMV7" s="1"/>
      <c r="SNJ7" s="1"/>
      <c r="SNX7" s="1"/>
      <c r="SOL7" s="1"/>
      <c r="SOZ7" s="1"/>
      <c r="SPN7" s="1"/>
      <c r="SQB7" s="1"/>
      <c r="SQP7" s="1"/>
      <c r="SRD7" s="1"/>
      <c r="SRR7" s="1"/>
      <c r="SSF7" s="1"/>
      <c r="SST7" s="1"/>
      <c r="STH7" s="1"/>
      <c r="STV7" s="1"/>
      <c r="SUJ7" s="1"/>
      <c r="SUX7" s="1"/>
      <c r="SVL7" s="1"/>
      <c r="SVZ7" s="1"/>
      <c r="SWN7" s="1"/>
      <c r="SXB7" s="1"/>
      <c r="SXP7" s="1"/>
      <c r="SYD7" s="1"/>
      <c r="SYR7" s="1"/>
      <c r="SZF7" s="1"/>
      <c r="SZT7" s="1"/>
      <c r="TAH7" s="1"/>
      <c r="TAV7" s="1"/>
      <c r="TBJ7" s="1"/>
      <c r="TBX7" s="1"/>
      <c r="TCL7" s="1"/>
      <c r="TCZ7" s="1"/>
      <c r="TDN7" s="1"/>
      <c r="TEB7" s="1"/>
      <c r="TEP7" s="1"/>
      <c r="TFD7" s="1"/>
      <c r="TFR7" s="1"/>
      <c r="TGF7" s="1"/>
      <c r="TGT7" s="1"/>
      <c r="THH7" s="1"/>
      <c r="THV7" s="1"/>
      <c r="TIJ7" s="1"/>
      <c r="TIX7" s="1"/>
      <c r="TJL7" s="1"/>
      <c r="TJZ7" s="1"/>
      <c r="TKN7" s="1"/>
      <c r="TLB7" s="1"/>
      <c r="TLP7" s="1"/>
      <c r="TMD7" s="1"/>
      <c r="TMR7" s="1"/>
      <c r="TNF7" s="1"/>
      <c r="TNT7" s="1"/>
      <c r="TOH7" s="1"/>
      <c r="TOV7" s="1"/>
      <c r="TPJ7" s="1"/>
      <c r="TPX7" s="1"/>
      <c r="TQL7" s="1"/>
      <c r="TQZ7" s="1"/>
      <c r="TRN7" s="1"/>
      <c r="TSB7" s="1"/>
      <c r="TSP7" s="1"/>
      <c r="TTD7" s="1"/>
      <c r="TTR7" s="1"/>
      <c r="TUF7" s="1"/>
      <c r="TUT7" s="1"/>
      <c r="TVH7" s="1"/>
      <c r="TVV7" s="1"/>
      <c r="TWJ7" s="1"/>
      <c r="TWX7" s="1"/>
      <c r="TXL7" s="1"/>
      <c r="TXZ7" s="1"/>
      <c r="TYN7" s="1"/>
      <c r="TZB7" s="1"/>
      <c r="TZP7" s="1"/>
      <c r="UAD7" s="1"/>
      <c r="UAR7" s="1"/>
      <c r="UBF7" s="1"/>
      <c r="UBT7" s="1"/>
      <c r="UCH7" s="1"/>
      <c r="UCV7" s="1"/>
      <c r="UDJ7" s="1"/>
      <c r="UDX7" s="1"/>
      <c r="UEL7" s="1"/>
      <c r="UEZ7" s="1"/>
      <c r="UFN7" s="1"/>
      <c r="UGB7" s="1"/>
      <c r="UGP7" s="1"/>
      <c r="UHD7" s="1"/>
      <c r="UHR7" s="1"/>
      <c r="UIF7" s="1"/>
      <c r="UIT7" s="1"/>
      <c r="UJH7" s="1"/>
      <c r="UJV7" s="1"/>
      <c r="UKJ7" s="1"/>
      <c r="UKX7" s="1"/>
      <c r="ULL7" s="1"/>
      <c r="ULZ7" s="1"/>
      <c r="UMN7" s="1"/>
      <c r="UNB7" s="1"/>
      <c r="UNP7" s="1"/>
      <c r="UOD7" s="1"/>
      <c r="UOR7" s="1"/>
      <c r="UPF7" s="1"/>
      <c r="UPT7" s="1"/>
      <c r="UQH7" s="1"/>
      <c r="UQV7" s="1"/>
      <c r="URJ7" s="1"/>
      <c r="URX7" s="1"/>
      <c r="USL7" s="1"/>
      <c r="USZ7" s="1"/>
      <c r="UTN7" s="1"/>
      <c r="UUB7" s="1"/>
      <c r="UUP7" s="1"/>
      <c r="UVD7" s="1"/>
      <c r="UVR7" s="1"/>
      <c r="UWF7" s="1"/>
      <c r="UWT7" s="1"/>
      <c r="UXH7" s="1"/>
      <c r="UXV7" s="1"/>
      <c r="UYJ7" s="1"/>
      <c r="UYX7" s="1"/>
      <c r="UZL7" s="1"/>
      <c r="UZZ7" s="1"/>
      <c r="VAN7" s="1"/>
      <c r="VBB7" s="1"/>
      <c r="VBP7" s="1"/>
      <c r="VCD7" s="1"/>
      <c r="VCR7" s="1"/>
      <c r="VDF7" s="1"/>
      <c r="VDT7" s="1"/>
      <c r="VEH7" s="1"/>
      <c r="VEV7" s="1"/>
      <c r="VFJ7" s="1"/>
      <c r="VFX7" s="1"/>
      <c r="VGL7" s="1"/>
      <c r="VGZ7" s="1"/>
      <c r="VHN7" s="1"/>
      <c r="VIB7" s="1"/>
      <c r="VIP7" s="1"/>
      <c r="VJD7" s="1"/>
      <c r="VJR7" s="1"/>
      <c r="VKF7" s="1"/>
      <c r="VKT7" s="1"/>
      <c r="VLH7" s="1"/>
      <c r="VLV7" s="1"/>
      <c r="VMJ7" s="1"/>
      <c r="VMX7" s="1"/>
      <c r="VNL7" s="1"/>
      <c r="VNZ7" s="1"/>
      <c r="VON7" s="1"/>
      <c r="VPB7" s="1"/>
      <c r="VPP7" s="1"/>
      <c r="VQD7" s="1"/>
      <c r="VQR7" s="1"/>
      <c r="VRF7" s="1"/>
      <c r="VRT7" s="1"/>
      <c r="VSH7" s="1"/>
      <c r="VSV7" s="1"/>
      <c r="VTJ7" s="1"/>
      <c r="VTX7" s="1"/>
      <c r="VUL7" s="1"/>
      <c r="VUZ7" s="1"/>
      <c r="VVN7" s="1"/>
      <c r="VWB7" s="1"/>
      <c r="VWP7" s="1"/>
      <c r="VXD7" s="1"/>
      <c r="VXR7" s="1"/>
      <c r="VYF7" s="1"/>
      <c r="VYT7" s="1"/>
      <c r="VZH7" s="1"/>
      <c r="VZV7" s="1"/>
      <c r="WAJ7" s="1"/>
      <c r="WAX7" s="1"/>
      <c r="WBL7" s="1"/>
      <c r="WBZ7" s="1"/>
      <c r="WCN7" s="1"/>
      <c r="WDB7" s="1"/>
      <c r="WDP7" s="1"/>
      <c r="WED7" s="1"/>
      <c r="WER7" s="1"/>
      <c r="WFF7" s="1"/>
      <c r="WFT7" s="1"/>
      <c r="WGH7" s="1"/>
      <c r="WGV7" s="1"/>
      <c r="WHJ7" s="1"/>
      <c r="WHX7" s="1"/>
      <c r="WIL7" s="1"/>
      <c r="WIZ7" s="1"/>
      <c r="WJN7" s="1"/>
      <c r="WKB7" s="1"/>
      <c r="WKP7" s="1"/>
      <c r="WLD7" s="1"/>
      <c r="WLR7" s="1"/>
      <c r="WMF7" s="1"/>
      <c r="WMT7" s="1"/>
      <c r="WNH7" s="1"/>
      <c r="WNV7" s="1"/>
      <c r="WOJ7" s="1"/>
      <c r="WOX7" s="1"/>
      <c r="WPL7" s="1"/>
      <c r="WPZ7" s="1"/>
      <c r="WQN7" s="1"/>
      <c r="WRB7" s="1"/>
      <c r="WRP7" s="1"/>
      <c r="WSD7" s="1"/>
      <c r="WSR7" s="1"/>
      <c r="WTF7" s="1"/>
      <c r="WTT7" s="1"/>
      <c r="WUH7" s="1"/>
      <c r="WUV7" s="1"/>
      <c r="WVJ7" s="1"/>
      <c r="WVX7" s="1"/>
      <c r="WWL7" s="1"/>
      <c r="WWZ7" s="1"/>
      <c r="WXN7" s="1"/>
      <c r="WYB7" s="1"/>
      <c r="WYP7" s="1"/>
      <c r="WZD7" s="1"/>
      <c r="WZR7" s="1"/>
      <c r="XAF7" s="1"/>
      <c r="XAT7" s="1"/>
      <c r="XBH7" s="1"/>
      <c r="XBV7" s="1"/>
      <c r="XCJ7" s="1"/>
      <c r="XCX7" s="1"/>
      <c r="XDL7" s="1"/>
      <c r="XDZ7" s="1"/>
      <c r="XEN7" s="1"/>
      <c r="XFB7" s="1"/>
    </row>
    <row r="8" spans="1:1024 1038:2046 2060:3068 3082:4090 4104:5112 5126:6134 6148:7156 7170:8192 8206:9214 9228:10236 10250:11258 11272:12280 12294:13302 13316:14324 14338:15360 15374:16382" ht="16" hidden="1" x14ac:dyDescent="0.2">
      <c r="A8" s="4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4"/>
    </row>
    <row r="9" spans="1:1024 1038:2046 2060:3068 3082:4090 4104:5112 5126:6134 6148:7156 7170:8192 8206:9214 9228:10236 10250:11258 11272:12280 12294:13302 13316:14324 14338:15360 15374:16382" ht="16" hidden="1" x14ac:dyDescent="0.2">
      <c r="A9" s="11" t="s">
        <v>16</v>
      </c>
      <c r="B9" s="12"/>
      <c r="C9" s="13">
        <v>18845.861720000001</v>
      </c>
      <c r="D9" s="13">
        <v>19008.64183</v>
      </c>
      <c r="E9" s="13">
        <v>19264.786599999999</v>
      </c>
      <c r="F9" s="13">
        <v>19483.830839999999</v>
      </c>
      <c r="G9" s="13">
        <v>19585.325150000001</v>
      </c>
      <c r="H9" s="13">
        <v>19711.407029999998</v>
      </c>
      <c r="I9" s="13">
        <v>19847.961309999999</v>
      </c>
      <c r="J9" s="13">
        <v>19965.992050000001</v>
      </c>
      <c r="K9" s="13">
        <v>20080.79651</v>
      </c>
      <c r="L9" s="13">
        <v>20195.60096</v>
      </c>
      <c r="M9" s="13">
        <v>20310.405409999999</v>
      </c>
      <c r="N9" s="13">
        <v>20425.209869999999</v>
      </c>
      <c r="O9" s="14">
        <v>20541.65524</v>
      </c>
      <c r="P9" s="4"/>
    </row>
    <row r="10" spans="1:1024 1038:2046 2060:3068 3082:4090 4104:5112 5126:6134 6148:7156 7170:8192 8206:9214 9228:10236 10250:11258 11272:12280 12294:13302 13316:14324 14338:15360 15374:16382" ht="16" hidden="1" x14ac:dyDescent="0.2">
      <c r="A10" s="15" t="s">
        <v>17</v>
      </c>
      <c r="B10" s="16"/>
      <c r="C10" s="17">
        <v>116.4</v>
      </c>
      <c r="D10" s="17">
        <v>116.4</v>
      </c>
      <c r="E10" s="17">
        <v>116.4</v>
      </c>
      <c r="F10" s="17">
        <v>116.4</v>
      </c>
      <c r="G10" s="17">
        <v>118.4</v>
      </c>
      <c r="H10" s="17">
        <v>118.4</v>
      </c>
      <c r="I10" s="17">
        <v>118.4</v>
      </c>
      <c r="J10" s="17">
        <v>118.4</v>
      </c>
      <c r="K10" s="17">
        <v>120.6</v>
      </c>
      <c r="L10" s="17">
        <v>120.6</v>
      </c>
      <c r="M10" s="17">
        <v>120.6</v>
      </c>
      <c r="N10" s="17">
        <v>120.6</v>
      </c>
      <c r="O10" s="18">
        <v>122.9</v>
      </c>
      <c r="P10" s="4"/>
    </row>
    <row r="11" spans="1:1024 1038:2046 2060:3068 3082:4090 4104:5112 5126:6134 6148:7156 7170:8192 8206:9214 9228:10236 10250:11258 11272:12280 12294:13302 13316:14324 14338:15360 15374:16382" ht="16" hidden="1" x14ac:dyDescent="0.2">
      <c r="A11" s="15" t="s">
        <v>18</v>
      </c>
      <c r="B11" s="16"/>
      <c r="C11" s="17">
        <v>0</v>
      </c>
      <c r="D11" s="17">
        <v>393.31419587628898</v>
      </c>
      <c r="E11" s="17">
        <v>751.88731314433005</v>
      </c>
      <c r="F11" s="17">
        <v>1023.63335438144</v>
      </c>
      <c r="G11" s="17">
        <v>883.74910388513501</v>
      </c>
      <c r="H11" s="17">
        <v>740.27575591216203</v>
      </c>
      <c r="I11" s="17">
        <v>587.57516680743197</v>
      </c>
      <c r="J11" s="17">
        <v>494.753722550676</v>
      </c>
      <c r="K11" s="17">
        <v>420.92089552238798</v>
      </c>
      <c r="L11" s="17">
        <v>368.73743781094498</v>
      </c>
      <c r="M11" s="17">
        <v>322.30646766169201</v>
      </c>
      <c r="N11" s="17">
        <v>260.049626865672</v>
      </c>
      <c r="O11" s="18">
        <v>228.57412530512599</v>
      </c>
      <c r="P11" s="4"/>
    </row>
    <row r="12" spans="1:1024 1038:2046 2060:3068 3082:4090 4104:5112 5126:6134 6148:7156 7170:8192 8206:9214 9228:10236 10250:11258 11272:12280 12294:13302 13316:14324 14338:15360 15374:16382" ht="16" hidden="1" x14ac:dyDescent="0.2">
      <c r="A12" s="19" t="s">
        <v>19</v>
      </c>
      <c r="B12" s="20"/>
      <c r="C12" s="21">
        <v>18845.861720000001</v>
      </c>
      <c r="D12" s="21">
        <v>19401.956025876301</v>
      </c>
      <c r="E12" s="21">
        <v>20016.673913144299</v>
      </c>
      <c r="F12" s="21">
        <v>20507.464194381399</v>
      </c>
      <c r="G12" s="21">
        <v>20469.074253885101</v>
      </c>
      <c r="H12" s="21">
        <v>20451.682785912199</v>
      </c>
      <c r="I12" s="21">
        <v>20435.5364768074</v>
      </c>
      <c r="J12" s="21">
        <v>20460.745772550701</v>
      </c>
      <c r="K12" s="21">
        <v>20501.717405522399</v>
      </c>
      <c r="L12" s="21">
        <v>20564.338397810901</v>
      </c>
      <c r="M12" s="21">
        <v>20632.711877661699</v>
      </c>
      <c r="N12" s="21">
        <v>20685.259496865699</v>
      </c>
      <c r="O12" s="22">
        <v>20770.229365305098</v>
      </c>
      <c r="P12" s="4"/>
    </row>
    <row r="13" spans="1:1024 1038:2046 2060:3068 3082:4090 4104:5112 5126:6134 6148:7156 7170:8192 8206:9214 9228:10236 10250:11258 11272:12280 12294:13302 13316:14324 14338:15360 15374:16382" ht="16" hidden="1" x14ac:dyDescent="0.2">
      <c r="A13" s="4"/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4"/>
    </row>
    <row r="14" spans="1:1024 1038:2046 2060:3068 3082:4090 4104:5112 5126:6134 6148:7156 7170:8192 8206:9214 9228:10236 10250:11258 11272:12280 12294:13302 13316:14324 14338:15360 15374:16382" ht="16" hidden="1" x14ac:dyDescent="0.2">
      <c r="A14" s="4"/>
      <c r="B14" s="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4"/>
    </row>
    <row r="15" spans="1:1024 1038:2046 2060:3068 3082:4090 4104:5112 5126:6134 6148:7156 7170:8192 8206:9214 9228:10236 10250:11258 11272:12280 12294:13302 13316:14324 14338:15360 15374:16382" ht="16" hidden="1" x14ac:dyDescent="0.2">
      <c r="A15" s="23" t="s">
        <v>20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024 1038:2046 2060:3068 3082:4090 4104:5112 5126:6134 6148:7156 7170:8192 8206:9214 9228:10236 10250:11258 11272:12280 12294:13302 13316:14324 14338:15360 15374:16382" ht="16" hidden="1" x14ac:dyDescent="0.2">
      <c r="A16" s="6"/>
      <c r="B16" s="6"/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8</v>
      </c>
      <c r="K16" s="6" t="s">
        <v>9</v>
      </c>
      <c r="L16" s="6" t="s">
        <v>10</v>
      </c>
      <c r="M16" s="6" t="s">
        <v>11</v>
      </c>
      <c r="N16" s="6" t="s">
        <v>12</v>
      </c>
      <c r="O16" s="6" t="s">
        <v>13</v>
      </c>
      <c r="P16" s="6" t="s">
        <v>21</v>
      </c>
    </row>
    <row r="17" spans="1:16" ht="16" hidden="1" x14ac:dyDescent="0.2">
      <c r="A17" s="4" t="s">
        <v>25</v>
      </c>
      <c r="B17" s="4"/>
      <c r="C17" s="24">
        <v>0</v>
      </c>
      <c r="D17" s="24">
        <v>197.5</v>
      </c>
      <c r="E17" s="24">
        <v>197.5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395</v>
      </c>
    </row>
    <row r="18" spans="1:16" ht="16" hidden="1" x14ac:dyDescent="0.2">
      <c r="A18" s="4" t="s">
        <v>26</v>
      </c>
      <c r="B18" s="4"/>
      <c r="C18" s="24">
        <v>0</v>
      </c>
      <c r="D18" s="24">
        <v>464</v>
      </c>
      <c r="E18" s="24">
        <v>18</v>
      </c>
      <c r="F18" s="24">
        <v>67</v>
      </c>
      <c r="G18" s="24">
        <v>42</v>
      </c>
      <c r="H18" s="24">
        <v>17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608</v>
      </c>
    </row>
    <row r="19" spans="1:16" ht="16" hidden="1" x14ac:dyDescent="0.2">
      <c r="A19" s="4" t="s">
        <v>35</v>
      </c>
      <c r="B19" s="4"/>
      <c r="C19" s="24">
        <v>0</v>
      </c>
      <c r="D19" s="24">
        <v>734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734</v>
      </c>
    </row>
    <row r="20" spans="1:16" ht="16" hidden="1" x14ac:dyDescent="0.2">
      <c r="A20" s="4" t="s">
        <v>14</v>
      </c>
      <c r="B20" s="4"/>
      <c r="C20" s="24">
        <v>0</v>
      </c>
      <c r="D20" s="24">
        <v>117</v>
      </c>
      <c r="E20" s="24">
        <v>42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159</v>
      </c>
    </row>
    <row r="21" spans="1:16" ht="16" hidden="1" x14ac:dyDescent="0.2">
      <c r="A21" s="8" t="s">
        <v>15</v>
      </c>
      <c r="B21" s="8"/>
      <c r="C21" s="25">
        <v>0</v>
      </c>
      <c r="D21" s="25">
        <v>1512.5</v>
      </c>
      <c r="E21" s="25">
        <v>257.5</v>
      </c>
      <c r="F21" s="25">
        <v>67</v>
      </c>
      <c r="G21" s="25">
        <v>42</v>
      </c>
      <c r="H21" s="25">
        <v>17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1896</v>
      </c>
    </row>
    <row r="22" spans="1:16" ht="16" hidden="1" x14ac:dyDescent="0.2">
      <c r="A22" s="4"/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6" x14ac:dyDescent="0.2">
      <c r="A24" s="26" t="s">
        <v>22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4"/>
    </row>
    <row r="25" spans="1:16" ht="16" x14ac:dyDescent="0.2">
      <c r="A25" s="6"/>
      <c r="B25" s="6"/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6" t="s">
        <v>7</v>
      </c>
      <c r="J25" s="6" t="s">
        <v>8</v>
      </c>
      <c r="K25" s="6" t="s">
        <v>9</v>
      </c>
      <c r="L25" s="6" t="s">
        <v>10</v>
      </c>
      <c r="M25" s="6" t="s">
        <v>11</v>
      </c>
      <c r="N25" s="6" t="s">
        <v>12</v>
      </c>
      <c r="O25" s="6" t="s">
        <v>13</v>
      </c>
      <c r="P25" s="4"/>
    </row>
    <row r="26" spans="1:16" ht="16" x14ac:dyDescent="0.2">
      <c r="A26" s="27" t="s">
        <v>23</v>
      </c>
      <c r="B26" s="28"/>
      <c r="C26" s="42">
        <v>0.5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3">
        <v>0</v>
      </c>
      <c r="P26" s="44">
        <f>SUM(C26:O26)</f>
        <v>0.5</v>
      </c>
    </row>
    <row r="27" spans="1:16" ht="16" x14ac:dyDescent="0.2">
      <c r="A27" s="32" t="s">
        <v>24</v>
      </c>
      <c r="B27" s="33"/>
      <c r="C27" s="45">
        <v>1.45</v>
      </c>
      <c r="D27" s="45">
        <v>0.6</v>
      </c>
      <c r="E27" s="45">
        <v>0.3</v>
      </c>
      <c r="F27" s="45">
        <v>0.15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6">
        <v>0</v>
      </c>
      <c r="P27" s="44">
        <f t="shared" ref="P27:P35" si="0">SUM(C27:O27)</f>
        <v>2.4999999999999996</v>
      </c>
    </row>
    <row r="28" spans="1:16" ht="16" x14ac:dyDescent="0.2">
      <c r="A28" s="34" t="s">
        <v>27</v>
      </c>
      <c r="B28" s="35"/>
      <c r="C28" s="47">
        <v>0.1575</v>
      </c>
      <c r="D28" s="47">
        <v>0.1575</v>
      </c>
      <c r="E28" s="47">
        <v>0.20979</v>
      </c>
      <c r="F28" s="47">
        <v>0.19500000000000001</v>
      </c>
      <c r="G28" s="47">
        <v>0.09</v>
      </c>
      <c r="H28" s="47">
        <v>4.4999999999999998E-2</v>
      </c>
      <c r="I28" s="47">
        <v>4.4999999999999998E-2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8">
        <v>0</v>
      </c>
      <c r="P28" s="44">
        <f t="shared" si="0"/>
        <v>0.89978999999999998</v>
      </c>
    </row>
    <row r="29" spans="1:16" ht="16" x14ac:dyDescent="0.2">
      <c r="A29" s="36" t="s">
        <v>32</v>
      </c>
      <c r="B29" s="37"/>
      <c r="C29" s="49">
        <v>0.315</v>
      </c>
      <c r="D29" s="49">
        <v>0.315</v>
      </c>
      <c r="E29" s="49">
        <v>0.09</v>
      </c>
      <c r="F29" s="49">
        <v>0.09</v>
      </c>
      <c r="G29" s="49">
        <v>4.4999999999999998E-2</v>
      </c>
      <c r="H29" s="49">
        <v>4.4999999999999998E-2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50">
        <v>0</v>
      </c>
      <c r="P29" s="44">
        <f t="shared" si="0"/>
        <v>0.9</v>
      </c>
    </row>
    <row r="30" spans="1:16" ht="16" x14ac:dyDescent="0.2">
      <c r="A30" s="34" t="s">
        <v>33</v>
      </c>
      <c r="B30" s="35"/>
      <c r="C30" s="47">
        <v>0.12</v>
      </c>
      <c r="D30" s="47">
        <v>0.1</v>
      </c>
      <c r="E30" s="47">
        <v>0.1</v>
      </c>
      <c r="F30" s="47">
        <v>0.05</v>
      </c>
      <c r="G30" s="47">
        <v>0.05</v>
      </c>
      <c r="H30" s="47">
        <v>0.05</v>
      </c>
      <c r="I30" s="47">
        <v>0.05</v>
      </c>
      <c r="J30" s="47">
        <v>0.05</v>
      </c>
      <c r="K30" s="47">
        <v>0.05</v>
      </c>
      <c r="L30" s="47">
        <v>0.03</v>
      </c>
      <c r="M30" s="47">
        <v>0</v>
      </c>
      <c r="N30" s="47">
        <v>0</v>
      </c>
      <c r="O30" s="48">
        <v>0</v>
      </c>
      <c r="P30" s="44">
        <f t="shared" si="0"/>
        <v>0.65000000000000013</v>
      </c>
    </row>
    <row r="31" spans="1:16" ht="16" x14ac:dyDescent="0.2">
      <c r="A31" s="36" t="s">
        <v>34</v>
      </c>
      <c r="B31" s="37"/>
      <c r="C31" s="49">
        <v>0.12</v>
      </c>
      <c r="D31" s="49">
        <v>0.1</v>
      </c>
      <c r="E31" s="49">
        <v>0.1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0.03</v>
      </c>
      <c r="M31" s="49">
        <v>0</v>
      </c>
      <c r="N31" s="49">
        <v>0</v>
      </c>
      <c r="O31" s="50">
        <v>0</v>
      </c>
      <c r="P31" s="44">
        <f t="shared" si="0"/>
        <v>0.65000000000000013</v>
      </c>
    </row>
    <row r="32" spans="1:16" ht="16" x14ac:dyDescent="0.2">
      <c r="A32" s="34" t="s">
        <v>29</v>
      </c>
      <c r="B32" s="35"/>
      <c r="C32" s="47">
        <v>7.5300000000000006E-2</v>
      </c>
      <c r="D32" s="47">
        <v>9.64E-2</v>
      </c>
      <c r="E32" s="47">
        <v>9.0399999999999994E-2</v>
      </c>
      <c r="F32" s="47">
        <v>4.8899999999999999E-2</v>
      </c>
      <c r="G32" s="47">
        <v>4.8899999999999999E-2</v>
      </c>
      <c r="H32" s="47">
        <v>4.8899999999999999E-2</v>
      </c>
      <c r="I32" s="47">
        <v>4.8899999999999999E-2</v>
      </c>
      <c r="J32" s="47">
        <v>4.8899999999999999E-2</v>
      </c>
      <c r="K32" s="47">
        <v>4.8899999999999999E-2</v>
      </c>
      <c r="L32" s="47">
        <v>4.8899999999999999E-2</v>
      </c>
      <c r="M32" s="47">
        <v>4.8899999999999999E-2</v>
      </c>
      <c r="N32" s="47">
        <v>4.8899999999999999E-2</v>
      </c>
      <c r="O32" s="48">
        <v>0</v>
      </c>
      <c r="P32" s="44">
        <f t="shared" si="0"/>
        <v>0.70219999999999971</v>
      </c>
    </row>
    <row r="33" spans="1:16" ht="16" x14ac:dyDescent="0.2">
      <c r="A33" s="36" t="s">
        <v>30</v>
      </c>
      <c r="B33" s="37"/>
      <c r="C33" s="49">
        <v>7.5300000000000006E-2</v>
      </c>
      <c r="D33" s="49">
        <v>9.64E-2</v>
      </c>
      <c r="E33" s="49">
        <v>9.0399999999999994E-2</v>
      </c>
      <c r="F33" s="49">
        <v>4.8899999999999999E-2</v>
      </c>
      <c r="G33" s="49">
        <v>4.8899999999999999E-2</v>
      </c>
      <c r="H33" s="49">
        <v>4.8899999999999999E-2</v>
      </c>
      <c r="I33" s="49">
        <v>4.8899999999999999E-2</v>
      </c>
      <c r="J33" s="49">
        <v>4.8899999999999999E-2</v>
      </c>
      <c r="K33" s="49">
        <v>4.8899999999999999E-2</v>
      </c>
      <c r="L33" s="49">
        <v>4.8899999999999999E-2</v>
      </c>
      <c r="M33" s="49">
        <v>4.8899999999999999E-2</v>
      </c>
      <c r="N33" s="49">
        <v>4.8899999999999999E-2</v>
      </c>
      <c r="O33" s="50">
        <v>0</v>
      </c>
      <c r="P33" s="44">
        <f t="shared" si="0"/>
        <v>0.70219999999999971</v>
      </c>
    </row>
    <row r="34" spans="1:16" ht="16" x14ac:dyDescent="0.2">
      <c r="A34" s="34" t="s">
        <v>28</v>
      </c>
      <c r="B34" s="35"/>
      <c r="C34" s="47">
        <v>0.04</v>
      </c>
      <c r="D34" s="47">
        <v>0.04</v>
      </c>
      <c r="E34" s="47">
        <v>1.7000000000000001E-2</v>
      </c>
      <c r="F34" s="47">
        <v>1.7000000000000001E-2</v>
      </c>
      <c r="G34" s="47">
        <v>1.7000000000000001E-2</v>
      </c>
      <c r="H34" s="47">
        <v>1.7000000000000001E-2</v>
      </c>
      <c r="I34" s="47">
        <v>1.7000000000000001E-2</v>
      </c>
      <c r="J34" s="47">
        <v>1.7000000000000001E-2</v>
      </c>
      <c r="K34" s="47">
        <v>1.7000000000000001E-2</v>
      </c>
      <c r="L34" s="47">
        <v>1.7000000000000001E-2</v>
      </c>
      <c r="M34" s="47">
        <v>1.7000000000000001E-2</v>
      </c>
      <c r="N34" s="47">
        <v>1.7000000000000001E-2</v>
      </c>
      <c r="O34" s="48">
        <v>0</v>
      </c>
      <c r="P34" s="44">
        <f t="shared" si="0"/>
        <v>0.25000000000000011</v>
      </c>
    </row>
    <row r="35" spans="1:16" ht="16" x14ac:dyDescent="0.2">
      <c r="A35" s="36" t="s">
        <v>31</v>
      </c>
      <c r="B35" s="37"/>
      <c r="C35" s="49">
        <v>0.05</v>
      </c>
      <c r="D35" s="49">
        <v>0.05</v>
      </c>
      <c r="E35" s="49">
        <v>1.4999999999999999E-2</v>
      </c>
      <c r="F35" s="49">
        <v>1.4999999999999999E-2</v>
      </c>
      <c r="G35" s="49">
        <v>1.4999999999999999E-2</v>
      </c>
      <c r="H35" s="49">
        <v>1.4999999999999999E-2</v>
      </c>
      <c r="I35" s="49">
        <v>1.4999999999999999E-2</v>
      </c>
      <c r="J35" s="49">
        <v>1.4999999999999999E-2</v>
      </c>
      <c r="K35" s="49">
        <v>1.4999999999999999E-2</v>
      </c>
      <c r="L35" s="49">
        <v>1.4999999999999999E-2</v>
      </c>
      <c r="M35" s="49">
        <v>1.4999999999999999E-2</v>
      </c>
      <c r="N35" s="49">
        <v>1.4999999999999999E-2</v>
      </c>
      <c r="O35" s="50">
        <v>0</v>
      </c>
      <c r="P35" s="44">
        <f t="shared" si="0"/>
        <v>0.25000000000000011</v>
      </c>
    </row>
    <row r="36" spans="1:16" ht="1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6" x14ac:dyDescent="0.2">
      <c r="A37" s="4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6" x14ac:dyDescent="0.2">
      <c r="A38" s="26" t="s">
        <v>22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4"/>
    </row>
    <row r="39" spans="1:16" ht="16" x14ac:dyDescent="0.2">
      <c r="A39" s="6"/>
      <c r="B39" s="6"/>
      <c r="C39" s="6">
        <v>1</v>
      </c>
      <c r="D39" s="6">
        <v>2</v>
      </c>
      <c r="E39" s="6">
        <v>3</v>
      </c>
      <c r="F39" s="6">
        <v>4</v>
      </c>
      <c r="G39" s="6">
        <v>5</v>
      </c>
      <c r="H39" s="6">
        <v>6</v>
      </c>
      <c r="I39" s="6">
        <v>7</v>
      </c>
      <c r="J39" s="6">
        <v>8</v>
      </c>
      <c r="K39" s="6">
        <v>9</v>
      </c>
      <c r="L39" s="6">
        <v>10</v>
      </c>
      <c r="M39" s="6">
        <v>11</v>
      </c>
      <c r="N39" s="6">
        <v>12</v>
      </c>
      <c r="O39" s="6">
        <v>13</v>
      </c>
      <c r="P39" s="4"/>
    </row>
    <row r="40" spans="1:16" ht="16" x14ac:dyDescent="0.2">
      <c r="A40" s="27"/>
      <c r="B40" s="28" t="s">
        <v>40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31"/>
    </row>
    <row r="41" spans="1:16" s="3" customFormat="1" ht="16" x14ac:dyDescent="0.2">
      <c r="A41" s="72" t="s">
        <v>51</v>
      </c>
      <c r="B41" s="38">
        <f>SUM(C41:O41)</f>
        <v>0.90000000000000013</v>
      </c>
      <c r="C41" s="39">
        <v>0.14000000000000001</v>
      </c>
      <c r="D41" s="39">
        <v>0.14000000000000001</v>
      </c>
      <c r="E41" s="39">
        <v>0.2</v>
      </c>
      <c r="F41" s="39">
        <v>0.2</v>
      </c>
      <c r="G41" s="39">
        <v>0.09</v>
      </c>
      <c r="H41" s="39">
        <v>4.4999999999999998E-2</v>
      </c>
      <c r="I41" s="39">
        <v>4.4999999999999998E-2</v>
      </c>
      <c r="J41" s="39">
        <v>0.04</v>
      </c>
      <c r="K41" s="39"/>
      <c r="L41" s="39">
        <v>0</v>
      </c>
      <c r="M41" s="39">
        <v>0</v>
      </c>
      <c r="N41" s="39">
        <v>0</v>
      </c>
      <c r="O41" s="40">
        <v>0</v>
      </c>
      <c r="P41" s="41">
        <f>SUM(C41:O41)</f>
        <v>0.90000000000000013</v>
      </c>
    </row>
    <row r="42" spans="1:16" s="3" customFormat="1" ht="16" x14ac:dyDescent="0.2">
      <c r="A42" s="72" t="s">
        <v>50</v>
      </c>
      <c r="B42" s="38">
        <f t="shared" ref="B42:B44" si="1">SUM(C42:O42)</f>
        <v>0.64000000000000012</v>
      </c>
      <c r="C42" s="39">
        <v>0.08</v>
      </c>
      <c r="D42" s="39">
        <v>0.09</v>
      </c>
      <c r="E42" s="39">
        <v>0.09</v>
      </c>
      <c r="F42" s="39">
        <v>0.05</v>
      </c>
      <c r="G42" s="39">
        <v>0.05</v>
      </c>
      <c r="H42" s="39">
        <v>0.05</v>
      </c>
      <c r="I42" s="39">
        <v>0.05</v>
      </c>
      <c r="J42" s="39">
        <v>0.05</v>
      </c>
      <c r="K42" s="39">
        <v>0.05</v>
      </c>
      <c r="L42" s="39">
        <v>0.05</v>
      </c>
      <c r="M42" s="39">
        <v>0.03</v>
      </c>
      <c r="N42" s="39">
        <v>0</v>
      </c>
      <c r="O42" s="40">
        <v>0</v>
      </c>
      <c r="P42" s="41">
        <f>SUM(C42:O42)</f>
        <v>0.64000000000000012</v>
      </c>
    </row>
    <row r="43" spans="1:16" s="3" customFormat="1" ht="16" x14ac:dyDescent="0.2">
      <c r="A43" s="72" t="s">
        <v>53</v>
      </c>
      <c r="B43" s="38">
        <f t="shared" si="1"/>
        <v>0.62909999999999999</v>
      </c>
      <c r="C43" s="39">
        <v>7.0000000000000007E-2</v>
      </c>
      <c r="D43" s="39">
        <v>7.0000000000000007E-2</v>
      </c>
      <c r="E43" s="39">
        <v>4.9000000000000002E-2</v>
      </c>
      <c r="F43" s="39">
        <v>4.8899999999999999E-2</v>
      </c>
      <c r="G43" s="39">
        <v>4.8899999999999999E-2</v>
      </c>
      <c r="H43" s="39">
        <v>4.8899999999999999E-2</v>
      </c>
      <c r="I43" s="39">
        <v>4.8899999999999999E-2</v>
      </c>
      <c r="J43" s="39">
        <v>4.8899999999999999E-2</v>
      </c>
      <c r="K43" s="39">
        <v>4.8899999999999999E-2</v>
      </c>
      <c r="L43" s="39">
        <v>4.8899999999999999E-2</v>
      </c>
      <c r="M43" s="39">
        <v>4.8899999999999999E-2</v>
      </c>
      <c r="N43" s="39">
        <v>4.8899999999999999E-2</v>
      </c>
      <c r="O43" s="40">
        <v>0</v>
      </c>
      <c r="P43" s="41">
        <f>SUM(C43:O43)</f>
        <v>0.62909999999999999</v>
      </c>
    </row>
    <row r="44" spans="1:16" s="3" customFormat="1" ht="16" x14ac:dyDescent="0.2">
      <c r="A44" s="72" t="s">
        <v>52</v>
      </c>
      <c r="B44" s="38">
        <f t="shared" si="1"/>
        <v>0.25000000000000011</v>
      </c>
      <c r="C44" s="39">
        <v>0.04</v>
      </c>
      <c r="D44" s="39">
        <v>0.04</v>
      </c>
      <c r="E44" s="39">
        <v>1.7000000000000001E-2</v>
      </c>
      <c r="F44" s="39">
        <v>1.7000000000000001E-2</v>
      </c>
      <c r="G44" s="39">
        <v>1.7000000000000001E-2</v>
      </c>
      <c r="H44" s="39">
        <v>1.7000000000000001E-2</v>
      </c>
      <c r="I44" s="39">
        <v>1.7000000000000001E-2</v>
      </c>
      <c r="J44" s="39">
        <v>1.7000000000000001E-2</v>
      </c>
      <c r="K44" s="39">
        <v>1.7000000000000001E-2</v>
      </c>
      <c r="L44" s="39">
        <v>1.7000000000000001E-2</v>
      </c>
      <c r="M44" s="39">
        <v>1.7000000000000001E-2</v>
      </c>
      <c r="N44" s="39">
        <v>1.7000000000000001E-2</v>
      </c>
      <c r="O44" s="40">
        <v>0</v>
      </c>
      <c r="P44" s="41">
        <f>SUM(C44:O44)</f>
        <v>0.25000000000000011</v>
      </c>
    </row>
    <row r="46" spans="1:16" ht="16" thickBot="1" x14ac:dyDescent="0.25"/>
    <row r="47" spans="1:16" ht="29" x14ac:dyDescent="0.35">
      <c r="A47" s="69" t="s">
        <v>37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1"/>
    </row>
    <row r="48" spans="1:16" ht="19" x14ac:dyDescent="0.25">
      <c r="A48" s="56"/>
      <c r="B48" s="52"/>
      <c r="C48" s="68">
        <v>1</v>
      </c>
      <c r="D48" s="68">
        <v>2</v>
      </c>
      <c r="E48" s="68">
        <v>3</v>
      </c>
      <c r="F48" s="68">
        <v>4</v>
      </c>
      <c r="G48" s="68">
        <v>5</v>
      </c>
      <c r="H48" s="68">
        <v>6</v>
      </c>
      <c r="I48" s="68">
        <v>7</v>
      </c>
      <c r="J48" s="68">
        <v>8</v>
      </c>
      <c r="K48" s="68">
        <v>9</v>
      </c>
      <c r="L48" s="68">
        <v>10</v>
      </c>
      <c r="M48" s="68">
        <v>11</v>
      </c>
      <c r="N48" s="68">
        <v>12</v>
      </c>
      <c r="O48" s="52"/>
      <c r="P48" s="67" t="s">
        <v>21</v>
      </c>
    </row>
    <row r="49" spans="1:16" ht="24" x14ac:dyDescent="0.3">
      <c r="A49" s="58" t="s">
        <v>38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7"/>
    </row>
    <row r="50" spans="1:16" ht="6" customHeight="1" x14ac:dyDescent="0.3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7"/>
    </row>
    <row r="51" spans="1:16" ht="19" x14ac:dyDescent="0.25">
      <c r="A51" s="59" t="s">
        <v>39</v>
      </c>
      <c r="B51" s="51">
        <v>-0.4</v>
      </c>
      <c r="C51" s="51">
        <f t="shared" ref="C51:N51" si="2">$B$51/12</f>
        <v>-3.3333333333333333E-2</v>
      </c>
      <c r="D51" s="51">
        <f t="shared" si="2"/>
        <v>-3.3333333333333333E-2</v>
      </c>
      <c r="E51" s="51">
        <f t="shared" si="2"/>
        <v>-3.3333333333333333E-2</v>
      </c>
      <c r="F51" s="51">
        <f t="shared" si="2"/>
        <v>-3.3333333333333333E-2</v>
      </c>
      <c r="G51" s="51">
        <f t="shared" si="2"/>
        <v>-3.3333333333333333E-2</v>
      </c>
      <c r="H51" s="51">
        <f t="shared" si="2"/>
        <v>-3.3333333333333333E-2</v>
      </c>
      <c r="I51" s="51">
        <f t="shared" si="2"/>
        <v>-3.3333333333333333E-2</v>
      </c>
      <c r="J51" s="51">
        <f t="shared" si="2"/>
        <v>-3.3333333333333333E-2</v>
      </c>
      <c r="K51" s="51">
        <f t="shared" si="2"/>
        <v>-3.3333333333333333E-2</v>
      </c>
      <c r="L51" s="51">
        <f t="shared" si="2"/>
        <v>-3.3333333333333333E-2</v>
      </c>
      <c r="M51" s="51">
        <f t="shared" si="2"/>
        <v>-3.3333333333333333E-2</v>
      </c>
      <c r="N51" s="51">
        <f t="shared" si="2"/>
        <v>-3.3333333333333333E-2</v>
      </c>
      <c r="O51" s="52"/>
      <c r="P51" s="57">
        <f>B51</f>
        <v>-0.4</v>
      </c>
    </row>
    <row r="52" spans="1:16" ht="19" x14ac:dyDescent="0.25">
      <c r="A52" s="65" t="s">
        <v>41</v>
      </c>
      <c r="B52" s="53">
        <v>-0.6</v>
      </c>
      <c r="C52" s="53">
        <f>$B$52 * 0.2</f>
        <v>-0.12</v>
      </c>
      <c r="D52" s="53">
        <f>$B$52 * 0.2</f>
        <v>-0.12</v>
      </c>
      <c r="E52" s="53">
        <f>$B$52 * 0.1</f>
        <v>-0.06</v>
      </c>
      <c r="F52" s="53">
        <f t="shared" ref="F52:J52" si="3">$B$52 * 0.1</f>
        <v>-0.06</v>
      </c>
      <c r="G52" s="53">
        <f t="shared" si="3"/>
        <v>-0.06</v>
      </c>
      <c r="H52" s="53">
        <f t="shared" si="3"/>
        <v>-0.06</v>
      </c>
      <c r="I52" s="53">
        <f t="shared" si="3"/>
        <v>-0.06</v>
      </c>
      <c r="J52" s="53">
        <f t="shared" si="3"/>
        <v>-0.06</v>
      </c>
      <c r="K52" s="53"/>
      <c r="L52" s="53"/>
      <c r="M52" s="53"/>
      <c r="N52" s="53"/>
      <c r="O52" s="37"/>
      <c r="P52" s="66">
        <f t="shared" ref="P52:P61" si="4">B52</f>
        <v>-0.6</v>
      </c>
    </row>
    <row r="53" spans="1:16" ht="3" customHeight="1" x14ac:dyDescent="0.25">
      <c r="A53" s="59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2"/>
      <c r="P53" s="57">
        <f t="shared" si="4"/>
        <v>0</v>
      </c>
    </row>
    <row r="54" spans="1:16" ht="24" x14ac:dyDescent="0.3">
      <c r="A54" s="58" t="s">
        <v>42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2"/>
      <c r="P54" s="57">
        <f t="shared" si="4"/>
        <v>0</v>
      </c>
    </row>
    <row r="55" spans="1:16" ht="8" customHeight="1" x14ac:dyDescent="0.3">
      <c r="A55" s="62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2"/>
      <c r="P55" s="57">
        <f t="shared" si="4"/>
        <v>0</v>
      </c>
    </row>
    <row r="56" spans="1:16" ht="19" x14ac:dyDescent="0.25">
      <c r="A56" s="59" t="s">
        <v>43</v>
      </c>
      <c r="B56" s="51">
        <v>0.9</v>
      </c>
      <c r="C56" s="51">
        <f>$B$56/4</f>
        <v>0.22500000000000001</v>
      </c>
      <c r="D56" s="51">
        <f t="shared" ref="D56:F56" si="5">$B$56/4</f>
        <v>0.22500000000000001</v>
      </c>
      <c r="E56" s="51">
        <f t="shared" si="5"/>
        <v>0.22500000000000001</v>
      </c>
      <c r="F56" s="51">
        <f t="shared" si="5"/>
        <v>0.22500000000000001</v>
      </c>
      <c r="G56" s="51"/>
      <c r="H56" s="51"/>
      <c r="I56" s="51"/>
      <c r="J56" s="51"/>
      <c r="K56" s="51"/>
      <c r="L56" s="51"/>
      <c r="M56" s="51"/>
      <c r="N56" s="51"/>
      <c r="O56" s="52"/>
      <c r="P56" s="57">
        <f t="shared" si="4"/>
        <v>0.9</v>
      </c>
    </row>
    <row r="57" spans="1:16" ht="19" x14ac:dyDescent="0.25">
      <c r="A57" s="59" t="s">
        <v>44</v>
      </c>
      <c r="B57" s="51">
        <v>0.7</v>
      </c>
      <c r="C57" s="51">
        <f>$B$57*0.35</f>
        <v>0.24499999999999997</v>
      </c>
      <c r="D57" s="51">
        <f>$B$57*0.15</f>
        <v>0.105</v>
      </c>
      <c r="E57" s="51">
        <f>$B$57*0.08</f>
        <v>5.5999999999999994E-2</v>
      </c>
      <c r="F57" s="51">
        <f t="shared" ref="F57:J57" si="6">$B$57*0.08</f>
        <v>5.5999999999999994E-2</v>
      </c>
      <c r="G57" s="51">
        <f t="shared" si="6"/>
        <v>5.5999999999999994E-2</v>
      </c>
      <c r="H57" s="51">
        <f t="shared" si="6"/>
        <v>5.5999999999999994E-2</v>
      </c>
      <c r="I57" s="51">
        <f t="shared" si="6"/>
        <v>5.5999999999999994E-2</v>
      </c>
      <c r="J57" s="51">
        <f t="shared" si="6"/>
        <v>5.5999999999999994E-2</v>
      </c>
      <c r="K57" s="51"/>
      <c r="L57" s="51"/>
      <c r="M57" s="51"/>
      <c r="N57" s="51"/>
      <c r="O57" s="52"/>
      <c r="P57" s="57">
        <f t="shared" si="4"/>
        <v>0.7</v>
      </c>
    </row>
    <row r="58" spans="1:16" ht="19" x14ac:dyDescent="0.25">
      <c r="A58" s="59" t="s">
        <v>45</v>
      </c>
      <c r="B58" s="51">
        <v>0.9</v>
      </c>
      <c r="C58" s="51">
        <f>$B$58 * 0.35</f>
        <v>0.315</v>
      </c>
      <c r="D58" s="51">
        <f>$B$58 * 0.35</f>
        <v>0.315</v>
      </c>
      <c r="E58" s="51">
        <f>$B$58 * 0.1</f>
        <v>9.0000000000000011E-2</v>
      </c>
      <c r="F58" s="51">
        <f>$B$58 * 0.1</f>
        <v>9.0000000000000011E-2</v>
      </c>
      <c r="G58" s="51">
        <f>$B$58 * 0.05</f>
        <v>4.5000000000000005E-2</v>
      </c>
      <c r="H58" s="51">
        <f>$B$58 * 0.05</f>
        <v>4.5000000000000005E-2</v>
      </c>
      <c r="I58" s="51"/>
      <c r="J58" s="51"/>
      <c r="K58" s="51"/>
      <c r="L58" s="51"/>
      <c r="M58" s="51"/>
      <c r="N58" s="51"/>
      <c r="O58" s="52"/>
      <c r="P58" s="57">
        <f t="shared" si="4"/>
        <v>0.9</v>
      </c>
    </row>
    <row r="59" spans="1:16" ht="14" customHeight="1" x14ac:dyDescent="0.25">
      <c r="A59" s="59" t="s">
        <v>46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2"/>
      <c r="P59" s="57">
        <f t="shared" si="4"/>
        <v>0</v>
      </c>
    </row>
    <row r="60" spans="1:16" ht="14" customHeight="1" x14ac:dyDescent="0.2">
      <c r="A60" s="63" t="s">
        <v>48</v>
      </c>
      <c r="B60" s="51">
        <v>0.45</v>
      </c>
      <c r="C60" s="51">
        <f>$B$60*0.11</f>
        <v>4.9500000000000002E-2</v>
      </c>
      <c r="D60" s="51">
        <f>$B$60*0.095</f>
        <v>4.2750000000000003E-2</v>
      </c>
      <c r="E60" s="51">
        <f>$B$60*0.09</f>
        <v>4.0500000000000001E-2</v>
      </c>
      <c r="F60" s="51">
        <f>$B$60*0.085</f>
        <v>3.8250000000000006E-2</v>
      </c>
      <c r="G60" s="51">
        <f>$B$60*0.08</f>
        <v>3.6000000000000004E-2</v>
      </c>
      <c r="H60" s="51">
        <f t="shared" ref="H60:J60" si="7">$B$60*0.08</f>
        <v>3.6000000000000004E-2</v>
      </c>
      <c r="I60" s="51">
        <f t="shared" si="7"/>
        <v>3.6000000000000004E-2</v>
      </c>
      <c r="J60" s="51">
        <f t="shared" si="7"/>
        <v>3.6000000000000004E-2</v>
      </c>
      <c r="K60" s="51">
        <f>$B$60*0.075</f>
        <v>3.3750000000000002E-2</v>
      </c>
      <c r="L60" s="51">
        <f t="shared" ref="L60:N60" si="8">$B$60*0.075</f>
        <v>3.3750000000000002E-2</v>
      </c>
      <c r="M60" s="51">
        <f t="shared" si="8"/>
        <v>3.3750000000000002E-2</v>
      </c>
      <c r="N60" s="51">
        <f t="shared" si="8"/>
        <v>3.3750000000000002E-2</v>
      </c>
      <c r="O60" s="52"/>
      <c r="P60" s="57">
        <f t="shared" si="4"/>
        <v>0.45</v>
      </c>
    </row>
    <row r="61" spans="1:16" ht="14" customHeight="1" x14ac:dyDescent="0.2">
      <c r="A61" s="64" t="s">
        <v>49</v>
      </c>
      <c r="B61" s="51">
        <v>0.52500000000000002</v>
      </c>
      <c r="C61" s="51">
        <f>$B$61*0.15</f>
        <v>7.8750000000000001E-2</v>
      </c>
      <c r="D61" s="51">
        <f>$B$61*0.1125</f>
        <v>5.9062500000000004E-2</v>
      </c>
      <c r="E61" s="51">
        <f>$B$61*0.1</f>
        <v>5.2500000000000005E-2</v>
      </c>
      <c r="F61" s="51">
        <f>$B$61*0.0875</f>
        <v>4.5937499999999999E-2</v>
      </c>
      <c r="G61" s="51">
        <f>$B$61*0.075</f>
        <v>3.9375E-2</v>
      </c>
      <c r="H61" s="51">
        <f t="shared" ref="H61:J61" si="9">$B$61*0.075</f>
        <v>3.9375E-2</v>
      </c>
      <c r="I61" s="51">
        <f t="shared" si="9"/>
        <v>3.9375E-2</v>
      </c>
      <c r="J61" s="51">
        <f t="shared" si="9"/>
        <v>3.9375E-2</v>
      </c>
      <c r="K61" s="51">
        <f>$B$61*0.0625</f>
        <v>3.2812500000000001E-2</v>
      </c>
      <c r="L61" s="51">
        <f t="shared" ref="L61:N61" si="10">$B$61*0.0625</f>
        <v>3.2812500000000001E-2</v>
      </c>
      <c r="M61" s="51">
        <f t="shared" si="10"/>
        <v>3.2812500000000001E-2</v>
      </c>
      <c r="N61" s="51">
        <f t="shared" si="10"/>
        <v>3.2812500000000001E-2</v>
      </c>
      <c r="O61" s="52"/>
      <c r="P61" s="57">
        <f t="shared" si="4"/>
        <v>0.52500000000000002</v>
      </c>
    </row>
    <row r="62" spans="1:16" ht="20" thickBot="1" x14ac:dyDescent="0.3">
      <c r="A62" s="60" t="s">
        <v>47</v>
      </c>
      <c r="B62" s="54">
        <v>0.4</v>
      </c>
      <c r="C62" s="54">
        <f>$B$62/4</f>
        <v>0.1</v>
      </c>
      <c r="D62" s="54">
        <f t="shared" ref="D62:F62" si="11">$B$62/4</f>
        <v>0.1</v>
      </c>
      <c r="E62" s="54">
        <f t="shared" si="11"/>
        <v>0.1</v>
      </c>
      <c r="F62" s="54">
        <f t="shared" si="11"/>
        <v>0.1</v>
      </c>
      <c r="G62" s="54"/>
      <c r="H62" s="54"/>
      <c r="I62" s="54"/>
      <c r="J62" s="54"/>
      <c r="K62" s="54"/>
      <c r="L62" s="54"/>
      <c r="M62" s="54"/>
      <c r="N62" s="54"/>
      <c r="O62" s="55"/>
      <c r="P62" s="61"/>
    </row>
  </sheetData>
  <mergeCells count="1">
    <mergeCell ref="A47:P4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5011893A210449DAA8339AE3CA5B0" ma:contentTypeVersion="13" ma:contentTypeDescription="Create a new document." ma:contentTypeScope="" ma:versionID="477fc3160cd11f7e8ffc4c735a86b82a">
  <xsd:schema xmlns:xsd="http://www.w3.org/2001/XMLSchema" xmlns:xs="http://www.w3.org/2001/XMLSchema" xmlns:p="http://schemas.microsoft.com/office/2006/metadata/properties" xmlns:ns3="deabcd68-119c-429a-9d71-422d03771023" xmlns:ns4="077f7628-a02d-4539-9cae-e7e6d8970771" targetNamespace="http://schemas.microsoft.com/office/2006/metadata/properties" ma:root="true" ma:fieldsID="e9cf3452fc7d40f4f91f7dd95bdc8891" ns3:_="" ns4:_="">
    <xsd:import namespace="deabcd68-119c-429a-9d71-422d03771023"/>
    <xsd:import namespace="077f7628-a02d-4539-9cae-e7e6d89707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bcd68-119c-429a-9d71-422d03771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f7628-a02d-4539-9cae-e7e6d897077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F1B7E7-F0E0-4E7A-9FC8-B1C5168779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8CDC05-AC33-4D91-9BE0-B6651748D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bcd68-119c-429a-9d71-422d03771023"/>
    <ds:schemaRef ds:uri="077f7628-a02d-4539-9cae-e7e6d8970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66ECB2-8A25-4AD5-87DF-CE53C131E629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deabcd68-119c-429a-9d71-422d03771023"/>
    <ds:schemaRef ds:uri="077f7628-a02d-4539-9cae-e7e6d8970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Output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Barnes</dc:creator>
  <cp:lastModifiedBy>Microsoft Office User</cp:lastModifiedBy>
  <dcterms:created xsi:type="dcterms:W3CDTF">2021-01-27T19:03:55Z</dcterms:created>
  <dcterms:modified xsi:type="dcterms:W3CDTF">2021-03-10T19:07:38Z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0x0101008515011893A210449DAA8339AE3CA5B0</vt:lpwstr>
  </property>
</Properties>
</file>