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13.xml" ContentType="application/vnd.openxmlformats-officedocument.drawingml.chartshapes+xml"/>
  <Override PartName="/xl/drawings/drawing39.xml" ContentType="application/vnd.openxmlformats-officedocument.drawingml.chartshapes+xml"/>
  <Override PartName="/xl/drawings/drawing35.xml" ContentType="application/vnd.openxmlformats-officedocument.drawingml.chartshapes+xml"/>
  <Override PartName="/xl/drawings/drawing33.xml" ContentType="application/vnd.openxmlformats-officedocument.drawingml.chartshapes+xml"/>
  <Override PartName="/xl/drawings/drawing37.xml" ContentType="application/vnd.openxmlformats-officedocument.drawingml.chartshapes+xml"/>
  <Override PartName="/xl/drawings/drawing32.xml" ContentType="application/vnd.openxmlformats-officedocument.drawingml.chartshapes+xml"/>
  <Override PartName="/xl/drawings/drawing28.xml" ContentType="application/vnd.openxmlformats-officedocument.drawingml.chartshapes+xml"/>
  <Override PartName="/xl/drawings/drawing18.xml" ContentType="application/vnd.openxmlformats-officedocument.drawingml.chartshapes+xml"/>
  <Override PartName="/xl/drawings/drawing17.xml" ContentType="application/vnd.openxmlformats-officedocument.drawingml.chartshapes+xml"/>
  <Override PartName="/xl/drawings/drawing16.xml" ContentType="application/vnd.openxmlformats-officedocument.drawingml.chartshapes+xml"/>
  <Override PartName="/xl/drawings/drawing15.xml" ContentType="application/vnd.openxmlformats-officedocument.drawingml.chartshapes+xml"/>
  <Override PartName="/xl/drawings/drawing19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3.xml" ContentType="application/vnd.openxmlformats-officedocument.drawingml.chartshapes+xml"/>
  <Override PartName="/xl/drawings/drawing25.xml" ContentType="application/vnd.openxmlformats-officedocument.drawingml.chartshapes+xml"/>
  <Override PartName="/xl/drawings/drawing26.xml" ContentType="application/vnd.openxmlformats-officedocument.drawingml.chartshapes+xml"/>
  <Override PartName="/xl/drawings/drawing30.xml" ContentType="application/vnd.openxmlformats-officedocument.drawingml.chartshapes+xml"/>
  <Override PartName="/xl/drawings/drawing1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7.xml" ContentType="application/vnd.openxmlformats-officedocument.drawingml.chartshapes+xml"/>
  <Override PartName="/xl/drawings/drawing11.xml" ContentType="application/vnd.openxmlformats-officedocument.drawingml.chartshapes+xml"/>
  <Override PartName="/xl/drawings/drawing9.xml" ContentType="application/vnd.openxmlformats-officedocument.drawingml.chartshapes+xml"/>
  <Override PartName="/xl/drawings/drawing3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12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theme/themeOverride21.xml" ContentType="application/vnd.openxmlformats-officedocument.themeOverride+xml"/>
  <Override PartName="/xl/charts/chart21.xml" ContentType="application/vnd.openxmlformats-officedocument.drawingml.chart+xml"/>
  <Override PartName="/xl/charts/chart10.xml" ContentType="application/vnd.openxmlformats-officedocument.drawingml.chart+xml"/>
  <Override PartName="/xl/theme/themeOverride20.xml" ContentType="application/vnd.openxmlformats-officedocument.themeOverrid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7.xml" ContentType="application/vnd.openxmlformats-officedocument.drawing+xml"/>
  <Override PartName="/xl/charts/chart9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9.xml" ContentType="application/vnd.openxmlformats-officedocument.themeOverride+xml"/>
  <Override PartName="/xl/theme/themeOverride22.xml" ContentType="application/vnd.openxmlformats-officedocument.themeOverride+xml"/>
  <Override PartName="/xl/theme/themeOverride10.xml" ContentType="application/vnd.openxmlformats-officedocument.themeOverride+xml"/>
  <Override PartName="/xl/theme/themeOverride19.xml" ContentType="application/vnd.openxmlformats-officedocument.themeOverride+xml"/>
  <Override PartName="/xl/charts/chart19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theme/themeOverride14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theme/themeOverride18.xml" ContentType="application/vnd.openxmlformats-officedocument.themeOverride+xml"/>
  <Override PartName="/xl/charts/chart18.xml" ContentType="application/vnd.openxmlformats-officedocument.drawingml.chart+xml"/>
  <Override PartName="/xl/charts/chart11.xml" ContentType="application/vnd.openxmlformats-officedocument.drawingml.chart+xml"/>
  <Override PartName="/xl/theme/themeOverride17.xml" ContentType="application/vnd.openxmlformats-officedocument.themeOverride+xml"/>
  <Override PartName="/xl/charts/chart17.xml" ContentType="application/vnd.openxmlformats-officedocument.drawingml.chart+xml"/>
  <Override PartName="/xl/theme/themeOverride11.xml" ContentType="application/vnd.openxmlformats-officedocument.themeOverride+xml"/>
  <Override PartName="/xl/charts/chart25.xml" ContentType="application/vnd.openxmlformats-officedocument.drawingml.chart+xml"/>
  <Override PartName="/xl/worksheets/sheet1.xml" ContentType="application/vnd.openxmlformats-officedocument.spreadsheetml.worksheet+xml"/>
  <Override PartName="/xl/drawings/drawing38.xml" ContentType="application/vnd.openxmlformats-officedocument.drawing+xml"/>
  <Override PartName="/xl/charts/chart7.xml" ContentType="application/vnd.openxmlformats-officedocument.drawingml.chart+xml"/>
  <Override PartName="/xl/theme/themeOverride29.xml" ContentType="application/vnd.openxmlformats-officedocument.themeOverride+xml"/>
  <Override PartName="/xl/theme/themeOverride24.xml" ContentType="application/vnd.openxmlformats-officedocument.themeOverride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theme/themeOverride6.xml" ContentType="application/vnd.openxmlformats-officedocument.themeOverride+xml"/>
  <Override PartName="/xl/charts/chart6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theme/themeOverride8.xml" ContentType="application/vnd.openxmlformats-officedocument.themeOverrid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theme/themeOverride28.xml" ContentType="application/vnd.openxmlformats-officedocument.themeOverride+xml"/>
  <Override PartName="/xl/drawings/drawing34.xml" ContentType="application/vnd.openxmlformats-officedocument.drawing+xml"/>
  <Override PartName="/xl/theme/themeOverride27.xml" ContentType="application/vnd.openxmlformats-officedocument.themeOverrid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1760"/>
  </bookViews>
  <sheets>
    <sheet name="All Charts" sheetId="1" r:id="rId1"/>
    <sheet name="Change in Employment" sheetId="3" r:id="rId2"/>
    <sheet name="Real Structures" sheetId="15" r:id="rId3"/>
    <sheet name="State and Local Taxes" sheetId="4" r:id="rId4"/>
    <sheet name="Fiscal Impetus" sheetId="5" r:id="rId5"/>
    <sheet name="CBO Snapshot" sheetId="13" r:id="rId6"/>
    <sheet name="Cyclical and Actual Deficits" sheetId="7" r:id="rId7"/>
    <sheet name="Revenues &amp; Outlays in GDP" sheetId="8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#REF!</definedName>
    <definedName name="_DLX2.USE">'Change in Employment'!$A$3:$O$6</definedName>
    <definedName name="_DLX3.USE">'State and Local Taxes'!$A$2:$E$5</definedName>
    <definedName name="_DLX4.USE">#REF!</definedName>
    <definedName name="_DLX5.USE">'Revenues &amp; Outlays in GDP'!$A$4:$H$7</definedName>
    <definedName name="_DLX6.USE">'Cyclical and Actual Deficits'!$A$3:$J$6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G77" i="1" l="1"/>
  <c r="R18" i="13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G71" i="1"/>
  <c r="G72" i="1"/>
  <c r="G73" i="1"/>
  <c r="G75" i="1"/>
  <c r="G76" i="1"/>
  <c r="G78" i="1"/>
  <c r="G79" i="1"/>
  <c r="G80" i="1"/>
  <c r="G81" i="1"/>
  <c r="R43" i="13"/>
  <c r="R42" i="13"/>
  <c r="R41" i="13"/>
  <c r="R40" i="13"/>
  <c r="R39" i="13"/>
  <c r="R38" i="13"/>
  <c r="R37" i="13"/>
  <c r="R36" i="13"/>
  <c r="R34" i="13"/>
  <c r="R33" i="13"/>
  <c r="R32" i="13"/>
  <c r="O71" i="1"/>
  <c r="O72" i="1"/>
  <c r="O73" i="1"/>
  <c r="O75" i="1"/>
  <c r="O76" i="1"/>
  <c r="O77" i="1"/>
  <c r="O78" i="1"/>
  <c r="O79" i="1"/>
  <c r="O80" i="1"/>
  <c r="O81" i="1"/>
  <c r="O82" i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0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84" i="3"/>
  <c r="L85" i="3"/>
  <c r="L93" i="3"/>
  <c r="L101" i="3"/>
  <c r="L109" i="3"/>
  <c r="L117" i="3"/>
  <c r="L125" i="3"/>
  <c r="L8" i="3"/>
  <c r="H113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8" i="3"/>
  <c r="E3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0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8" i="3"/>
  <c r="K83" i="3"/>
  <c r="K85" i="3"/>
  <c r="K12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4" i="3"/>
  <c r="K86" i="3"/>
  <c r="L86" i="3" s="1"/>
  <c r="K87" i="3"/>
  <c r="L87" i="3" s="1"/>
  <c r="K88" i="3"/>
  <c r="K89" i="3"/>
  <c r="L89" i="3" s="1"/>
  <c r="K90" i="3"/>
  <c r="L90" i="3" s="1"/>
  <c r="K91" i="3"/>
  <c r="L92" i="3" s="1"/>
  <c r="K92" i="3"/>
  <c r="K93" i="3"/>
  <c r="K94" i="3"/>
  <c r="L94" i="3" s="1"/>
  <c r="K95" i="3"/>
  <c r="L95" i="3" s="1"/>
  <c r="K96" i="3"/>
  <c r="K97" i="3"/>
  <c r="L97" i="3" s="1"/>
  <c r="K98" i="3"/>
  <c r="L98" i="3" s="1"/>
  <c r="K99" i="3"/>
  <c r="L99" i="3" s="1"/>
  <c r="K100" i="3"/>
  <c r="K101" i="3"/>
  <c r="K102" i="3"/>
  <c r="L102" i="3" s="1"/>
  <c r="K103" i="3"/>
  <c r="L103" i="3" s="1"/>
  <c r="K104" i="3"/>
  <c r="K105" i="3"/>
  <c r="L105" i="3" s="1"/>
  <c r="K106" i="3"/>
  <c r="L106" i="3" s="1"/>
  <c r="K107" i="3"/>
  <c r="L108" i="3" s="1"/>
  <c r="K108" i="3"/>
  <c r="K109" i="3"/>
  <c r="K110" i="3"/>
  <c r="L110" i="3" s="1"/>
  <c r="K111" i="3"/>
  <c r="L111" i="3" s="1"/>
  <c r="K112" i="3"/>
  <c r="K113" i="3"/>
  <c r="L113" i="3" s="1"/>
  <c r="K114" i="3"/>
  <c r="L114" i="3" s="1"/>
  <c r="K115" i="3"/>
  <c r="L115" i="3" s="1"/>
  <c r="K116" i="3"/>
  <c r="K117" i="3"/>
  <c r="K118" i="3"/>
  <c r="L118" i="3" s="1"/>
  <c r="K119" i="3"/>
  <c r="L119" i="3" s="1"/>
  <c r="K120" i="3"/>
  <c r="K121" i="3"/>
  <c r="L121" i="3" s="1"/>
  <c r="K122" i="3"/>
  <c r="L122" i="3" s="1"/>
  <c r="K123" i="3"/>
  <c r="L124" i="3" s="1"/>
  <c r="K124" i="3"/>
  <c r="K125" i="3"/>
  <c r="L126" i="3" s="1"/>
  <c r="K127" i="3"/>
  <c r="L127" i="3" s="1"/>
  <c r="K128" i="3"/>
  <c r="L129" i="3" s="1"/>
  <c r="K129" i="3"/>
  <c r="K130" i="3"/>
  <c r="L130" i="3" s="1"/>
  <c r="K131" i="3"/>
  <c r="L131" i="3" s="1"/>
  <c r="K132" i="3"/>
  <c r="L132" i="3" s="1"/>
  <c r="K8" i="3"/>
  <c r="K7" i="3"/>
  <c r="L128" i="3" l="1"/>
  <c r="L120" i="3"/>
  <c r="L112" i="3"/>
  <c r="L104" i="3"/>
  <c r="L96" i="3"/>
  <c r="L88" i="3"/>
  <c r="L116" i="3"/>
  <c r="L100" i="3"/>
  <c r="L123" i="3"/>
  <c r="L107" i="3"/>
  <c r="L91" i="3"/>
  <c r="L83" i="3"/>
</calcChain>
</file>

<file path=xl/sharedStrings.xml><?xml version="1.0" encoding="utf-8"?>
<sst xmlns="http://schemas.openxmlformats.org/spreadsheetml/2006/main" count="796" uniqueCount="506">
  <si>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</si>
  <si>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</si>
  <si>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</si>
  <si>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</si>
  <si>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</si>
  <si>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</si>
  <si>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</si>
  <si>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</si>
  <si>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</si>
  <si>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</si>
  <si>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</si>
  <si>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</si>
  <si>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</si>
  <si>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</si>
  <si>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</si>
  <si>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</si>
  <si>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</si>
  <si>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</si>
  <si>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</si>
  <si>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</si>
  <si>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</si>
  <si>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</si>
  <si>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</si>
  <si>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</si>
  <si>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</si>
  <si>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</si>
  <si>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</si>
  <si>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</si>
  <si>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</si>
  <si>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</si>
  <si>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</si>
  <si>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</si>
  <si>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</si>
  <si>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</si>
  <si>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</si>
  <si>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</si>
  <si>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</si>
  <si>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</si>
  <si>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</si>
  <si>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</si>
  <si>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</si>
  <si>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</si>
  <si>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</si>
  <si>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</si>
  <si>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</si>
  <si>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</si>
  <si>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</si>
  <si>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</si>
  <si>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</si>
  <si>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</si>
  <si>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</si>
  <si>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</si>
  <si>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</si>
  <si>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</si>
  <si>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</si>
  <si>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</si>
  <si>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</si>
  <si>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</si>
  <si>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</si>
  <si>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</si>
  <si>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</si>
  <si>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</si>
  <si>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</si>
  <si>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</si>
  <si>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</si>
  <si>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</si>
  <si>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</si>
  <si>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</si>
  <si>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</si>
  <si>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</si>
  <si>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</si>
  <si>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</si>
  <si>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</si>
  <si>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</si>
  <si>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</si>
  <si>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</si>
  <si>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</si>
  <si>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</si>
  <si>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</si>
  <si>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</si>
  <si>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</si>
  <si>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</si>
  <si>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</si>
  <si>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</si>
  <si>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</si>
  <si>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</si>
  <si>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</si>
  <si>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</si>
  <si>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</si>
  <si>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</si>
  <si>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</si>
  <si>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</si>
  <si>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</si>
  <si>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</si>
  <si>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</si>
  <si>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</si>
  <si>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</si>
  <si>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</si>
  <si>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</si>
  <si>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</si>
  <si>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</si>
  <si>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</si>
  <si>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</si>
  <si>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</si>
  <si>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</si>
  <si>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</si>
  <si>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</si>
  <si>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</si>
  <si>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</si>
  <si>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</si>
  <si>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</si>
  <si>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</si>
  <si>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</si>
  <si>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</si>
  <si>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</si>
  <si>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</si>
  <si>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</si>
  <si>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</si>
  <si>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</si>
  <si>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</si>
  <si>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</si>
  <si>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</si>
  <si>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</si>
  <si>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</si>
  <si>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</si>
  <si>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</si>
  <si>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</si>
  <si>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</si>
  <si>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</si>
  <si>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</si>
  <si>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</si>
  <si>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</si>
  <si>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</si>
  <si>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</si>
  <si>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</si>
  <si>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</si>
  <si>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</si>
  <si>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</si>
  <si>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</si>
  <si>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</si>
  <si>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</si>
  <si>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</si>
  <si>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</si>
  <si>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</si>
  <si>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</si>
  <si>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</si>
  <si>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</si>
  <si>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</si>
  <si>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</si>
  <si>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</si>
  <si>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</si>
  <si>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</si>
  <si>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</si>
  <si>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</si>
  <si>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</si>
  <si>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</si>
  <si>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</si>
  <si>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</si>
  <si>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</si>
  <si>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</si>
  <si>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</si>
  <si>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</si>
  <si>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</si>
  <si>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</si>
  <si>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</si>
  <si>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</si>
  <si>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</si>
  <si>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</si>
  <si>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</si>
  <si>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</si>
  <si>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</si>
  <si>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</si>
  <si>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</si>
  <si>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</si>
  <si>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</si>
  <si>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</si>
  <si>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</si>
  <si>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</si>
  <si>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</si>
  <si>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</si>
  <si>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</si>
  <si>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</si>
  <si>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</si>
  <si>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</si>
  <si>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</si>
  <si>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</si>
  <si>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</si>
  <si>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</si>
  <si>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</si>
  <si>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</si>
  <si>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</si>
  <si>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</si>
  <si>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</si>
  <si>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</si>
  <si>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</si>
  <si>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</si>
  <si>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</si>
  <si>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</si>
  <si>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</si>
  <si>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</si>
  <si>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</si>
  <si>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</si>
  <si>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</si>
  <si>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</si>
  <si>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</si>
  <si>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</si>
  <si>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</si>
  <si>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</si>
  <si>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</si>
  <si>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</si>
  <si>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</si>
  <si>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</si>
  <si>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</si>
  <si>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</si>
  <si>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</si>
  <si>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</si>
  <si>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</si>
  <si>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</si>
  <si>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</si>
  <si>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</si>
  <si>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</si>
  <si>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</si>
  <si>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</si>
  <si>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</si>
  <si>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</si>
  <si>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</si>
  <si>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</si>
  <si>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</si>
  <si>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</si>
  <si>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</si>
  <si>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</si>
  <si>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</si>
  <si>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</si>
  <si>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</si>
  <si>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</si>
  <si>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</si>
  <si>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</si>
  <si>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</si>
  <si>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</si>
  <si>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</si>
  <si>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</si>
  <si>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</si>
  <si>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</si>
  <si>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</si>
  <si>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</si>
  <si>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</si>
  <si>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</si>
  <si>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</si>
  <si>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</si>
  <si>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</si>
  <si>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</si>
  <si>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</si>
  <si>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</si>
  <si>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</si>
  <si>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</si>
  <si>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</si>
  <si>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</si>
  <si>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</si>
  <si>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</si>
  <si>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</si>
  <si>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</si>
  <si>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</si>
  <si>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</si>
  <si>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</si>
  <si>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</si>
  <si>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</si>
  <si>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</si>
  <si>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</si>
  <si>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</si>
  <si>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</si>
  <si>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</si>
  <si>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</si>
  <si>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</si>
  <si>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</si>
  <si>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</si>
  <si>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</si>
  <si>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</si>
  <si>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</si>
  <si>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</si>
  <si>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</si>
  <si>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</si>
  <si>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</si>
  <si>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</si>
  <si>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</si>
  <si>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</si>
  <si>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</si>
  <si>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</si>
  <si>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</si>
  <si>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</si>
  <si>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</si>
  <si>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</si>
  <si>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</si>
  <si>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</si>
  <si>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</si>
  <si>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</si>
  <si>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</si>
  <si>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</si>
  <si>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</si>
  <si>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</si>
  <si>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</si>
  <si>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</si>
  <si>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</si>
  <si>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</si>
  <si>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</si>
  <si>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</si>
  <si>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</si>
  <si>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</si>
  <si>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</si>
  <si>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</si>
  <si>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</si>
  <si>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</si>
  <si>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</si>
  <si>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</si>
  <si>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</si>
  <si>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</si>
  <si>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</si>
  <si>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</si>
  <si>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</si>
  <si>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</si>
  <si>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</si>
  <si>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</si>
  <si>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</si>
  <si>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</si>
  <si>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</si>
  <si>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</si>
  <si>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</si>
  <si>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</si>
  <si>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</si>
  <si>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</si>
  <si>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</si>
  <si>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</si>
  <si>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</si>
  <si>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</si>
  <si>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</si>
  <si>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</si>
  <si>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</si>
  <si>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</si>
  <si>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</si>
  <si>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</si>
  <si>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</si>
  <si>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</si>
  <si>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</si>
  <si>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</si>
  <si>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3-mo moving average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</si>
  <si>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</si>
  <si>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</si>
  <si>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</si>
  <si>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</si>
  <si>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</si>
  <si>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</si>
  <si>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</si>
  <si>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</si>
  <si>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</si>
  <si>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</si>
  <si>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</si>
  <si>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</si>
  <si>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</si>
  <si>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</si>
  <si>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</si>
  <si>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</si>
  <si>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</si>
  <si>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</si>
  <si>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</si>
  <si>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</si>
  <si>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</si>
  <si>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</si>
  <si>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</si>
  <si>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Cyclical and Actual Deficits</t>
  </si>
  <si>
    <t>Total Federal Budget Surplus/Deficit</t>
  </si>
  <si>
    <t>Federal Budget Surplus.Deficit without Automatic Stabilizers</t>
  </si>
  <si>
    <t>FJBUDC@USECON</t>
  </si>
  <si>
    <t>FJBUD@USECON</t>
  </si>
  <si>
    <t>As a Percent of Potential GDP</t>
  </si>
  <si>
    <t>Deficits/Surplus</t>
  </si>
  <si>
    <t>Without Automatic Stabilizers</t>
  </si>
  <si>
    <t>PFJBUDC@USECON</t>
  </si>
  <si>
    <t>PFJBUD@USECON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</si>
  <si>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</si>
  <si>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</si>
  <si>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</si>
  <si>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</si>
  <si>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 xml:space="preserve">Feb-04-2014 14:13 </t>
  </si>
  <si>
    <t xml:space="preserve">Federal Budget Surplus or Deficit [-] Without Automatic Stabilizers (FY, Bil.$)  </t>
  </si>
  <si>
    <t xml:space="preserve">Mar-08-2013 16:08 </t>
  </si>
  <si>
    <t xml:space="preserve">Federal Surplus as a Percent of Potential GDP [CBO] (Fiscal Year, %)  </t>
  </si>
  <si>
    <t xml:space="preserve">Federal Surplus/Deficit[-] w/o Automatic Stabilizers as % of Potential GDP(FY,%)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</si>
  <si>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</si>
  <si>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</si>
  <si>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</si>
  <si>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</si>
  <si>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</si>
  <si>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</si>
  <si>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</si>
  <si>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</si>
  <si>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</si>
  <si>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</si>
  <si>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</si>
  <si>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</si>
  <si>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</si>
  <si>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</si>
  <si>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</si>
  <si>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</si>
  <si>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</si>
  <si>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</si>
  <si>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</si>
  <si>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</si>
  <si>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</si>
  <si>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</si>
  <si>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</si>
  <si>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</si>
  <si>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</si>
  <si>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</si>
  <si>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</si>
  <si>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</si>
  <si>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</si>
  <si>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</si>
  <si>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</si>
  <si>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</si>
  <si>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</si>
  <si>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</si>
  <si>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</si>
  <si>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</si>
  <si>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</si>
  <si>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</si>
  <si>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</si>
  <si>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</si>
  <si>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</si>
  <si>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</si>
  <si>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</si>
  <si>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</si>
  <si>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</si>
  <si>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</si>
  <si>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</si>
  <si>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</si>
  <si>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</si>
  <si>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</si>
  <si>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</si>
  <si>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</si>
  <si>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</si>
  <si>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</si>
  <si>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</si>
  <si>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</si>
  <si>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</si>
  <si>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</si>
  <si>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</si>
  <si>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</si>
  <si>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</si>
  <si>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</si>
  <si>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</si>
  <si>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</si>
  <si>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</si>
  <si>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</si>
  <si>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</si>
  <si>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</si>
  <si>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</si>
  <si>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</si>
  <si>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</si>
  <si>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</si>
  <si>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</si>
  <si>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</si>
  <si>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</si>
  <si>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</si>
  <si>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</si>
  <si>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</si>
  <si>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</si>
  <si>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</si>
  <si>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</si>
  <si>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</si>
  <si>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</si>
  <si>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</si>
  <si>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</si>
  <si>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</si>
  <si>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</si>
  <si>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Louise's Preferred Table:</t>
  </si>
  <si>
    <t>Percent*</t>
  </si>
  <si>
    <t>Social Insurance**</t>
  </si>
  <si>
    <t>Medicare***</t>
  </si>
  <si>
    <t>*Adjusted for timing shifts. (See CBO report for methodology)</t>
  </si>
  <si>
    <t>** Includes Social Security Benefits and Unemployment Insurance</t>
  </si>
  <si>
    <t>***Medicare outalays are net of offsetting receipts</t>
  </si>
  <si>
    <t>**Medicare outalays are net of offsetting receipts</t>
  </si>
  <si>
    <t>Other Activities****</t>
  </si>
  <si>
    <t xml:space="preserve">****Does not include TARP and GSE outlays </t>
  </si>
  <si>
    <t>Other Activities***</t>
  </si>
  <si>
    <t xml:space="preserve">***Does not include TARP and GSE outlays 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</si>
  <si>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</si>
  <si>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</si>
  <si>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</si>
  <si>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</si>
  <si>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</si>
  <si>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</si>
  <si>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</si>
  <si>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</si>
  <si>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</si>
  <si>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</si>
  <si>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</si>
  <si>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</si>
  <si>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Pari's Preferred Representation:</t>
  </si>
  <si>
    <t>10 YEARS: pg. 1</t>
  </si>
  <si>
    <t>10 YEARS: pg. 2</t>
  </si>
  <si>
    <t>5 YEARS: pg. 2</t>
  </si>
  <si>
    <t>10 YEARS: pg. 3</t>
  </si>
  <si>
    <t>5 YEARS: pg. 3</t>
  </si>
  <si>
    <t>10 YEARS: pg. 4</t>
  </si>
  <si>
    <t>5 YEARS: pg. 4</t>
  </si>
  <si>
    <t>5 YEARS: pg.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</si>
</sst>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11"/>
      <color theme="0"/>
      <name val="Georg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8" fillId="8" borderId="14" xfId="0" applyFont="1" applyFill="1" applyBorder="1" applyAlignment="1"/>
    <xf numFmtId="0" fontId="8" fillId="8" borderId="15" xfId="0" applyFont="1" applyFill="1" applyBorder="1" applyAlignment="1">
      <alignment wrapText="1"/>
    </xf>
    <xf numFmtId="0" fontId="8" fillId="8" borderId="16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" xfId="0" applyFont="1" applyFill="1" applyBorder="1" applyAlignment="1"/>
    <xf numFmtId="0" fontId="8" fillId="8" borderId="4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0" fontId="17" fillId="0" borderId="0" xfId="0" applyFont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8" fillId="7" borderId="10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9" fillId="6" borderId="6" xfId="0" applyFont="1" applyFill="1" applyBorder="1" applyAlignment="1">
      <alignment horizontal="right"/>
    </xf>
    <xf numFmtId="0" fontId="19" fillId="8" borderId="6" xfId="0" applyFont="1" applyFill="1" applyBorder="1" applyAlignment="1">
      <alignment horizontal="right"/>
    </xf>
    <xf numFmtId="0" fontId="19" fillId="8" borderId="0" xfId="0" applyFont="1" applyFill="1" applyBorder="1" applyAlignment="1">
      <alignment horizontal="left"/>
    </xf>
    <xf numFmtId="164" fontId="19" fillId="8" borderId="7" xfId="5" applyNumberFormat="1" applyFont="1" applyFill="1" applyBorder="1" applyAlignment="1">
      <alignment horizontal="left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0" fillId="8" borderId="6" xfId="0" applyFont="1" applyFill="1" applyBorder="1" applyAlignment="1">
      <alignment horizontal="left"/>
    </xf>
    <xf numFmtId="0" fontId="20" fillId="8" borderId="0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left" vertical="top" wrapText="1"/>
    </xf>
    <xf numFmtId="0" fontId="19" fillId="8" borderId="0" xfId="0" applyFont="1" applyFill="1" applyBorder="1"/>
    <xf numFmtId="164" fontId="19" fillId="8" borderId="7" xfId="0" applyNumberFormat="1" applyFont="1" applyFill="1" applyBorder="1" applyAlignment="1">
      <alignment horizontal="left"/>
    </xf>
    <xf numFmtId="0" fontId="19" fillId="8" borderId="6" xfId="0" applyFont="1" applyFill="1" applyBorder="1" applyAlignment="1">
      <alignment horizontal="left"/>
    </xf>
    <xf numFmtId="0" fontId="19" fillId="8" borderId="7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right"/>
    </xf>
    <xf numFmtId="0" fontId="19" fillId="8" borderId="9" xfId="0" applyFont="1" applyFill="1" applyBorder="1" applyAlignment="1">
      <alignment horizontal="left"/>
    </xf>
    <xf numFmtId="0" fontId="19" fillId="8" borderId="10" xfId="0" applyFont="1" applyFill="1" applyBorder="1" applyAlignment="1">
      <alignment horizontal="left"/>
    </xf>
    <xf numFmtId="164" fontId="19" fillId="0" borderId="7" xfId="0" applyNumberFormat="1" applyFont="1" applyFill="1" applyBorder="1"/>
    <xf numFmtId="0" fontId="19" fillId="8" borderId="0" xfId="0" applyFont="1" applyFill="1"/>
    <xf numFmtId="0" fontId="19" fillId="6" borderId="0" xfId="0" applyFont="1" applyFill="1"/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10" xfId="0" applyFont="1" applyFill="1" applyBorder="1" applyAlignment="1">
      <alignment horizontal="left"/>
    </xf>
    <xf numFmtId="0" fontId="19" fillId="0" borderId="0" xfId="0" applyFont="1"/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1F497D"/>
      <color rgb="FFB9CDE5"/>
      <color rgb="FF053769"/>
      <color rgb="FFA4C7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Investment in 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5536"/>
        <c:axId val="224879744"/>
      </c:lineChart>
      <c:dateAx>
        <c:axId val="223665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879744"/>
        <c:crosses val="autoZero"/>
        <c:auto val="1"/>
        <c:lblOffset val="100"/>
        <c:baseTimeUnit val="months"/>
        <c:majorUnit val="2"/>
        <c:majorTimeUnit val="years"/>
      </c:dateAx>
      <c:valAx>
        <c:axId val="22487974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6553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87680"/>
        <c:axId val="226089216"/>
      </c:lineChart>
      <c:dateAx>
        <c:axId val="226087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89216"/>
        <c:crossesAt val="-1500"/>
        <c:auto val="1"/>
        <c:lblOffset val="100"/>
        <c:baseTimeUnit val="months"/>
        <c:majorUnit val="10"/>
        <c:majorTimeUnit val="years"/>
      </c:dateAx>
      <c:valAx>
        <c:axId val="226089216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87680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40928"/>
        <c:axId val="226142464"/>
      </c:lineChart>
      <c:dateAx>
        <c:axId val="22614092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42464"/>
        <c:crossesAt val="-1500"/>
        <c:auto val="1"/>
        <c:lblOffset val="100"/>
        <c:baseTimeUnit val="months"/>
        <c:majorUnit val="5"/>
        <c:majorTimeUnit val="years"/>
      </c:dateAx>
      <c:valAx>
        <c:axId val="22614246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40928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88096"/>
        <c:axId val="226789632"/>
      </c:lineChart>
      <c:dateAx>
        <c:axId val="226788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9632"/>
        <c:crosses val="autoZero"/>
        <c:auto val="1"/>
        <c:lblOffset val="100"/>
        <c:baseTimeUnit val="months"/>
        <c:majorUnit val="10"/>
        <c:majorTimeUnit val="years"/>
      </c:dateAx>
      <c:valAx>
        <c:axId val="226789632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809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3408"/>
        <c:axId val="226194944"/>
      </c:lineChart>
      <c:dateAx>
        <c:axId val="22619340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94944"/>
        <c:crosses val="autoZero"/>
        <c:auto val="1"/>
        <c:lblOffset val="100"/>
        <c:baseTimeUnit val="months"/>
        <c:majorUnit val="5"/>
        <c:majorTimeUnit val="years"/>
      </c:dateAx>
      <c:valAx>
        <c:axId val="22619494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93408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20288"/>
        <c:axId val="226566144"/>
      </c:lineChart>
      <c:dateAx>
        <c:axId val="2262202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566144"/>
        <c:crosses val="autoZero"/>
        <c:auto val="1"/>
        <c:lblOffset val="100"/>
        <c:baseTimeUnit val="months"/>
        <c:majorUnit val="10"/>
        <c:majorTimeUnit val="years"/>
      </c:dateAx>
      <c:valAx>
        <c:axId val="226566144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20288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20544"/>
        <c:axId val="226622080"/>
      </c:lineChart>
      <c:dateAx>
        <c:axId val="226620544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22080"/>
        <c:crosses val="autoZero"/>
        <c:auto val="1"/>
        <c:lblOffset val="100"/>
        <c:baseTimeUnit val="months"/>
        <c:majorUnit val="5"/>
        <c:majorTimeUnit val="years"/>
      </c:dateAx>
      <c:valAx>
        <c:axId val="22662208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2054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86464"/>
        <c:axId val="226688000"/>
      </c:lineChart>
      <c:dateAx>
        <c:axId val="2266864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88000"/>
        <c:crosses val="autoZero"/>
        <c:auto val="1"/>
        <c:lblOffset val="100"/>
        <c:baseTimeUnit val="months"/>
        <c:majorUnit val="5"/>
        <c:majorTimeUnit val="years"/>
      </c:dateAx>
      <c:valAx>
        <c:axId val="226688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86464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59648"/>
        <c:axId val="226877824"/>
      </c:lineChart>
      <c:dateAx>
        <c:axId val="22685964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877824"/>
        <c:crosses val="autoZero"/>
        <c:auto val="1"/>
        <c:lblOffset val="100"/>
        <c:baseTimeUnit val="months"/>
        <c:majorUnit val="5"/>
        <c:majorTimeUnit val="years"/>
      </c:dateAx>
      <c:valAx>
        <c:axId val="226877824"/>
        <c:scaling>
          <c:orientation val="minMax"/>
          <c:max val="15"/>
          <c:min val="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859648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Investment in 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9120"/>
        <c:axId val="229110912"/>
      </c:lineChart>
      <c:dateAx>
        <c:axId val="2291091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9110912"/>
        <c:crosses val="autoZero"/>
        <c:auto val="1"/>
        <c:lblOffset val="100"/>
        <c:baseTimeUnit val="months"/>
        <c:majorUnit val="2"/>
        <c:majorTimeUnit val="years"/>
      </c:dateAx>
      <c:valAx>
        <c:axId val="22911091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910912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40736"/>
        <c:axId val="229167104"/>
      </c:barChart>
      <c:catAx>
        <c:axId val="229140736"/>
        <c:scaling>
          <c:orientation val="minMax"/>
        </c:scaling>
        <c:delete val="0"/>
        <c:axPos val="l"/>
        <c:majorTickMark val="out"/>
        <c:minorTickMark val="none"/>
        <c:tickLblPos val="none"/>
        <c:crossAx val="229167104"/>
        <c:crosses val="autoZero"/>
        <c:auto val="1"/>
        <c:lblAlgn val="ctr"/>
        <c:lblOffset val="100"/>
        <c:noMultiLvlLbl val="0"/>
      </c:catAx>
      <c:valAx>
        <c:axId val="229167104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29140736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3230296733741613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1F497D"/>
            </a:solidFill>
            <a:ln w="25400" cap="sq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678272"/>
        <c:axId val="224679808"/>
      </c:barChart>
      <c:dateAx>
        <c:axId val="2246782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79808"/>
        <c:crosses val="autoZero"/>
        <c:auto val="1"/>
        <c:lblOffset val="100"/>
        <c:baseTimeUnit val="months"/>
        <c:majorUnit val="2"/>
        <c:majorTimeUnit val="years"/>
      </c:dateAx>
      <c:valAx>
        <c:axId val="224679808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7827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0283520"/>
        <c:axId val="230289408"/>
      </c:barChart>
      <c:dateAx>
        <c:axId val="230283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89408"/>
        <c:crosses val="autoZero"/>
        <c:auto val="1"/>
        <c:lblOffset val="100"/>
        <c:baseTimeUnit val="months"/>
        <c:majorUnit val="2"/>
        <c:majorTimeUnit val="years"/>
      </c:dateAx>
      <c:valAx>
        <c:axId val="230289408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8352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521027660004037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3852032"/>
        <c:axId val="223853568"/>
      </c:barChart>
      <c:dateAx>
        <c:axId val="2238520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853568"/>
        <c:crosses val="autoZero"/>
        <c:auto val="1"/>
        <c:lblOffset val="100"/>
        <c:baseTimeUnit val="months"/>
        <c:majorUnit val="2"/>
        <c:majorTimeUnit val="years"/>
      </c:dateAx>
      <c:valAx>
        <c:axId val="223853568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852032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86336"/>
        <c:axId val="242483968"/>
      </c:lineChart>
      <c:dateAx>
        <c:axId val="2238863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42483968"/>
        <c:crosses val="autoZero"/>
        <c:auto val="1"/>
        <c:lblOffset val="100"/>
        <c:baseTimeUnit val="months"/>
      </c:dateAx>
      <c:valAx>
        <c:axId val="242483968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388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08160"/>
        <c:axId val="242509696"/>
      </c:lineChart>
      <c:dateAx>
        <c:axId val="2425081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09696"/>
        <c:crosses val="autoZero"/>
        <c:auto val="1"/>
        <c:lblOffset val="100"/>
        <c:baseTimeUnit val="months"/>
        <c:majorUnit val="2"/>
        <c:majorTimeUnit val="years"/>
      </c:dateAx>
      <c:valAx>
        <c:axId val="24250969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0816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0000"/>
        <c:axId val="242561792"/>
      </c:lineChart>
      <c:dateAx>
        <c:axId val="242560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61792"/>
        <c:crosses val="autoZero"/>
        <c:auto val="1"/>
        <c:lblOffset val="100"/>
        <c:baseTimeUnit val="months"/>
        <c:majorUnit val="2"/>
        <c:majorTimeUnit val="years"/>
      </c:dateAx>
      <c:valAx>
        <c:axId val="24256179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6000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99808"/>
        <c:axId val="242601344"/>
      </c:lineChart>
      <c:dateAx>
        <c:axId val="2425998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601344"/>
        <c:crosses val="autoZero"/>
        <c:auto val="1"/>
        <c:lblOffset val="100"/>
        <c:baseTimeUnit val="months"/>
        <c:majorUnit val="2"/>
        <c:majorTimeUnit val="years"/>
      </c:dateAx>
      <c:valAx>
        <c:axId val="242601344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9980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09760"/>
        <c:axId val="242311552"/>
      </c:barChart>
      <c:catAx>
        <c:axId val="242309760"/>
        <c:scaling>
          <c:orientation val="minMax"/>
        </c:scaling>
        <c:delete val="0"/>
        <c:axPos val="l"/>
        <c:majorTickMark val="out"/>
        <c:minorTickMark val="none"/>
        <c:tickLblPos val="none"/>
        <c:crossAx val="242311552"/>
        <c:crosses val="autoZero"/>
        <c:auto val="1"/>
        <c:lblAlgn val="ctr"/>
        <c:lblOffset val="100"/>
        <c:noMultiLvlLbl val="0"/>
      </c:catAx>
      <c:valAx>
        <c:axId val="242311552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4230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97184"/>
        <c:axId val="242815360"/>
      </c:lineChart>
      <c:dateAx>
        <c:axId val="242797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15360"/>
        <c:crosses val="autoZero"/>
        <c:auto val="1"/>
        <c:lblOffset val="100"/>
        <c:baseTimeUnit val="months"/>
        <c:majorUnit val="10"/>
        <c:majorTimeUnit val="years"/>
      </c:dateAx>
      <c:valAx>
        <c:axId val="242815360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797184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66048"/>
        <c:axId val="242867584"/>
      </c:lineChart>
      <c:dateAx>
        <c:axId val="2428660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67584"/>
        <c:crosses val="autoZero"/>
        <c:auto val="1"/>
        <c:lblOffset val="100"/>
        <c:baseTimeUnit val="months"/>
        <c:majorUnit val="10"/>
        <c:majorTimeUnit val="years"/>
      </c:dateAx>
      <c:valAx>
        <c:axId val="24286758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66048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20832"/>
        <c:axId val="242939008"/>
      </c:lineChart>
      <c:dateAx>
        <c:axId val="242920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39008"/>
        <c:crosses val="autoZero"/>
        <c:auto val="1"/>
        <c:lblOffset val="100"/>
        <c:baseTimeUnit val="months"/>
        <c:majorUnit val="5"/>
        <c:majorTimeUnit val="years"/>
      </c:dateAx>
      <c:valAx>
        <c:axId val="24293900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20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1F497D"/>
            </a:solidFill>
            <a:ln w="38100" cap="sq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696960"/>
        <c:axId val="224203136"/>
      </c:barChart>
      <c:dateAx>
        <c:axId val="22469696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03136"/>
        <c:crosses val="autoZero"/>
        <c:auto val="1"/>
        <c:lblOffset val="100"/>
        <c:baseTimeUnit val="months"/>
        <c:majorUnit val="1"/>
        <c:majorTimeUnit val="years"/>
      </c:dateAx>
      <c:valAx>
        <c:axId val="224203136"/>
        <c:scaling>
          <c:orientation val="minMax"/>
          <c:max val="2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9696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93792"/>
        <c:axId val="243290496"/>
      </c:lineChart>
      <c:dateAx>
        <c:axId val="242993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90496"/>
        <c:crosses val="autoZero"/>
        <c:auto val="1"/>
        <c:lblOffset val="100"/>
        <c:baseTimeUnit val="months"/>
        <c:majorUnit val="10"/>
        <c:majorTimeUnit val="years"/>
      </c:dateAx>
      <c:valAx>
        <c:axId val="24329049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9379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28352"/>
        <c:axId val="243454720"/>
      </c:lineChart>
      <c:dateAx>
        <c:axId val="243428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454720"/>
        <c:crosses val="autoZero"/>
        <c:auto val="1"/>
        <c:lblOffset val="100"/>
        <c:baseTimeUnit val="months"/>
        <c:majorUnit val="5"/>
        <c:majorTimeUnit val="years"/>
      </c:dateAx>
      <c:valAx>
        <c:axId val="2434547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428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1261537620297462"/>
          <c:h val="0.62003062117235352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256384"/>
        <c:axId val="224257920"/>
      </c:barChart>
      <c:dateAx>
        <c:axId val="2242563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57920"/>
        <c:crosses val="autoZero"/>
        <c:auto val="1"/>
        <c:lblOffset val="100"/>
        <c:baseTimeUnit val="months"/>
        <c:majorUnit val="2"/>
        <c:majorTimeUnit val="years"/>
      </c:dateAx>
      <c:valAx>
        <c:axId val="22425792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5638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6269824"/>
        <c:axId val="226271616"/>
      </c:barChart>
      <c:dateAx>
        <c:axId val="2262698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71616"/>
        <c:crosses val="autoZero"/>
        <c:auto val="1"/>
        <c:lblOffset val="100"/>
        <c:baseTimeUnit val="months"/>
        <c:majorUnit val="1"/>
        <c:majorTimeUnit val="years"/>
      </c:dateAx>
      <c:valAx>
        <c:axId val="226271616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6982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94016"/>
        <c:axId val="226308096"/>
      </c:lineChart>
      <c:dateAx>
        <c:axId val="2262940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08096"/>
        <c:crossesAt val="-0.30000000000000004"/>
        <c:auto val="1"/>
        <c:lblOffset val="100"/>
        <c:baseTimeUnit val="months"/>
        <c:majorUnit val="2"/>
        <c:majorTimeUnit val="years"/>
      </c:dateAx>
      <c:valAx>
        <c:axId val="22630809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940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74400"/>
        <c:axId val="226375936"/>
      </c:lineChart>
      <c:dateAx>
        <c:axId val="226374400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75936"/>
        <c:crossesAt val="-0.30000000000000004"/>
        <c:auto val="1"/>
        <c:lblOffset val="100"/>
        <c:baseTimeUnit val="months"/>
        <c:majorUnit val="1"/>
        <c:majorTimeUnit val="years"/>
      </c:dateAx>
      <c:valAx>
        <c:axId val="22637593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7440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19840"/>
        <c:axId val="226421376"/>
      </c:lineChart>
      <c:dateAx>
        <c:axId val="226419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421376"/>
        <c:crosses val="autoZero"/>
        <c:auto val="1"/>
        <c:lblOffset val="100"/>
        <c:baseTimeUnit val="months"/>
        <c:majorUnit val="5"/>
        <c:majorTimeUnit val="years"/>
      </c:dateAx>
      <c:valAx>
        <c:axId val="22642137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419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31104"/>
        <c:axId val="226032640"/>
      </c:lineChart>
      <c:dateAx>
        <c:axId val="226031104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32640"/>
        <c:crosses val="autoZero"/>
        <c:auto val="1"/>
        <c:lblOffset val="100"/>
        <c:baseTimeUnit val="months"/>
        <c:majorUnit val="4"/>
        <c:majorTimeUnit val="years"/>
      </c:dateAx>
      <c:valAx>
        <c:axId val="226032640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311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134470</xdr:rowOff>
    </xdr:from>
    <xdr:to>
      <xdr:col>9</xdr:col>
      <xdr:colOff>0</xdr:colOff>
      <xdr:row>30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30</xdr:row>
      <xdr:rowOff>89646</xdr:rowOff>
    </xdr:from>
    <xdr:to>
      <xdr:col>9</xdr:col>
      <xdr:colOff>11206</xdr:colOff>
      <xdr:row>45</xdr:row>
      <xdr:rowOff>143435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18</xdr:col>
      <xdr:colOff>0</xdr:colOff>
      <xdr:row>45</xdr:row>
      <xdr:rowOff>33618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9</xdr:col>
      <xdr:colOff>0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18</xdr:col>
      <xdr:colOff>0</xdr:colOff>
      <xdr:row>62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9</xdr:col>
      <xdr:colOff>0</xdr:colOff>
      <xdr:row>124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18</xdr:col>
      <xdr:colOff>0</xdr:colOff>
      <xdr:row>124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190499</xdr:rowOff>
    </xdr:from>
    <xdr:to>
      <xdr:col>9</xdr:col>
      <xdr:colOff>0</xdr:colOff>
      <xdr:row>137</xdr:row>
      <xdr:rowOff>112058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125</xdr:row>
      <xdr:rowOff>0</xdr:rowOff>
    </xdr:from>
    <xdr:to>
      <xdr:col>18</xdr:col>
      <xdr:colOff>0</xdr:colOff>
      <xdr:row>137</xdr:row>
      <xdr:rowOff>168088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9</xdr:col>
      <xdr:colOff>0</xdr:colOff>
      <xdr:row>153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139</xdr:row>
      <xdr:rowOff>0</xdr:rowOff>
    </xdr:from>
    <xdr:to>
      <xdr:col>18</xdr:col>
      <xdr:colOff>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9</xdr:col>
      <xdr:colOff>0</xdr:colOff>
      <xdr:row>168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18</xdr:col>
      <xdr:colOff>0</xdr:colOff>
      <xdr:row>168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11206</xdr:colOff>
      <xdr:row>168</xdr:row>
      <xdr:rowOff>89647</xdr:rowOff>
    </xdr:from>
    <xdr:to>
      <xdr:col>9</xdr:col>
      <xdr:colOff>56030</xdr:colOff>
      <xdr:row>181</xdr:row>
      <xdr:rowOff>67235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33618</xdr:colOff>
      <xdr:row>168</xdr:row>
      <xdr:rowOff>100853</xdr:rowOff>
    </xdr:from>
    <xdr:to>
      <xdr:col>18</xdr:col>
      <xdr:colOff>33618</xdr:colOff>
      <xdr:row>182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22412</xdr:colOff>
      <xdr:row>1</xdr:row>
      <xdr:rowOff>89647</xdr:rowOff>
    </xdr:from>
    <xdr:to>
      <xdr:col>17</xdr:col>
      <xdr:colOff>549089</xdr:colOff>
      <xdr:row>15</xdr:row>
      <xdr:rowOff>165847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123265</xdr:colOff>
      <xdr:row>94</xdr:row>
      <xdr:rowOff>66675</xdr:rowOff>
    </xdr:from>
    <xdr:to>
      <xdr:col>17</xdr:col>
      <xdr:colOff>602316</xdr:colOff>
      <xdr:row>108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  <cdr:relSizeAnchor xmlns:cdr="http://schemas.openxmlformats.org/drawingml/2006/chartDrawing">
    <cdr:from>
      <cdr:x>0.8118</cdr:x>
      <cdr:y>0.15332</cdr:y>
    </cdr:from>
    <cdr:to>
      <cdr:x>0.81591</cdr:x>
      <cdr:y>0.77832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421094" y="420594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0.82208</cdr:x>
      <cdr:y>0.16149</cdr:y>
    </cdr:from>
    <cdr:to>
      <cdr:x>0.96091</cdr:x>
      <cdr:y>0.25327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477123" y="443006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  <cdr:relSizeAnchor xmlns:cdr="http://schemas.openxmlformats.org/drawingml/2006/chartDrawing">
    <cdr:from>
      <cdr:x>0.51629</cdr:x>
      <cdr:y>0.15332</cdr:y>
    </cdr:from>
    <cdr:to>
      <cdr:x>0.52035</cdr:x>
      <cdr:y>0.77832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2852271" y="420594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0.52441</cdr:x>
      <cdr:y>0.16558</cdr:y>
    </cdr:from>
    <cdr:to>
      <cdr:x>0.66126</cdr:x>
      <cdr:y>0.25735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897094" y="454212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0.84883</cdr:x>
      <cdr:y>0.17783</cdr:y>
    </cdr:from>
    <cdr:to>
      <cdr:x>0.85295</cdr:x>
      <cdr:y>0.80283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4622800" y="487829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0.85501</cdr:x>
      <cdr:y>0.19417</cdr:y>
    </cdr:from>
    <cdr:to>
      <cdr:x>0.99383</cdr:x>
      <cdr:y>0.28595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56417" y="532653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0.51224</cdr:x>
      <cdr:y>0.186</cdr:y>
    </cdr:from>
    <cdr:to>
      <cdr:x>0.51629</cdr:x>
      <cdr:y>0.811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829859" y="510241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0.51629</cdr:x>
      <cdr:y>0.19826</cdr:y>
    </cdr:from>
    <cdr:to>
      <cdr:x>0.65314</cdr:x>
      <cdr:y>0.29003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52271" y="543859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0.41377</cdr:x>
      <cdr:y>0.48727</cdr:y>
    </cdr:from>
    <cdr:to>
      <cdr:x>0.51041</cdr:x>
      <cdr:y>0.59144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0120" y="1336667"/>
          <a:ext cx="5302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0.33044</cdr:x>
      <cdr:y>0.31019</cdr:y>
    </cdr:from>
    <cdr:to>
      <cdr:x>0.55208</cdr:x>
      <cdr:y>0.41436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812929" y="850910"/>
          <a:ext cx="12160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0.04919</cdr:x>
      <cdr:y>0.52199</cdr:y>
    </cdr:from>
    <cdr:to>
      <cdr:x>0.25695</cdr:x>
      <cdr:y>0.62616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69852" y="1431926"/>
          <a:ext cx="1139854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0.70053</cdr:x>
      <cdr:y>0.61574</cdr:y>
    </cdr:from>
    <cdr:to>
      <cdr:x>0.90828</cdr:x>
      <cdr:y>0.71991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0069" y="1689110"/>
          <a:ext cx="114771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0.52675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5999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24</xdr:col>
      <xdr:colOff>457200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0.08681</cdr:y>
    </cdr:from>
    <cdr:to>
      <cdr:x>0.68109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8124"/>
          <a:ext cx="4048124" cy="195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0.72222</cdr:x>
      <cdr:y>0.16319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3"/>
          <a:ext cx="3962400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8</xdr:row>
      <xdr:rowOff>104775</xdr:rowOff>
    </xdr:from>
    <xdr:to>
      <xdr:col>18</xdr:col>
      <xdr:colOff>57150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0.00026</cdr:x>
      <cdr:y>0.08386</cdr:y>
    </cdr:from>
    <cdr:to>
      <cdr:x>0.69417</cdr:x>
      <cdr:y>0.16199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0" y="230054"/>
          <a:ext cx="3797917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0.86806</cdr:y>
    </cdr:from>
    <cdr:to>
      <cdr:x>0.52477</cdr:x>
      <cdr:y>0.96955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2381250"/>
          <a:ext cx="2872154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0.87322</cdr:y>
    </cdr:from>
    <cdr:to>
      <cdr:x>0.51783</cdr:x>
      <cdr:y>0.97471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395415"/>
          <a:ext cx="2872154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drawing" Target="../drawings/drawing21.xm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FJBUDC@USECON" TargetMode="External"/><Relationship Id="rId2" Type="http://schemas.openxmlformats.org/officeDocument/2006/relationships/hyperlink" Target="mailto:FJBUD@USECON" TargetMode="External"/><Relationship Id="rId1" Type="http://schemas.openxmlformats.org/officeDocument/2006/relationships/hyperlink" Target="mailto:FJBUDC@USECON" TargetMode="External"/><Relationship Id="rId5" Type="http://schemas.openxmlformats.org/officeDocument/2006/relationships/drawing" Target="../drawings/drawing31.xml"/><Relationship Id="rId4" Type="http://schemas.openxmlformats.org/officeDocument/2006/relationships/hyperlink" Target="mailto:P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34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5"/>
  <sheetViews>
    <sheetView tabSelected="1" topLeftCell="A58" zoomScale="85" zoomScaleNormal="85" zoomScalePageLayoutView="85" workbookViewId="0">
      <selection activeCell="G78" sqref="G78"/>
    </sheetView>
  </sheetViews>
  <sheetFormatPr defaultRowHeight="15"/>
  <cols>
    <col min="4" max="4" width="9.140625" customWidth="1"/>
    <col min="7" max="7" width="9.7109375" customWidth="1"/>
    <col min="14" max="14" width="9.42578125" customWidth="1"/>
    <col min="15" max="15" width="9.85546875" customWidth="1"/>
  </cols>
  <sheetData>
    <row r="1" spans="1:10" ht="15.75">
      <c r="A1" s="133" t="s">
        <v>498</v>
      </c>
      <c r="J1" s="133" t="s">
        <v>505</v>
      </c>
    </row>
    <row r="46" spans="1:10" s="33" customFormat="1"/>
    <row r="47" spans="1:10" s="33" customFormat="1" ht="15.75">
      <c r="A47" s="133" t="s">
        <v>499</v>
      </c>
      <c r="J47" s="133" t="s">
        <v>500</v>
      </c>
    </row>
    <row r="66" spans="2:16" ht="15.75" thickBot="1">
      <c r="B66" t="s">
        <v>473</v>
      </c>
      <c r="J66" t="s">
        <v>497</v>
      </c>
    </row>
    <row r="67" spans="2:16">
      <c r="B67" s="134" t="s">
        <v>470</v>
      </c>
      <c r="C67" s="135"/>
      <c r="D67" s="135"/>
      <c r="E67" s="135"/>
      <c r="F67" s="135"/>
      <c r="G67" s="136"/>
      <c r="J67" s="134" t="s">
        <v>470</v>
      </c>
      <c r="K67" s="135"/>
      <c r="L67" s="135"/>
      <c r="M67" s="135"/>
      <c r="N67" s="135"/>
      <c r="O67" s="136"/>
    </row>
    <row r="68" spans="2:16" ht="15.75" thickBot="1">
      <c r="B68" s="137" t="s">
        <v>469</v>
      </c>
      <c r="C68" s="138"/>
      <c r="D68" s="138"/>
      <c r="E68" s="138"/>
      <c r="F68" s="138"/>
      <c r="G68" s="139"/>
      <c r="J68" s="140" t="s">
        <v>469</v>
      </c>
      <c r="K68" s="141"/>
      <c r="L68" s="141"/>
      <c r="M68" s="141"/>
      <c r="N68" s="141"/>
      <c r="O68" s="142"/>
    </row>
    <row r="69" spans="2:16" ht="15.75" thickBot="1">
      <c r="B69" s="124" t="s">
        <v>422</v>
      </c>
      <c r="C69" s="125"/>
      <c r="D69" s="125"/>
      <c r="E69" s="125"/>
      <c r="F69" s="125"/>
      <c r="G69" s="126" t="s">
        <v>474</v>
      </c>
      <c r="J69" s="130" t="s">
        <v>422</v>
      </c>
      <c r="K69" s="131"/>
      <c r="L69" s="131"/>
      <c r="M69" s="131"/>
      <c r="N69" s="131"/>
      <c r="O69" s="132" t="s">
        <v>474</v>
      </c>
    </row>
    <row r="70" spans="2:16">
      <c r="B70" s="70"/>
      <c r="C70" s="71"/>
      <c r="D70" s="71"/>
      <c r="E70" s="71"/>
      <c r="F70" s="71"/>
      <c r="G70" s="72"/>
      <c r="J70" s="70"/>
      <c r="K70" s="71"/>
      <c r="L70" s="71"/>
      <c r="M70" s="71"/>
      <c r="N70" s="71"/>
      <c r="O70" s="160"/>
    </row>
    <row r="71" spans="2:16">
      <c r="B71" s="127" t="s">
        <v>462</v>
      </c>
      <c r="C71" s="128"/>
      <c r="D71" s="128"/>
      <c r="E71" s="128"/>
      <c r="F71" s="128"/>
      <c r="G71" s="129">
        <f>'CBO Snapshot'!$J$25</f>
        <v>8.1999999999999993</v>
      </c>
      <c r="J71" s="127" t="s">
        <v>462</v>
      </c>
      <c r="K71" s="128"/>
      <c r="L71" s="128"/>
      <c r="M71" s="128"/>
      <c r="N71" s="128"/>
      <c r="O71" s="129">
        <f>'CBO Snapshot'!$J$25</f>
        <v>8.1999999999999993</v>
      </c>
    </row>
    <row r="72" spans="2:16">
      <c r="B72" s="143"/>
      <c r="C72" s="74" t="s">
        <v>463</v>
      </c>
      <c r="D72" s="75"/>
      <c r="E72" s="75"/>
      <c r="F72" s="75"/>
      <c r="G72" s="76">
        <f>'CBO Snapshot'!$J$31</f>
        <v>7.2</v>
      </c>
      <c r="J72" s="143"/>
      <c r="K72" s="74" t="s">
        <v>463</v>
      </c>
      <c r="L72" s="75"/>
      <c r="M72" s="75"/>
      <c r="N72" s="75"/>
      <c r="O72" s="76">
        <f>'CBO Snapshot'!$J$31</f>
        <v>7.2</v>
      </c>
      <c r="P72" s="33"/>
    </row>
    <row r="73" spans="2:16">
      <c r="B73" s="144"/>
      <c r="C73" s="145" t="s">
        <v>464</v>
      </c>
      <c r="D73" s="145"/>
      <c r="E73" s="145"/>
      <c r="F73" s="145"/>
      <c r="G73" s="146">
        <f>100*(('CBO Snapshot'!$F$23+'CBO Snapshot'!$F$24)/('CBO Snapshot'!$D$23+'CBO Snapshot'!$D$24)-1)</f>
        <v>12.894736842105271</v>
      </c>
      <c r="J73" s="144"/>
      <c r="K73" s="145" t="s">
        <v>464</v>
      </c>
      <c r="L73" s="145"/>
      <c r="M73" s="145"/>
      <c r="N73" s="145"/>
      <c r="O73" s="146">
        <f>100*(('CBO Snapshot'!$F$23+'CBO Snapshot'!$F$24)/('CBO Snapshot'!$D$23+'CBO Snapshot'!$D$24)-1)</f>
        <v>12.894736842105271</v>
      </c>
      <c r="P73" s="33"/>
    </row>
    <row r="74" spans="2:16">
      <c r="B74" s="147"/>
      <c r="C74" s="148"/>
      <c r="D74" s="148"/>
      <c r="E74" s="148"/>
      <c r="F74" s="148"/>
      <c r="G74" s="149"/>
      <c r="J74" s="147"/>
      <c r="K74" s="148"/>
      <c r="L74" s="148"/>
      <c r="M74" s="148"/>
      <c r="N74" s="148"/>
      <c r="O74" s="149"/>
      <c r="P74" s="33"/>
    </row>
    <row r="75" spans="2:16">
      <c r="B75" s="150" t="s">
        <v>465</v>
      </c>
      <c r="C75" s="151"/>
      <c r="D75" s="151"/>
      <c r="E75" s="151"/>
      <c r="F75" s="151"/>
      <c r="G75" s="152">
        <f>'CBO Snapshot'!$L$54</f>
        <v>1.2</v>
      </c>
      <c r="J75" s="150" t="s">
        <v>465</v>
      </c>
      <c r="K75" s="151"/>
      <c r="L75" s="151"/>
      <c r="M75" s="151"/>
      <c r="N75" s="151"/>
      <c r="O75" s="152">
        <f>'CBO Snapshot'!$L$54</f>
        <v>1.2</v>
      </c>
      <c r="P75" s="33"/>
    </row>
    <row r="76" spans="2:16">
      <c r="B76" s="143"/>
      <c r="C76" s="148" t="s">
        <v>485</v>
      </c>
      <c r="D76" s="148"/>
      <c r="E76" s="148"/>
      <c r="F76" s="148"/>
      <c r="G76" s="149">
        <f>'CBO Snapshot'!$L$43</f>
        <v>-5.6</v>
      </c>
      <c r="J76" s="143"/>
      <c r="K76" s="148" t="s">
        <v>485</v>
      </c>
      <c r="L76" s="148"/>
      <c r="M76" s="148"/>
      <c r="N76" s="148"/>
      <c r="O76" s="149">
        <f>'CBO Snapshot'!$L$43</f>
        <v>-5.6</v>
      </c>
      <c r="P76" s="33"/>
    </row>
    <row r="77" spans="2:16">
      <c r="B77" s="144"/>
      <c r="C77" s="153" t="s">
        <v>475</v>
      </c>
      <c r="D77" s="153"/>
      <c r="E77" s="153"/>
      <c r="F77" s="153"/>
      <c r="G77" s="154">
        <f>((('CBO Snapshot'!$J$44+'CBO Snapshot'!$J$47)/('CBO Snapshot'!$D$44+'CBO Snapshot'!$D$47)))*100</f>
        <v>1.3740458015267176</v>
      </c>
      <c r="J77" s="155"/>
      <c r="K77" s="145" t="s">
        <v>468</v>
      </c>
      <c r="L77" s="161"/>
      <c r="M77" s="161"/>
      <c r="N77" s="161"/>
      <c r="O77" s="156">
        <f>'CBO Snapshot'!$L$44</f>
        <v>4.7</v>
      </c>
      <c r="P77" s="33"/>
    </row>
    <row r="78" spans="2:16">
      <c r="B78" s="147"/>
      <c r="C78" s="148" t="s">
        <v>476</v>
      </c>
      <c r="D78" s="148"/>
      <c r="E78" s="148"/>
      <c r="F78" s="148"/>
      <c r="G78" s="149">
        <f>'CBO Snapshot'!$L$45</f>
        <v>1.2</v>
      </c>
      <c r="J78" s="147"/>
      <c r="K78" s="148" t="s">
        <v>448</v>
      </c>
      <c r="L78" s="162"/>
      <c r="M78" s="162"/>
      <c r="N78" s="162"/>
      <c r="O78" s="149">
        <f>'CBO Snapshot'!$L$47</f>
        <v>-33.9</v>
      </c>
      <c r="P78" s="33"/>
    </row>
    <row r="79" spans="2:16">
      <c r="B79" s="155"/>
      <c r="C79" s="145" t="s">
        <v>447</v>
      </c>
      <c r="D79" s="145"/>
      <c r="E79" s="145"/>
      <c r="F79" s="145"/>
      <c r="G79" s="156">
        <f>'CBO Snapshot'!$L$46</f>
        <v>10</v>
      </c>
      <c r="J79" s="144"/>
      <c r="K79" s="145" t="s">
        <v>466</v>
      </c>
      <c r="L79" s="145"/>
      <c r="M79" s="145"/>
      <c r="N79" s="145"/>
      <c r="O79" s="156">
        <f>'CBO Snapshot'!$L$45</f>
        <v>1.2</v>
      </c>
      <c r="P79" s="33"/>
    </row>
    <row r="80" spans="2:16">
      <c r="B80" s="143"/>
      <c r="C80" s="148" t="s">
        <v>451</v>
      </c>
      <c r="D80" s="148"/>
      <c r="E80" s="148"/>
      <c r="F80" s="148"/>
      <c r="G80" s="149">
        <f>'CBO Snapshot'!$L$51</f>
        <v>4.0999999999999996</v>
      </c>
      <c r="J80" s="143"/>
      <c r="K80" s="148" t="s">
        <v>447</v>
      </c>
      <c r="L80" s="148"/>
      <c r="M80" s="148"/>
      <c r="N80" s="148"/>
      <c r="O80" s="149">
        <f>'CBO Snapshot'!$L$46</f>
        <v>10</v>
      </c>
      <c r="P80" s="33"/>
    </row>
    <row r="81" spans="1:16" ht="15.75" thickBot="1">
      <c r="B81" s="157"/>
      <c r="C81" s="158" t="s">
        <v>481</v>
      </c>
      <c r="D81" s="158"/>
      <c r="E81" s="158"/>
      <c r="F81" s="158"/>
      <c r="G81" s="159">
        <f>'CBO Snapshot'!$L$48</f>
        <v>-0.3</v>
      </c>
      <c r="J81" s="144"/>
      <c r="K81" s="145" t="s">
        <v>451</v>
      </c>
      <c r="L81" s="145"/>
      <c r="M81" s="145"/>
      <c r="N81" s="145"/>
      <c r="O81" s="156">
        <f>'CBO Snapshot'!$L$51</f>
        <v>4.0999999999999996</v>
      </c>
      <c r="P81" s="33"/>
    </row>
    <row r="82" spans="1:16" ht="15.75" thickBot="1">
      <c r="B82" s="166" t="s">
        <v>477</v>
      </c>
      <c r="C82" s="166"/>
      <c r="D82" s="166"/>
      <c r="E82" s="166"/>
      <c r="F82" s="166"/>
      <c r="G82" s="166"/>
      <c r="H82" s="166"/>
      <c r="I82" s="166"/>
      <c r="J82" s="163"/>
      <c r="K82" s="164" t="s">
        <v>483</v>
      </c>
      <c r="L82" s="164"/>
      <c r="M82" s="164"/>
      <c r="N82" s="164"/>
      <c r="O82" s="165">
        <f>'CBO Snapshot'!$L$48</f>
        <v>-0.3</v>
      </c>
      <c r="P82" s="166"/>
    </row>
    <row r="83" spans="1:16">
      <c r="B83" s="166" t="s">
        <v>478</v>
      </c>
      <c r="C83" s="166"/>
      <c r="D83" s="166"/>
      <c r="E83" s="166"/>
      <c r="F83" s="166"/>
      <c r="G83" s="166"/>
      <c r="H83" s="166"/>
      <c r="I83" s="166"/>
      <c r="J83" s="166" t="s">
        <v>477</v>
      </c>
      <c r="K83" s="166"/>
      <c r="L83" s="166"/>
      <c r="M83" s="166"/>
      <c r="N83" s="166"/>
      <c r="O83" s="166"/>
      <c r="P83" s="166"/>
    </row>
    <row r="84" spans="1:16">
      <c r="B84" s="166" t="s">
        <v>479</v>
      </c>
      <c r="C84" s="166"/>
      <c r="D84" s="166"/>
      <c r="E84" s="166"/>
      <c r="F84" s="166"/>
      <c r="G84" s="166"/>
      <c r="H84" s="166"/>
      <c r="I84" s="166"/>
      <c r="J84" s="166" t="s">
        <v>480</v>
      </c>
      <c r="K84" s="166"/>
      <c r="L84" s="166"/>
      <c r="M84" s="166"/>
      <c r="N84" s="166"/>
      <c r="O84" s="166"/>
      <c r="P84" s="166"/>
    </row>
    <row r="85" spans="1:16">
      <c r="B85" s="166" t="s">
        <v>482</v>
      </c>
      <c r="C85" s="166"/>
      <c r="D85" s="166"/>
      <c r="E85" s="166"/>
      <c r="F85" s="166"/>
      <c r="G85" s="166"/>
      <c r="H85" s="166"/>
      <c r="I85" s="166"/>
      <c r="J85" s="166" t="s">
        <v>484</v>
      </c>
      <c r="K85" s="166"/>
      <c r="L85" s="166"/>
      <c r="M85" s="166"/>
      <c r="N85" s="166"/>
      <c r="O85" s="166"/>
      <c r="P85" s="166"/>
    </row>
    <row r="86" spans="1:16" s="33" customFormat="1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</row>
    <row r="87" spans="1:16" s="33" customFormat="1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</row>
    <row r="88" spans="1:16" s="33" customFormat="1"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</row>
    <row r="89" spans="1:16" s="33" customFormat="1"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</row>
    <row r="90" spans="1:16" s="33" customFormat="1"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</row>
    <row r="91" spans="1:16" s="33" customFormat="1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</row>
    <row r="92" spans="1:16" s="33" customFormat="1"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</row>
    <row r="93" spans="1:16" s="33" customFormat="1" ht="15.75">
      <c r="A93" s="133" t="s">
        <v>501</v>
      </c>
      <c r="B93" s="166"/>
      <c r="C93" s="166"/>
      <c r="D93" s="166"/>
      <c r="E93" s="166"/>
      <c r="F93" s="166"/>
      <c r="G93" s="166"/>
      <c r="H93" s="166"/>
      <c r="I93" s="166"/>
      <c r="J93" s="133" t="s">
        <v>502</v>
      </c>
      <c r="K93" s="166"/>
      <c r="L93" s="166"/>
      <c r="M93" s="166"/>
      <c r="N93" s="166"/>
      <c r="O93" s="166"/>
      <c r="P93" s="166"/>
    </row>
    <row r="94" spans="1:16" s="33" customFormat="1"/>
    <row r="95" spans="1:16" s="33" customFormat="1"/>
    <row r="96" spans="1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39" spans="1:10" ht="15.75">
      <c r="A139" s="133" t="s">
        <v>503</v>
      </c>
      <c r="J139" s="133" t="s">
        <v>504</v>
      </c>
    </row>
    <row r="155" spans="10:10">
      <c r="J155" s="36"/>
    </row>
  </sheetData>
  <pageMargins left="0.7" right="0.7" top="0.75" bottom="0.75" header="0.3" footer="0.3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topLeftCell="B1" workbookViewId="0">
      <selection activeCell="C69" sqref="C69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32"/>
  <sheetViews>
    <sheetView topLeftCell="I13" zoomScaleNormal="100" workbookViewId="0">
      <selection activeCell="M10" sqref="M10"/>
    </sheetView>
  </sheetViews>
  <sheetFormatPr defaultRowHeight="15"/>
  <cols>
    <col min="1" max="1" width="9.140625" style="11"/>
    <col min="2" max="2" width="9.42578125" style="11" bestFit="1" customWidth="1"/>
    <col min="4" max="4" width="9.140625" style="11"/>
    <col min="8" max="8" width="9.140625" style="17"/>
    <col min="12" max="13" width="9.140625" style="17"/>
  </cols>
  <sheetData>
    <row r="1" spans="1:14">
      <c r="C1" s="11" t="s">
        <v>198</v>
      </c>
      <c r="E1" s="11"/>
      <c r="F1" s="11"/>
      <c r="G1" s="11"/>
      <c r="I1" s="11"/>
      <c r="J1" s="11"/>
      <c r="K1" s="11"/>
      <c r="N1" s="11"/>
    </row>
    <row r="2" spans="1:14">
      <c r="C2" s="11" t="s">
        <v>199</v>
      </c>
      <c r="E2" s="11" t="s">
        <v>343</v>
      </c>
      <c r="F2" s="11" t="s">
        <v>200</v>
      </c>
      <c r="G2" s="11"/>
      <c r="I2" s="11" t="s">
        <v>201</v>
      </c>
      <c r="J2" s="11"/>
      <c r="K2" s="11"/>
      <c r="N2" s="11"/>
    </row>
    <row r="3" spans="1:14">
      <c r="A3" s="10" t="s">
        <v>207</v>
      </c>
      <c r="B3" s="13" t="s">
        <v>1</v>
      </c>
      <c r="C3" s="12" t="s">
        <v>202</v>
      </c>
      <c r="D3" s="12"/>
      <c r="E3" s="11"/>
      <c r="F3" s="12" t="s">
        <v>203</v>
      </c>
      <c r="G3" s="11"/>
      <c r="I3" s="12" t="s">
        <v>204</v>
      </c>
      <c r="J3" s="12" t="s">
        <v>206</v>
      </c>
      <c r="K3" s="11"/>
      <c r="N3" s="12" t="s">
        <v>205</v>
      </c>
    </row>
    <row r="4" spans="1:14">
      <c r="A4" s="11" t="s">
        <v>8</v>
      </c>
      <c r="C4" t="s">
        <v>211</v>
      </c>
      <c r="F4" t="s">
        <v>212</v>
      </c>
      <c r="I4" t="s">
        <v>213</v>
      </c>
      <c r="J4" t="s">
        <v>216</v>
      </c>
      <c r="N4" t="s">
        <v>217</v>
      </c>
    </row>
    <row r="5" spans="1:14">
      <c r="A5" s="11" t="s">
        <v>24</v>
      </c>
      <c r="C5" t="s">
        <v>210</v>
      </c>
      <c r="F5" t="s">
        <v>210</v>
      </c>
      <c r="I5" t="s">
        <v>210</v>
      </c>
      <c r="J5" t="s">
        <v>215</v>
      </c>
      <c r="N5" t="s">
        <v>155</v>
      </c>
    </row>
    <row r="6" spans="1:14">
      <c r="A6" s="11" t="s">
        <v>28</v>
      </c>
      <c r="C6" t="s">
        <v>209</v>
      </c>
      <c r="F6" t="s">
        <v>209</v>
      </c>
      <c r="I6" t="s">
        <v>209</v>
      </c>
      <c r="J6" t="s">
        <v>214</v>
      </c>
      <c r="N6" t="s">
        <v>154</v>
      </c>
    </row>
    <row r="7" spans="1:14">
      <c r="A7" s="11" t="s">
        <v>208</v>
      </c>
      <c r="B7" s="14">
        <v>38017</v>
      </c>
      <c r="C7" s="15">
        <v>4965</v>
      </c>
      <c r="D7" s="15"/>
      <c r="F7" s="15">
        <v>13841</v>
      </c>
      <c r="I7" s="16">
        <v>1938</v>
      </c>
      <c r="J7" s="15">
        <v>0</v>
      </c>
      <c r="K7" s="15">
        <f>I7-J7</f>
        <v>1938</v>
      </c>
      <c r="L7" s="21"/>
      <c r="M7" s="21"/>
      <c r="N7" s="15">
        <v>-1</v>
      </c>
    </row>
    <row r="8" spans="1:14">
      <c r="A8" s="11" t="s">
        <v>218</v>
      </c>
      <c r="B8" s="14">
        <v>38046</v>
      </c>
      <c r="C8" s="15">
        <v>4967</v>
      </c>
      <c r="D8" s="15">
        <f>C8-C7</f>
        <v>2</v>
      </c>
      <c r="F8" s="15">
        <v>13852</v>
      </c>
      <c r="G8" s="15">
        <f>F8-F7</f>
        <v>11</v>
      </c>
      <c r="I8" s="16">
        <v>1938.3</v>
      </c>
      <c r="J8" s="15">
        <v>0</v>
      </c>
      <c r="K8" s="16">
        <f>I8-J8</f>
        <v>1938.3</v>
      </c>
      <c r="L8" s="22">
        <f>K8-K7</f>
        <v>0.29999999999995453</v>
      </c>
      <c r="M8" s="22"/>
      <c r="N8" s="15">
        <v>-1</v>
      </c>
    </row>
    <row r="9" spans="1:14">
      <c r="A9" s="11" t="s">
        <v>219</v>
      </c>
      <c r="B9" s="14">
        <v>38077</v>
      </c>
      <c r="C9" s="15">
        <v>4973</v>
      </c>
      <c r="D9" s="21">
        <f t="shared" ref="D9:D72" si="0">C9-C8</f>
        <v>6</v>
      </c>
      <c r="F9" s="15">
        <v>13884</v>
      </c>
      <c r="G9" s="21">
        <f t="shared" ref="G9:G72" si="1">F9-F8</f>
        <v>32</v>
      </c>
      <c r="I9" s="16">
        <v>1941.2</v>
      </c>
      <c r="J9" s="15">
        <v>0</v>
      </c>
      <c r="K9" s="15">
        <f t="shared" ref="K9:K72" si="2">I9-J9</f>
        <v>1941.2</v>
      </c>
      <c r="L9" s="22">
        <f t="shared" ref="L9:L72" si="3">K9-K8</f>
        <v>2.9000000000000909</v>
      </c>
      <c r="M9" s="22"/>
      <c r="N9" s="15">
        <v>-1</v>
      </c>
    </row>
    <row r="10" spans="1:14">
      <c r="A10" s="11" t="s">
        <v>220</v>
      </c>
      <c r="B10" s="14">
        <v>38107</v>
      </c>
      <c r="C10" s="15">
        <v>4973</v>
      </c>
      <c r="D10" s="21">
        <f t="shared" si="0"/>
        <v>0</v>
      </c>
      <c r="E10">
        <f>(D8+D9+D10)/3</f>
        <v>2.6666666666666665</v>
      </c>
      <c r="F10" s="15">
        <v>13888</v>
      </c>
      <c r="G10" s="21">
        <f t="shared" si="1"/>
        <v>4</v>
      </c>
      <c r="H10" s="17">
        <f>(G8+G9+G10)/3</f>
        <v>15.666666666666666</v>
      </c>
      <c r="I10" s="16">
        <v>1964.5</v>
      </c>
      <c r="J10" s="15">
        <v>0</v>
      </c>
      <c r="K10" s="16">
        <f t="shared" si="2"/>
        <v>1964.5</v>
      </c>
      <c r="L10" s="22">
        <f t="shared" si="3"/>
        <v>23.299999999999955</v>
      </c>
      <c r="M10" s="22">
        <f>(L8+L9+L10)/3</f>
        <v>8.8333333333333339</v>
      </c>
      <c r="N10" s="15">
        <v>-1</v>
      </c>
    </row>
    <row r="11" spans="1:14">
      <c r="A11" s="11" t="s">
        <v>221</v>
      </c>
      <c r="B11" s="14">
        <v>38138</v>
      </c>
      <c r="C11" s="15">
        <v>4971</v>
      </c>
      <c r="D11" s="21">
        <f t="shared" si="0"/>
        <v>-2</v>
      </c>
      <c r="E11" s="17">
        <f t="shared" ref="E11:E74" si="4">(D9+D10+D11)/3</f>
        <v>1.3333333333333333</v>
      </c>
      <c r="F11" s="15">
        <v>13913</v>
      </c>
      <c r="G11" s="21">
        <f t="shared" si="1"/>
        <v>25</v>
      </c>
      <c r="H11" s="17">
        <f t="shared" ref="H11:H74" si="5">(G9+G10+G11)/3</f>
        <v>20.333333333333332</v>
      </c>
      <c r="I11" s="16">
        <v>1946.5</v>
      </c>
      <c r="J11" s="15">
        <v>0</v>
      </c>
      <c r="K11" s="15">
        <f t="shared" si="2"/>
        <v>1946.5</v>
      </c>
      <c r="L11" s="22">
        <f t="shared" si="3"/>
        <v>-18</v>
      </c>
      <c r="M11" s="22">
        <f t="shared" ref="M11:M74" si="6">(L9+L10+L11)/3</f>
        <v>2.7333333333333485</v>
      </c>
      <c r="N11" s="15">
        <v>-1</v>
      </c>
    </row>
    <row r="12" spans="1:14">
      <c r="A12" s="11" t="s">
        <v>222</v>
      </c>
      <c r="B12" s="14">
        <v>38168</v>
      </c>
      <c r="C12" s="15">
        <v>4978</v>
      </c>
      <c r="D12" s="21">
        <f t="shared" si="0"/>
        <v>7</v>
      </c>
      <c r="E12" s="17">
        <f t="shared" si="4"/>
        <v>1.6666666666666667</v>
      </c>
      <c r="F12" s="15">
        <v>13893</v>
      </c>
      <c r="G12" s="21">
        <f t="shared" si="1"/>
        <v>-20</v>
      </c>
      <c r="H12" s="17">
        <f t="shared" si="5"/>
        <v>3</v>
      </c>
      <c r="I12" s="16">
        <v>1947.5</v>
      </c>
      <c r="J12" s="15">
        <v>0</v>
      </c>
      <c r="K12" s="16">
        <f t="shared" si="2"/>
        <v>1947.5</v>
      </c>
      <c r="L12" s="22">
        <f t="shared" si="3"/>
        <v>1</v>
      </c>
      <c r="M12" s="22">
        <f t="shared" si="6"/>
        <v>2.099999999999985</v>
      </c>
      <c r="N12" s="15">
        <v>-1</v>
      </c>
    </row>
    <row r="13" spans="1:14">
      <c r="A13" s="11" t="s">
        <v>223</v>
      </c>
      <c r="B13" s="14">
        <v>38199</v>
      </c>
      <c r="C13" s="15">
        <v>4982</v>
      </c>
      <c r="D13" s="21">
        <f t="shared" si="0"/>
        <v>4</v>
      </c>
      <c r="E13" s="17">
        <f t="shared" si="4"/>
        <v>3</v>
      </c>
      <c r="F13" s="15">
        <v>13895</v>
      </c>
      <c r="G13" s="21">
        <f t="shared" si="1"/>
        <v>2</v>
      </c>
      <c r="H13" s="17">
        <f t="shared" si="5"/>
        <v>2.3333333333333335</v>
      </c>
      <c r="I13" s="16">
        <v>1948.4</v>
      </c>
      <c r="J13" s="15">
        <v>0</v>
      </c>
      <c r="K13" s="15">
        <f t="shared" si="2"/>
        <v>1948.4</v>
      </c>
      <c r="L13" s="22">
        <f t="shared" si="3"/>
        <v>0.90000000000009095</v>
      </c>
      <c r="M13" s="22">
        <f t="shared" si="6"/>
        <v>-5.3666666666666361</v>
      </c>
      <c r="N13" s="15">
        <v>-1</v>
      </c>
    </row>
    <row r="14" spans="1:14">
      <c r="A14" s="11" t="s">
        <v>224</v>
      </c>
      <c r="B14" s="14">
        <v>38230</v>
      </c>
      <c r="C14" s="15">
        <v>4985</v>
      </c>
      <c r="D14" s="21">
        <f t="shared" si="0"/>
        <v>3</v>
      </c>
      <c r="E14" s="17">
        <f t="shared" si="4"/>
        <v>4.666666666666667</v>
      </c>
      <c r="F14" s="15">
        <v>13912</v>
      </c>
      <c r="G14" s="21">
        <f t="shared" si="1"/>
        <v>17</v>
      </c>
      <c r="H14" s="17">
        <f t="shared" si="5"/>
        <v>-0.33333333333333331</v>
      </c>
      <c r="I14" s="16">
        <v>1949.2</v>
      </c>
      <c r="J14" s="15">
        <v>0</v>
      </c>
      <c r="K14" s="16">
        <f t="shared" si="2"/>
        <v>1949.2</v>
      </c>
      <c r="L14" s="22">
        <f t="shared" si="3"/>
        <v>0.79999999999995453</v>
      </c>
      <c r="M14" s="22">
        <f t="shared" si="6"/>
        <v>0.90000000000001512</v>
      </c>
      <c r="N14" s="15">
        <v>-1</v>
      </c>
    </row>
    <row r="15" spans="1:14">
      <c r="A15" s="11" t="s">
        <v>225</v>
      </c>
      <c r="B15" s="14">
        <v>38260</v>
      </c>
      <c r="C15" s="15">
        <v>4985</v>
      </c>
      <c r="D15" s="21">
        <f t="shared" si="0"/>
        <v>0</v>
      </c>
      <c r="E15" s="17">
        <f t="shared" si="4"/>
        <v>2.3333333333333335</v>
      </c>
      <c r="F15" s="15">
        <v>13921</v>
      </c>
      <c r="G15" s="21">
        <f t="shared" si="1"/>
        <v>9</v>
      </c>
      <c r="H15" s="17">
        <f t="shared" si="5"/>
        <v>9.3333333333333339</v>
      </c>
      <c r="I15" s="16">
        <v>1950.6</v>
      </c>
      <c r="J15" s="15">
        <v>0</v>
      </c>
      <c r="K15" s="15">
        <f t="shared" si="2"/>
        <v>1950.6</v>
      </c>
      <c r="L15" s="22">
        <f t="shared" si="3"/>
        <v>1.3999999999998636</v>
      </c>
      <c r="M15" s="22">
        <f t="shared" si="6"/>
        <v>1.033333333333303</v>
      </c>
      <c r="N15" s="15">
        <v>-1</v>
      </c>
    </row>
    <row r="16" spans="1:14">
      <c r="A16" s="11" t="s">
        <v>226</v>
      </c>
      <c r="B16" s="14">
        <v>38291</v>
      </c>
      <c r="C16" s="15">
        <v>4993</v>
      </c>
      <c r="D16" s="21">
        <f t="shared" si="0"/>
        <v>8</v>
      </c>
      <c r="E16" s="17">
        <f t="shared" si="4"/>
        <v>3.6666666666666665</v>
      </c>
      <c r="F16" s="15">
        <v>13939</v>
      </c>
      <c r="G16" s="21">
        <f t="shared" si="1"/>
        <v>18</v>
      </c>
      <c r="H16" s="17">
        <f t="shared" si="5"/>
        <v>14.666666666666666</v>
      </c>
      <c r="I16" s="16">
        <v>1947.4</v>
      </c>
      <c r="J16" s="15">
        <v>0</v>
      </c>
      <c r="K16" s="16">
        <f t="shared" si="2"/>
        <v>1947.4</v>
      </c>
      <c r="L16" s="22">
        <f t="shared" si="3"/>
        <v>-3.1999999999998181</v>
      </c>
      <c r="M16" s="22">
        <f t="shared" si="6"/>
        <v>-0.33333333333333331</v>
      </c>
      <c r="N16" s="15">
        <v>-1</v>
      </c>
    </row>
    <row r="17" spans="1:14">
      <c r="A17" s="11" t="s">
        <v>227</v>
      </c>
      <c r="B17" s="14">
        <v>38321</v>
      </c>
      <c r="C17" s="15">
        <v>4998</v>
      </c>
      <c r="D17" s="21">
        <f t="shared" si="0"/>
        <v>5</v>
      </c>
      <c r="E17" s="17">
        <f t="shared" si="4"/>
        <v>4.333333333333333</v>
      </c>
      <c r="F17" s="15">
        <v>13967</v>
      </c>
      <c r="G17" s="21">
        <f t="shared" si="1"/>
        <v>28</v>
      </c>
      <c r="H17" s="17">
        <f t="shared" si="5"/>
        <v>18.333333333333332</v>
      </c>
      <c r="I17" s="16">
        <v>1951.5</v>
      </c>
      <c r="J17" s="15">
        <v>0</v>
      </c>
      <c r="K17" s="15">
        <f t="shared" si="2"/>
        <v>1951.5</v>
      </c>
      <c r="L17" s="22">
        <f t="shared" si="3"/>
        <v>4.0999999999999091</v>
      </c>
      <c r="M17" s="22">
        <f t="shared" si="6"/>
        <v>0.76666666666665151</v>
      </c>
      <c r="N17" s="15">
        <v>-1</v>
      </c>
    </row>
    <row r="18" spans="1:14">
      <c r="A18" s="11" t="s">
        <v>228</v>
      </c>
      <c r="B18" s="14">
        <v>38352</v>
      </c>
      <c r="C18" s="15">
        <v>4995</v>
      </c>
      <c r="D18" s="21">
        <f t="shared" si="0"/>
        <v>-3</v>
      </c>
      <c r="E18" s="17">
        <f t="shared" si="4"/>
        <v>3.3333333333333335</v>
      </c>
      <c r="F18" s="15">
        <v>13970</v>
      </c>
      <c r="G18" s="21">
        <f t="shared" si="1"/>
        <v>3</v>
      </c>
      <c r="H18" s="17">
        <f t="shared" si="5"/>
        <v>16.333333333333332</v>
      </c>
      <c r="I18" s="16">
        <v>1951.6</v>
      </c>
      <c r="J18" s="15">
        <v>0</v>
      </c>
      <c r="K18" s="16">
        <f t="shared" si="2"/>
        <v>1951.6</v>
      </c>
      <c r="L18" s="22">
        <f t="shared" si="3"/>
        <v>9.9999999999909051E-2</v>
      </c>
      <c r="M18" s="22">
        <f t="shared" si="6"/>
        <v>0.33333333333333331</v>
      </c>
      <c r="N18" s="15">
        <v>-1</v>
      </c>
    </row>
    <row r="19" spans="1:14">
      <c r="A19" s="11" t="s">
        <v>229</v>
      </c>
      <c r="B19" s="14">
        <v>38383</v>
      </c>
      <c r="C19" s="15">
        <v>5019</v>
      </c>
      <c r="D19" s="21">
        <f t="shared" si="0"/>
        <v>24</v>
      </c>
      <c r="E19" s="17">
        <f t="shared" si="4"/>
        <v>8.6666666666666661</v>
      </c>
      <c r="F19" s="15">
        <v>13989</v>
      </c>
      <c r="G19" s="21">
        <f t="shared" si="1"/>
        <v>19</v>
      </c>
      <c r="H19" s="17">
        <f t="shared" si="5"/>
        <v>16.666666666666668</v>
      </c>
      <c r="I19" s="16">
        <v>1950.3</v>
      </c>
      <c r="J19" s="15">
        <v>0</v>
      </c>
      <c r="K19" s="15">
        <f t="shared" si="2"/>
        <v>1950.3</v>
      </c>
      <c r="L19" s="22">
        <f t="shared" si="3"/>
        <v>-1.2999999999999545</v>
      </c>
      <c r="M19" s="22">
        <f t="shared" si="6"/>
        <v>0.96666666666662115</v>
      </c>
      <c r="N19" s="15">
        <v>-1</v>
      </c>
    </row>
    <row r="20" spans="1:14">
      <c r="A20" s="11" t="s">
        <v>230</v>
      </c>
      <c r="B20" s="14">
        <v>38411</v>
      </c>
      <c r="C20" s="15">
        <v>5015</v>
      </c>
      <c r="D20" s="21">
        <f t="shared" si="0"/>
        <v>-4</v>
      </c>
      <c r="E20" s="17">
        <f t="shared" si="4"/>
        <v>5.666666666666667</v>
      </c>
      <c r="F20" s="15">
        <v>14001</v>
      </c>
      <c r="G20" s="21">
        <f t="shared" si="1"/>
        <v>12</v>
      </c>
      <c r="H20" s="17">
        <f t="shared" si="5"/>
        <v>11.333333333333334</v>
      </c>
      <c r="I20" s="16">
        <v>1953.1</v>
      </c>
      <c r="J20" s="15">
        <v>0</v>
      </c>
      <c r="K20" s="16">
        <f t="shared" si="2"/>
        <v>1953.1</v>
      </c>
      <c r="L20" s="22">
        <f t="shared" si="3"/>
        <v>2.7999999999999545</v>
      </c>
      <c r="M20" s="22">
        <f t="shared" si="6"/>
        <v>0.53333333333330302</v>
      </c>
      <c r="N20" s="15">
        <v>-1</v>
      </c>
    </row>
    <row r="21" spans="1:14">
      <c r="A21" s="11" t="s">
        <v>231</v>
      </c>
      <c r="B21" s="14">
        <v>38442</v>
      </c>
      <c r="C21" s="15">
        <v>5013</v>
      </c>
      <c r="D21" s="21">
        <f t="shared" si="0"/>
        <v>-2</v>
      </c>
      <c r="E21" s="17">
        <f t="shared" si="4"/>
        <v>6</v>
      </c>
      <c r="F21" s="15">
        <v>13994</v>
      </c>
      <c r="G21" s="21">
        <f t="shared" si="1"/>
        <v>-7</v>
      </c>
      <c r="H21" s="17">
        <f t="shared" si="5"/>
        <v>8</v>
      </c>
      <c r="I21" s="16">
        <v>1957.9</v>
      </c>
      <c r="J21" s="15">
        <v>0</v>
      </c>
      <c r="K21" s="15">
        <f t="shared" si="2"/>
        <v>1957.9</v>
      </c>
      <c r="L21" s="22">
        <f t="shared" si="3"/>
        <v>4.8000000000001819</v>
      </c>
      <c r="M21" s="22">
        <f t="shared" si="6"/>
        <v>2.1000000000000605</v>
      </c>
      <c r="N21" s="15">
        <v>-1</v>
      </c>
    </row>
    <row r="22" spans="1:14">
      <c r="A22" s="11" t="s">
        <v>232</v>
      </c>
      <c r="B22" s="14">
        <v>38472</v>
      </c>
      <c r="C22" s="15">
        <v>5019</v>
      </c>
      <c r="D22" s="21">
        <f t="shared" si="0"/>
        <v>6</v>
      </c>
      <c r="E22" s="17">
        <f t="shared" si="4"/>
        <v>0</v>
      </c>
      <c r="F22" s="15">
        <v>14010</v>
      </c>
      <c r="G22" s="21">
        <f t="shared" si="1"/>
        <v>16</v>
      </c>
      <c r="H22" s="17">
        <f t="shared" si="5"/>
        <v>7</v>
      </c>
      <c r="I22" s="16">
        <v>1955.4</v>
      </c>
      <c r="J22" s="15">
        <v>0</v>
      </c>
      <c r="K22" s="16">
        <f t="shared" si="2"/>
        <v>1955.4</v>
      </c>
      <c r="L22" s="22">
        <f t="shared" si="3"/>
        <v>-2.5</v>
      </c>
      <c r="M22" s="22">
        <f t="shared" si="6"/>
        <v>1.7000000000000455</v>
      </c>
      <c r="N22" s="15">
        <v>-1</v>
      </c>
    </row>
    <row r="23" spans="1:14">
      <c r="A23" s="11" t="s">
        <v>233</v>
      </c>
      <c r="B23" s="14">
        <v>38503</v>
      </c>
      <c r="C23" s="15">
        <v>5022</v>
      </c>
      <c r="D23" s="21">
        <f t="shared" si="0"/>
        <v>3</v>
      </c>
      <c r="E23" s="17">
        <f t="shared" si="4"/>
        <v>2.3333333333333335</v>
      </c>
      <c r="F23" s="15">
        <v>14025</v>
      </c>
      <c r="G23" s="21">
        <f t="shared" si="1"/>
        <v>15</v>
      </c>
      <c r="H23" s="17">
        <f t="shared" si="5"/>
        <v>8</v>
      </c>
      <c r="I23" s="16">
        <v>1957.3</v>
      </c>
      <c r="J23" s="15">
        <v>0</v>
      </c>
      <c r="K23" s="15">
        <f t="shared" si="2"/>
        <v>1957.3</v>
      </c>
      <c r="L23" s="22">
        <f t="shared" si="3"/>
        <v>1.8999999999998636</v>
      </c>
      <c r="M23" s="22">
        <f t="shared" si="6"/>
        <v>1.4000000000000152</v>
      </c>
      <c r="N23" s="15">
        <v>-1</v>
      </c>
    </row>
    <row r="24" spans="1:14">
      <c r="A24" s="11" t="s">
        <v>234</v>
      </c>
      <c r="B24" s="14">
        <v>38533</v>
      </c>
      <c r="C24" s="15">
        <v>5029</v>
      </c>
      <c r="D24" s="21">
        <f t="shared" si="0"/>
        <v>7</v>
      </c>
      <c r="E24" s="17">
        <f t="shared" si="4"/>
        <v>5.333333333333333</v>
      </c>
      <c r="F24" s="15">
        <v>14001</v>
      </c>
      <c r="G24" s="21">
        <f t="shared" si="1"/>
        <v>-24</v>
      </c>
      <c r="H24" s="17">
        <f t="shared" si="5"/>
        <v>2.3333333333333335</v>
      </c>
      <c r="I24" s="16">
        <v>1956.3</v>
      </c>
      <c r="J24" s="15">
        <v>0</v>
      </c>
      <c r="K24" s="16">
        <f t="shared" si="2"/>
        <v>1956.3</v>
      </c>
      <c r="L24" s="22">
        <f t="shared" si="3"/>
        <v>-1</v>
      </c>
      <c r="M24" s="22">
        <f t="shared" si="6"/>
        <v>-0.53333333333337885</v>
      </c>
      <c r="N24" s="15">
        <v>-1</v>
      </c>
    </row>
    <row r="25" spans="1:14">
      <c r="A25" s="11" t="s">
        <v>235</v>
      </c>
      <c r="B25" s="14">
        <v>38564</v>
      </c>
      <c r="C25" s="15">
        <v>5040</v>
      </c>
      <c r="D25" s="21">
        <f t="shared" si="0"/>
        <v>11</v>
      </c>
      <c r="E25" s="17">
        <f t="shared" si="4"/>
        <v>7</v>
      </c>
      <c r="F25" s="15">
        <v>14089</v>
      </c>
      <c r="G25" s="21">
        <f t="shared" si="1"/>
        <v>88</v>
      </c>
      <c r="H25" s="17">
        <f t="shared" si="5"/>
        <v>26.333333333333332</v>
      </c>
      <c r="I25" s="16">
        <v>1954</v>
      </c>
      <c r="J25" s="15">
        <v>0</v>
      </c>
      <c r="K25" s="15">
        <f t="shared" si="2"/>
        <v>1954</v>
      </c>
      <c r="L25" s="22">
        <f t="shared" si="3"/>
        <v>-2.2999999999999545</v>
      </c>
      <c r="M25" s="22">
        <f t="shared" si="6"/>
        <v>-0.46666666666669698</v>
      </c>
      <c r="N25" s="15">
        <v>-1</v>
      </c>
    </row>
    <row r="26" spans="1:14">
      <c r="A26" s="11" t="s">
        <v>236</v>
      </c>
      <c r="B26" s="14">
        <v>38595</v>
      </c>
      <c r="C26" s="15">
        <v>5038</v>
      </c>
      <c r="D26" s="21">
        <f t="shared" si="0"/>
        <v>-2</v>
      </c>
      <c r="E26" s="17">
        <f t="shared" si="4"/>
        <v>5.333333333333333</v>
      </c>
      <c r="F26" s="15">
        <v>14094</v>
      </c>
      <c r="G26" s="21">
        <f t="shared" si="1"/>
        <v>5</v>
      </c>
      <c r="H26" s="17">
        <f t="shared" si="5"/>
        <v>23</v>
      </c>
      <c r="I26" s="16">
        <v>1955.6</v>
      </c>
      <c r="J26" s="15">
        <v>0</v>
      </c>
      <c r="K26" s="16">
        <f t="shared" si="2"/>
        <v>1955.6</v>
      </c>
      <c r="L26" s="22">
        <f t="shared" si="3"/>
        <v>1.5999999999999091</v>
      </c>
      <c r="M26" s="22">
        <f t="shared" si="6"/>
        <v>-0.56666666666668186</v>
      </c>
      <c r="N26" s="15">
        <v>-1</v>
      </c>
    </row>
    <row r="27" spans="1:14">
      <c r="A27" s="11" t="s">
        <v>237</v>
      </c>
      <c r="B27" s="14">
        <v>38625</v>
      </c>
      <c r="C27" s="15">
        <v>5040</v>
      </c>
      <c r="D27" s="21">
        <f t="shared" si="0"/>
        <v>2</v>
      </c>
      <c r="E27" s="17">
        <f t="shared" si="4"/>
        <v>3.6666666666666665</v>
      </c>
      <c r="F27" s="15">
        <v>14073</v>
      </c>
      <c r="G27" s="21">
        <f t="shared" si="1"/>
        <v>-21</v>
      </c>
      <c r="H27" s="17">
        <f t="shared" si="5"/>
        <v>24</v>
      </c>
      <c r="I27" s="16">
        <v>1956.8</v>
      </c>
      <c r="J27" s="15">
        <v>0</v>
      </c>
      <c r="K27" s="15">
        <f t="shared" si="2"/>
        <v>1956.8</v>
      </c>
      <c r="L27" s="22">
        <f t="shared" si="3"/>
        <v>1.2000000000000455</v>
      </c>
      <c r="M27" s="22">
        <f t="shared" si="6"/>
        <v>0.16666666666666666</v>
      </c>
      <c r="N27" s="15">
        <v>-1</v>
      </c>
    </row>
    <row r="28" spans="1:14">
      <c r="A28" s="11" t="s">
        <v>238</v>
      </c>
      <c r="B28" s="14">
        <v>38656</v>
      </c>
      <c r="C28" s="15">
        <v>5037</v>
      </c>
      <c r="D28" s="21">
        <f t="shared" si="0"/>
        <v>-3</v>
      </c>
      <c r="E28" s="17">
        <f t="shared" si="4"/>
        <v>-1</v>
      </c>
      <c r="F28" s="15">
        <v>14057</v>
      </c>
      <c r="G28" s="21">
        <f t="shared" si="1"/>
        <v>-16</v>
      </c>
      <c r="H28" s="17">
        <f t="shared" si="5"/>
        <v>-10.666666666666666</v>
      </c>
      <c r="I28" s="16">
        <v>1960.6</v>
      </c>
      <c r="J28" s="15">
        <v>0</v>
      </c>
      <c r="K28" s="16">
        <f t="shared" si="2"/>
        <v>1960.6</v>
      </c>
      <c r="L28" s="22">
        <f t="shared" si="3"/>
        <v>3.7999999999999545</v>
      </c>
      <c r="M28" s="22">
        <f t="shared" si="6"/>
        <v>2.1999999999999695</v>
      </c>
      <c r="N28" s="15">
        <v>-1</v>
      </c>
    </row>
    <row r="29" spans="1:14">
      <c r="A29" s="11" t="s">
        <v>239</v>
      </c>
      <c r="B29" s="14">
        <v>38686</v>
      </c>
      <c r="C29" s="15">
        <v>5045</v>
      </c>
      <c r="D29" s="21">
        <f t="shared" si="0"/>
        <v>8</v>
      </c>
      <c r="E29" s="17">
        <f t="shared" si="4"/>
        <v>2.3333333333333335</v>
      </c>
      <c r="F29" s="15">
        <v>14075</v>
      </c>
      <c r="G29" s="21">
        <f t="shared" si="1"/>
        <v>18</v>
      </c>
      <c r="H29" s="17">
        <f t="shared" si="5"/>
        <v>-6.333333333333333</v>
      </c>
      <c r="I29" s="16">
        <v>1963.8</v>
      </c>
      <c r="J29" s="15">
        <v>0</v>
      </c>
      <c r="K29" s="15">
        <f t="shared" si="2"/>
        <v>1963.8</v>
      </c>
      <c r="L29" s="22">
        <f t="shared" si="3"/>
        <v>3.2000000000000455</v>
      </c>
      <c r="M29" s="22">
        <f t="shared" si="6"/>
        <v>2.7333333333333485</v>
      </c>
      <c r="N29" s="15">
        <v>-1</v>
      </c>
    </row>
    <row r="30" spans="1:14">
      <c r="A30" s="11" t="s">
        <v>240</v>
      </c>
      <c r="B30" s="14">
        <v>38717</v>
      </c>
      <c r="C30" s="15">
        <v>5061</v>
      </c>
      <c r="D30" s="21">
        <f t="shared" si="0"/>
        <v>16</v>
      </c>
      <c r="E30" s="17">
        <f t="shared" si="4"/>
        <v>7</v>
      </c>
      <c r="F30" s="15">
        <v>14085</v>
      </c>
      <c r="G30" s="21">
        <f t="shared" si="1"/>
        <v>10</v>
      </c>
      <c r="H30" s="17">
        <f t="shared" si="5"/>
        <v>4</v>
      </c>
      <c r="I30" s="16">
        <v>1957.9</v>
      </c>
      <c r="J30" s="15">
        <v>0</v>
      </c>
      <c r="K30" s="16">
        <f t="shared" si="2"/>
        <v>1957.9</v>
      </c>
      <c r="L30" s="22">
        <f t="shared" si="3"/>
        <v>-5.8999999999998636</v>
      </c>
      <c r="M30" s="22">
        <f t="shared" si="6"/>
        <v>0.36666666666671216</v>
      </c>
      <c r="N30" s="15">
        <v>-1</v>
      </c>
    </row>
    <row r="31" spans="1:14">
      <c r="A31" s="11" t="s">
        <v>241</v>
      </c>
      <c r="B31" s="14">
        <v>38748</v>
      </c>
      <c r="C31" s="15">
        <v>5033</v>
      </c>
      <c r="D31" s="21">
        <f t="shared" si="0"/>
        <v>-28</v>
      </c>
      <c r="E31" s="17">
        <f t="shared" si="4"/>
        <v>-1.3333333333333333</v>
      </c>
      <c r="F31" s="15">
        <v>14087</v>
      </c>
      <c r="G31" s="21">
        <f t="shared" si="1"/>
        <v>2</v>
      </c>
      <c r="H31" s="17">
        <f t="shared" si="5"/>
        <v>10</v>
      </c>
      <c r="I31" s="16">
        <v>1953.8</v>
      </c>
      <c r="J31" s="15">
        <v>0</v>
      </c>
      <c r="K31" s="15">
        <f t="shared" si="2"/>
        <v>1953.8</v>
      </c>
      <c r="L31" s="22">
        <f t="shared" si="3"/>
        <v>-4.1000000000001364</v>
      </c>
      <c r="M31" s="22">
        <f t="shared" si="6"/>
        <v>-2.2666666666666515</v>
      </c>
      <c r="N31" s="15">
        <v>-1</v>
      </c>
    </row>
    <row r="32" spans="1:14">
      <c r="A32" s="11" t="s">
        <v>242</v>
      </c>
      <c r="B32" s="14">
        <v>38776</v>
      </c>
      <c r="C32" s="15">
        <v>5049</v>
      </c>
      <c r="D32" s="21">
        <f t="shared" si="0"/>
        <v>16</v>
      </c>
      <c r="E32" s="17">
        <f t="shared" si="4"/>
        <v>1.3333333333333333</v>
      </c>
      <c r="F32" s="15">
        <v>14096</v>
      </c>
      <c r="G32" s="21">
        <f t="shared" si="1"/>
        <v>9</v>
      </c>
      <c r="H32" s="17">
        <f t="shared" si="5"/>
        <v>7</v>
      </c>
      <c r="I32" s="16">
        <v>1958.9</v>
      </c>
      <c r="J32" s="15">
        <v>0</v>
      </c>
      <c r="K32" s="16">
        <f t="shared" si="2"/>
        <v>1958.9</v>
      </c>
      <c r="L32" s="22">
        <f t="shared" si="3"/>
        <v>5.1000000000001364</v>
      </c>
      <c r="M32" s="22">
        <f t="shared" si="6"/>
        <v>-1.6333333333332878</v>
      </c>
      <c r="N32" s="15">
        <v>-1</v>
      </c>
    </row>
    <row r="33" spans="1:14">
      <c r="A33" s="11" t="s">
        <v>243</v>
      </c>
      <c r="B33" s="14">
        <v>38807</v>
      </c>
      <c r="C33" s="15">
        <v>5059</v>
      </c>
      <c r="D33" s="21">
        <f t="shared" si="0"/>
        <v>10</v>
      </c>
      <c r="E33" s="17">
        <f t="shared" si="4"/>
        <v>-0.66666666666666663</v>
      </c>
      <c r="F33" s="15">
        <v>14111</v>
      </c>
      <c r="G33" s="21">
        <f t="shared" si="1"/>
        <v>15</v>
      </c>
      <c r="H33" s="17">
        <f t="shared" si="5"/>
        <v>8.6666666666666661</v>
      </c>
      <c r="I33" s="16">
        <v>1960.4</v>
      </c>
      <c r="J33" s="15">
        <v>0</v>
      </c>
      <c r="K33" s="15">
        <f t="shared" si="2"/>
        <v>1960.4</v>
      </c>
      <c r="L33" s="22">
        <f t="shared" si="3"/>
        <v>1.5</v>
      </c>
      <c r="M33" s="22">
        <f t="shared" si="6"/>
        <v>0.83333333333333337</v>
      </c>
      <c r="N33" s="15">
        <v>-1</v>
      </c>
    </row>
    <row r="34" spans="1:14">
      <c r="A34" s="11" t="s">
        <v>244</v>
      </c>
      <c r="B34" s="14">
        <v>38837</v>
      </c>
      <c r="C34" s="15">
        <v>5064</v>
      </c>
      <c r="D34" s="21">
        <f t="shared" si="0"/>
        <v>5</v>
      </c>
      <c r="E34" s="17">
        <f t="shared" si="4"/>
        <v>10.333333333333334</v>
      </c>
      <c r="F34" s="15">
        <v>14122</v>
      </c>
      <c r="G34" s="21">
        <f t="shared" si="1"/>
        <v>11</v>
      </c>
      <c r="H34" s="17">
        <f t="shared" si="5"/>
        <v>11.666666666666666</v>
      </c>
      <c r="I34" s="16">
        <v>1962.1</v>
      </c>
      <c r="J34" s="15">
        <v>0</v>
      </c>
      <c r="K34" s="16">
        <f t="shared" si="2"/>
        <v>1962.1</v>
      </c>
      <c r="L34" s="22">
        <f t="shared" si="3"/>
        <v>1.6999999999998181</v>
      </c>
      <c r="M34" s="22">
        <f t="shared" si="6"/>
        <v>2.7666666666666515</v>
      </c>
      <c r="N34" s="15">
        <v>-1</v>
      </c>
    </row>
    <row r="35" spans="1:14">
      <c r="A35" s="11" t="s">
        <v>245</v>
      </c>
      <c r="B35" s="14">
        <v>38868</v>
      </c>
      <c r="C35" s="15">
        <v>5072</v>
      </c>
      <c r="D35" s="21">
        <f t="shared" si="0"/>
        <v>8</v>
      </c>
      <c r="E35" s="17">
        <f t="shared" si="4"/>
        <v>7.666666666666667</v>
      </c>
      <c r="F35" s="15">
        <v>14120</v>
      </c>
      <c r="G35" s="21">
        <f t="shared" si="1"/>
        <v>-2</v>
      </c>
      <c r="H35" s="17">
        <f t="shared" si="5"/>
        <v>8</v>
      </c>
      <c r="I35" s="16">
        <v>1963.3</v>
      </c>
      <c r="J35" s="15">
        <v>0</v>
      </c>
      <c r="K35" s="15">
        <f t="shared" si="2"/>
        <v>1963.3</v>
      </c>
      <c r="L35" s="22">
        <f t="shared" si="3"/>
        <v>1.2000000000000455</v>
      </c>
      <c r="M35" s="22">
        <f t="shared" si="6"/>
        <v>1.4666666666666213</v>
      </c>
      <c r="N35" s="15">
        <v>-1</v>
      </c>
    </row>
    <row r="36" spans="1:14">
      <c r="A36" s="11" t="s">
        <v>246</v>
      </c>
      <c r="B36" s="14">
        <v>38898</v>
      </c>
      <c r="C36" s="15">
        <v>5069</v>
      </c>
      <c r="D36" s="21">
        <f t="shared" si="0"/>
        <v>-3</v>
      </c>
      <c r="E36" s="17">
        <f t="shared" si="4"/>
        <v>3.3333333333333335</v>
      </c>
      <c r="F36" s="15">
        <v>14117</v>
      </c>
      <c r="G36" s="21">
        <f t="shared" si="1"/>
        <v>-3</v>
      </c>
      <c r="H36" s="17">
        <f t="shared" si="5"/>
        <v>2</v>
      </c>
      <c r="I36" s="16">
        <v>1964.3</v>
      </c>
      <c r="J36" s="15">
        <v>0</v>
      </c>
      <c r="K36" s="16">
        <f t="shared" si="2"/>
        <v>1964.3</v>
      </c>
      <c r="L36" s="22">
        <f t="shared" si="3"/>
        <v>1</v>
      </c>
      <c r="M36" s="22">
        <f t="shared" si="6"/>
        <v>1.2999999999999545</v>
      </c>
      <c r="N36" s="15">
        <v>-1</v>
      </c>
    </row>
    <row r="37" spans="1:14">
      <c r="A37" s="11" t="s">
        <v>247</v>
      </c>
      <c r="B37" s="14">
        <v>38929</v>
      </c>
      <c r="C37" s="15">
        <v>5075</v>
      </c>
      <c r="D37" s="21">
        <f t="shared" si="0"/>
        <v>6</v>
      </c>
      <c r="E37" s="17">
        <f t="shared" si="4"/>
        <v>3.6666666666666665</v>
      </c>
      <c r="F37" s="15">
        <v>14158</v>
      </c>
      <c r="G37" s="21">
        <f t="shared" si="1"/>
        <v>41</v>
      </c>
      <c r="H37" s="17">
        <f t="shared" si="5"/>
        <v>12</v>
      </c>
      <c r="I37" s="16">
        <v>1965.9</v>
      </c>
      <c r="J37" s="15">
        <v>0</v>
      </c>
      <c r="K37" s="15">
        <f t="shared" si="2"/>
        <v>1965.9</v>
      </c>
      <c r="L37" s="22">
        <f t="shared" si="3"/>
        <v>1.6000000000001364</v>
      </c>
      <c r="M37" s="22">
        <f t="shared" si="6"/>
        <v>1.2666666666667272</v>
      </c>
      <c r="N37" s="15">
        <v>-1</v>
      </c>
    </row>
    <row r="38" spans="1:14">
      <c r="A38" s="11" t="s">
        <v>248</v>
      </c>
      <c r="B38" s="14">
        <v>38960</v>
      </c>
      <c r="C38" s="15">
        <v>5084</v>
      </c>
      <c r="D38" s="21">
        <f t="shared" si="0"/>
        <v>9</v>
      </c>
      <c r="E38" s="17">
        <f t="shared" si="4"/>
        <v>4</v>
      </c>
      <c r="F38" s="15">
        <v>14194</v>
      </c>
      <c r="G38" s="21">
        <f t="shared" si="1"/>
        <v>36</v>
      </c>
      <c r="H38" s="17">
        <f t="shared" si="5"/>
        <v>24.666666666666668</v>
      </c>
      <c r="I38" s="16">
        <v>1963.8</v>
      </c>
      <c r="J38" s="15">
        <v>0</v>
      </c>
      <c r="K38" s="16">
        <f t="shared" si="2"/>
        <v>1963.8</v>
      </c>
      <c r="L38" s="22">
        <f t="shared" si="3"/>
        <v>-2.1000000000001364</v>
      </c>
      <c r="M38" s="22">
        <f t="shared" si="6"/>
        <v>0.16666666666666666</v>
      </c>
      <c r="N38" s="15">
        <v>-1</v>
      </c>
    </row>
    <row r="39" spans="1:14">
      <c r="A39" s="11" t="s">
        <v>249</v>
      </c>
      <c r="B39" s="14">
        <v>38990</v>
      </c>
      <c r="C39" s="15">
        <v>5099</v>
      </c>
      <c r="D39" s="21">
        <f t="shared" si="0"/>
        <v>15</v>
      </c>
      <c r="E39" s="17">
        <f>(D37+D38+D39)/3</f>
        <v>10</v>
      </c>
      <c r="F39" s="15">
        <v>14251</v>
      </c>
      <c r="G39" s="21">
        <f t="shared" si="1"/>
        <v>57</v>
      </c>
      <c r="H39" s="17">
        <f t="shared" si="5"/>
        <v>44.666666666666664</v>
      </c>
      <c r="I39" s="16">
        <v>1963.3</v>
      </c>
      <c r="J39" s="15">
        <v>0</v>
      </c>
      <c r="K39" s="15">
        <f t="shared" si="2"/>
        <v>1963.3</v>
      </c>
      <c r="L39" s="22">
        <f t="shared" si="3"/>
        <v>-0.5</v>
      </c>
      <c r="M39" s="22">
        <f t="shared" si="6"/>
        <v>-0.33333333333333331</v>
      </c>
      <c r="N39" s="15">
        <v>-1</v>
      </c>
    </row>
    <row r="40" spans="1:14">
      <c r="A40" s="11" t="s">
        <v>250</v>
      </c>
      <c r="B40" s="14">
        <v>39021</v>
      </c>
      <c r="C40" s="15">
        <v>5097</v>
      </c>
      <c r="D40" s="21">
        <f t="shared" si="0"/>
        <v>-2</v>
      </c>
      <c r="E40" s="17">
        <f t="shared" si="4"/>
        <v>7.333333333333333</v>
      </c>
      <c r="F40" s="15">
        <v>14240</v>
      </c>
      <c r="G40" s="21">
        <f t="shared" si="1"/>
        <v>-11</v>
      </c>
      <c r="H40" s="17">
        <f t="shared" si="5"/>
        <v>27.333333333333332</v>
      </c>
      <c r="I40" s="16">
        <v>1963.1</v>
      </c>
      <c r="J40" s="15">
        <v>0</v>
      </c>
      <c r="K40" s="16">
        <f t="shared" si="2"/>
        <v>1963.1</v>
      </c>
      <c r="L40" s="22">
        <f t="shared" si="3"/>
        <v>-0.20000000000004547</v>
      </c>
      <c r="M40" s="22">
        <f t="shared" si="6"/>
        <v>-0.93333333333339397</v>
      </c>
      <c r="N40" s="15">
        <v>-1</v>
      </c>
    </row>
    <row r="41" spans="1:14">
      <c r="A41" s="11" t="s">
        <v>251</v>
      </c>
      <c r="B41" s="14">
        <v>39051</v>
      </c>
      <c r="C41" s="15">
        <v>5100</v>
      </c>
      <c r="D41" s="21">
        <f t="shared" si="0"/>
        <v>3</v>
      </c>
      <c r="E41" s="17">
        <f t="shared" si="4"/>
        <v>5.333333333333333</v>
      </c>
      <c r="F41" s="15">
        <v>14254</v>
      </c>
      <c r="G41" s="21">
        <f t="shared" si="1"/>
        <v>14</v>
      </c>
      <c r="H41" s="17">
        <f t="shared" si="5"/>
        <v>20</v>
      </c>
      <c r="I41" s="16">
        <v>1961.8</v>
      </c>
      <c r="J41" s="15">
        <v>0</v>
      </c>
      <c r="K41" s="15">
        <f t="shared" si="2"/>
        <v>1961.8</v>
      </c>
      <c r="L41" s="22">
        <f t="shared" si="3"/>
        <v>-1.2999999999999545</v>
      </c>
      <c r="M41" s="22">
        <f t="shared" si="6"/>
        <v>-0.66666666666666663</v>
      </c>
      <c r="N41" s="15">
        <v>-1</v>
      </c>
    </row>
    <row r="42" spans="1:14">
      <c r="A42" s="11" t="s">
        <v>252</v>
      </c>
      <c r="B42" s="14">
        <v>39082</v>
      </c>
      <c r="C42" s="15">
        <v>5098</v>
      </c>
      <c r="D42" s="21">
        <f t="shared" si="0"/>
        <v>-2</v>
      </c>
      <c r="E42" s="17">
        <f t="shared" si="4"/>
        <v>-0.33333333333333331</v>
      </c>
      <c r="F42" s="15">
        <v>14260</v>
      </c>
      <c r="G42" s="21">
        <f t="shared" si="1"/>
        <v>6</v>
      </c>
      <c r="H42" s="17">
        <f t="shared" si="5"/>
        <v>3</v>
      </c>
      <c r="I42" s="16">
        <v>1962.2</v>
      </c>
      <c r="J42" s="15">
        <v>0</v>
      </c>
      <c r="K42" s="16">
        <f t="shared" si="2"/>
        <v>1962.2</v>
      </c>
      <c r="L42" s="22">
        <f t="shared" si="3"/>
        <v>0.40000000000009095</v>
      </c>
      <c r="M42" s="22">
        <f t="shared" si="6"/>
        <v>-0.36666666666663633</v>
      </c>
      <c r="N42" s="15">
        <v>-1</v>
      </c>
    </row>
    <row r="43" spans="1:14">
      <c r="A43" s="11" t="s">
        <v>253</v>
      </c>
      <c r="B43" s="14">
        <v>39113</v>
      </c>
      <c r="C43" s="15">
        <v>5087</v>
      </c>
      <c r="D43" s="21">
        <f t="shared" si="0"/>
        <v>-11</v>
      </c>
      <c r="E43" s="17">
        <f t="shared" si="4"/>
        <v>-3.3333333333333335</v>
      </c>
      <c r="F43" s="15">
        <v>14277</v>
      </c>
      <c r="G43" s="21">
        <f t="shared" si="1"/>
        <v>17</v>
      </c>
      <c r="H43" s="17">
        <f t="shared" si="5"/>
        <v>12.333333333333334</v>
      </c>
      <c r="I43" s="16">
        <v>1964</v>
      </c>
      <c r="J43" s="15">
        <v>0</v>
      </c>
      <c r="K43" s="15">
        <f t="shared" si="2"/>
        <v>1964</v>
      </c>
      <c r="L43" s="22">
        <f t="shared" si="3"/>
        <v>1.7999999999999545</v>
      </c>
      <c r="M43" s="22">
        <f t="shared" si="6"/>
        <v>0.3000000000000303</v>
      </c>
      <c r="N43" s="15">
        <v>-1</v>
      </c>
    </row>
    <row r="44" spans="1:14">
      <c r="A44" s="11" t="s">
        <v>254</v>
      </c>
      <c r="B44" s="14">
        <v>39141</v>
      </c>
      <c r="C44" s="15">
        <v>5114</v>
      </c>
      <c r="D44" s="21">
        <f t="shared" si="0"/>
        <v>27</v>
      </c>
      <c r="E44" s="17">
        <f t="shared" si="4"/>
        <v>4.666666666666667</v>
      </c>
      <c r="F44" s="15">
        <v>14285</v>
      </c>
      <c r="G44" s="21">
        <f t="shared" si="1"/>
        <v>8</v>
      </c>
      <c r="H44" s="17">
        <f t="shared" si="5"/>
        <v>10.333333333333334</v>
      </c>
      <c r="I44" s="16">
        <v>1964.4</v>
      </c>
      <c r="J44" s="15">
        <v>0</v>
      </c>
      <c r="K44" s="16">
        <f t="shared" si="2"/>
        <v>1964.4</v>
      </c>
      <c r="L44" s="22">
        <f t="shared" si="3"/>
        <v>0.40000000000009095</v>
      </c>
      <c r="M44" s="22">
        <f t="shared" si="6"/>
        <v>0.8666666666667121</v>
      </c>
      <c r="N44" s="15">
        <v>-1</v>
      </c>
    </row>
    <row r="45" spans="1:14">
      <c r="A45" s="11" t="s">
        <v>255</v>
      </c>
      <c r="B45" s="14">
        <v>39172</v>
      </c>
      <c r="C45" s="15">
        <v>5118</v>
      </c>
      <c r="D45" s="21">
        <f t="shared" si="0"/>
        <v>4</v>
      </c>
      <c r="E45" s="17">
        <f t="shared" si="4"/>
        <v>6.666666666666667</v>
      </c>
      <c r="F45" s="15">
        <v>14300</v>
      </c>
      <c r="G45" s="21">
        <f t="shared" si="1"/>
        <v>15</v>
      </c>
      <c r="H45" s="17">
        <f t="shared" si="5"/>
        <v>13.333333333333334</v>
      </c>
      <c r="I45" s="16">
        <v>1965.1</v>
      </c>
      <c r="J45" s="15">
        <v>0</v>
      </c>
      <c r="K45" s="15">
        <f t="shared" si="2"/>
        <v>1965.1</v>
      </c>
      <c r="L45" s="22">
        <f t="shared" si="3"/>
        <v>0.6999999999998181</v>
      </c>
      <c r="M45" s="22">
        <f t="shared" si="6"/>
        <v>0.96666666666662115</v>
      </c>
      <c r="N45" s="15">
        <v>-1</v>
      </c>
    </row>
    <row r="46" spans="1:14">
      <c r="A46" s="11" t="s">
        <v>256</v>
      </c>
      <c r="B46" s="14">
        <v>39202</v>
      </c>
      <c r="C46" s="15">
        <v>5121</v>
      </c>
      <c r="D46" s="21">
        <f t="shared" si="0"/>
        <v>3</v>
      </c>
      <c r="E46" s="17">
        <f t="shared" si="4"/>
        <v>11.333333333333334</v>
      </c>
      <c r="F46" s="15">
        <v>14322</v>
      </c>
      <c r="G46" s="21">
        <f t="shared" si="1"/>
        <v>22</v>
      </c>
      <c r="H46" s="17">
        <f t="shared" si="5"/>
        <v>15</v>
      </c>
      <c r="I46" s="16">
        <v>1965.3</v>
      </c>
      <c r="J46" s="15">
        <v>0</v>
      </c>
      <c r="K46" s="16">
        <f t="shared" si="2"/>
        <v>1965.3</v>
      </c>
      <c r="L46" s="22">
        <f t="shared" si="3"/>
        <v>0.20000000000004547</v>
      </c>
      <c r="M46" s="22">
        <f t="shared" si="6"/>
        <v>0.43333333333331819</v>
      </c>
      <c r="N46" s="15">
        <v>-1</v>
      </c>
    </row>
    <row r="47" spans="1:14">
      <c r="A47" s="11" t="s">
        <v>257</v>
      </c>
      <c r="B47" s="14">
        <v>39233</v>
      </c>
      <c r="C47" s="15">
        <v>5121</v>
      </c>
      <c r="D47" s="21">
        <f t="shared" si="0"/>
        <v>0</v>
      </c>
      <c r="E47" s="17">
        <f t="shared" si="4"/>
        <v>2.3333333333333335</v>
      </c>
      <c r="F47" s="15">
        <v>14339</v>
      </c>
      <c r="G47" s="21">
        <f t="shared" si="1"/>
        <v>17</v>
      </c>
      <c r="H47" s="17">
        <f t="shared" si="5"/>
        <v>18</v>
      </c>
      <c r="I47" s="16">
        <v>1962.9</v>
      </c>
      <c r="J47" s="15">
        <v>0</v>
      </c>
      <c r="K47" s="15">
        <f t="shared" si="2"/>
        <v>1962.9</v>
      </c>
      <c r="L47" s="22">
        <f t="shared" si="3"/>
        <v>-2.3999999999998636</v>
      </c>
      <c r="M47" s="22">
        <f t="shared" si="6"/>
        <v>-0.5</v>
      </c>
      <c r="N47" s="15">
        <v>-1</v>
      </c>
    </row>
    <row r="48" spans="1:14">
      <c r="A48" s="11" t="s">
        <v>258</v>
      </c>
      <c r="B48" s="14">
        <v>39263</v>
      </c>
      <c r="C48" s="15">
        <v>5131</v>
      </c>
      <c r="D48" s="21">
        <f t="shared" si="0"/>
        <v>10</v>
      </c>
      <c r="E48" s="17">
        <f t="shared" si="4"/>
        <v>4.333333333333333</v>
      </c>
      <c r="F48" s="15">
        <v>14347</v>
      </c>
      <c r="G48" s="21">
        <f t="shared" si="1"/>
        <v>8</v>
      </c>
      <c r="H48" s="17">
        <f t="shared" si="5"/>
        <v>15.666666666666666</v>
      </c>
      <c r="I48" s="16">
        <v>1960</v>
      </c>
      <c r="J48" s="15">
        <v>0</v>
      </c>
      <c r="K48" s="16">
        <f t="shared" si="2"/>
        <v>1960</v>
      </c>
      <c r="L48" s="22">
        <f t="shared" si="3"/>
        <v>-2.9000000000000909</v>
      </c>
      <c r="M48" s="22">
        <f t="shared" si="6"/>
        <v>-1.6999999999999698</v>
      </c>
      <c r="N48" s="15">
        <v>-1</v>
      </c>
    </row>
    <row r="49" spans="1:14">
      <c r="A49" s="11" t="s">
        <v>259</v>
      </c>
      <c r="B49" s="14">
        <v>39294</v>
      </c>
      <c r="C49" s="15">
        <v>5119</v>
      </c>
      <c r="D49" s="21">
        <f t="shared" si="0"/>
        <v>-12</v>
      </c>
      <c r="E49" s="17">
        <f t="shared" si="4"/>
        <v>-0.66666666666666663</v>
      </c>
      <c r="F49" s="15">
        <v>14325</v>
      </c>
      <c r="G49" s="21">
        <f t="shared" si="1"/>
        <v>-22</v>
      </c>
      <c r="H49" s="17">
        <f t="shared" si="5"/>
        <v>1</v>
      </c>
      <c r="I49" s="16">
        <v>1964.5</v>
      </c>
      <c r="J49" s="15">
        <v>0</v>
      </c>
      <c r="K49" s="15">
        <f t="shared" si="2"/>
        <v>1964.5</v>
      </c>
      <c r="L49" s="22">
        <f t="shared" si="3"/>
        <v>4.5</v>
      </c>
      <c r="M49" s="22">
        <f t="shared" si="6"/>
        <v>-0.26666666666665151</v>
      </c>
      <c r="N49" s="15">
        <v>-1</v>
      </c>
    </row>
    <row r="50" spans="1:14">
      <c r="A50" s="11" t="s">
        <v>260</v>
      </c>
      <c r="B50" s="14">
        <v>39325</v>
      </c>
      <c r="C50" s="15">
        <v>5110</v>
      </c>
      <c r="D50" s="21">
        <f t="shared" si="0"/>
        <v>-9</v>
      </c>
      <c r="E50" s="17">
        <f t="shared" si="4"/>
        <v>-3.6666666666666665</v>
      </c>
      <c r="F50" s="15">
        <v>14378</v>
      </c>
      <c r="G50" s="21">
        <f t="shared" si="1"/>
        <v>53</v>
      </c>
      <c r="H50" s="17">
        <f t="shared" si="5"/>
        <v>13</v>
      </c>
      <c r="I50" s="16">
        <v>1966.8</v>
      </c>
      <c r="J50" s="15">
        <v>0</v>
      </c>
      <c r="K50" s="16">
        <f t="shared" si="2"/>
        <v>1966.8</v>
      </c>
      <c r="L50" s="22">
        <f t="shared" si="3"/>
        <v>2.2999999999999545</v>
      </c>
      <c r="M50" s="22">
        <f t="shared" si="6"/>
        <v>1.2999999999999545</v>
      </c>
      <c r="N50" s="15">
        <v>-1</v>
      </c>
    </row>
    <row r="51" spans="1:14">
      <c r="A51" s="11" t="s">
        <v>261</v>
      </c>
      <c r="B51" s="14">
        <v>39355</v>
      </c>
      <c r="C51" s="15">
        <v>5137</v>
      </c>
      <c r="D51" s="21">
        <f t="shared" si="0"/>
        <v>27</v>
      </c>
      <c r="E51" s="17">
        <f t="shared" si="4"/>
        <v>2</v>
      </c>
      <c r="F51" s="15">
        <v>14405</v>
      </c>
      <c r="G51" s="21">
        <f t="shared" si="1"/>
        <v>27</v>
      </c>
      <c r="H51" s="17">
        <f t="shared" si="5"/>
        <v>19.333333333333332</v>
      </c>
      <c r="I51" s="16">
        <v>1966</v>
      </c>
      <c r="J51" s="15">
        <v>0</v>
      </c>
      <c r="K51" s="15">
        <f t="shared" si="2"/>
        <v>1966</v>
      </c>
      <c r="L51" s="22">
        <f t="shared" si="3"/>
        <v>-0.79999999999995453</v>
      </c>
      <c r="M51" s="22">
        <f t="shared" si="6"/>
        <v>2</v>
      </c>
      <c r="N51" s="15">
        <v>-1</v>
      </c>
    </row>
    <row r="52" spans="1:14">
      <c r="A52" s="11" t="s">
        <v>262</v>
      </c>
      <c r="B52" s="14">
        <v>39386</v>
      </c>
      <c r="C52" s="15">
        <v>5132</v>
      </c>
      <c r="D52" s="21">
        <f t="shared" si="0"/>
        <v>-5</v>
      </c>
      <c r="E52" s="17">
        <f t="shared" si="4"/>
        <v>4.333333333333333</v>
      </c>
      <c r="F52" s="15">
        <v>14431</v>
      </c>
      <c r="G52" s="21">
        <f t="shared" si="1"/>
        <v>26</v>
      </c>
      <c r="H52" s="17">
        <f t="shared" si="5"/>
        <v>35.333333333333336</v>
      </c>
      <c r="I52" s="16">
        <v>1965.7</v>
      </c>
      <c r="J52" s="15">
        <v>0</v>
      </c>
      <c r="K52" s="16">
        <f t="shared" si="2"/>
        <v>1965.7</v>
      </c>
      <c r="L52" s="22">
        <f t="shared" si="3"/>
        <v>-0.29999999999995453</v>
      </c>
      <c r="M52" s="22">
        <f t="shared" si="6"/>
        <v>0.40000000000001518</v>
      </c>
      <c r="N52" s="15">
        <v>-1</v>
      </c>
    </row>
    <row r="53" spans="1:14">
      <c r="A53" s="11" t="s">
        <v>263</v>
      </c>
      <c r="B53" s="14">
        <v>39416</v>
      </c>
      <c r="C53" s="15">
        <v>5137</v>
      </c>
      <c r="D53" s="21">
        <f t="shared" si="0"/>
        <v>5</v>
      </c>
      <c r="E53" s="17">
        <f t="shared" si="4"/>
        <v>9</v>
      </c>
      <c r="F53" s="15">
        <v>14453</v>
      </c>
      <c r="G53" s="21">
        <f t="shared" si="1"/>
        <v>22</v>
      </c>
      <c r="H53" s="17">
        <f t="shared" si="5"/>
        <v>25</v>
      </c>
      <c r="I53" s="16">
        <v>1969.8</v>
      </c>
      <c r="J53" s="15">
        <v>0</v>
      </c>
      <c r="K53" s="15">
        <f t="shared" si="2"/>
        <v>1969.8</v>
      </c>
      <c r="L53" s="22">
        <f t="shared" si="3"/>
        <v>4.0999999999999091</v>
      </c>
      <c r="M53" s="22">
        <f t="shared" si="6"/>
        <v>1</v>
      </c>
      <c r="N53" s="15">
        <v>-1</v>
      </c>
    </row>
    <row r="54" spans="1:14">
      <c r="A54" s="11" t="s">
        <v>264</v>
      </c>
      <c r="B54" s="14">
        <v>39447</v>
      </c>
      <c r="C54" s="15">
        <v>5139</v>
      </c>
      <c r="D54" s="21">
        <f t="shared" si="0"/>
        <v>2</v>
      </c>
      <c r="E54" s="17">
        <f t="shared" si="4"/>
        <v>0.66666666666666663</v>
      </c>
      <c r="F54" s="15">
        <v>14481</v>
      </c>
      <c r="G54" s="21">
        <f t="shared" si="1"/>
        <v>28</v>
      </c>
      <c r="H54" s="17">
        <f t="shared" si="5"/>
        <v>25.333333333333332</v>
      </c>
      <c r="I54" s="16">
        <v>1974.4</v>
      </c>
      <c r="J54" s="15">
        <v>0</v>
      </c>
      <c r="K54" s="16">
        <f t="shared" si="2"/>
        <v>1974.4</v>
      </c>
      <c r="L54" s="22">
        <f t="shared" si="3"/>
        <v>4.6000000000001364</v>
      </c>
      <c r="M54" s="22">
        <f t="shared" si="6"/>
        <v>2.8000000000000305</v>
      </c>
      <c r="N54" s="15">
        <v>1</v>
      </c>
    </row>
    <row r="55" spans="1:14">
      <c r="A55" s="11" t="s">
        <v>265</v>
      </c>
      <c r="B55" s="14">
        <v>39478</v>
      </c>
      <c r="C55" s="15">
        <v>5148</v>
      </c>
      <c r="D55" s="21">
        <f t="shared" si="0"/>
        <v>9</v>
      </c>
      <c r="E55" s="17">
        <f t="shared" si="4"/>
        <v>5.333333333333333</v>
      </c>
      <c r="F55" s="15">
        <v>14502</v>
      </c>
      <c r="G55" s="21">
        <f t="shared" si="1"/>
        <v>21</v>
      </c>
      <c r="H55" s="17">
        <f t="shared" si="5"/>
        <v>23.666666666666668</v>
      </c>
      <c r="I55" s="16">
        <v>1981</v>
      </c>
      <c r="J55" s="15">
        <v>0</v>
      </c>
      <c r="K55" s="15">
        <f t="shared" si="2"/>
        <v>1981</v>
      </c>
      <c r="L55" s="22">
        <f t="shared" si="3"/>
        <v>6.5999999999999091</v>
      </c>
      <c r="M55" s="22">
        <f t="shared" si="6"/>
        <v>5.0999999999999845</v>
      </c>
      <c r="N55" s="15">
        <v>1</v>
      </c>
    </row>
    <row r="56" spans="1:14">
      <c r="A56" s="11" t="s">
        <v>266</v>
      </c>
      <c r="B56" s="14">
        <v>39507</v>
      </c>
      <c r="C56" s="15">
        <v>5145</v>
      </c>
      <c r="D56" s="21">
        <f t="shared" si="0"/>
        <v>-3</v>
      </c>
      <c r="E56" s="17">
        <f t="shared" si="4"/>
        <v>2.6666666666666665</v>
      </c>
      <c r="F56" s="15">
        <v>14525</v>
      </c>
      <c r="G56" s="21">
        <f t="shared" si="1"/>
        <v>23</v>
      </c>
      <c r="H56" s="17">
        <f t="shared" si="5"/>
        <v>24</v>
      </c>
      <c r="I56" s="16">
        <v>1986.9</v>
      </c>
      <c r="J56" s="15">
        <v>0</v>
      </c>
      <c r="K56" s="16">
        <f t="shared" si="2"/>
        <v>1986.9</v>
      </c>
      <c r="L56" s="22">
        <f t="shared" si="3"/>
        <v>5.9000000000000909</v>
      </c>
      <c r="M56" s="22">
        <f t="shared" si="6"/>
        <v>5.7000000000000455</v>
      </c>
      <c r="N56" s="15">
        <v>1</v>
      </c>
    </row>
    <row r="57" spans="1:14">
      <c r="A57" s="11" t="s">
        <v>267</v>
      </c>
      <c r="B57" s="14">
        <v>39538</v>
      </c>
      <c r="C57" s="15">
        <v>5153</v>
      </c>
      <c r="D57" s="21">
        <f t="shared" si="0"/>
        <v>8</v>
      </c>
      <c r="E57" s="17">
        <f t="shared" si="4"/>
        <v>4.666666666666667</v>
      </c>
      <c r="F57" s="15">
        <v>14538</v>
      </c>
      <c r="G57" s="21">
        <f t="shared" si="1"/>
        <v>13</v>
      </c>
      <c r="H57" s="17">
        <f t="shared" si="5"/>
        <v>19</v>
      </c>
      <c r="I57" s="16">
        <v>1991.4</v>
      </c>
      <c r="J57" s="15">
        <v>0</v>
      </c>
      <c r="K57" s="15">
        <f t="shared" si="2"/>
        <v>1991.4</v>
      </c>
      <c r="L57" s="22">
        <f t="shared" si="3"/>
        <v>4.5</v>
      </c>
      <c r="M57" s="22">
        <f t="shared" si="6"/>
        <v>5.666666666666667</v>
      </c>
      <c r="N57" s="15">
        <v>1</v>
      </c>
    </row>
    <row r="58" spans="1:14">
      <c r="A58" s="11" t="s">
        <v>268</v>
      </c>
      <c r="B58" s="14">
        <v>39568</v>
      </c>
      <c r="C58" s="15">
        <v>5157</v>
      </c>
      <c r="D58" s="21">
        <f t="shared" si="0"/>
        <v>4</v>
      </c>
      <c r="E58" s="17">
        <f t="shared" si="4"/>
        <v>3</v>
      </c>
      <c r="F58" s="15">
        <v>14538</v>
      </c>
      <c r="G58" s="21">
        <f t="shared" si="1"/>
        <v>0</v>
      </c>
      <c r="H58" s="17">
        <f t="shared" si="5"/>
        <v>12</v>
      </c>
      <c r="I58" s="16">
        <v>1997.1</v>
      </c>
      <c r="J58" s="15">
        <v>0</v>
      </c>
      <c r="K58" s="16">
        <f t="shared" si="2"/>
        <v>1997.1</v>
      </c>
      <c r="L58" s="22">
        <f t="shared" si="3"/>
        <v>5.6999999999998181</v>
      </c>
      <c r="M58" s="22">
        <f t="shared" si="6"/>
        <v>5.3666666666666361</v>
      </c>
      <c r="N58" s="15">
        <v>1</v>
      </c>
    </row>
    <row r="59" spans="1:14">
      <c r="A59" s="11" t="s">
        <v>269</v>
      </c>
      <c r="B59" s="14">
        <v>39599</v>
      </c>
      <c r="C59" s="15">
        <v>5162</v>
      </c>
      <c r="D59" s="21">
        <f t="shared" si="0"/>
        <v>5</v>
      </c>
      <c r="E59" s="17">
        <f t="shared" si="4"/>
        <v>5.666666666666667</v>
      </c>
      <c r="F59" s="15">
        <v>14564</v>
      </c>
      <c r="G59" s="21">
        <f t="shared" si="1"/>
        <v>26</v>
      </c>
      <c r="H59" s="17">
        <f t="shared" si="5"/>
        <v>13</v>
      </c>
      <c r="I59" s="16">
        <v>2002.8</v>
      </c>
      <c r="J59" s="15">
        <v>0</v>
      </c>
      <c r="K59" s="15">
        <f t="shared" si="2"/>
        <v>2002.8</v>
      </c>
      <c r="L59" s="22">
        <f t="shared" si="3"/>
        <v>5.7000000000000455</v>
      </c>
      <c r="M59" s="22">
        <f t="shared" si="6"/>
        <v>5.2999999999999545</v>
      </c>
      <c r="N59" s="15">
        <v>1</v>
      </c>
    </row>
    <row r="60" spans="1:14">
      <c r="A60" s="11" t="s">
        <v>270</v>
      </c>
      <c r="B60" s="14">
        <v>39629</v>
      </c>
      <c r="C60" s="15">
        <v>5179</v>
      </c>
      <c r="D60" s="21">
        <f t="shared" si="0"/>
        <v>17</v>
      </c>
      <c r="E60" s="17">
        <f t="shared" si="4"/>
        <v>8.6666666666666661</v>
      </c>
      <c r="F60" s="15">
        <v>14579</v>
      </c>
      <c r="G60" s="21">
        <f t="shared" si="1"/>
        <v>15</v>
      </c>
      <c r="H60" s="17">
        <f t="shared" si="5"/>
        <v>13.666666666666666</v>
      </c>
      <c r="I60" s="16">
        <v>2007.7</v>
      </c>
      <c r="J60" s="15">
        <v>0</v>
      </c>
      <c r="K60" s="16">
        <f t="shared" si="2"/>
        <v>2007.7</v>
      </c>
      <c r="L60" s="22">
        <f t="shared" si="3"/>
        <v>4.9000000000000909</v>
      </c>
      <c r="M60" s="22">
        <f t="shared" si="6"/>
        <v>5.4333333333333185</v>
      </c>
      <c r="N60" s="15">
        <v>1</v>
      </c>
    </row>
    <row r="61" spans="1:14">
      <c r="A61" s="11" t="s">
        <v>271</v>
      </c>
      <c r="B61" s="14">
        <v>39660</v>
      </c>
      <c r="C61" s="15">
        <v>5191</v>
      </c>
      <c r="D61" s="21">
        <f t="shared" si="0"/>
        <v>12</v>
      </c>
      <c r="E61" s="17">
        <f t="shared" si="4"/>
        <v>11.333333333333334</v>
      </c>
      <c r="F61" s="15">
        <v>14610</v>
      </c>
      <c r="G61" s="21">
        <f t="shared" si="1"/>
        <v>31</v>
      </c>
      <c r="H61" s="17">
        <f t="shared" si="5"/>
        <v>24</v>
      </c>
      <c r="I61" s="16">
        <v>2016.7</v>
      </c>
      <c r="J61" s="15">
        <v>0</v>
      </c>
      <c r="K61" s="15">
        <f t="shared" si="2"/>
        <v>2016.7</v>
      </c>
      <c r="L61" s="22">
        <f t="shared" si="3"/>
        <v>9</v>
      </c>
      <c r="M61" s="22">
        <f t="shared" si="6"/>
        <v>6.5333333333333785</v>
      </c>
      <c r="N61" s="15">
        <v>1</v>
      </c>
    </row>
    <row r="62" spans="1:14">
      <c r="A62" s="11" t="s">
        <v>272</v>
      </c>
      <c r="B62" s="14">
        <v>39691</v>
      </c>
      <c r="C62" s="15">
        <v>5214</v>
      </c>
      <c r="D62" s="21">
        <f t="shared" si="0"/>
        <v>23</v>
      </c>
      <c r="E62" s="17">
        <f t="shared" si="4"/>
        <v>17.333333333333332</v>
      </c>
      <c r="F62" s="15">
        <v>14587</v>
      </c>
      <c r="G62" s="21">
        <f t="shared" si="1"/>
        <v>-23</v>
      </c>
      <c r="H62" s="17">
        <f t="shared" si="5"/>
        <v>7.666666666666667</v>
      </c>
      <c r="I62" s="16">
        <v>2023.3</v>
      </c>
      <c r="J62" s="15">
        <v>0</v>
      </c>
      <c r="K62" s="16">
        <f t="shared" si="2"/>
        <v>2023.3</v>
      </c>
      <c r="L62" s="22">
        <f t="shared" si="3"/>
        <v>6.5999999999999091</v>
      </c>
      <c r="M62" s="22">
        <f t="shared" si="6"/>
        <v>6.833333333333333</v>
      </c>
      <c r="N62" s="15">
        <v>1</v>
      </c>
    </row>
    <row r="63" spans="1:14">
      <c r="A63" s="11" t="s">
        <v>273</v>
      </c>
      <c r="B63" s="14">
        <v>39721</v>
      </c>
      <c r="C63" s="15">
        <v>5184</v>
      </c>
      <c r="D63" s="21">
        <f t="shared" si="0"/>
        <v>-30</v>
      </c>
      <c r="E63" s="17">
        <f t="shared" si="4"/>
        <v>1.6666666666666667</v>
      </c>
      <c r="F63" s="15">
        <v>14585</v>
      </c>
      <c r="G63" s="21">
        <f t="shared" si="1"/>
        <v>-2</v>
      </c>
      <c r="H63" s="17">
        <f t="shared" si="5"/>
        <v>2</v>
      </c>
      <c r="I63" s="16">
        <v>2028.4</v>
      </c>
      <c r="J63" s="15">
        <v>0</v>
      </c>
      <c r="K63" s="15">
        <f t="shared" si="2"/>
        <v>2028.4</v>
      </c>
      <c r="L63" s="22">
        <f t="shared" si="3"/>
        <v>5.1000000000001364</v>
      </c>
      <c r="M63" s="22">
        <f t="shared" si="6"/>
        <v>6.9000000000000155</v>
      </c>
      <c r="N63" s="15">
        <v>1</v>
      </c>
    </row>
    <row r="64" spans="1:14">
      <c r="A64" s="11" t="s">
        <v>274</v>
      </c>
      <c r="B64" s="14">
        <v>39752</v>
      </c>
      <c r="C64" s="15">
        <v>5182</v>
      </c>
      <c r="D64" s="21">
        <f t="shared" si="0"/>
        <v>-2</v>
      </c>
      <c r="E64" s="17">
        <f t="shared" si="4"/>
        <v>-3</v>
      </c>
      <c r="F64" s="15">
        <v>14595</v>
      </c>
      <c r="G64" s="21">
        <f t="shared" si="1"/>
        <v>10</v>
      </c>
      <c r="H64" s="17">
        <f t="shared" si="5"/>
        <v>-5</v>
      </c>
      <c r="I64" s="16">
        <v>2035</v>
      </c>
      <c r="J64" s="15">
        <v>0</v>
      </c>
      <c r="K64" s="16">
        <f t="shared" si="2"/>
        <v>2035</v>
      </c>
      <c r="L64" s="22">
        <f t="shared" si="3"/>
        <v>6.5999999999999091</v>
      </c>
      <c r="M64" s="22">
        <f t="shared" si="6"/>
        <v>6.0999999999999845</v>
      </c>
      <c r="N64" s="15">
        <v>1</v>
      </c>
    </row>
    <row r="65" spans="1:14">
      <c r="A65" s="11" t="s">
        <v>275</v>
      </c>
      <c r="B65" s="14">
        <v>39782</v>
      </c>
      <c r="C65" s="15">
        <v>5194</v>
      </c>
      <c r="D65" s="21">
        <f t="shared" si="0"/>
        <v>12</v>
      </c>
      <c r="E65" s="17">
        <f t="shared" si="4"/>
        <v>-6.666666666666667</v>
      </c>
      <c r="F65" s="15">
        <v>14588</v>
      </c>
      <c r="G65" s="21">
        <f t="shared" si="1"/>
        <v>-7</v>
      </c>
      <c r="H65" s="17">
        <f t="shared" si="5"/>
        <v>0.33333333333333331</v>
      </c>
      <c r="I65" s="16">
        <v>2044.7</v>
      </c>
      <c r="J65" s="15">
        <v>1</v>
      </c>
      <c r="K65" s="15">
        <f t="shared" si="2"/>
        <v>2043.7</v>
      </c>
      <c r="L65" s="22">
        <f t="shared" si="3"/>
        <v>8.7000000000000455</v>
      </c>
      <c r="M65" s="22">
        <f t="shared" si="6"/>
        <v>6.80000000000003</v>
      </c>
      <c r="N65" s="15">
        <v>1</v>
      </c>
    </row>
    <row r="66" spans="1:14">
      <c r="A66" s="11" t="s">
        <v>276</v>
      </c>
      <c r="B66" s="14">
        <v>39813</v>
      </c>
      <c r="C66" s="15">
        <v>5191</v>
      </c>
      <c r="D66" s="21">
        <f t="shared" si="0"/>
        <v>-3</v>
      </c>
      <c r="E66" s="17">
        <f t="shared" si="4"/>
        <v>2.3333333333333335</v>
      </c>
      <c r="F66" s="15">
        <v>14590</v>
      </c>
      <c r="G66" s="21">
        <f t="shared" si="1"/>
        <v>2</v>
      </c>
      <c r="H66" s="17">
        <f t="shared" si="5"/>
        <v>1.6666666666666667</v>
      </c>
      <c r="I66" s="16">
        <v>2049.6</v>
      </c>
      <c r="J66" s="15">
        <v>3</v>
      </c>
      <c r="K66" s="16">
        <f t="shared" si="2"/>
        <v>2046.6</v>
      </c>
      <c r="L66" s="22">
        <f t="shared" si="3"/>
        <v>2.8999999999998636</v>
      </c>
      <c r="M66" s="22">
        <f t="shared" si="6"/>
        <v>6.066666666666606</v>
      </c>
      <c r="N66" s="15">
        <v>1</v>
      </c>
    </row>
    <row r="67" spans="1:14">
      <c r="A67" s="11" t="s">
        <v>277</v>
      </c>
      <c r="B67" s="14">
        <v>39844</v>
      </c>
      <c r="C67" s="15">
        <v>5206</v>
      </c>
      <c r="D67" s="21">
        <f t="shared" si="0"/>
        <v>15</v>
      </c>
      <c r="E67" s="17">
        <f t="shared" si="4"/>
        <v>8</v>
      </c>
      <c r="F67" s="15">
        <v>14587</v>
      </c>
      <c r="G67" s="21">
        <f t="shared" si="1"/>
        <v>-3</v>
      </c>
      <c r="H67" s="17">
        <f t="shared" si="5"/>
        <v>-2.6666666666666665</v>
      </c>
      <c r="I67" s="16">
        <v>2059.5</v>
      </c>
      <c r="J67" s="15">
        <v>5</v>
      </c>
      <c r="K67" s="15">
        <f t="shared" si="2"/>
        <v>2054.5</v>
      </c>
      <c r="L67" s="22">
        <f t="shared" si="3"/>
        <v>7.9000000000000909</v>
      </c>
      <c r="M67" s="22">
        <f t="shared" si="6"/>
        <v>6.5</v>
      </c>
      <c r="N67" s="15">
        <v>1</v>
      </c>
    </row>
    <row r="68" spans="1:14">
      <c r="A68" s="11" t="s">
        <v>278</v>
      </c>
      <c r="B68" s="14">
        <v>39872</v>
      </c>
      <c r="C68" s="15">
        <v>5190</v>
      </c>
      <c r="D68" s="21">
        <f t="shared" si="0"/>
        <v>-16</v>
      </c>
      <c r="E68" s="17">
        <f t="shared" si="4"/>
        <v>-1.3333333333333333</v>
      </c>
      <c r="F68" s="15">
        <v>14591</v>
      </c>
      <c r="G68" s="21">
        <f t="shared" si="1"/>
        <v>4</v>
      </c>
      <c r="H68" s="17">
        <f t="shared" si="5"/>
        <v>1</v>
      </c>
      <c r="I68" s="16">
        <v>2068.1999999999998</v>
      </c>
      <c r="J68" s="15">
        <v>6</v>
      </c>
      <c r="K68" s="16">
        <f t="shared" si="2"/>
        <v>2062.1999999999998</v>
      </c>
      <c r="L68" s="22">
        <f t="shared" si="3"/>
        <v>7.6999999999998181</v>
      </c>
      <c r="M68" s="22">
        <f t="shared" si="6"/>
        <v>6.1666666666665906</v>
      </c>
      <c r="N68" s="15">
        <v>1</v>
      </c>
    </row>
    <row r="69" spans="1:14">
      <c r="A69" s="11" t="s">
        <v>279</v>
      </c>
      <c r="B69" s="14">
        <v>39903</v>
      </c>
      <c r="C69" s="15">
        <v>5180</v>
      </c>
      <c r="D69" s="21">
        <f t="shared" si="0"/>
        <v>-10</v>
      </c>
      <c r="E69" s="17">
        <f t="shared" si="4"/>
        <v>-3.6666666666666665</v>
      </c>
      <c r="F69" s="15">
        <v>14583</v>
      </c>
      <c r="G69" s="21">
        <f t="shared" si="1"/>
        <v>-8</v>
      </c>
      <c r="H69" s="17">
        <f t="shared" si="5"/>
        <v>-2.3333333333333335</v>
      </c>
      <c r="I69" s="16">
        <v>2075</v>
      </c>
      <c r="J69" s="15">
        <v>12</v>
      </c>
      <c r="K69" s="15">
        <f t="shared" si="2"/>
        <v>2063</v>
      </c>
      <c r="L69" s="22">
        <f t="shared" si="3"/>
        <v>0.8000000000001819</v>
      </c>
      <c r="M69" s="22">
        <f t="shared" si="6"/>
        <v>5.466666666666697</v>
      </c>
      <c r="N69" s="15">
        <v>1</v>
      </c>
    </row>
    <row r="70" spans="1:14">
      <c r="A70" s="11" t="s">
        <v>280</v>
      </c>
      <c r="B70" s="14">
        <v>39933</v>
      </c>
      <c r="C70" s="15">
        <v>5182</v>
      </c>
      <c r="D70" s="21">
        <f t="shared" si="0"/>
        <v>2</v>
      </c>
      <c r="E70" s="17">
        <f t="shared" si="4"/>
        <v>-8</v>
      </c>
      <c r="F70" s="15">
        <v>14573</v>
      </c>
      <c r="G70" s="21">
        <f t="shared" si="1"/>
        <v>-10</v>
      </c>
      <c r="H70" s="17">
        <f t="shared" si="5"/>
        <v>-4.666666666666667</v>
      </c>
      <c r="I70" s="16">
        <v>2200.8000000000002</v>
      </c>
      <c r="J70" s="15">
        <v>126</v>
      </c>
      <c r="K70" s="16">
        <f t="shared" si="2"/>
        <v>2074.8000000000002</v>
      </c>
      <c r="L70" s="22">
        <f t="shared" si="3"/>
        <v>11.800000000000182</v>
      </c>
      <c r="M70" s="22">
        <f t="shared" si="6"/>
        <v>6.766666666666727</v>
      </c>
      <c r="N70" s="15">
        <v>1</v>
      </c>
    </row>
    <row r="71" spans="1:14">
      <c r="A71" s="11" t="s">
        <v>281</v>
      </c>
      <c r="B71" s="14">
        <v>39964</v>
      </c>
      <c r="C71" s="15">
        <v>5187</v>
      </c>
      <c r="D71" s="21">
        <f t="shared" si="0"/>
        <v>5</v>
      </c>
      <c r="E71" s="17">
        <f t="shared" si="4"/>
        <v>-1</v>
      </c>
      <c r="F71" s="15">
        <v>14570</v>
      </c>
      <c r="G71" s="21">
        <f t="shared" si="1"/>
        <v>-3</v>
      </c>
      <c r="H71" s="17">
        <f t="shared" si="5"/>
        <v>-7</v>
      </c>
      <c r="I71" s="16">
        <v>2151.6</v>
      </c>
      <c r="J71" s="15">
        <v>69</v>
      </c>
      <c r="K71" s="15">
        <f t="shared" si="2"/>
        <v>2082.6</v>
      </c>
      <c r="L71" s="22">
        <f t="shared" si="3"/>
        <v>7.7999999999997272</v>
      </c>
      <c r="M71" s="22">
        <f t="shared" si="6"/>
        <v>6.80000000000003</v>
      </c>
      <c r="N71" s="15">
        <v>1</v>
      </c>
    </row>
    <row r="72" spans="1:14">
      <c r="A72" s="11" t="s">
        <v>282</v>
      </c>
      <c r="B72" s="14">
        <v>39994</v>
      </c>
      <c r="C72" s="15">
        <v>5176</v>
      </c>
      <c r="D72" s="21">
        <f t="shared" si="0"/>
        <v>-11</v>
      </c>
      <c r="E72" s="17">
        <f t="shared" si="4"/>
        <v>-1.3333333333333333</v>
      </c>
      <c r="F72" s="15">
        <v>14586</v>
      </c>
      <c r="G72" s="21">
        <f t="shared" si="1"/>
        <v>16</v>
      </c>
      <c r="H72" s="17">
        <f t="shared" si="5"/>
        <v>1</v>
      </c>
      <c r="I72" s="16">
        <v>2109</v>
      </c>
      <c r="J72" s="15">
        <v>9</v>
      </c>
      <c r="K72" s="16">
        <f t="shared" si="2"/>
        <v>2100</v>
      </c>
      <c r="L72" s="22">
        <f t="shared" si="3"/>
        <v>17.400000000000091</v>
      </c>
      <c r="M72" s="22">
        <f t="shared" si="6"/>
        <v>12.333333333333334</v>
      </c>
      <c r="N72" s="15">
        <v>1</v>
      </c>
    </row>
    <row r="73" spans="1:14">
      <c r="A73" s="11" t="s">
        <v>283</v>
      </c>
      <c r="B73" s="14">
        <v>40025</v>
      </c>
      <c r="C73" s="15">
        <v>5122</v>
      </c>
      <c r="D73" s="21">
        <f t="shared" ref="D73:D132" si="7">C73-C72</f>
        <v>-54</v>
      </c>
      <c r="E73" s="17">
        <f t="shared" si="4"/>
        <v>-20</v>
      </c>
      <c r="F73" s="15">
        <v>14573</v>
      </c>
      <c r="G73" s="21">
        <f t="shared" ref="G73:G132" si="8">F73-F72</f>
        <v>-13</v>
      </c>
      <c r="H73" s="17">
        <f t="shared" si="5"/>
        <v>0</v>
      </c>
      <c r="I73" s="16">
        <v>2119.8000000000002</v>
      </c>
      <c r="J73" s="15">
        <v>4</v>
      </c>
      <c r="K73" s="15">
        <f t="shared" ref="K73:K132" si="9">I73-J73</f>
        <v>2115.8000000000002</v>
      </c>
      <c r="L73" s="22">
        <f t="shared" ref="L73:L132" si="10">K73-K72</f>
        <v>15.800000000000182</v>
      </c>
      <c r="M73" s="22">
        <f t="shared" si="6"/>
        <v>13.666666666666666</v>
      </c>
      <c r="N73" s="15">
        <v>-1</v>
      </c>
    </row>
    <row r="74" spans="1:14">
      <c r="A74" s="11" t="s">
        <v>284</v>
      </c>
      <c r="B74" s="14">
        <v>40056</v>
      </c>
      <c r="C74" s="15">
        <v>5170</v>
      </c>
      <c r="D74" s="21">
        <f t="shared" si="7"/>
        <v>48</v>
      </c>
      <c r="E74" s="17">
        <f t="shared" si="4"/>
        <v>-5.666666666666667</v>
      </c>
      <c r="F74" s="15">
        <v>14542</v>
      </c>
      <c r="G74" s="21">
        <f t="shared" si="8"/>
        <v>-31</v>
      </c>
      <c r="H74" s="17">
        <f t="shared" si="5"/>
        <v>-9.3333333333333339</v>
      </c>
      <c r="I74" s="16">
        <v>2129.6999999999998</v>
      </c>
      <c r="J74" s="15">
        <v>5</v>
      </c>
      <c r="K74" s="16">
        <f t="shared" si="9"/>
        <v>2124.6999999999998</v>
      </c>
      <c r="L74" s="22">
        <f t="shared" si="10"/>
        <v>8.8999999999996362</v>
      </c>
      <c r="M74" s="22">
        <f t="shared" si="6"/>
        <v>14.033333333333303</v>
      </c>
      <c r="N74" s="15">
        <v>-1</v>
      </c>
    </row>
    <row r="75" spans="1:14">
      <c r="A75" s="11" t="s">
        <v>285</v>
      </c>
      <c r="B75" s="14">
        <v>40086</v>
      </c>
      <c r="C75" s="15">
        <v>5144</v>
      </c>
      <c r="D75" s="21">
        <f t="shared" si="7"/>
        <v>-26</v>
      </c>
      <c r="E75" s="17">
        <f t="shared" ref="E75:E132" si="11">(D73+D74+D75)/3</f>
        <v>-10.666666666666666</v>
      </c>
      <c r="F75" s="15">
        <v>14481</v>
      </c>
      <c r="G75" s="21">
        <f t="shared" si="8"/>
        <v>-61</v>
      </c>
      <c r="H75" s="17">
        <f t="shared" ref="H75:H132" si="12">(G73+G74+G75)/3</f>
        <v>-35</v>
      </c>
      <c r="I75" s="16">
        <v>2136.6</v>
      </c>
      <c r="J75" s="15">
        <v>8</v>
      </c>
      <c r="K75" s="15">
        <f t="shared" si="9"/>
        <v>2128.6</v>
      </c>
      <c r="L75" s="22">
        <f t="shared" si="10"/>
        <v>3.9000000000000909</v>
      </c>
      <c r="M75" s="22">
        <f t="shared" ref="M75:M132" si="13">(L73+L74+L75)/3</f>
        <v>9.533333333333303</v>
      </c>
      <c r="N75" s="15">
        <v>-1</v>
      </c>
    </row>
    <row r="76" spans="1:14">
      <c r="A76" s="11" t="s">
        <v>286</v>
      </c>
      <c r="B76" s="14">
        <v>40117</v>
      </c>
      <c r="C76" s="15">
        <v>5158</v>
      </c>
      <c r="D76" s="21">
        <f t="shared" si="7"/>
        <v>14</v>
      </c>
      <c r="E76" s="17">
        <f t="shared" si="11"/>
        <v>12</v>
      </c>
      <c r="F76" s="15">
        <v>14523</v>
      </c>
      <c r="G76" s="21">
        <f t="shared" si="8"/>
        <v>42</v>
      </c>
      <c r="H76" s="17">
        <f t="shared" si="12"/>
        <v>-16.666666666666668</v>
      </c>
      <c r="I76" s="16">
        <v>2156.6</v>
      </c>
      <c r="J76" s="15">
        <v>17</v>
      </c>
      <c r="K76" s="16">
        <f t="shared" si="9"/>
        <v>2139.6</v>
      </c>
      <c r="L76" s="22">
        <f t="shared" si="10"/>
        <v>11</v>
      </c>
      <c r="M76" s="22">
        <f t="shared" si="13"/>
        <v>7.9333333333332421</v>
      </c>
      <c r="N76" s="15">
        <v>-1</v>
      </c>
    </row>
    <row r="77" spans="1:14">
      <c r="A77" s="11" t="s">
        <v>287</v>
      </c>
      <c r="B77" s="14">
        <v>40147</v>
      </c>
      <c r="C77" s="15">
        <v>5152</v>
      </c>
      <c r="D77" s="21">
        <f t="shared" si="7"/>
        <v>-6</v>
      </c>
      <c r="E77" s="17">
        <f t="shared" si="11"/>
        <v>-6</v>
      </c>
      <c r="F77" s="15">
        <v>14539</v>
      </c>
      <c r="G77" s="21">
        <f t="shared" si="8"/>
        <v>16</v>
      </c>
      <c r="H77" s="17">
        <f t="shared" si="12"/>
        <v>-1</v>
      </c>
      <c r="I77" s="16">
        <v>2159</v>
      </c>
      <c r="J77" s="15">
        <v>13</v>
      </c>
      <c r="K77" s="15">
        <f t="shared" si="9"/>
        <v>2146</v>
      </c>
      <c r="L77" s="22">
        <f t="shared" si="10"/>
        <v>6.4000000000000909</v>
      </c>
      <c r="M77" s="22">
        <f t="shared" si="13"/>
        <v>7.1000000000000609</v>
      </c>
      <c r="N77" s="15">
        <v>-1</v>
      </c>
    </row>
    <row r="78" spans="1:14">
      <c r="A78" s="11" t="s">
        <v>288</v>
      </c>
      <c r="B78" s="14">
        <v>40178</v>
      </c>
      <c r="C78" s="15">
        <v>5150</v>
      </c>
      <c r="D78" s="21">
        <f t="shared" si="7"/>
        <v>-2</v>
      </c>
      <c r="E78" s="17">
        <f t="shared" si="11"/>
        <v>2</v>
      </c>
      <c r="F78" s="15">
        <v>14501</v>
      </c>
      <c r="G78" s="21">
        <f t="shared" si="8"/>
        <v>-38</v>
      </c>
      <c r="H78" s="17">
        <f t="shared" si="12"/>
        <v>6.666666666666667</v>
      </c>
      <c r="I78" s="16">
        <v>2170.1999999999998</v>
      </c>
      <c r="J78" s="15">
        <v>15</v>
      </c>
      <c r="K78" s="16">
        <f t="shared" si="9"/>
        <v>2155.1999999999998</v>
      </c>
      <c r="L78" s="22">
        <f t="shared" si="10"/>
        <v>9.1999999999998181</v>
      </c>
      <c r="M78" s="22">
        <f t="shared" si="13"/>
        <v>8.8666666666666369</v>
      </c>
      <c r="N78" s="15">
        <v>-1</v>
      </c>
    </row>
    <row r="79" spans="1:14">
      <c r="A79" s="11" t="s">
        <v>289</v>
      </c>
      <c r="B79" s="14">
        <v>40209</v>
      </c>
      <c r="C79" s="15">
        <v>5141</v>
      </c>
      <c r="D79" s="21">
        <f t="shared" si="7"/>
        <v>-9</v>
      </c>
      <c r="E79" s="17">
        <f t="shared" si="11"/>
        <v>-5.666666666666667</v>
      </c>
      <c r="F79" s="15">
        <v>14479</v>
      </c>
      <c r="G79" s="21">
        <f t="shared" si="8"/>
        <v>-22</v>
      </c>
      <c r="H79" s="17">
        <f t="shared" si="12"/>
        <v>-14.666666666666666</v>
      </c>
      <c r="I79" s="16">
        <v>2184.6</v>
      </c>
      <c r="J79" s="15">
        <v>24</v>
      </c>
      <c r="K79" s="15">
        <f t="shared" si="9"/>
        <v>2160.6</v>
      </c>
      <c r="L79" s="22">
        <f t="shared" si="10"/>
        <v>5.4000000000000909</v>
      </c>
      <c r="M79" s="22">
        <f t="shared" si="13"/>
        <v>7</v>
      </c>
      <c r="N79" s="15">
        <v>-1</v>
      </c>
    </row>
    <row r="80" spans="1:14">
      <c r="A80" s="11" t="s">
        <v>290</v>
      </c>
      <c r="B80" s="14">
        <v>40237</v>
      </c>
      <c r="C80" s="15">
        <v>5147</v>
      </c>
      <c r="D80" s="21">
        <f t="shared" si="7"/>
        <v>6</v>
      </c>
      <c r="E80" s="17">
        <f t="shared" si="11"/>
        <v>-1.6666666666666667</v>
      </c>
      <c r="F80" s="15">
        <v>14450</v>
      </c>
      <c r="G80" s="21">
        <f t="shared" si="8"/>
        <v>-29</v>
      </c>
      <c r="H80" s="17">
        <f t="shared" si="12"/>
        <v>-29.666666666666668</v>
      </c>
      <c r="I80" s="16">
        <v>2203.3000000000002</v>
      </c>
      <c r="J80" s="15">
        <v>39</v>
      </c>
      <c r="K80" s="16">
        <f t="shared" si="9"/>
        <v>2164.3000000000002</v>
      </c>
      <c r="L80" s="22">
        <f t="shared" si="10"/>
        <v>3.7000000000002728</v>
      </c>
      <c r="M80" s="22">
        <f t="shared" si="13"/>
        <v>6.1000000000000609</v>
      </c>
      <c r="N80" s="15">
        <v>-1</v>
      </c>
    </row>
    <row r="81" spans="1:14">
      <c r="A81" s="11" t="s">
        <v>291</v>
      </c>
      <c r="B81" s="14">
        <v>40268</v>
      </c>
      <c r="C81" s="15">
        <v>5140</v>
      </c>
      <c r="D81" s="21">
        <f t="shared" si="7"/>
        <v>-7</v>
      </c>
      <c r="E81" s="17">
        <f t="shared" si="11"/>
        <v>-3.3333333333333335</v>
      </c>
      <c r="F81" s="15">
        <v>14449</v>
      </c>
      <c r="G81" s="21">
        <f t="shared" si="8"/>
        <v>-1</v>
      </c>
      <c r="H81" s="17">
        <f t="shared" si="12"/>
        <v>-17.333333333333332</v>
      </c>
      <c r="I81" s="16">
        <v>2257.4</v>
      </c>
      <c r="J81" s="15">
        <v>87</v>
      </c>
      <c r="K81" s="15">
        <f t="shared" si="9"/>
        <v>2170.4</v>
      </c>
      <c r="L81" s="22">
        <f t="shared" si="10"/>
        <v>6.0999999999999091</v>
      </c>
      <c r="M81" s="22">
        <f t="shared" si="13"/>
        <v>5.0666666666667579</v>
      </c>
      <c r="N81" s="15">
        <v>-1</v>
      </c>
    </row>
    <row r="82" spans="1:14">
      <c r="A82" s="11" t="s">
        <v>292</v>
      </c>
      <c r="B82" s="14">
        <v>40298</v>
      </c>
      <c r="C82" s="15">
        <v>5136</v>
      </c>
      <c r="D82" s="21">
        <f t="shared" si="7"/>
        <v>-4</v>
      </c>
      <c r="E82" s="17">
        <f t="shared" si="11"/>
        <v>-1.6666666666666667</v>
      </c>
      <c r="F82" s="15">
        <v>14448</v>
      </c>
      <c r="G82" s="21">
        <f t="shared" si="8"/>
        <v>-1</v>
      </c>
      <c r="H82" s="17">
        <f t="shared" si="12"/>
        <v>-10.333333333333334</v>
      </c>
      <c r="I82" s="16">
        <v>2324.8000000000002</v>
      </c>
      <c r="J82" s="15">
        <v>154</v>
      </c>
      <c r="K82" s="16">
        <f t="shared" si="9"/>
        <v>2170.8000000000002</v>
      </c>
      <c r="L82" s="22">
        <f t="shared" si="10"/>
        <v>0.40000000000009095</v>
      </c>
      <c r="M82" s="22">
        <f t="shared" si="13"/>
        <v>3.4000000000000909</v>
      </c>
      <c r="N82" s="15">
        <v>-1</v>
      </c>
    </row>
    <row r="83" spans="1:14">
      <c r="A83" s="11" t="s">
        <v>293</v>
      </c>
      <c r="B83" s="14">
        <v>40329</v>
      </c>
      <c r="C83" s="15">
        <v>5135</v>
      </c>
      <c r="D83" s="21">
        <f t="shared" si="7"/>
        <v>-1</v>
      </c>
      <c r="E83" s="17">
        <f t="shared" si="11"/>
        <v>-4</v>
      </c>
      <c r="F83" s="15">
        <v>14442</v>
      </c>
      <c r="G83" s="21">
        <f t="shared" si="8"/>
        <v>-6</v>
      </c>
      <c r="H83" s="17">
        <f t="shared" si="12"/>
        <v>-2.6666666666666665</v>
      </c>
      <c r="I83" s="16">
        <v>2756.1</v>
      </c>
      <c r="J83" s="15">
        <v>564</v>
      </c>
      <c r="K83" s="15">
        <f>I83-J83</f>
        <v>2192.1</v>
      </c>
      <c r="L83" s="22">
        <f t="shared" si="10"/>
        <v>21.299999999999727</v>
      </c>
      <c r="M83" s="22">
        <f t="shared" si="13"/>
        <v>9.2666666666665751</v>
      </c>
      <c r="N83" s="15">
        <v>-1</v>
      </c>
    </row>
    <row r="84" spans="1:14">
      <c r="A84" s="11" t="s">
        <v>294</v>
      </c>
      <c r="B84" s="14">
        <v>40359</v>
      </c>
      <c r="C84" s="15">
        <v>5139</v>
      </c>
      <c r="D84" s="21">
        <f t="shared" si="7"/>
        <v>4</v>
      </c>
      <c r="E84" s="17">
        <f t="shared" si="11"/>
        <v>-0.33333333333333331</v>
      </c>
      <c r="F84" s="15">
        <v>14428</v>
      </c>
      <c r="G84" s="21">
        <f t="shared" si="8"/>
        <v>-14</v>
      </c>
      <c r="H84" s="17">
        <f t="shared" si="12"/>
        <v>-7</v>
      </c>
      <c r="I84" s="16">
        <v>2534.1999999999998</v>
      </c>
      <c r="J84" s="15">
        <v>339</v>
      </c>
      <c r="K84" s="16">
        <f t="shared" si="9"/>
        <v>2195.1999999999998</v>
      </c>
      <c r="L84" s="22">
        <f t="shared" si="10"/>
        <v>3.0999999999999091</v>
      </c>
      <c r="M84" s="22">
        <f t="shared" si="13"/>
        <v>8.2666666666665751</v>
      </c>
      <c r="N84" s="15">
        <v>-1</v>
      </c>
    </row>
    <row r="85" spans="1:14">
      <c r="A85" s="11" t="s">
        <v>295</v>
      </c>
      <c r="B85" s="14">
        <v>40390</v>
      </c>
      <c r="C85" s="15">
        <v>5138</v>
      </c>
      <c r="D85" s="21">
        <f t="shared" si="7"/>
        <v>-1</v>
      </c>
      <c r="E85" s="17">
        <f t="shared" si="11"/>
        <v>0.66666666666666663</v>
      </c>
      <c r="F85" s="15">
        <v>14387</v>
      </c>
      <c r="G85" s="21">
        <f t="shared" si="8"/>
        <v>-41</v>
      </c>
      <c r="H85" s="17">
        <f t="shared" si="12"/>
        <v>-20.333333333333332</v>
      </c>
      <c r="I85" s="16">
        <v>2397.1999999999998</v>
      </c>
      <c r="J85" s="15">
        <v>196</v>
      </c>
      <c r="K85" s="15">
        <f>I85-J85</f>
        <v>2201.1999999999998</v>
      </c>
      <c r="L85" s="22">
        <f t="shared" si="10"/>
        <v>6</v>
      </c>
      <c r="M85" s="22">
        <f t="shared" si="13"/>
        <v>10.133333333333212</v>
      </c>
      <c r="N85" s="15">
        <v>-1</v>
      </c>
    </row>
    <row r="86" spans="1:14">
      <c r="A86" s="11" t="s">
        <v>296</v>
      </c>
      <c r="B86" s="14">
        <v>40421</v>
      </c>
      <c r="C86" s="15">
        <v>5130</v>
      </c>
      <c r="D86" s="21">
        <f t="shared" si="7"/>
        <v>-8</v>
      </c>
      <c r="E86" s="17">
        <f t="shared" si="11"/>
        <v>-1.6666666666666667</v>
      </c>
      <c r="F86" s="15">
        <v>14345</v>
      </c>
      <c r="G86" s="21">
        <f t="shared" si="8"/>
        <v>-42</v>
      </c>
      <c r="H86" s="17">
        <f t="shared" si="12"/>
        <v>-32.333333333333336</v>
      </c>
      <c r="I86" s="16">
        <v>2288.9</v>
      </c>
      <c r="J86" s="15">
        <v>82</v>
      </c>
      <c r="K86" s="16">
        <f t="shared" si="9"/>
        <v>2206.9</v>
      </c>
      <c r="L86" s="22">
        <f t="shared" si="10"/>
        <v>5.7000000000002728</v>
      </c>
      <c r="M86" s="22">
        <f t="shared" si="13"/>
        <v>4.933333333333394</v>
      </c>
      <c r="N86" s="15">
        <v>-1</v>
      </c>
    </row>
    <row r="87" spans="1:14">
      <c r="A87" s="11" t="s">
        <v>297</v>
      </c>
      <c r="B87" s="14">
        <v>40451</v>
      </c>
      <c r="C87" s="15">
        <v>5126</v>
      </c>
      <c r="D87" s="21">
        <f t="shared" si="7"/>
        <v>-4</v>
      </c>
      <c r="E87" s="17">
        <f t="shared" si="11"/>
        <v>-4.333333333333333</v>
      </c>
      <c r="F87" s="15">
        <v>14261</v>
      </c>
      <c r="G87" s="21">
        <f t="shared" si="8"/>
        <v>-84</v>
      </c>
      <c r="H87" s="17">
        <f t="shared" si="12"/>
        <v>-55.666666666666664</v>
      </c>
      <c r="I87" s="16">
        <v>2214</v>
      </c>
      <c r="J87" s="15">
        <v>6</v>
      </c>
      <c r="K87" s="15">
        <f t="shared" si="9"/>
        <v>2208</v>
      </c>
      <c r="L87" s="22">
        <f t="shared" si="10"/>
        <v>1.0999999999999091</v>
      </c>
      <c r="M87" s="22">
        <f t="shared" si="13"/>
        <v>4.266666666666727</v>
      </c>
      <c r="N87" s="15">
        <v>-1</v>
      </c>
    </row>
    <row r="88" spans="1:14">
      <c r="A88" s="11" t="s">
        <v>298</v>
      </c>
      <c r="B88" s="14">
        <v>40482</v>
      </c>
      <c r="C88" s="15">
        <v>5139</v>
      </c>
      <c r="D88" s="21">
        <f t="shared" si="7"/>
        <v>13</v>
      </c>
      <c r="E88" s="17">
        <f t="shared" si="11"/>
        <v>0.33333333333333331</v>
      </c>
      <c r="F88" s="15">
        <v>14293</v>
      </c>
      <c r="G88" s="21">
        <f t="shared" si="8"/>
        <v>32</v>
      </c>
      <c r="H88" s="17">
        <f t="shared" si="12"/>
        <v>-31.333333333333332</v>
      </c>
      <c r="I88" s="16">
        <v>2213.6</v>
      </c>
      <c r="J88" s="15">
        <v>1</v>
      </c>
      <c r="K88" s="16">
        <f t="shared" si="9"/>
        <v>2212.6</v>
      </c>
      <c r="L88" s="22">
        <f t="shared" si="10"/>
        <v>4.5999999999999091</v>
      </c>
      <c r="M88" s="22">
        <f t="shared" si="13"/>
        <v>3.8000000000000305</v>
      </c>
      <c r="N88" s="15">
        <v>-1</v>
      </c>
    </row>
    <row r="89" spans="1:14">
      <c r="A89" s="11" t="s">
        <v>299</v>
      </c>
      <c r="B89" s="14">
        <v>40512</v>
      </c>
      <c r="C89" s="15">
        <v>5139</v>
      </c>
      <c r="D89" s="21">
        <f t="shared" si="7"/>
        <v>0</v>
      </c>
      <c r="E89" s="17">
        <f t="shared" si="11"/>
        <v>3</v>
      </c>
      <c r="F89" s="15">
        <v>14281</v>
      </c>
      <c r="G89" s="21">
        <f t="shared" si="8"/>
        <v>-12</v>
      </c>
      <c r="H89" s="17">
        <f t="shared" si="12"/>
        <v>-21.333333333333332</v>
      </c>
      <c r="I89" s="16">
        <v>2215.1999999999998</v>
      </c>
      <c r="J89" s="15">
        <v>0</v>
      </c>
      <c r="K89" s="15">
        <f t="shared" si="9"/>
        <v>2215.1999999999998</v>
      </c>
      <c r="L89" s="22">
        <f t="shared" si="10"/>
        <v>2.5999999999999091</v>
      </c>
      <c r="M89" s="22">
        <f t="shared" si="13"/>
        <v>2.7666666666665756</v>
      </c>
      <c r="N89" s="15">
        <v>-1</v>
      </c>
    </row>
    <row r="90" spans="1:14">
      <c r="A90" s="11" t="s">
        <v>300</v>
      </c>
      <c r="B90" s="14">
        <v>40543</v>
      </c>
      <c r="C90" s="15">
        <v>5135</v>
      </c>
      <c r="D90" s="21">
        <f t="shared" si="7"/>
        <v>-4</v>
      </c>
      <c r="E90" s="17">
        <f t="shared" si="11"/>
        <v>3</v>
      </c>
      <c r="F90" s="15">
        <v>14258</v>
      </c>
      <c r="G90" s="21">
        <f t="shared" si="8"/>
        <v>-23</v>
      </c>
      <c r="H90" s="17">
        <f t="shared" si="12"/>
        <v>-1</v>
      </c>
      <c r="I90" s="16">
        <v>2221.3000000000002</v>
      </c>
      <c r="J90" s="15">
        <v>0</v>
      </c>
      <c r="K90" s="16">
        <f t="shared" si="9"/>
        <v>2221.3000000000002</v>
      </c>
      <c r="L90" s="22">
        <f t="shared" si="10"/>
        <v>6.1000000000003638</v>
      </c>
      <c r="M90" s="22">
        <f t="shared" si="13"/>
        <v>4.433333333333394</v>
      </c>
      <c r="N90" s="15">
        <v>-1</v>
      </c>
    </row>
    <row r="91" spans="1:14">
      <c r="A91" s="11" t="s">
        <v>301</v>
      </c>
      <c r="B91" s="14">
        <v>40574</v>
      </c>
      <c r="C91" s="15">
        <v>5141</v>
      </c>
      <c r="D91" s="21">
        <f t="shared" si="7"/>
        <v>6</v>
      </c>
      <c r="E91" s="17">
        <f t="shared" si="11"/>
        <v>0.66666666666666663</v>
      </c>
      <c r="F91" s="15">
        <v>14246</v>
      </c>
      <c r="G91" s="21">
        <f t="shared" si="8"/>
        <v>-12</v>
      </c>
      <c r="H91" s="17">
        <f t="shared" si="12"/>
        <v>-15.666666666666666</v>
      </c>
      <c r="I91" s="16">
        <v>2228.1999999999998</v>
      </c>
      <c r="J91" s="15">
        <v>1</v>
      </c>
      <c r="K91" s="15">
        <f t="shared" si="9"/>
        <v>2227.1999999999998</v>
      </c>
      <c r="L91" s="22">
        <f t="shared" si="10"/>
        <v>5.8999999999996362</v>
      </c>
      <c r="M91" s="22">
        <f t="shared" si="13"/>
        <v>4.8666666666666361</v>
      </c>
      <c r="N91" s="15">
        <v>-1</v>
      </c>
    </row>
    <row r="92" spans="1:14">
      <c r="A92" s="11" t="s">
        <v>302</v>
      </c>
      <c r="B92" s="14">
        <v>40602</v>
      </c>
      <c r="C92" s="15">
        <v>5107</v>
      </c>
      <c r="D92" s="21">
        <f t="shared" si="7"/>
        <v>-34</v>
      </c>
      <c r="E92" s="17">
        <f t="shared" si="11"/>
        <v>-10.666666666666666</v>
      </c>
      <c r="F92" s="15">
        <v>14224</v>
      </c>
      <c r="G92" s="21">
        <f t="shared" si="8"/>
        <v>-22</v>
      </c>
      <c r="H92" s="17">
        <f t="shared" si="12"/>
        <v>-19</v>
      </c>
      <c r="I92" s="16">
        <v>2232.8000000000002</v>
      </c>
      <c r="J92" s="15">
        <v>3</v>
      </c>
      <c r="K92" s="16">
        <f t="shared" si="9"/>
        <v>2229.8000000000002</v>
      </c>
      <c r="L92" s="22">
        <f t="shared" si="10"/>
        <v>2.6000000000003638</v>
      </c>
      <c r="M92" s="22">
        <f t="shared" si="13"/>
        <v>4.8666666666667879</v>
      </c>
      <c r="N92" s="15">
        <v>-1</v>
      </c>
    </row>
    <row r="93" spans="1:14">
      <c r="A93" s="11" t="s">
        <v>303</v>
      </c>
      <c r="B93" s="14">
        <v>40633</v>
      </c>
      <c r="C93" s="15">
        <v>5096</v>
      </c>
      <c r="D93" s="21">
        <f t="shared" si="7"/>
        <v>-11</v>
      </c>
      <c r="E93" s="17">
        <f t="shared" si="11"/>
        <v>-13</v>
      </c>
      <c r="F93" s="15">
        <v>14215</v>
      </c>
      <c r="G93" s="21">
        <f t="shared" si="8"/>
        <v>-9</v>
      </c>
      <c r="H93" s="17">
        <f t="shared" si="12"/>
        <v>-14.333333333333334</v>
      </c>
      <c r="I93" s="16">
        <v>2236.3000000000002</v>
      </c>
      <c r="J93" s="15">
        <v>3</v>
      </c>
      <c r="K93" s="15">
        <f t="shared" si="9"/>
        <v>2233.3000000000002</v>
      </c>
      <c r="L93" s="22">
        <f t="shared" si="10"/>
        <v>3.5</v>
      </c>
      <c r="M93" s="22">
        <f t="shared" si="13"/>
        <v>4</v>
      </c>
      <c r="N93" s="15">
        <v>-1</v>
      </c>
    </row>
    <row r="94" spans="1:14">
      <c r="A94" s="11" t="s">
        <v>304</v>
      </c>
      <c r="B94" s="14">
        <v>40663</v>
      </c>
      <c r="C94" s="15">
        <v>5091</v>
      </c>
      <c r="D94" s="21">
        <f t="shared" si="7"/>
        <v>-5</v>
      </c>
      <c r="E94" s="17">
        <f t="shared" si="11"/>
        <v>-16.666666666666668</v>
      </c>
      <c r="F94" s="15">
        <v>14226</v>
      </c>
      <c r="G94" s="21">
        <f t="shared" si="8"/>
        <v>11</v>
      </c>
      <c r="H94" s="17">
        <f t="shared" si="12"/>
        <v>-6.666666666666667</v>
      </c>
      <c r="I94" s="16">
        <v>2234.9</v>
      </c>
      <c r="J94" s="15">
        <v>0</v>
      </c>
      <c r="K94" s="16">
        <f t="shared" si="9"/>
        <v>2234.9</v>
      </c>
      <c r="L94" s="22">
        <f t="shared" si="10"/>
        <v>1.5999999999999091</v>
      </c>
      <c r="M94" s="22">
        <f t="shared" si="13"/>
        <v>2.5666666666667575</v>
      </c>
      <c r="N94" s="15">
        <v>-1</v>
      </c>
    </row>
    <row r="95" spans="1:14">
      <c r="A95" s="11" t="s">
        <v>305</v>
      </c>
      <c r="B95" s="14">
        <v>40694</v>
      </c>
      <c r="C95" s="15">
        <v>5082</v>
      </c>
      <c r="D95" s="21">
        <f t="shared" si="7"/>
        <v>-9</v>
      </c>
      <c r="E95" s="17">
        <f t="shared" si="11"/>
        <v>-8.3333333333333339</v>
      </c>
      <c r="F95" s="15">
        <v>14171</v>
      </c>
      <c r="G95" s="21">
        <f t="shared" si="8"/>
        <v>-55</v>
      </c>
      <c r="H95" s="17">
        <f t="shared" si="12"/>
        <v>-17.666666666666668</v>
      </c>
      <c r="I95" s="16">
        <v>2236.4</v>
      </c>
      <c r="J95" s="15">
        <v>0</v>
      </c>
      <c r="K95" s="15">
        <f t="shared" si="9"/>
        <v>2236.4</v>
      </c>
      <c r="L95" s="22">
        <f t="shared" si="10"/>
        <v>1.5</v>
      </c>
      <c r="M95" s="22">
        <f t="shared" si="13"/>
        <v>2.1999999999999695</v>
      </c>
      <c r="N95" s="15">
        <v>-1</v>
      </c>
    </row>
    <row r="96" spans="1:14">
      <c r="A96" s="11" t="s">
        <v>306</v>
      </c>
      <c r="B96" s="14">
        <v>40724</v>
      </c>
      <c r="C96" s="15">
        <v>5079</v>
      </c>
      <c r="D96" s="21">
        <f t="shared" si="7"/>
        <v>-3</v>
      </c>
      <c r="E96" s="17">
        <f t="shared" si="11"/>
        <v>-5.666666666666667</v>
      </c>
      <c r="F96" s="15">
        <v>14218</v>
      </c>
      <c r="G96" s="21">
        <f t="shared" si="8"/>
        <v>47</v>
      </c>
      <c r="H96" s="17">
        <f t="shared" si="12"/>
        <v>1</v>
      </c>
      <c r="I96" s="16">
        <v>2227.6</v>
      </c>
      <c r="J96" s="15">
        <v>0</v>
      </c>
      <c r="K96" s="16">
        <f t="shared" si="9"/>
        <v>2227.6</v>
      </c>
      <c r="L96" s="22">
        <f t="shared" si="10"/>
        <v>-8.8000000000001819</v>
      </c>
      <c r="M96" s="22">
        <f t="shared" si="13"/>
        <v>-1.9000000000000909</v>
      </c>
      <c r="N96" s="15">
        <v>-1</v>
      </c>
    </row>
    <row r="97" spans="1:14">
      <c r="A97" s="11" t="s">
        <v>307</v>
      </c>
      <c r="B97" s="14">
        <v>40755</v>
      </c>
      <c r="C97" s="15">
        <v>5058</v>
      </c>
      <c r="D97" s="21">
        <f t="shared" si="7"/>
        <v>-21</v>
      </c>
      <c r="E97" s="17">
        <f t="shared" si="11"/>
        <v>-11</v>
      </c>
      <c r="F97" s="15">
        <v>14125</v>
      </c>
      <c r="G97" s="21">
        <f t="shared" si="8"/>
        <v>-93</v>
      </c>
      <c r="H97" s="17">
        <f t="shared" si="12"/>
        <v>-33.666666666666664</v>
      </c>
      <c r="I97" s="16">
        <v>2225.3000000000002</v>
      </c>
      <c r="J97" s="15">
        <v>0</v>
      </c>
      <c r="K97" s="15">
        <f t="shared" si="9"/>
        <v>2225.3000000000002</v>
      </c>
      <c r="L97" s="22">
        <f t="shared" si="10"/>
        <v>-2.2999999999997272</v>
      </c>
      <c r="M97" s="22">
        <f t="shared" si="13"/>
        <v>-3.1999999999999695</v>
      </c>
      <c r="N97" s="15">
        <v>-1</v>
      </c>
    </row>
    <row r="98" spans="1:14">
      <c r="A98" s="11" t="s">
        <v>308</v>
      </c>
      <c r="B98" s="14">
        <v>40786</v>
      </c>
      <c r="C98" s="15">
        <v>5080</v>
      </c>
      <c r="D98" s="21">
        <f t="shared" si="7"/>
        <v>22</v>
      </c>
      <c r="E98" s="17">
        <f t="shared" si="11"/>
        <v>-0.66666666666666663</v>
      </c>
      <c r="F98" s="15">
        <v>14108</v>
      </c>
      <c r="G98" s="21">
        <f t="shared" si="8"/>
        <v>-17</v>
      </c>
      <c r="H98" s="17">
        <f t="shared" si="12"/>
        <v>-21</v>
      </c>
      <c r="I98" s="16">
        <v>2224.1999999999998</v>
      </c>
      <c r="J98" s="15">
        <v>0</v>
      </c>
      <c r="K98" s="16">
        <f t="shared" si="9"/>
        <v>2224.1999999999998</v>
      </c>
      <c r="L98" s="22">
        <f t="shared" si="10"/>
        <v>-1.1000000000003638</v>
      </c>
      <c r="M98" s="22">
        <f t="shared" si="13"/>
        <v>-4.0666666666667579</v>
      </c>
      <c r="N98" s="15">
        <v>-1</v>
      </c>
    </row>
    <row r="99" spans="1:14">
      <c r="A99" s="11" t="s">
        <v>309</v>
      </c>
      <c r="B99" s="14">
        <v>40816</v>
      </c>
      <c r="C99" s="15">
        <v>5079</v>
      </c>
      <c r="D99" s="21">
        <f t="shared" si="7"/>
        <v>-1</v>
      </c>
      <c r="E99" s="17">
        <f t="shared" si="11"/>
        <v>0</v>
      </c>
      <c r="F99" s="15">
        <v>14068</v>
      </c>
      <c r="G99" s="21">
        <f t="shared" si="8"/>
        <v>-40</v>
      </c>
      <c r="H99" s="17">
        <f t="shared" si="12"/>
        <v>-50</v>
      </c>
      <c r="I99" s="16">
        <v>2224.1</v>
      </c>
      <c r="J99" s="15">
        <v>0</v>
      </c>
      <c r="K99" s="15">
        <f t="shared" si="9"/>
        <v>2224.1</v>
      </c>
      <c r="L99" s="22">
        <f t="shared" si="10"/>
        <v>-9.9999999999909051E-2</v>
      </c>
      <c r="M99" s="22">
        <f t="shared" si="13"/>
        <v>-1.1666666666666667</v>
      </c>
      <c r="N99" s="15">
        <v>-1</v>
      </c>
    </row>
    <row r="100" spans="1:14">
      <c r="A100" s="11" t="s">
        <v>310</v>
      </c>
      <c r="B100" s="14">
        <v>40847</v>
      </c>
      <c r="C100" s="15">
        <v>5055</v>
      </c>
      <c r="D100" s="21">
        <f t="shared" si="7"/>
        <v>-24</v>
      </c>
      <c r="E100" s="17">
        <f t="shared" si="11"/>
        <v>-1</v>
      </c>
      <c r="F100" s="15">
        <v>14095</v>
      </c>
      <c r="G100" s="21">
        <f t="shared" si="8"/>
        <v>27</v>
      </c>
      <c r="H100" s="17">
        <f t="shared" si="12"/>
        <v>-10</v>
      </c>
      <c r="I100" s="16">
        <v>2223.4</v>
      </c>
      <c r="J100" s="15">
        <v>0</v>
      </c>
      <c r="K100" s="16">
        <f t="shared" si="9"/>
        <v>2223.4</v>
      </c>
      <c r="L100" s="22">
        <f t="shared" si="10"/>
        <v>-0.6999999999998181</v>
      </c>
      <c r="M100" s="22">
        <f t="shared" si="13"/>
        <v>-0.63333333333336361</v>
      </c>
      <c r="N100" s="15">
        <v>-1</v>
      </c>
    </row>
    <row r="101" spans="1:14">
      <c r="A101" s="11" t="s">
        <v>311</v>
      </c>
      <c r="B101" s="14">
        <v>40877</v>
      </c>
      <c r="C101" s="15">
        <v>5048</v>
      </c>
      <c r="D101" s="21">
        <f t="shared" si="7"/>
        <v>-7</v>
      </c>
      <c r="E101" s="17">
        <f t="shared" si="11"/>
        <v>-10.666666666666666</v>
      </c>
      <c r="F101" s="15">
        <v>14081</v>
      </c>
      <c r="G101" s="21">
        <f t="shared" si="8"/>
        <v>-14</v>
      </c>
      <c r="H101" s="17">
        <f t="shared" si="12"/>
        <v>-9</v>
      </c>
      <c r="I101" s="16">
        <v>2220.4</v>
      </c>
      <c r="J101" s="15">
        <v>0</v>
      </c>
      <c r="K101" s="15">
        <f t="shared" si="9"/>
        <v>2220.4</v>
      </c>
      <c r="L101" s="22">
        <f t="shared" si="10"/>
        <v>-3</v>
      </c>
      <c r="M101" s="22">
        <f t="shared" si="13"/>
        <v>-1.2666666666665758</v>
      </c>
      <c r="N101" s="15">
        <v>-1</v>
      </c>
    </row>
    <row r="102" spans="1:14">
      <c r="A102" s="11" t="s">
        <v>312</v>
      </c>
      <c r="B102" s="14">
        <v>40908</v>
      </c>
      <c r="C102" s="15">
        <v>5041</v>
      </c>
      <c r="D102" s="21">
        <f t="shared" si="7"/>
        <v>-7</v>
      </c>
      <c r="E102" s="17">
        <f t="shared" si="11"/>
        <v>-12.666666666666666</v>
      </c>
      <c r="F102" s="15">
        <v>14066</v>
      </c>
      <c r="G102" s="21">
        <f t="shared" si="8"/>
        <v>-15</v>
      </c>
      <c r="H102" s="17">
        <f t="shared" si="12"/>
        <v>-0.66666666666666663</v>
      </c>
      <c r="I102" s="16">
        <v>2218.9</v>
      </c>
      <c r="J102" s="15">
        <v>0</v>
      </c>
      <c r="K102" s="16">
        <f t="shared" si="9"/>
        <v>2218.9</v>
      </c>
      <c r="L102" s="22">
        <f t="shared" si="10"/>
        <v>-1.5</v>
      </c>
      <c r="M102" s="22">
        <f t="shared" si="13"/>
        <v>-1.7333333333332728</v>
      </c>
      <c r="N102" s="15">
        <v>-1</v>
      </c>
    </row>
    <row r="103" spans="1:14">
      <c r="A103" s="11" t="s">
        <v>313</v>
      </c>
      <c r="B103" s="14">
        <v>40939</v>
      </c>
      <c r="C103" s="15">
        <v>5048</v>
      </c>
      <c r="D103" s="21">
        <f t="shared" si="7"/>
        <v>7</v>
      </c>
      <c r="E103" s="17">
        <f t="shared" si="11"/>
        <v>-2.3333333333333335</v>
      </c>
      <c r="F103" s="15">
        <v>14061</v>
      </c>
      <c r="G103" s="21">
        <f t="shared" si="8"/>
        <v>-5</v>
      </c>
      <c r="H103" s="17">
        <f t="shared" si="12"/>
        <v>-11.333333333333334</v>
      </c>
      <c r="I103" s="16">
        <v>2213.1</v>
      </c>
      <c r="J103" s="15">
        <v>0</v>
      </c>
      <c r="K103" s="15">
        <f t="shared" si="9"/>
        <v>2213.1</v>
      </c>
      <c r="L103" s="22">
        <f t="shared" si="10"/>
        <v>-5.8000000000001819</v>
      </c>
      <c r="M103" s="22">
        <f t="shared" si="13"/>
        <v>-3.433333333333394</v>
      </c>
      <c r="N103" s="15">
        <v>-1</v>
      </c>
    </row>
    <row r="104" spans="1:14">
      <c r="A104" s="11" t="s">
        <v>314</v>
      </c>
      <c r="B104" s="14">
        <v>40968</v>
      </c>
      <c r="C104" s="15">
        <v>5049</v>
      </c>
      <c r="D104" s="21">
        <f t="shared" si="7"/>
        <v>1</v>
      </c>
      <c r="E104" s="17">
        <f t="shared" si="11"/>
        <v>0.33333333333333331</v>
      </c>
      <c r="F104" s="15">
        <v>14064</v>
      </c>
      <c r="G104" s="21">
        <f t="shared" si="8"/>
        <v>3</v>
      </c>
      <c r="H104" s="17">
        <f t="shared" si="12"/>
        <v>-5.666666666666667</v>
      </c>
      <c r="I104" s="16">
        <v>2209.4</v>
      </c>
      <c r="J104" s="15">
        <v>0</v>
      </c>
      <c r="K104" s="16">
        <f t="shared" si="9"/>
        <v>2209.4</v>
      </c>
      <c r="L104" s="22">
        <f t="shared" si="10"/>
        <v>-3.6999999999998181</v>
      </c>
      <c r="M104" s="22">
        <f t="shared" si="13"/>
        <v>-3.6666666666666665</v>
      </c>
      <c r="N104" s="15">
        <v>-1</v>
      </c>
    </row>
    <row r="105" spans="1:14">
      <c r="A105" s="11" t="s">
        <v>315</v>
      </c>
      <c r="B105" s="14">
        <v>40999</v>
      </c>
      <c r="C105" s="15">
        <v>5053</v>
      </c>
      <c r="D105" s="21">
        <f t="shared" si="7"/>
        <v>4</v>
      </c>
      <c r="E105" s="17">
        <f t="shared" si="11"/>
        <v>4</v>
      </c>
      <c r="F105" s="15">
        <v>14058</v>
      </c>
      <c r="G105" s="21">
        <f t="shared" si="8"/>
        <v>-6</v>
      </c>
      <c r="H105" s="17">
        <f t="shared" si="12"/>
        <v>-2.6666666666666665</v>
      </c>
      <c r="I105" s="16">
        <v>2210.8000000000002</v>
      </c>
      <c r="J105" s="15">
        <v>0</v>
      </c>
      <c r="K105" s="15">
        <f t="shared" si="9"/>
        <v>2210.8000000000002</v>
      </c>
      <c r="L105" s="22">
        <f t="shared" si="10"/>
        <v>1.4000000000000909</v>
      </c>
      <c r="M105" s="22">
        <f t="shared" si="13"/>
        <v>-2.6999999999999695</v>
      </c>
      <c r="N105" s="15">
        <v>-1</v>
      </c>
    </row>
    <row r="106" spans="1:14">
      <c r="A106" s="11" t="s">
        <v>316</v>
      </c>
      <c r="B106" s="14">
        <v>41029</v>
      </c>
      <c r="C106" s="15">
        <v>5058</v>
      </c>
      <c r="D106" s="21">
        <f t="shared" si="7"/>
        <v>5</v>
      </c>
      <c r="E106" s="17">
        <f t="shared" si="11"/>
        <v>3.3333333333333335</v>
      </c>
      <c r="F106" s="15">
        <v>14047</v>
      </c>
      <c r="G106" s="21">
        <f t="shared" si="8"/>
        <v>-11</v>
      </c>
      <c r="H106" s="17">
        <f t="shared" si="12"/>
        <v>-4.666666666666667</v>
      </c>
      <c r="I106" s="16">
        <v>2210.1</v>
      </c>
      <c r="J106" s="15">
        <v>0</v>
      </c>
      <c r="K106" s="16">
        <f t="shared" si="9"/>
        <v>2210.1</v>
      </c>
      <c r="L106" s="22">
        <f t="shared" si="10"/>
        <v>-0.70000000000027285</v>
      </c>
      <c r="M106" s="22">
        <f t="shared" si="13"/>
        <v>-1</v>
      </c>
      <c r="N106" s="15">
        <v>-1</v>
      </c>
    </row>
    <row r="107" spans="1:14">
      <c r="A107" s="11" t="s">
        <v>317</v>
      </c>
      <c r="B107" s="14">
        <v>41060</v>
      </c>
      <c r="C107" s="15">
        <v>5049</v>
      </c>
      <c r="D107" s="21">
        <f t="shared" si="7"/>
        <v>-9</v>
      </c>
      <c r="E107" s="17">
        <f t="shared" si="11"/>
        <v>0</v>
      </c>
      <c r="F107" s="15">
        <v>14036</v>
      </c>
      <c r="G107" s="21">
        <f t="shared" si="8"/>
        <v>-11</v>
      </c>
      <c r="H107" s="17">
        <f t="shared" si="12"/>
        <v>-9.3333333333333339</v>
      </c>
      <c r="I107" s="16">
        <v>2211</v>
      </c>
      <c r="J107" s="15">
        <v>0</v>
      </c>
      <c r="K107" s="15">
        <f t="shared" si="9"/>
        <v>2211</v>
      </c>
      <c r="L107" s="22">
        <f t="shared" si="10"/>
        <v>0.90000000000009095</v>
      </c>
      <c r="M107" s="22">
        <f t="shared" si="13"/>
        <v>0.53333333333330302</v>
      </c>
      <c r="N107" s="15">
        <v>-1</v>
      </c>
    </row>
    <row r="108" spans="1:14">
      <c r="A108" s="11" t="s">
        <v>318</v>
      </c>
      <c r="B108" s="14">
        <v>41090</v>
      </c>
      <c r="C108" s="15">
        <v>5056</v>
      </c>
      <c r="D108" s="21">
        <f t="shared" si="7"/>
        <v>7</v>
      </c>
      <c r="E108" s="17">
        <f t="shared" si="11"/>
        <v>1</v>
      </c>
      <c r="F108" s="15">
        <v>14043</v>
      </c>
      <c r="G108" s="21">
        <f t="shared" si="8"/>
        <v>7</v>
      </c>
      <c r="H108" s="17">
        <f t="shared" si="12"/>
        <v>-5</v>
      </c>
      <c r="I108" s="16">
        <v>2210.8000000000002</v>
      </c>
      <c r="J108" s="15">
        <v>0</v>
      </c>
      <c r="K108" s="16">
        <f t="shared" si="9"/>
        <v>2210.8000000000002</v>
      </c>
      <c r="L108" s="22">
        <f t="shared" si="10"/>
        <v>-0.1999999999998181</v>
      </c>
      <c r="M108" s="22">
        <f t="shared" si="13"/>
        <v>0</v>
      </c>
      <c r="N108" s="15">
        <v>-1</v>
      </c>
    </row>
    <row r="109" spans="1:14">
      <c r="A109" s="11" t="s">
        <v>319</v>
      </c>
      <c r="B109" s="14">
        <v>41121</v>
      </c>
      <c r="C109" s="15">
        <v>5053</v>
      </c>
      <c r="D109" s="21">
        <f t="shared" si="7"/>
        <v>-3</v>
      </c>
      <c r="E109" s="17">
        <f t="shared" si="11"/>
        <v>-1.6666666666666667</v>
      </c>
      <c r="F109" s="15">
        <v>14044</v>
      </c>
      <c r="G109" s="21">
        <f t="shared" si="8"/>
        <v>1</v>
      </c>
      <c r="H109" s="17">
        <f t="shared" si="12"/>
        <v>-1</v>
      </c>
      <c r="I109" s="16">
        <v>2202.4</v>
      </c>
      <c r="J109" s="15">
        <v>0</v>
      </c>
      <c r="K109" s="15">
        <f t="shared" si="9"/>
        <v>2202.4</v>
      </c>
      <c r="L109" s="22">
        <f t="shared" si="10"/>
        <v>-8.4000000000000909</v>
      </c>
      <c r="M109" s="22">
        <f t="shared" si="13"/>
        <v>-2.566666666666606</v>
      </c>
      <c r="N109" s="15">
        <v>-1</v>
      </c>
    </row>
    <row r="110" spans="1:14">
      <c r="A110" s="11" t="s">
        <v>320</v>
      </c>
      <c r="B110" s="14">
        <v>41152</v>
      </c>
      <c r="C110" s="15">
        <v>5058</v>
      </c>
      <c r="D110" s="21">
        <f t="shared" si="7"/>
        <v>5</v>
      </c>
      <c r="E110" s="17">
        <f t="shared" si="11"/>
        <v>3</v>
      </c>
      <c r="F110" s="15">
        <v>14048</v>
      </c>
      <c r="G110" s="21">
        <f t="shared" si="8"/>
        <v>4</v>
      </c>
      <c r="H110" s="17">
        <f t="shared" si="12"/>
        <v>4</v>
      </c>
      <c r="I110" s="16">
        <v>2209.6</v>
      </c>
      <c r="J110" s="15">
        <v>0</v>
      </c>
      <c r="K110" s="16">
        <f t="shared" si="9"/>
        <v>2209.6</v>
      </c>
      <c r="L110" s="22">
        <f t="shared" si="10"/>
        <v>7.1999999999998181</v>
      </c>
      <c r="M110" s="22">
        <f t="shared" si="13"/>
        <v>-0.46666666666669698</v>
      </c>
      <c r="N110" s="15">
        <v>-1</v>
      </c>
    </row>
    <row r="111" spans="1:14">
      <c r="A111" s="11" t="s">
        <v>321</v>
      </c>
      <c r="B111" s="14">
        <v>41182</v>
      </c>
      <c r="C111" s="15">
        <v>5074</v>
      </c>
      <c r="D111" s="21">
        <f t="shared" si="7"/>
        <v>16</v>
      </c>
      <c r="E111" s="17">
        <f t="shared" si="11"/>
        <v>6</v>
      </c>
      <c r="F111" s="15">
        <v>14034</v>
      </c>
      <c r="G111" s="21">
        <f t="shared" si="8"/>
        <v>-14</v>
      </c>
      <c r="H111" s="17">
        <f t="shared" si="12"/>
        <v>-3</v>
      </c>
      <c r="I111" s="16">
        <v>2215.9</v>
      </c>
      <c r="J111" s="15">
        <v>0</v>
      </c>
      <c r="K111" s="15">
        <f t="shared" si="9"/>
        <v>2215.9</v>
      </c>
      <c r="L111" s="22">
        <f t="shared" si="10"/>
        <v>6.3000000000001819</v>
      </c>
      <c r="M111" s="22">
        <f t="shared" si="13"/>
        <v>1.6999999999999698</v>
      </c>
      <c r="N111" s="15">
        <v>-1</v>
      </c>
    </row>
    <row r="112" spans="1:14">
      <c r="A112" s="11" t="s">
        <v>322</v>
      </c>
      <c r="B112" s="14">
        <v>41213</v>
      </c>
      <c r="C112" s="15">
        <v>5052</v>
      </c>
      <c r="D112" s="21">
        <f t="shared" si="7"/>
        <v>-22</v>
      </c>
      <c r="E112" s="17">
        <f t="shared" si="11"/>
        <v>-0.33333333333333331</v>
      </c>
      <c r="F112" s="15">
        <v>14024</v>
      </c>
      <c r="G112" s="21">
        <f t="shared" si="8"/>
        <v>-10</v>
      </c>
      <c r="H112" s="17">
        <f t="shared" si="12"/>
        <v>-6.666666666666667</v>
      </c>
      <c r="I112" s="16">
        <v>2212</v>
      </c>
      <c r="J112" s="15">
        <v>0</v>
      </c>
      <c r="K112" s="16">
        <f t="shared" si="9"/>
        <v>2212</v>
      </c>
      <c r="L112" s="22">
        <f t="shared" si="10"/>
        <v>-3.9000000000000909</v>
      </c>
      <c r="M112" s="22">
        <f t="shared" si="13"/>
        <v>3.1999999999999695</v>
      </c>
      <c r="N112" s="15">
        <v>-1</v>
      </c>
    </row>
    <row r="113" spans="1:14">
      <c r="A113" s="11" t="s">
        <v>323</v>
      </c>
      <c r="B113" s="14">
        <v>41243</v>
      </c>
      <c r="C113" s="15">
        <v>5052</v>
      </c>
      <c r="D113" s="21">
        <f t="shared" si="7"/>
        <v>0</v>
      </c>
      <c r="E113" s="17">
        <f t="shared" si="11"/>
        <v>-2</v>
      </c>
      <c r="F113" s="15">
        <v>14021</v>
      </c>
      <c r="G113" s="21">
        <f t="shared" si="8"/>
        <v>-3</v>
      </c>
      <c r="H113" s="17">
        <f>(G111+G112+G113)/3</f>
        <v>-9</v>
      </c>
      <c r="I113" s="16">
        <v>2211.4</v>
      </c>
      <c r="J113" s="15">
        <v>0</v>
      </c>
      <c r="K113" s="15">
        <f t="shared" si="9"/>
        <v>2211.4</v>
      </c>
      <c r="L113" s="22">
        <f t="shared" si="10"/>
        <v>-0.59999999999990905</v>
      </c>
      <c r="M113" s="22">
        <f t="shared" si="13"/>
        <v>0.6000000000000606</v>
      </c>
      <c r="N113" s="15">
        <v>-1</v>
      </c>
    </row>
    <row r="114" spans="1:14">
      <c r="A114" s="11" t="s">
        <v>324</v>
      </c>
      <c r="B114" s="14">
        <v>41274</v>
      </c>
      <c r="C114" s="15">
        <v>5050</v>
      </c>
      <c r="D114" s="21">
        <f t="shared" si="7"/>
        <v>-2</v>
      </c>
      <c r="E114" s="17">
        <f t="shared" si="11"/>
        <v>-8</v>
      </c>
      <c r="F114" s="15">
        <v>14024</v>
      </c>
      <c r="G114" s="21">
        <f t="shared" si="8"/>
        <v>3</v>
      </c>
      <c r="H114" s="17">
        <f t="shared" si="12"/>
        <v>-3.3333333333333335</v>
      </c>
      <c r="I114" s="16">
        <v>2209.9</v>
      </c>
      <c r="J114" s="15">
        <v>0</v>
      </c>
      <c r="K114" s="16">
        <f t="shared" si="9"/>
        <v>2209.9</v>
      </c>
      <c r="L114" s="22">
        <f t="shared" si="10"/>
        <v>-1.5</v>
      </c>
      <c r="M114" s="22">
        <f t="shared" si="13"/>
        <v>-2</v>
      </c>
      <c r="N114" s="15">
        <v>-1</v>
      </c>
    </row>
    <row r="115" spans="1:14">
      <c r="A115" s="11" t="s">
        <v>325</v>
      </c>
      <c r="B115" s="14">
        <v>41305</v>
      </c>
      <c r="C115" s="15">
        <v>5034</v>
      </c>
      <c r="D115" s="21">
        <f t="shared" si="7"/>
        <v>-16</v>
      </c>
      <c r="E115" s="17">
        <f t="shared" si="11"/>
        <v>-6</v>
      </c>
      <c r="F115" s="15">
        <v>14023</v>
      </c>
      <c r="G115" s="21">
        <f t="shared" si="8"/>
        <v>-1</v>
      </c>
      <c r="H115" s="17">
        <f t="shared" si="12"/>
        <v>-0.33333333333333331</v>
      </c>
      <c r="I115" s="16">
        <v>2206</v>
      </c>
      <c r="J115" s="15">
        <v>0</v>
      </c>
      <c r="K115" s="15">
        <f t="shared" si="9"/>
        <v>2206</v>
      </c>
      <c r="L115" s="22">
        <f t="shared" si="10"/>
        <v>-3.9000000000000909</v>
      </c>
      <c r="M115" s="22">
        <f t="shared" si="13"/>
        <v>-2</v>
      </c>
      <c r="N115" s="15">
        <v>-1</v>
      </c>
    </row>
    <row r="116" spans="1:14">
      <c r="A116" s="11" t="s">
        <v>326</v>
      </c>
      <c r="B116" s="14">
        <v>41333</v>
      </c>
      <c r="C116" s="15">
        <v>5049</v>
      </c>
      <c r="D116" s="21">
        <f t="shared" si="7"/>
        <v>15</v>
      </c>
      <c r="E116" s="17">
        <f t="shared" si="11"/>
        <v>-1</v>
      </c>
      <c r="F116" s="15">
        <v>14024</v>
      </c>
      <c r="G116" s="21">
        <f t="shared" si="8"/>
        <v>1</v>
      </c>
      <c r="H116" s="17">
        <f t="shared" si="12"/>
        <v>1</v>
      </c>
      <c r="I116" s="16">
        <v>2203.6</v>
      </c>
      <c r="J116" s="15">
        <v>0</v>
      </c>
      <c r="K116" s="16">
        <f t="shared" si="9"/>
        <v>2203.6</v>
      </c>
      <c r="L116" s="22">
        <f t="shared" si="10"/>
        <v>-2.4000000000000909</v>
      </c>
      <c r="M116" s="22">
        <f t="shared" si="13"/>
        <v>-2.6000000000000605</v>
      </c>
      <c r="N116" s="15">
        <v>-1</v>
      </c>
    </row>
    <row r="117" spans="1:14">
      <c r="A117" s="11" t="s">
        <v>327</v>
      </c>
      <c r="B117" s="14">
        <v>41364</v>
      </c>
      <c r="C117" s="15">
        <v>5056</v>
      </c>
      <c r="D117" s="21">
        <f t="shared" si="7"/>
        <v>7</v>
      </c>
      <c r="E117" s="17">
        <f t="shared" si="11"/>
        <v>2</v>
      </c>
      <c r="F117" s="15">
        <v>14015</v>
      </c>
      <c r="G117" s="21">
        <f t="shared" si="8"/>
        <v>-9</v>
      </c>
      <c r="H117" s="17">
        <f t="shared" si="12"/>
        <v>-3</v>
      </c>
      <c r="I117" s="16">
        <v>2199.5</v>
      </c>
      <c r="J117" s="15">
        <v>0</v>
      </c>
      <c r="K117" s="15">
        <f t="shared" si="9"/>
        <v>2199.5</v>
      </c>
      <c r="L117" s="22">
        <f t="shared" si="10"/>
        <v>-4.0999999999999091</v>
      </c>
      <c r="M117" s="22">
        <f t="shared" si="13"/>
        <v>-3.466666666666697</v>
      </c>
      <c r="N117" s="15">
        <v>-1</v>
      </c>
    </row>
    <row r="118" spans="1:14">
      <c r="A118" s="11" t="s">
        <v>328</v>
      </c>
      <c r="B118" s="14">
        <v>41394</v>
      </c>
      <c r="C118" s="15">
        <v>5053</v>
      </c>
      <c r="D118" s="21">
        <f t="shared" si="7"/>
        <v>-3</v>
      </c>
      <c r="E118" s="17">
        <f t="shared" si="11"/>
        <v>6.333333333333333</v>
      </c>
      <c r="F118" s="15">
        <v>14031</v>
      </c>
      <c r="G118" s="21">
        <f t="shared" si="8"/>
        <v>16</v>
      </c>
      <c r="H118" s="17">
        <f t="shared" si="12"/>
        <v>2.6666666666666665</v>
      </c>
      <c r="I118" s="16">
        <v>2190.1999999999998</v>
      </c>
      <c r="J118" s="15">
        <v>0</v>
      </c>
      <c r="K118" s="16">
        <f t="shared" si="9"/>
        <v>2190.1999999999998</v>
      </c>
      <c r="L118" s="22">
        <f t="shared" si="10"/>
        <v>-9.3000000000001819</v>
      </c>
      <c r="M118" s="22">
        <f t="shared" si="13"/>
        <v>-5.266666666666727</v>
      </c>
      <c r="N118" s="15">
        <v>-1</v>
      </c>
    </row>
    <row r="119" spans="1:14">
      <c r="A119" s="11" t="s">
        <v>329</v>
      </c>
      <c r="B119" s="14">
        <v>41425</v>
      </c>
      <c r="C119" s="15">
        <v>5047</v>
      </c>
      <c r="D119" s="21">
        <f t="shared" si="7"/>
        <v>-6</v>
      </c>
      <c r="E119" s="17">
        <f t="shared" si="11"/>
        <v>-0.66666666666666663</v>
      </c>
      <c r="F119" s="15">
        <v>14037</v>
      </c>
      <c r="G119" s="21">
        <f t="shared" si="8"/>
        <v>6</v>
      </c>
      <c r="H119" s="17">
        <f t="shared" si="12"/>
        <v>4.333333333333333</v>
      </c>
      <c r="I119" s="16">
        <v>2179.5</v>
      </c>
      <c r="J119" s="15">
        <v>0</v>
      </c>
      <c r="K119" s="15">
        <f t="shared" si="9"/>
        <v>2179.5</v>
      </c>
      <c r="L119" s="22">
        <f t="shared" si="10"/>
        <v>-10.699999999999818</v>
      </c>
      <c r="M119" s="22">
        <f t="shared" si="13"/>
        <v>-8.033333333333303</v>
      </c>
      <c r="N119" s="15">
        <v>-1</v>
      </c>
    </row>
    <row r="120" spans="1:14">
      <c r="A120" s="11" t="s">
        <v>330</v>
      </c>
      <c r="B120" s="14">
        <v>41455</v>
      </c>
      <c r="C120" s="15">
        <v>5034</v>
      </c>
      <c r="D120" s="21">
        <f t="shared" si="7"/>
        <v>-13</v>
      </c>
      <c r="E120" s="17">
        <f t="shared" si="11"/>
        <v>-7.333333333333333</v>
      </c>
      <c r="F120" s="15">
        <v>14051</v>
      </c>
      <c r="G120" s="21">
        <f t="shared" si="8"/>
        <v>14</v>
      </c>
      <c r="H120" s="17">
        <f t="shared" si="12"/>
        <v>12</v>
      </c>
      <c r="I120" s="16">
        <v>2172.6999999999998</v>
      </c>
      <c r="J120" s="15">
        <v>0</v>
      </c>
      <c r="K120" s="16">
        <f t="shared" si="9"/>
        <v>2172.6999999999998</v>
      </c>
      <c r="L120" s="22">
        <f t="shared" si="10"/>
        <v>-6.8000000000001819</v>
      </c>
      <c r="M120" s="22">
        <f t="shared" si="13"/>
        <v>-8.933333333333394</v>
      </c>
      <c r="N120" s="15">
        <v>-1</v>
      </c>
    </row>
    <row r="121" spans="1:14">
      <c r="A121" s="11" t="s">
        <v>331</v>
      </c>
      <c r="B121" s="14">
        <v>41486</v>
      </c>
      <c r="C121" s="15">
        <v>5025</v>
      </c>
      <c r="D121" s="21">
        <f t="shared" si="7"/>
        <v>-9</v>
      </c>
      <c r="E121" s="17">
        <f t="shared" si="11"/>
        <v>-9.3333333333333339</v>
      </c>
      <c r="F121" s="15">
        <v>14050</v>
      </c>
      <c r="G121" s="21">
        <f t="shared" si="8"/>
        <v>-1</v>
      </c>
      <c r="H121" s="17">
        <f t="shared" si="12"/>
        <v>6.333333333333333</v>
      </c>
      <c r="I121" s="16">
        <v>2165.5</v>
      </c>
      <c r="J121" s="15">
        <v>0</v>
      </c>
      <c r="K121" s="15">
        <f t="shared" si="9"/>
        <v>2165.5</v>
      </c>
      <c r="L121" s="22">
        <f t="shared" si="10"/>
        <v>-7.1999999999998181</v>
      </c>
      <c r="M121" s="22">
        <f t="shared" si="13"/>
        <v>-8.2333333333332721</v>
      </c>
      <c r="N121" s="15">
        <v>-1</v>
      </c>
    </row>
    <row r="122" spans="1:14">
      <c r="A122" s="11" t="s">
        <v>332</v>
      </c>
      <c r="B122" s="14">
        <v>41517</v>
      </c>
      <c r="C122" s="15">
        <v>5039</v>
      </c>
      <c r="D122" s="21">
        <f t="shared" si="7"/>
        <v>14</v>
      </c>
      <c r="E122" s="17">
        <f t="shared" si="11"/>
        <v>-2.6666666666666665</v>
      </c>
      <c r="F122" s="15">
        <v>14065</v>
      </c>
      <c r="G122" s="21">
        <f t="shared" si="8"/>
        <v>15</v>
      </c>
      <c r="H122" s="17">
        <f t="shared" si="12"/>
        <v>9.3333333333333339</v>
      </c>
      <c r="I122" s="16">
        <v>2157.6</v>
      </c>
      <c r="J122" s="15">
        <v>0</v>
      </c>
      <c r="K122" s="16">
        <f t="shared" si="9"/>
        <v>2157.6</v>
      </c>
      <c r="L122" s="22">
        <f t="shared" si="10"/>
        <v>-7.9000000000000909</v>
      </c>
      <c r="M122" s="22">
        <f t="shared" si="13"/>
        <v>-7.30000000000003</v>
      </c>
      <c r="N122" s="15">
        <v>-1</v>
      </c>
    </row>
    <row r="123" spans="1:14">
      <c r="A123" s="11" t="s">
        <v>333</v>
      </c>
      <c r="B123" s="14">
        <v>41547</v>
      </c>
      <c r="C123" s="15">
        <v>5051</v>
      </c>
      <c r="D123" s="21">
        <f t="shared" si="7"/>
        <v>12</v>
      </c>
      <c r="E123" s="17">
        <f t="shared" si="11"/>
        <v>5.666666666666667</v>
      </c>
      <c r="F123" s="15">
        <v>14069</v>
      </c>
      <c r="G123" s="21">
        <f t="shared" si="8"/>
        <v>4</v>
      </c>
      <c r="H123" s="17">
        <f t="shared" si="12"/>
        <v>6</v>
      </c>
      <c r="I123" s="16">
        <v>2152.6999999999998</v>
      </c>
      <c r="J123" s="15">
        <v>0</v>
      </c>
      <c r="K123" s="15">
        <f t="shared" si="9"/>
        <v>2152.6999999999998</v>
      </c>
      <c r="L123" s="22">
        <f t="shared" si="10"/>
        <v>-4.9000000000000909</v>
      </c>
      <c r="M123" s="22">
        <f t="shared" si="13"/>
        <v>-6.666666666666667</v>
      </c>
      <c r="N123" s="15">
        <v>-1</v>
      </c>
    </row>
    <row r="124" spans="1:14">
      <c r="A124" s="11" t="s">
        <v>334</v>
      </c>
      <c r="B124" s="14">
        <v>41578</v>
      </c>
      <c r="C124" s="15">
        <v>5057</v>
      </c>
      <c r="D124" s="21">
        <f t="shared" si="7"/>
        <v>6</v>
      </c>
      <c r="E124" s="17">
        <f t="shared" si="11"/>
        <v>10.666666666666666</v>
      </c>
      <c r="F124" s="15">
        <v>14065</v>
      </c>
      <c r="G124" s="21">
        <f t="shared" si="8"/>
        <v>-4</v>
      </c>
      <c r="H124" s="17">
        <f t="shared" si="12"/>
        <v>5</v>
      </c>
      <c r="I124" s="16">
        <v>2143.4</v>
      </c>
      <c r="J124" s="15">
        <v>0</v>
      </c>
      <c r="K124" s="16">
        <f t="shared" si="9"/>
        <v>2143.4</v>
      </c>
      <c r="L124" s="22">
        <f t="shared" si="10"/>
        <v>-9.2999999999997272</v>
      </c>
      <c r="M124" s="22">
        <f t="shared" si="13"/>
        <v>-7.3666666666666361</v>
      </c>
      <c r="N124" s="15">
        <v>-1</v>
      </c>
    </row>
    <row r="125" spans="1:14">
      <c r="A125" s="11" t="s">
        <v>335</v>
      </c>
      <c r="B125" s="14">
        <v>41608</v>
      </c>
      <c r="C125" s="15">
        <v>5060</v>
      </c>
      <c r="D125" s="21">
        <f t="shared" si="7"/>
        <v>3</v>
      </c>
      <c r="E125" s="17">
        <f t="shared" si="11"/>
        <v>7</v>
      </c>
      <c r="F125" s="15">
        <v>14057</v>
      </c>
      <c r="G125" s="21">
        <f t="shared" si="8"/>
        <v>-8</v>
      </c>
      <c r="H125" s="17">
        <f t="shared" si="12"/>
        <v>-2.6666666666666665</v>
      </c>
      <c r="I125" s="16">
        <v>2147.6</v>
      </c>
      <c r="J125" s="15">
        <v>0</v>
      </c>
      <c r="K125" s="15">
        <f t="shared" si="9"/>
        <v>2147.6</v>
      </c>
      <c r="L125" s="22">
        <f t="shared" si="10"/>
        <v>4.1999999999998181</v>
      </c>
      <c r="M125" s="22">
        <f t="shared" si="13"/>
        <v>-3.3333333333333335</v>
      </c>
      <c r="N125" s="15">
        <v>-1</v>
      </c>
    </row>
    <row r="126" spans="1:14">
      <c r="A126" s="11" t="s">
        <v>336</v>
      </c>
      <c r="B126" s="14">
        <v>41639</v>
      </c>
      <c r="C126" s="15">
        <v>5064</v>
      </c>
      <c r="D126" s="21">
        <f t="shared" si="7"/>
        <v>4</v>
      </c>
      <c r="E126" s="17">
        <f t="shared" si="11"/>
        <v>4.333333333333333</v>
      </c>
      <c r="F126" s="15">
        <v>14054</v>
      </c>
      <c r="G126" s="21">
        <f t="shared" si="8"/>
        <v>-3</v>
      </c>
      <c r="H126" s="17">
        <f t="shared" si="12"/>
        <v>-5</v>
      </c>
      <c r="I126" s="16">
        <v>2141.3000000000002</v>
      </c>
      <c r="J126" s="15">
        <v>0</v>
      </c>
      <c r="K126" s="16">
        <f>I126-J126</f>
        <v>2141.3000000000002</v>
      </c>
      <c r="L126" s="22">
        <f t="shared" si="10"/>
        <v>-6.2999999999997272</v>
      </c>
      <c r="M126" s="22">
        <f t="shared" si="13"/>
        <v>-3.7999999999998786</v>
      </c>
      <c r="N126" s="15">
        <v>-1</v>
      </c>
    </row>
    <row r="127" spans="1:14">
      <c r="A127" s="11" t="s">
        <v>337</v>
      </c>
      <c r="B127" s="14">
        <v>41670</v>
      </c>
      <c r="C127" s="15">
        <v>5057</v>
      </c>
      <c r="D127" s="21">
        <f t="shared" si="7"/>
        <v>-7</v>
      </c>
      <c r="E127" s="17">
        <f t="shared" si="11"/>
        <v>0</v>
      </c>
      <c r="F127" s="15">
        <v>14054</v>
      </c>
      <c r="G127" s="21">
        <f t="shared" si="8"/>
        <v>0</v>
      </c>
      <c r="H127" s="17">
        <f t="shared" si="12"/>
        <v>-3.6666666666666665</v>
      </c>
      <c r="I127" s="16">
        <v>2135.6999999999998</v>
      </c>
      <c r="J127" s="15">
        <v>0</v>
      </c>
      <c r="K127" s="15">
        <f t="shared" si="9"/>
        <v>2135.6999999999998</v>
      </c>
      <c r="L127" s="22">
        <f t="shared" si="10"/>
        <v>-5.6000000000003638</v>
      </c>
      <c r="M127" s="22">
        <f t="shared" si="13"/>
        <v>-2.5666666666667575</v>
      </c>
      <c r="N127" s="15">
        <v>-1</v>
      </c>
    </row>
    <row r="128" spans="1:14">
      <c r="A128" s="11" t="s">
        <v>338</v>
      </c>
      <c r="B128" s="14">
        <v>41698</v>
      </c>
      <c r="C128" s="15">
        <v>5066</v>
      </c>
      <c r="D128" s="21">
        <f t="shared" si="7"/>
        <v>9</v>
      </c>
      <c r="E128" s="17">
        <f t="shared" si="11"/>
        <v>2</v>
      </c>
      <c r="F128" s="15">
        <v>14069</v>
      </c>
      <c r="G128" s="21">
        <f t="shared" si="8"/>
        <v>15</v>
      </c>
      <c r="H128" s="17">
        <f t="shared" si="12"/>
        <v>4</v>
      </c>
      <c r="I128" s="16">
        <v>2129.4</v>
      </c>
      <c r="J128" s="15">
        <v>0</v>
      </c>
      <c r="K128" s="16">
        <f t="shared" si="9"/>
        <v>2129.4</v>
      </c>
      <c r="L128" s="22">
        <f t="shared" si="10"/>
        <v>-6.2999999999997272</v>
      </c>
      <c r="M128" s="22">
        <f t="shared" si="13"/>
        <v>-6.066666666666606</v>
      </c>
      <c r="N128" s="15">
        <v>-1</v>
      </c>
    </row>
    <row r="129" spans="1:14">
      <c r="A129" s="11" t="s">
        <v>339</v>
      </c>
      <c r="B129" s="14">
        <v>41729</v>
      </c>
      <c r="C129" s="15">
        <v>5064</v>
      </c>
      <c r="D129" s="21">
        <f t="shared" si="7"/>
        <v>-2</v>
      </c>
      <c r="E129" s="17">
        <f t="shared" si="11"/>
        <v>0</v>
      </c>
      <c r="F129" s="15">
        <v>14079</v>
      </c>
      <c r="G129" s="21">
        <f t="shared" si="8"/>
        <v>10</v>
      </c>
      <c r="H129" s="17">
        <f t="shared" si="12"/>
        <v>8.3333333333333339</v>
      </c>
      <c r="I129" s="16">
        <v>2125.4</v>
      </c>
      <c r="J129" s="15">
        <v>0</v>
      </c>
      <c r="K129" s="15">
        <f t="shared" si="9"/>
        <v>2125.4</v>
      </c>
      <c r="L129" s="22">
        <f t="shared" si="10"/>
        <v>-4</v>
      </c>
      <c r="M129" s="22">
        <f t="shared" si="13"/>
        <v>-5.30000000000003</v>
      </c>
      <c r="N129" s="15">
        <v>-1</v>
      </c>
    </row>
    <row r="130" spans="1:14">
      <c r="A130" s="11" t="s">
        <v>340</v>
      </c>
      <c r="B130" s="14">
        <v>41759</v>
      </c>
      <c r="C130" s="15">
        <v>5067</v>
      </c>
      <c r="D130" s="21">
        <f t="shared" si="7"/>
        <v>3</v>
      </c>
      <c r="E130" s="17">
        <f t="shared" si="11"/>
        <v>3.3333333333333335</v>
      </c>
      <c r="F130" s="15">
        <v>14102</v>
      </c>
      <c r="G130" s="21">
        <f t="shared" si="8"/>
        <v>23</v>
      </c>
      <c r="H130" s="17">
        <f t="shared" si="12"/>
        <v>16</v>
      </c>
      <c r="I130" s="16">
        <v>2122.6</v>
      </c>
      <c r="J130" s="15">
        <v>0</v>
      </c>
      <c r="K130" s="16">
        <f t="shared" si="9"/>
        <v>2122.6</v>
      </c>
      <c r="L130" s="22">
        <f t="shared" si="10"/>
        <v>-2.8000000000001819</v>
      </c>
      <c r="M130" s="22">
        <f t="shared" si="13"/>
        <v>-4.3666666666666361</v>
      </c>
      <c r="N130" s="15">
        <v>-1</v>
      </c>
    </row>
    <row r="131" spans="1:14">
      <c r="A131" s="11" t="s">
        <v>341</v>
      </c>
      <c r="B131" s="14">
        <v>41790</v>
      </c>
      <c r="C131" s="15">
        <v>5063</v>
      </c>
      <c r="D131" s="21">
        <f t="shared" si="7"/>
        <v>-4</v>
      </c>
      <c r="E131" s="17">
        <f t="shared" si="11"/>
        <v>-1</v>
      </c>
      <c r="F131" s="15">
        <v>14108</v>
      </c>
      <c r="G131" s="21">
        <f t="shared" si="8"/>
        <v>6</v>
      </c>
      <c r="H131" s="17">
        <f t="shared" si="12"/>
        <v>13</v>
      </c>
      <c r="I131" s="16">
        <v>2121.4</v>
      </c>
      <c r="J131" s="15">
        <v>0</v>
      </c>
      <c r="K131" s="15">
        <f t="shared" si="9"/>
        <v>2121.4</v>
      </c>
      <c r="L131" s="22">
        <f t="shared" si="10"/>
        <v>-1.1999999999998181</v>
      </c>
      <c r="M131" s="22">
        <f t="shared" si="13"/>
        <v>-2.6666666666666665</v>
      </c>
      <c r="N131" s="15">
        <v>-1</v>
      </c>
    </row>
    <row r="132" spans="1:14">
      <c r="A132" s="11" t="s">
        <v>342</v>
      </c>
      <c r="B132" s="14">
        <v>41820</v>
      </c>
      <c r="C132" s="15">
        <v>5065</v>
      </c>
      <c r="D132" s="21">
        <f t="shared" si="7"/>
        <v>2</v>
      </c>
      <c r="E132" s="17">
        <f t="shared" si="11"/>
        <v>0.33333333333333331</v>
      </c>
      <c r="F132" s="15">
        <v>14130</v>
      </c>
      <c r="G132" s="21">
        <f t="shared" si="8"/>
        <v>22</v>
      </c>
      <c r="H132" s="17">
        <f t="shared" si="12"/>
        <v>17</v>
      </c>
      <c r="I132" s="16">
        <v>2121.4</v>
      </c>
      <c r="J132" s="15">
        <v>0</v>
      </c>
      <c r="K132" s="16">
        <f t="shared" si="9"/>
        <v>2121.4</v>
      </c>
      <c r="L132" s="22">
        <f t="shared" si="10"/>
        <v>0</v>
      </c>
      <c r="M132" s="22">
        <f t="shared" si="13"/>
        <v>-1.3333333333333333</v>
      </c>
      <c r="N132" s="15">
        <v>-1</v>
      </c>
    </row>
  </sheetData>
  <hyperlinks>
    <hyperlink ref="C3" r:id="rId1"/>
    <hyperlink ref="F3" r:id="rId2"/>
    <hyperlink ref="I3" r:id="rId3"/>
    <hyperlink ref="N3" r:id="rId4"/>
    <hyperlink ref="J3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0" workbookViewId="0">
      <selection activeCell="K24" sqref="K24"/>
    </sheetView>
  </sheetViews>
  <sheetFormatPr defaultColWidth="12" defaultRowHeight="15"/>
  <cols>
    <col min="1" max="1" width="12" style="121"/>
    <col min="2" max="2" width="12" style="37"/>
    <col min="3" max="3" width="12" style="121"/>
    <col min="4" max="4" width="12" style="37"/>
    <col min="5" max="5" width="12" style="121"/>
    <col min="6" max="6" width="12" style="37"/>
    <col min="7" max="7" width="12" style="121"/>
    <col min="8" max="8" width="12" style="37"/>
  </cols>
  <sheetData>
    <row r="1" spans="1:7">
      <c r="A1" s="121" t="s">
        <v>490</v>
      </c>
    </row>
    <row r="2" spans="1:7">
      <c r="A2" s="121" t="s">
        <v>492</v>
      </c>
      <c r="B2" s="37" t="s">
        <v>489</v>
      </c>
    </row>
    <row r="3" spans="1:7">
      <c r="A3" s="121" t="s">
        <v>488</v>
      </c>
      <c r="B3" s="37" t="s">
        <v>487</v>
      </c>
    </row>
    <row r="4" spans="1:7">
      <c r="A4" s="121">
        <v>36161</v>
      </c>
      <c r="B4" s="37" t="s">
        <v>494</v>
      </c>
    </row>
    <row r="5" spans="1:7">
      <c r="A5" s="122" t="s">
        <v>491</v>
      </c>
      <c r="B5" s="123"/>
      <c r="C5" s="122"/>
      <c r="E5" s="122"/>
      <c r="G5" s="122"/>
    </row>
    <row r="6" spans="1:7">
      <c r="A6" s="121" t="s">
        <v>493</v>
      </c>
    </row>
    <row r="7" spans="1:7">
      <c r="A7" s="121" t="s">
        <v>495</v>
      </c>
      <c r="B7" s="37" t="s">
        <v>496</v>
      </c>
    </row>
    <row r="8" spans="1:7">
      <c r="A8" s="121">
        <v>36161</v>
      </c>
      <c r="B8" s="37">
        <v>267.2</v>
      </c>
    </row>
    <row r="9" spans="1:7">
      <c r="A9" s="121">
        <v>36251</v>
      </c>
      <c r="B9" s="37">
        <v>265</v>
      </c>
    </row>
    <row r="10" spans="1:7">
      <c r="A10" s="121">
        <v>36342</v>
      </c>
      <c r="B10" s="37">
        <v>267.8</v>
      </c>
    </row>
    <row r="11" spans="1:7">
      <c r="A11" s="121">
        <v>36434</v>
      </c>
      <c r="B11" s="37">
        <v>279.60000000000002</v>
      </c>
    </row>
    <row r="12" spans="1:7">
      <c r="A12" s="121">
        <v>36526</v>
      </c>
      <c r="B12" s="37">
        <v>289.39999999999998</v>
      </c>
    </row>
    <row r="13" spans="1:7">
      <c r="A13" s="121">
        <v>36617</v>
      </c>
      <c r="B13" s="37">
        <v>280.39999999999998</v>
      </c>
    </row>
    <row r="14" spans="1:7">
      <c r="A14" s="121">
        <v>36708</v>
      </c>
      <c r="B14" s="37">
        <v>282.89999999999998</v>
      </c>
    </row>
    <row r="15" spans="1:7">
      <c r="A15" s="121">
        <v>36800</v>
      </c>
      <c r="B15" s="37">
        <v>286.2</v>
      </c>
    </row>
    <row r="16" spans="1:7">
      <c r="A16" s="121">
        <v>36892</v>
      </c>
      <c r="B16" s="37">
        <v>291.60000000000002</v>
      </c>
    </row>
    <row r="17" spans="1:2">
      <c r="A17" s="121">
        <v>36982</v>
      </c>
      <c r="B17" s="37">
        <v>314.8</v>
      </c>
    </row>
    <row r="18" spans="1:2">
      <c r="A18" s="121">
        <v>37073</v>
      </c>
      <c r="B18" s="37">
        <v>287</v>
      </c>
    </row>
    <row r="19" spans="1:2">
      <c r="A19" s="121">
        <v>37165</v>
      </c>
      <c r="B19" s="37">
        <v>309.7</v>
      </c>
    </row>
    <row r="20" spans="1:2">
      <c r="A20" s="121">
        <v>37257</v>
      </c>
      <c r="B20" s="37">
        <v>314.8</v>
      </c>
    </row>
    <row r="21" spans="1:2">
      <c r="A21" s="121">
        <v>37347</v>
      </c>
      <c r="B21" s="37">
        <v>310</v>
      </c>
    </row>
    <row r="22" spans="1:2">
      <c r="A22" s="121">
        <v>37438</v>
      </c>
      <c r="B22" s="37">
        <v>311.8</v>
      </c>
    </row>
    <row r="23" spans="1:2">
      <c r="A23" s="121">
        <v>37530</v>
      </c>
      <c r="B23" s="37">
        <v>316.10000000000002</v>
      </c>
    </row>
    <row r="24" spans="1:2">
      <c r="A24" s="121">
        <v>37622</v>
      </c>
      <c r="B24" s="37">
        <v>312.5</v>
      </c>
    </row>
    <row r="25" spans="1:2">
      <c r="A25" s="121">
        <v>37712</v>
      </c>
      <c r="B25" s="37">
        <v>309.10000000000002</v>
      </c>
    </row>
    <row r="26" spans="1:2">
      <c r="A26" s="121">
        <v>37803</v>
      </c>
      <c r="B26" s="37">
        <v>319.5</v>
      </c>
    </row>
    <row r="27" spans="1:2">
      <c r="A27" s="121">
        <v>37895</v>
      </c>
      <c r="B27" s="37">
        <v>314.39999999999998</v>
      </c>
    </row>
    <row r="28" spans="1:2">
      <c r="A28" s="121">
        <v>37987</v>
      </c>
      <c r="B28" s="37">
        <v>312.60000000000002</v>
      </c>
    </row>
    <row r="29" spans="1:2">
      <c r="A29" s="121">
        <v>38078</v>
      </c>
      <c r="B29" s="37">
        <v>315.5</v>
      </c>
    </row>
    <row r="30" spans="1:2">
      <c r="A30" s="121">
        <v>38169</v>
      </c>
      <c r="B30" s="37">
        <v>306</v>
      </c>
    </row>
    <row r="31" spans="1:2">
      <c r="A31" s="121">
        <v>38261</v>
      </c>
      <c r="B31" s="37">
        <v>298</v>
      </c>
    </row>
    <row r="32" spans="1:2">
      <c r="A32" s="121">
        <v>38353</v>
      </c>
      <c r="B32" s="37">
        <v>295.89999999999998</v>
      </c>
    </row>
    <row r="33" spans="1:2">
      <c r="A33" s="121">
        <v>38443</v>
      </c>
      <c r="B33" s="37">
        <v>296.8</v>
      </c>
    </row>
    <row r="34" spans="1:2">
      <c r="A34" s="121">
        <v>38534</v>
      </c>
      <c r="B34" s="37">
        <v>293.7</v>
      </c>
    </row>
    <row r="35" spans="1:2">
      <c r="A35" s="121">
        <v>38626</v>
      </c>
      <c r="B35" s="37">
        <v>298.39999999999998</v>
      </c>
    </row>
    <row r="36" spans="1:2">
      <c r="A36" s="121">
        <v>38718</v>
      </c>
      <c r="B36" s="37">
        <v>294.89999999999998</v>
      </c>
    </row>
    <row r="37" spans="1:2">
      <c r="A37" s="121">
        <v>38808</v>
      </c>
      <c r="B37" s="37">
        <v>302.2</v>
      </c>
    </row>
    <row r="38" spans="1:2">
      <c r="A38" s="121">
        <v>38899</v>
      </c>
      <c r="B38" s="37">
        <v>298.10000000000002</v>
      </c>
    </row>
    <row r="39" spans="1:2">
      <c r="A39" s="121">
        <v>38991</v>
      </c>
      <c r="B39" s="37">
        <v>290.60000000000002</v>
      </c>
    </row>
    <row r="40" spans="1:2">
      <c r="A40" s="121">
        <v>39083</v>
      </c>
      <c r="B40" s="37">
        <v>292.89999999999998</v>
      </c>
    </row>
    <row r="41" spans="1:2">
      <c r="A41" s="121">
        <v>39173</v>
      </c>
      <c r="B41" s="37">
        <v>293.39999999999998</v>
      </c>
    </row>
    <row r="42" spans="1:2">
      <c r="A42" s="121">
        <v>39264</v>
      </c>
      <c r="B42" s="37">
        <v>291.89999999999998</v>
      </c>
    </row>
    <row r="43" spans="1:2">
      <c r="A43" s="121">
        <v>39356</v>
      </c>
      <c r="B43" s="37">
        <v>292.10000000000002</v>
      </c>
    </row>
    <row r="44" spans="1:2">
      <c r="A44" s="121">
        <v>39448</v>
      </c>
      <c r="B44" s="37">
        <v>290.10000000000002</v>
      </c>
    </row>
    <row r="45" spans="1:2">
      <c r="A45" s="121">
        <v>39539</v>
      </c>
      <c r="B45" s="37">
        <v>294</v>
      </c>
    </row>
    <row r="46" spans="1:2">
      <c r="A46" s="121">
        <v>39630</v>
      </c>
      <c r="B46" s="37">
        <v>294.2</v>
      </c>
    </row>
    <row r="47" spans="1:2">
      <c r="A47" s="121">
        <v>39722</v>
      </c>
      <c r="B47" s="37">
        <v>289.2</v>
      </c>
    </row>
    <row r="48" spans="1:2">
      <c r="A48" s="121">
        <v>39814</v>
      </c>
      <c r="B48" s="37">
        <v>288.7</v>
      </c>
    </row>
    <row r="49" spans="1:2">
      <c r="A49" s="121">
        <v>39904</v>
      </c>
      <c r="B49" s="37">
        <v>294.7</v>
      </c>
    </row>
    <row r="50" spans="1:2">
      <c r="A50" s="121">
        <v>39995</v>
      </c>
      <c r="B50" s="37">
        <v>293.3</v>
      </c>
    </row>
    <row r="51" spans="1:2">
      <c r="A51" s="121">
        <v>40087</v>
      </c>
      <c r="B51" s="37">
        <v>282.39999999999998</v>
      </c>
    </row>
    <row r="52" spans="1:2">
      <c r="A52" s="121">
        <v>40179</v>
      </c>
      <c r="B52" s="37">
        <v>273.60000000000002</v>
      </c>
    </row>
    <row r="53" spans="1:2">
      <c r="A53" s="121">
        <v>40269</v>
      </c>
      <c r="B53" s="37">
        <v>284.2</v>
      </c>
    </row>
    <row r="54" spans="1:2">
      <c r="A54" s="121">
        <v>40360</v>
      </c>
      <c r="B54" s="37">
        <v>285.60000000000002</v>
      </c>
    </row>
    <row r="55" spans="1:2">
      <c r="A55" s="121">
        <v>40452</v>
      </c>
      <c r="B55" s="37">
        <v>274.5</v>
      </c>
    </row>
    <row r="56" spans="1:2">
      <c r="A56" s="121">
        <v>40544</v>
      </c>
      <c r="B56" s="37">
        <v>261.7</v>
      </c>
    </row>
    <row r="57" spans="1:2">
      <c r="A57" s="121">
        <v>40634</v>
      </c>
      <c r="B57" s="37">
        <v>255.5</v>
      </c>
    </row>
    <row r="58" spans="1:2">
      <c r="A58" s="121">
        <v>40725</v>
      </c>
      <c r="B58" s="37">
        <v>253</v>
      </c>
    </row>
    <row r="59" spans="1:2">
      <c r="A59" s="121">
        <v>40817</v>
      </c>
      <c r="B59" s="37">
        <v>253.5</v>
      </c>
    </row>
    <row r="60" spans="1:2">
      <c r="A60" s="121">
        <v>40909</v>
      </c>
      <c r="B60" s="37">
        <v>246.9</v>
      </c>
    </row>
    <row r="61" spans="1:2">
      <c r="A61" s="121">
        <v>41000</v>
      </c>
      <c r="B61" s="37">
        <v>247.6</v>
      </c>
    </row>
    <row r="62" spans="1:2">
      <c r="A62" s="121">
        <v>41091</v>
      </c>
      <c r="B62" s="37">
        <v>242.6</v>
      </c>
    </row>
    <row r="63" spans="1:2">
      <c r="A63" s="121">
        <v>41183</v>
      </c>
      <c r="B63" s="37">
        <v>237.7</v>
      </c>
    </row>
    <row r="64" spans="1:2">
      <c r="A64" s="121">
        <v>41275</v>
      </c>
      <c r="B64" s="37">
        <v>232.7</v>
      </c>
    </row>
    <row r="65" spans="1:2">
      <c r="A65" s="121">
        <v>41365</v>
      </c>
      <c r="B65" s="37">
        <v>232.7</v>
      </c>
    </row>
    <row r="66" spans="1:2">
      <c r="A66" s="121">
        <v>41456</v>
      </c>
      <c r="B66" s="37">
        <v>237.8</v>
      </c>
    </row>
    <row r="67" spans="1:2">
      <c r="A67" s="121">
        <v>41548</v>
      </c>
      <c r="B67" s="37">
        <v>235.4</v>
      </c>
    </row>
    <row r="68" spans="1:2">
      <c r="A68" s="121">
        <v>41640</v>
      </c>
      <c r="B68" s="37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topLeftCell="A4" workbookViewId="0">
      <selection activeCell="F33" sqref="F33"/>
    </sheetView>
  </sheetViews>
  <sheetFormatPr defaultRowHeight="15"/>
  <cols>
    <col min="1" max="2" width="9.140625" style="17"/>
  </cols>
  <sheetData>
    <row r="1" spans="1:4">
      <c r="C1" t="s">
        <v>344</v>
      </c>
    </row>
    <row r="2" spans="1:4">
      <c r="A2" s="19" t="s">
        <v>150</v>
      </c>
      <c r="B2" s="19" t="s">
        <v>1</v>
      </c>
      <c r="C2" s="18" t="s">
        <v>365</v>
      </c>
      <c r="D2" s="23" t="s">
        <v>345</v>
      </c>
    </row>
    <row r="3" spans="1:4">
      <c r="A3" s="17" t="s">
        <v>8</v>
      </c>
      <c r="C3" t="s">
        <v>366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4" zoomScale="85" zoomScaleNormal="85" workbookViewId="0">
      <selection activeCell="R18" sqref="R18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2" t="s">
        <v>460</v>
      </c>
      <c r="B4" s="48"/>
      <c r="C4" s="47"/>
      <c r="D4" s="48"/>
      <c r="E4" s="49"/>
      <c r="F4" s="48"/>
      <c r="G4" s="49"/>
      <c r="H4" s="48"/>
    </row>
    <row r="5" spans="1:21">
      <c r="A5" s="110" t="s">
        <v>461</v>
      </c>
      <c r="B5" s="48"/>
      <c r="C5" s="50"/>
      <c r="D5" s="48"/>
      <c r="E5" s="48"/>
      <c r="F5" s="48"/>
      <c r="G5" s="48"/>
      <c r="H5" s="48"/>
    </row>
    <row r="6" spans="1:21">
      <c r="A6"/>
      <c r="B6"/>
      <c r="C6"/>
      <c r="D6"/>
      <c r="E6"/>
      <c r="F6"/>
      <c r="G6"/>
      <c r="H6" s="48"/>
      <c r="O6" s="99" t="s">
        <v>471</v>
      </c>
      <c r="P6" s="99"/>
      <c r="Q6" s="99"/>
      <c r="R6" s="99"/>
    </row>
    <row r="7" spans="1:21" ht="15" customHeight="1">
      <c r="A7" s="167" t="s">
        <v>413</v>
      </c>
      <c r="B7" s="167"/>
      <c r="C7" s="167"/>
      <c r="D7" s="167"/>
      <c r="E7" s="167"/>
      <c r="F7" s="167"/>
      <c r="G7" s="167"/>
      <c r="H7" s="48"/>
      <c r="O7" s="100"/>
      <c r="P7" s="100"/>
      <c r="Q7" s="100"/>
      <c r="R7" s="100"/>
      <c r="S7" s="53"/>
      <c r="T7" s="53"/>
      <c r="U7" s="53"/>
    </row>
    <row r="8" spans="1:21" ht="15" customHeight="1">
      <c r="A8" s="167" t="s">
        <v>414</v>
      </c>
      <c r="B8" s="167"/>
      <c r="C8" s="167"/>
      <c r="D8" s="167"/>
      <c r="E8" s="167"/>
      <c r="F8" s="167"/>
      <c r="G8" s="167"/>
      <c r="H8" s="48"/>
      <c r="O8" s="68" t="s">
        <v>470</v>
      </c>
      <c r="P8" s="68"/>
      <c r="Q8" s="68"/>
      <c r="R8" s="68"/>
      <c r="S8" s="53"/>
      <c r="T8" s="53"/>
      <c r="U8" s="53"/>
    </row>
    <row r="9" spans="1:21" ht="18" customHeight="1" thickBot="1">
      <c r="A9" s="39"/>
      <c r="B9" s="167" t="s">
        <v>415</v>
      </c>
      <c r="C9" s="167"/>
      <c r="D9" s="169" t="s">
        <v>416</v>
      </c>
      <c r="E9" s="169"/>
      <c r="F9" s="169" t="s">
        <v>417</v>
      </c>
      <c r="G9" s="169"/>
      <c r="O9" s="68" t="s">
        <v>469</v>
      </c>
      <c r="P9" s="68"/>
      <c r="Q9" s="68"/>
      <c r="R9" s="69"/>
      <c r="S9" s="53"/>
      <c r="T9" s="53"/>
      <c r="U9" s="53"/>
    </row>
    <row r="10" spans="1:21" ht="45.75" customHeight="1">
      <c r="A10" s="40" t="s">
        <v>346</v>
      </c>
      <c r="B10" s="41">
        <v>2087</v>
      </c>
      <c r="C10" s="42"/>
      <c r="D10" s="41">
        <v>2259</v>
      </c>
      <c r="E10" s="42"/>
      <c r="F10" s="42">
        <v>172</v>
      </c>
      <c r="G10" s="42"/>
      <c r="M10" s="51"/>
      <c r="O10" s="81" t="s">
        <v>422</v>
      </c>
      <c r="P10" s="82"/>
      <c r="Q10" s="82"/>
      <c r="R10" s="112" t="s">
        <v>428</v>
      </c>
      <c r="S10" s="54"/>
      <c r="T10" s="53"/>
      <c r="U10" s="54"/>
    </row>
    <row r="11" spans="1:21" ht="15.75" customHeight="1">
      <c r="A11" s="40" t="s">
        <v>347</v>
      </c>
      <c r="B11" s="41">
        <v>2597</v>
      </c>
      <c r="C11" s="42"/>
      <c r="D11" s="41">
        <v>2625</v>
      </c>
      <c r="E11" s="42"/>
      <c r="F11" s="42">
        <v>28</v>
      </c>
      <c r="G11" s="42"/>
      <c r="O11" s="70"/>
      <c r="P11" s="71"/>
      <c r="Q11" s="71"/>
      <c r="R11" s="72"/>
      <c r="S11" s="54"/>
      <c r="T11" s="54"/>
      <c r="U11" s="54"/>
    </row>
    <row r="12" spans="1:21" ht="18" customHeight="1">
      <c r="A12" s="40" t="s">
        <v>418</v>
      </c>
      <c r="B12" s="42">
        <v>-510</v>
      </c>
      <c r="C12" s="42"/>
      <c r="D12" s="42">
        <v>-366</v>
      </c>
      <c r="E12" s="42"/>
      <c r="F12" s="42">
        <v>144</v>
      </c>
      <c r="G12" s="42"/>
      <c r="O12" s="83" t="s">
        <v>462</v>
      </c>
      <c r="P12" s="84"/>
      <c r="Q12" s="84"/>
      <c r="R12" s="85">
        <f>'CBO Snapshot'!$J$25</f>
        <v>8.1999999999999993</v>
      </c>
      <c r="S12" s="57"/>
      <c r="T12" s="58"/>
      <c r="U12" s="57"/>
    </row>
    <row r="13" spans="1:21" ht="20.25" customHeight="1">
      <c r="A13" s="168" t="s">
        <v>419</v>
      </c>
      <c r="B13" s="168"/>
      <c r="C13" s="168"/>
      <c r="D13" s="168"/>
      <c r="E13" s="168"/>
      <c r="F13" s="168"/>
      <c r="G13" s="168"/>
      <c r="O13" s="73"/>
      <c r="P13" s="74" t="s">
        <v>463</v>
      </c>
      <c r="Q13" s="75"/>
      <c r="R13" s="76">
        <f>'CBO Snapshot'!$J$31</f>
        <v>7.2</v>
      </c>
      <c r="S13" s="60"/>
      <c r="T13" s="58"/>
      <c r="U13" s="57"/>
    </row>
    <row r="14" spans="1:21" ht="15" customHeight="1">
      <c r="A14" s="168" t="s">
        <v>420</v>
      </c>
      <c r="B14" s="168"/>
      <c r="C14" s="168"/>
      <c r="D14" s="168"/>
      <c r="E14" s="168"/>
      <c r="F14" s="168"/>
      <c r="G14" s="168"/>
      <c r="O14" s="86"/>
      <c r="P14" s="87" t="s">
        <v>464</v>
      </c>
      <c r="Q14" s="87"/>
      <c r="R14" s="88">
        <f>100*(('CBO Snapshot'!$F$23+'CBO Snapshot'!$F$24)/('CBO Snapshot'!$D$23+'CBO Snapshot'!$D$24)-1)</f>
        <v>12.894736842105271</v>
      </c>
      <c r="S14" s="62"/>
      <c r="T14" s="63"/>
      <c r="U14" s="63"/>
    </row>
    <row r="15" spans="1:21">
      <c r="O15" s="77"/>
      <c r="P15" s="78"/>
      <c r="Q15" s="78"/>
      <c r="R15" s="79"/>
      <c r="S15" s="62"/>
      <c r="T15" s="63"/>
      <c r="U15" s="63"/>
    </row>
    <row r="16" spans="1:21">
      <c r="A16"/>
      <c r="B16"/>
      <c r="C16"/>
      <c r="D16"/>
      <c r="E16"/>
      <c r="F16"/>
      <c r="G16"/>
      <c r="H16"/>
      <c r="I16"/>
      <c r="J16"/>
      <c r="K16"/>
      <c r="O16" s="89" t="s">
        <v>465</v>
      </c>
      <c r="P16" s="90"/>
      <c r="Q16" s="90"/>
      <c r="R16" s="91">
        <f>'CBO Snapshot'!$L$54</f>
        <v>1.2</v>
      </c>
      <c r="S16" s="62"/>
      <c r="T16" s="65"/>
      <c r="U16" s="63"/>
    </row>
    <row r="17" spans="1:21" ht="15" customHeight="1">
      <c r="A17" s="167" t="s">
        <v>421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O17" s="73"/>
      <c r="P17" s="78" t="s">
        <v>485</v>
      </c>
      <c r="Q17" s="78"/>
      <c r="R17" s="79">
        <f>'CBO Snapshot'!$L$43</f>
        <v>-5.6</v>
      </c>
      <c r="S17" s="62"/>
      <c r="T17" s="63"/>
      <c r="U17" s="63"/>
    </row>
    <row r="18" spans="1:21" ht="15" customHeight="1">
      <c r="A18" s="167" t="s">
        <v>414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O18" s="86"/>
      <c r="P18" s="87" t="s">
        <v>467</v>
      </c>
      <c r="Q18" s="87"/>
      <c r="R18" s="92">
        <f>((('CBO Snapshot'!$J$44+'CBO Snapshot'!$J$47)/('CBO Snapshot'!$D$44+'CBO Snapshot'!$D$47)))*100</f>
        <v>1.3740458015267176</v>
      </c>
      <c r="S18" s="62"/>
      <c r="T18" s="63"/>
      <c r="U18" s="63"/>
    </row>
    <row r="19" spans="1:21" ht="15.75" customHeight="1" thickBot="1">
      <c r="A19" s="170" t="s">
        <v>422</v>
      </c>
      <c r="B19" s="170"/>
      <c r="C19" s="170"/>
      <c r="D19" s="169" t="s">
        <v>423</v>
      </c>
      <c r="E19" s="169"/>
      <c r="F19" s="169" t="s">
        <v>425</v>
      </c>
      <c r="G19" s="169"/>
      <c r="H19" s="171" t="s">
        <v>417</v>
      </c>
      <c r="I19" s="171"/>
      <c r="J19" s="171"/>
      <c r="K19" s="171"/>
      <c r="O19" s="77"/>
      <c r="P19" s="80"/>
      <c r="Q19" s="78" t="s">
        <v>468</v>
      </c>
      <c r="R19" s="79">
        <f>'CBO Snapshot'!$L$44</f>
        <v>4.7</v>
      </c>
      <c r="S19" s="62"/>
      <c r="T19" s="63"/>
      <c r="U19" s="63"/>
    </row>
    <row r="20" spans="1:21" ht="15" customHeight="1">
      <c r="A20" s="170"/>
      <c r="B20" s="170"/>
      <c r="C20" s="170"/>
      <c r="D20" s="169" t="s">
        <v>424</v>
      </c>
      <c r="E20" s="169"/>
      <c r="F20" s="169" t="s">
        <v>426</v>
      </c>
      <c r="G20" s="169"/>
      <c r="H20" s="172" t="s">
        <v>427</v>
      </c>
      <c r="I20" s="172"/>
      <c r="J20" s="172" t="s">
        <v>428</v>
      </c>
      <c r="K20" s="172"/>
      <c r="O20" s="93"/>
      <c r="P20" s="94"/>
      <c r="Q20" s="87" t="s">
        <v>448</v>
      </c>
      <c r="R20" s="95">
        <f>'CBO Snapshot'!$L$47</f>
        <v>-33.9</v>
      </c>
      <c r="S20" s="62"/>
      <c r="T20" s="63"/>
      <c r="U20" s="63"/>
    </row>
    <row r="21" spans="1:21" ht="15" customHeight="1">
      <c r="A21" s="168" t="s">
        <v>429</v>
      </c>
      <c r="B21" s="168"/>
      <c r="C21" s="168"/>
      <c r="D21" s="42">
        <v>992</v>
      </c>
      <c r="E21" s="42"/>
      <c r="F21" s="41">
        <v>1046</v>
      </c>
      <c r="G21" s="42"/>
      <c r="H21" s="42">
        <v>54</v>
      </c>
      <c r="I21" s="42"/>
      <c r="J21" s="42">
        <v>5.4</v>
      </c>
      <c r="K21" s="42"/>
      <c r="O21" s="73"/>
      <c r="P21" s="78" t="s">
        <v>466</v>
      </c>
      <c r="Q21" s="78"/>
      <c r="R21" s="79">
        <f>'CBO Snapshot'!$L$45</f>
        <v>1.2</v>
      </c>
      <c r="S21" s="62"/>
      <c r="T21" s="63"/>
      <c r="U21" s="63"/>
    </row>
    <row r="22" spans="1:21" ht="15" customHeight="1">
      <c r="A22" s="168" t="s">
        <v>430</v>
      </c>
      <c r="B22" s="168"/>
      <c r="C22" s="168"/>
      <c r="D22" s="42">
        <v>716</v>
      </c>
      <c r="E22" s="42"/>
      <c r="F22" s="42">
        <v>784</v>
      </c>
      <c r="G22" s="42"/>
      <c r="H22" s="42">
        <v>69</v>
      </c>
      <c r="I22" s="42"/>
      <c r="J22" s="42">
        <v>9.6</v>
      </c>
      <c r="K22" s="42"/>
      <c r="O22" s="86"/>
      <c r="P22" s="87" t="s">
        <v>447</v>
      </c>
      <c r="Q22" s="87"/>
      <c r="R22" s="95">
        <f>'CBO Snapshot'!$L$46</f>
        <v>10</v>
      </c>
      <c r="S22" s="62"/>
      <c r="T22" s="63"/>
      <c r="U22" s="63"/>
    </row>
    <row r="23" spans="1:21">
      <c r="A23" s="168" t="s">
        <v>431</v>
      </c>
      <c r="B23" s="168"/>
      <c r="C23" s="168"/>
      <c r="D23" s="42">
        <v>206</v>
      </c>
      <c r="E23" s="42"/>
      <c r="F23" s="42">
        <v>235</v>
      </c>
      <c r="G23" s="42"/>
      <c r="H23" s="42">
        <v>29</v>
      </c>
      <c r="I23" s="42"/>
      <c r="J23" s="42">
        <v>14.1</v>
      </c>
      <c r="K23" s="42"/>
      <c r="O23" s="73"/>
      <c r="P23" s="78" t="s">
        <v>451</v>
      </c>
      <c r="Q23" s="78"/>
      <c r="R23" s="79">
        <f>'CBO Snapshot'!$L$51</f>
        <v>4.0999999999999996</v>
      </c>
      <c r="S23" s="62"/>
      <c r="T23" s="63"/>
      <c r="U23" s="63"/>
    </row>
    <row r="24" spans="1:21" ht="15.75" thickBot="1">
      <c r="A24" s="168" t="s">
        <v>432</v>
      </c>
      <c r="B24" s="168"/>
      <c r="C24" s="168"/>
      <c r="D24" s="43">
        <v>174</v>
      </c>
      <c r="E24" s="42"/>
      <c r="F24" s="43">
        <v>194</v>
      </c>
      <c r="G24" s="42"/>
      <c r="H24" s="43">
        <v>20</v>
      </c>
      <c r="I24" s="42"/>
      <c r="J24" s="42">
        <v>11.5</v>
      </c>
      <c r="K24" s="42"/>
      <c r="O24" s="96"/>
      <c r="P24" s="97" t="s">
        <v>449</v>
      </c>
      <c r="Q24" s="97"/>
      <c r="R24" s="98">
        <f>'CBO Snapshot'!$L$48</f>
        <v>-0.3</v>
      </c>
      <c r="S24" s="62"/>
      <c r="T24" s="63"/>
      <c r="U24" s="63"/>
    </row>
    <row r="25" spans="1:21">
      <c r="A25" s="40"/>
      <c r="B25" s="40"/>
      <c r="C25" s="44" t="s">
        <v>433</v>
      </c>
      <c r="D25" s="45">
        <v>2087</v>
      </c>
      <c r="E25" s="42"/>
      <c r="F25" s="45">
        <v>2259</v>
      </c>
      <c r="G25" s="42"/>
      <c r="H25" s="46">
        <v>172</v>
      </c>
      <c r="I25" s="42"/>
      <c r="J25" s="46">
        <v>8.1999999999999993</v>
      </c>
      <c r="K25" s="42"/>
      <c r="O25" s="62"/>
      <c r="P25" s="66"/>
      <c r="Q25" s="62"/>
      <c r="R25" s="62"/>
      <c r="S25" s="62"/>
      <c r="T25" s="63"/>
      <c r="U25" s="63"/>
    </row>
    <row r="26" spans="1:2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O26" s="99" t="s">
        <v>472</v>
      </c>
      <c r="P26" s="67"/>
      <c r="Q26" s="63"/>
      <c r="R26" s="63"/>
      <c r="S26" s="63"/>
      <c r="T26" s="63"/>
      <c r="U26" s="63"/>
    </row>
    <row r="27" spans="1:21" ht="15.75" thickBot="1">
      <c r="A27" s="168" t="s">
        <v>434</v>
      </c>
      <c r="B27" s="168"/>
      <c r="C27" s="168"/>
      <c r="D27" s="173"/>
      <c r="E27" s="173"/>
      <c r="F27" s="173"/>
      <c r="G27" s="173"/>
      <c r="H27" s="173"/>
      <c r="I27" s="173"/>
      <c r="J27" s="173"/>
      <c r="K27" s="173"/>
      <c r="O27" s="63"/>
      <c r="P27" s="67"/>
      <c r="Q27" s="63"/>
      <c r="R27" s="63"/>
      <c r="S27" s="63"/>
      <c r="T27" s="63"/>
      <c r="U27" s="63"/>
    </row>
    <row r="28" spans="1:21" ht="28.5" customHeight="1">
      <c r="A28" s="168" t="s">
        <v>435</v>
      </c>
      <c r="B28" s="168"/>
      <c r="C28" s="168"/>
      <c r="D28" s="173"/>
      <c r="E28" s="173"/>
      <c r="F28" s="173"/>
      <c r="G28" s="173"/>
      <c r="H28" s="173"/>
      <c r="I28" s="173"/>
      <c r="J28" s="173"/>
      <c r="K28" s="173"/>
      <c r="O28" s="101" t="s">
        <v>470</v>
      </c>
      <c r="P28" s="102"/>
      <c r="Q28" s="102"/>
      <c r="R28" s="103"/>
    </row>
    <row r="29" spans="1:21" ht="15.75" thickBot="1">
      <c r="A29" s="40"/>
      <c r="B29" s="168" t="s">
        <v>436</v>
      </c>
      <c r="C29" s="168"/>
      <c r="D29" s="41">
        <v>1466</v>
      </c>
      <c r="E29" s="42"/>
      <c r="F29" s="41">
        <v>1563</v>
      </c>
      <c r="G29" s="42"/>
      <c r="H29" s="42">
        <v>97</v>
      </c>
      <c r="I29" s="42"/>
      <c r="J29" s="42">
        <v>6.6</v>
      </c>
      <c r="K29" s="42"/>
      <c r="O29" s="104" t="s">
        <v>469</v>
      </c>
      <c r="P29" s="69"/>
      <c r="Q29" s="69"/>
      <c r="R29" s="105"/>
    </row>
    <row r="30" spans="1:21" ht="28.5" customHeight="1">
      <c r="A30" s="40"/>
      <c r="B30" s="168" t="s">
        <v>437</v>
      </c>
      <c r="C30" s="168"/>
      <c r="D30" s="43">
        <v>242</v>
      </c>
      <c r="E30" s="42"/>
      <c r="F30" s="43">
        <v>268</v>
      </c>
      <c r="G30" s="42"/>
      <c r="H30" s="43">
        <v>25</v>
      </c>
      <c r="I30" s="42"/>
      <c r="J30" s="42">
        <v>10.5</v>
      </c>
      <c r="K30" s="42"/>
      <c r="O30" s="81" t="s">
        <v>422</v>
      </c>
      <c r="P30" s="82"/>
      <c r="Q30" s="82"/>
      <c r="R30" s="111" t="s">
        <v>428</v>
      </c>
    </row>
    <row r="31" spans="1:21" ht="15" customHeight="1">
      <c r="A31" s="174" t="s">
        <v>433</v>
      </c>
      <c r="B31" s="174"/>
      <c r="C31" s="174"/>
      <c r="D31" s="45">
        <v>1708</v>
      </c>
      <c r="E31" s="42"/>
      <c r="F31" s="45">
        <v>1830</v>
      </c>
      <c r="G31" s="42"/>
      <c r="H31" s="46">
        <v>123</v>
      </c>
      <c r="I31" s="42"/>
      <c r="J31" s="46">
        <v>7.2</v>
      </c>
      <c r="K31" s="42"/>
      <c r="O31" s="70"/>
      <c r="P31" s="71"/>
      <c r="Q31" s="71"/>
      <c r="R31" s="106"/>
    </row>
    <row r="32" spans="1:21">
      <c r="A32" s="168" t="s">
        <v>438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O32" s="83" t="s">
        <v>462</v>
      </c>
      <c r="P32" s="84"/>
      <c r="Q32" s="84"/>
      <c r="R32" s="85">
        <f>'CBO Snapshot'!$J$25</f>
        <v>8.1999999999999993</v>
      </c>
    </row>
    <row r="33" spans="1:19">
      <c r="A33" s="168" t="s">
        <v>420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O33" s="73"/>
      <c r="P33" s="74" t="s">
        <v>463</v>
      </c>
      <c r="Q33" s="75"/>
      <c r="R33" s="76">
        <f>'CBO Snapshot'!$J$31</f>
        <v>7.2</v>
      </c>
    </row>
    <row r="34" spans="1:19">
      <c r="O34" s="86"/>
      <c r="P34" s="87" t="s">
        <v>464</v>
      </c>
      <c r="Q34" s="87"/>
      <c r="R34" s="88">
        <f>100*(('CBO Snapshot'!$F$23+'CBO Snapshot'!$F$24)/('CBO Snapshot'!$D$23+'CBO Snapshot'!$D$24)-1)</f>
        <v>12.894736842105271</v>
      </c>
    </row>
    <row r="35" spans="1:19">
      <c r="O35" s="77"/>
      <c r="P35" s="78"/>
      <c r="Q35" s="78"/>
      <c r="R35" s="79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9" t="s">
        <v>465</v>
      </c>
      <c r="P36" s="90"/>
      <c r="Q36" s="90"/>
      <c r="R36" s="91">
        <f>'CBO Snapshot'!$L$54</f>
        <v>1.2</v>
      </c>
    </row>
    <row r="37" spans="1:19" ht="15" customHeight="1">
      <c r="A37" s="167" t="s">
        <v>439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O37" s="73"/>
      <c r="P37" s="78" t="s">
        <v>485</v>
      </c>
      <c r="Q37" s="78"/>
      <c r="R37" s="79">
        <f>'CBO Snapshot'!$L$43</f>
        <v>-5.6</v>
      </c>
    </row>
    <row r="38" spans="1:19" ht="15" customHeight="1">
      <c r="A38" s="167" t="s">
        <v>414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O38" s="93"/>
      <c r="P38" s="87" t="s">
        <v>468</v>
      </c>
      <c r="Q38" s="24"/>
      <c r="R38" s="95">
        <f>'CBO Snapshot'!$L$44</f>
        <v>4.7</v>
      </c>
    </row>
    <row r="39" spans="1:19" ht="15" customHeight="1">
      <c r="A39" s="170" t="s">
        <v>422</v>
      </c>
      <c r="B39" s="170"/>
      <c r="C39" s="170"/>
      <c r="D39" s="169" t="s">
        <v>423</v>
      </c>
      <c r="E39" s="169"/>
      <c r="F39" s="169" t="s">
        <v>425</v>
      </c>
      <c r="G39" s="169"/>
      <c r="H39" s="169" t="s">
        <v>440</v>
      </c>
      <c r="I39" s="169"/>
      <c r="J39" s="167" t="s">
        <v>417</v>
      </c>
      <c r="K39" s="167"/>
      <c r="L39" s="167"/>
      <c r="M39" s="167"/>
      <c r="O39" s="77"/>
      <c r="P39" s="78" t="s">
        <v>448</v>
      </c>
      <c r="Q39" s="99"/>
      <c r="R39" s="79">
        <f>'CBO Snapshot'!$L$47</f>
        <v>-33.9</v>
      </c>
    </row>
    <row r="40" spans="1:19" ht="15" customHeight="1">
      <c r="A40" s="170"/>
      <c r="B40" s="170"/>
      <c r="C40" s="170"/>
      <c r="D40" s="169" t="s">
        <v>424</v>
      </c>
      <c r="E40" s="169"/>
      <c r="F40" s="169" t="s">
        <v>426</v>
      </c>
      <c r="G40" s="169"/>
      <c r="H40" s="169" t="s">
        <v>441</v>
      </c>
      <c r="I40" s="169"/>
      <c r="J40" s="167" t="s">
        <v>442</v>
      </c>
      <c r="K40" s="167"/>
      <c r="L40" s="167"/>
      <c r="M40" s="167"/>
      <c r="O40" s="86"/>
      <c r="P40" s="87" t="s">
        <v>466</v>
      </c>
      <c r="Q40" s="87"/>
      <c r="R40" s="95">
        <f>'CBO Snapshot'!$L$45</f>
        <v>1.2</v>
      </c>
    </row>
    <row r="41" spans="1:19" ht="15.75" thickBot="1">
      <c r="A41" s="170"/>
      <c r="B41" s="170"/>
      <c r="C41" s="170"/>
      <c r="D41" s="169"/>
      <c r="E41" s="169"/>
      <c r="F41" s="169"/>
      <c r="G41" s="169"/>
      <c r="H41" s="169"/>
      <c r="I41" s="169"/>
      <c r="J41" s="171" t="s">
        <v>443</v>
      </c>
      <c r="K41" s="171"/>
      <c r="L41" s="171"/>
      <c r="M41" s="171"/>
      <c r="O41" s="73"/>
      <c r="P41" s="78" t="s">
        <v>447</v>
      </c>
      <c r="Q41" s="78"/>
      <c r="R41" s="79">
        <f>'CBO Snapshot'!$L$46</f>
        <v>10</v>
      </c>
    </row>
    <row r="42" spans="1:19" ht="30" customHeight="1">
      <c r="A42" s="170"/>
      <c r="B42" s="170"/>
      <c r="C42" s="170"/>
      <c r="D42" s="169"/>
      <c r="E42" s="169"/>
      <c r="F42" s="169"/>
      <c r="G42" s="169"/>
      <c r="H42" s="169"/>
      <c r="I42" s="169"/>
      <c r="J42" s="172" t="s">
        <v>427</v>
      </c>
      <c r="K42" s="172"/>
      <c r="L42" s="175" t="s">
        <v>428</v>
      </c>
      <c r="M42" s="175"/>
      <c r="O42" s="86"/>
      <c r="P42" s="87" t="s">
        <v>451</v>
      </c>
      <c r="Q42" s="87"/>
      <c r="R42" s="95">
        <f>'CBO Snapshot'!$L$51</f>
        <v>4.0999999999999996</v>
      </c>
    </row>
    <row r="43" spans="1:19" ht="15.75" thickBot="1">
      <c r="A43" s="168" t="s">
        <v>444</v>
      </c>
      <c r="B43" s="168"/>
      <c r="C43" s="168"/>
      <c r="D43" s="42">
        <v>458</v>
      </c>
      <c r="E43" s="42"/>
      <c r="F43" s="42">
        <v>432</v>
      </c>
      <c r="G43" s="42"/>
      <c r="H43" s="42">
        <v>-26</v>
      </c>
      <c r="I43" s="42"/>
      <c r="J43" s="42">
        <v>-26</v>
      </c>
      <c r="K43" s="42"/>
      <c r="L43" s="42">
        <v>-5.6</v>
      </c>
      <c r="M43" s="42"/>
      <c r="O43" s="107"/>
      <c r="P43" s="108" t="s">
        <v>449</v>
      </c>
      <c r="Q43" s="108"/>
      <c r="R43" s="109">
        <f>'CBO Snapshot'!$L$48</f>
        <v>-0.3</v>
      </c>
    </row>
    <row r="44" spans="1:19">
      <c r="A44" s="168" t="s">
        <v>445</v>
      </c>
      <c r="B44" s="168"/>
      <c r="C44" s="168"/>
      <c r="D44" s="42">
        <v>599</v>
      </c>
      <c r="E44" s="42"/>
      <c r="F44" s="42">
        <v>627</v>
      </c>
      <c r="G44" s="42"/>
      <c r="H44" s="42">
        <v>28</v>
      </c>
      <c r="I44" s="42"/>
      <c r="J44" s="42">
        <v>28</v>
      </c>
      <c r="K44" s="42"/>
      <c r="L44" s="42">
        <v>4.7</v>
      </c>
      <c r="M44" s="42">
        <f>J44/D44</f>
        <v>4.6744574290484141E-2</v>
      </c>
    </row>
    <row r="45" spans="1:19">
      <c r="A45" s="168" t="s">
        <v>446</v>
      </c>
      <c r="B45" s="168"/>
      <c r="C45" s="168"/>
      <c r="D45" s="42">
        <v>367</v>
      </c>
      <c r="E45" s="42"/>
      <c r="F45" s="42">
        <v>372</v>
      </c>
      <c r="G45" s="42"/>
      <c r="H45" s="42">
        <v>5</v>
      </c>
      <c r="I45" s="42"/>
      <c r="J45" s="42">
        <v>5</v>
      </c>
      <c r="K45" s="42"/>
      <c r="L45" s="42">
        <v>1.2</v>
      </c>
      <c r="M45" s="42">
        <f>(J44+J47)/(D44+D47)</f>
        <v>1.3740458015267175E-2</v>
      </c>
    </row>
    <row r="46" spans="1:19">
      <c r="A46" s="168" t="s">
        <v>447</v>
      </c>
      <c r="B46" s="168"/>
      <c r="C46" s="168"/>
      <c r="D46" s="42">
        <v>198</v>
      </c>
      <c r="E46" s="42"/>
      <c r="F46" s="42">
        <v>218</v>
      </c>
      <c r="G46" s="42"/>
      <c r="H46" s="42">
        <v>20</v>
      </c>
      <c r="I46" s="42"/>
      <c r="J46" s="42">
        <v>20</v>
      </c>
      <c r="K46" s="42"/>
      <c r="L46" s="42">
        <v>10</v>
      </c>
      <c r="M46" s="42"/>
    </row>
    <row r="47" spans="1:19">
      <c r="A47" s="168" t="s">
        <v>448</v>
      </c>
      <c r="B47" s="168"/>
      <c r="C47" s="168"/>
      <c r="D47" s="42">
        <v>56</v>
      </c>
      <c r="E47" s="42"/>
      <c r="F47" s="42">
        <v>37</v>
      </c>
      <c r="G47" s="42"/>
      <c r="H47" s="42">
        <v>-19</v>
      </c>
      <c r="I47" s="42"/>
      <c r="J47" s="42">
        <v>-19</v>
      </c>
      <c r="K47" s="42"/>
      <c r="L47" s="42">
        <v>-33.9</v>
      </c>
      <c r="M47" s="42"/>
      <c r="P47" s="114" t="s">
        <v>470</v>
      </c>
      <c r="Q47" s="114"/>
      <c r="R47" s="114"/>
      <c r="S47" s="113"/>
    </row>
    <row r="48" spans="1:19">
      <c r="A48" s="168" t="s">
        <v>449</v>
      </c>
      <c r="B48" s="168"/>
      <c r="C48" s="168"/>
      <c r="D48" s="43">
        <v>816</v>
      </c>
      <c r="E48" s="42"/>
      <c r="F48" s="43">
        <v>810</v>
      </c>
      <c r="G48" s="42"/>
      <c r="H48" s="43">
        <v>-7</v>
      </c>
      <c r="I48" s="42"/>
      <c r="J48" s="43">
        <v>-3</v>
      </c>
      <c r="K48" s="42"/>
      <c r="L48" s="42">
        <v>-0.3</v>
      </c>
      <c r="M48" s="42"/>
      <c r="P48" s="114" t="s">
        <v>469</v>
      </c>
      <c r="Q48" s="114"/>
      <c r="R48" s="114"/>
      <c r="S48" s="113"/>
    </row>
    <row r="49" spans="1:19" ht="15" customHeight="1">
      <c r="A49" s="40"/>
      <c r="B49" s="174" t="s">
        <v>450</v>
      </c>
      <c r="C49" s="174"/>
      <c r="D49" s="45">
        <v>2494</v>
      </c>
      <c r="E49" s="42"/>
      <c r="F49" s="45">
        <v>2496</v>
      </c>
      <c r="G49" s="42"/>
      <c r="H49" s="46">
        <v>1</v>
      </c>
      <c r="I49" s="42"/>
      <c r="J49" s="46">
        <v>5</v>
      </c>
      <c r="K49" s="42"/>
      <c r="L49" s="46">
        <v>0.2</v>
      </c>
      <c r="M49" s="42"/>
      <c r="P49" s="115" t="s">
        <v>422</v>
      </c>
      <c r="Q49" s="55"/>
      <c r="R49" s="55" t="s">
        <v>428</v>
      </c>
      <c r="S49" s="113" t="s">
        <v>486</v>
      </c>
    </row>
    <row r="50" spans="1:1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P50" s="55"/>
      <c r="Q50" s="55"/>
      <c r="R50" s="116"/>
      <c r="S50" s="113"/>
    </row>
    <row r="51" spans="1:19" ht="28.5" customHeight="1">
      <c r="A51" s="168" t="s">
        <v>451</v>
      </c>
      <c r="B51" s="168"/>
      <c r="C51" s="168"/>
      <c r="D51" s="42">
        <v>194</v>
      </c>
      <c r="E51" s="42"/>
      <c r="F51" s="42">
        <v>202</v>
      </c>
      <c r="G51" s="42"/>
      <c r="H51" s="42">
        <v>8</v>
      </c>
      <c r="I51" s="42"/>
      <c r="J51" s="42">
        <v>8</v>
      </c>
      <c r="K51" s="42"/>
      <c r="L51" s="42">
        <v>4.0999999999999996</v>
      </c>
      <c r="M51" s="42"/>
      <c r="N51" s="113"/>
      <c r="P51" s="113" t="str">
        <f>O32</f>
        <v>Total Receipts</v>
      </c>
      <c r="Q51" s="59"/>
      <c r="R51" s="56">
        <v>8.1999999999999993</v>
      </c>
      <c r="S51" s="117">
        <f>IF(R51&lt;0,MIN($R$51:$R$62),MAX($R$51:$R$62))</f>
        <v>12.894736842105271</v>
      </c>
    </row>
    <row r="52" spans="1:19" ht="28.5" customHeight="1">
      <c r="A52" s="168" t="s">
        <v>452</v>
      </c>
      <c r="B52" s="168"/>
      <c r="C52" s="168"/>
      <c r="D52" s="42">
        <v>-9</v>
      </c>
      <c r="E52" s="42"/>
      <c r="F52" s="42">
        <v>-5</v>
      </c>
      <c r="G52" s="42"/>
      <c r="H52" s="42">
        <v>5</v>
      </c>
      <c r="I52" s="42"/>
      <c r="J52" s="42">
        <v>5</v>
      </c>
      <c r="K52" s="42"/>
      <c r="L52" s="42" t="s">
        <v>453</v>
      </c>
      <c r="M52" s="42"/>
      <c r="N52" s="113"/>
      <c r="P52" s="113" t="str">
        <f>P33</f>
        <v>Individual and Payroll Tax</v>
      </c>
      <c r="Q52" s="59"/>
      <c r="R52" s="118">
        <f>'CBO Snapshot'!$J$31</f>
        <v>7.2</v>
      </c>
      <c r="S52" s="117">
        <f t="shared" ref="S52:S62" si="0">IF(R52&lt;0,MIN($R$51:$R$62),MAX($R$51:$R$62))</f>
        <v>12.894736842105271</v>
      </c>
    </row>
    <row r="53" spans="1:19">
      <c r="A53" s="168" t="s">
        <v>454</v>
      </c>
      <c r="B53" s="168"/>
      <c r="C53" s="168"/>
      <c r="D53" s="43">
        <v>-82</v>
      </c>
      <c r="E53" s="42"/>
      <c r="F53" s="43">
        <v>-68</v>
      </c>
      <c r="G53" s="42"/>
      <c r="H53" s="43">
        <v>14</v>
      </c>
      <c r="I53" s="42"/>
      <c r="J53" s="43">
        <v>14</v>
      </c>
      <c r="K53" s="42"/>
      <c r="L53" s="42" t="s">
        <v>453</v>
      </c>
      <c r="M53" s="42"/>
      <c r="N53" s="113"/>
      <c r="P53" s="113" t="str">
        <f>P34</f>
        <v xml:space="preserve">Corporate and other </v>
      </c>
      <c r="Q53" s="61"/>
      <c r="R53" s="119">
        <f>100*(('CBO Snapshot'!$F$23+'CBO Snapshot'!$F$24)/('CBO Snapshot'!$D$23+'CBO Snapshot'!$D$24)-1)</f>
        <v>12.894736842105271</v>
      </c>
      <c r="S53" s="117">
        <f t="shared" si="0"/>
        <v>12.894736842105271</v>
      </c>
    </row>
    <row r="54" spans="1:19">
      <c r="A54" s="40"/>
      <c r="B54" s="40"/>
      <c r="C54" s="44" t="s">
        <v>433</v>
      </c>
      <c r="D54" s="45">
        <v>2597</v>
      </c>
      <c r="E54" s="42"/>
      <c r="F54" s="45">
        <v>2625</v>
      </c>
      <c r="G54" s="42"/>
      <c r="H54" s="46">
        <v>28</v>
      </c>
      <c r="I54" s="42"/>
      <c r="J54" s="46">
        <v>32</v>
      </c>
      <c r="K54" s="42"/>
      <c r="L54" s="46">
        <v>1.2</v>
      </c>
      <c r="M54" s="42"/>
      <c r="N54" s="113"/>
      <c r="P54" s="113"/>
      <c r="Q54" s="61"/>
      <c r="R54" s="61"/>
      <c r="S54" s="117">
        <f t="shared" si="0"/>
        <v>12.894736842105271</v>
      </c>
    </row>
    <row r="55" spans="1:19">
      <c r="A55" s="168" t="s">
        <v>438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13"/>
      <c r="P55" s="113" t="str">
        <f>O36</f>
        <v>Total Outlays</v>
      </c>
      <c r="Q55" s="64"/>
      <c r="R55" s="120">
        <f>'CBO Snapshot'!$L$54</f>
        <v>1.2</v>
      </c>
      <c r="S55" s="117">
        <f t="shared" si="0"/>
        <v>12.894736842105271</v>
      </c>
    </row>
    <row r="56" spans="1:19">
      <c r="A56" s="168" t="s">
        <v>455</v>
      </c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13"/>
      <c r="P56" s="113" t="str">
        <f t="shared" ref="P56:P62" si="1">P37</f>
        <v>Defense</v>
      </c>
      <c r="Q56" s="61"/>
      <c r="R56" s="61">
        <f>'CBO Snapshot'!$L$43</f>
        <v>-5.6</v>
      </c>
      <c r="S56" s="117">
        <f t="shared" si="0"/>
        <v>-33.9</v>
      </c>
    </row>
    <row r="57" spans="1:19">
      <c r="A57" s="168" t="s">
        <v>456</v>
      </c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13"/>
      <c r="P57" s="113" t="str">
        <f t="shared" si="1"/>
        <v>Social Security  Benefits</v>
      </c>
      <c r="Q57" s="113"/>
      <c r="R57" s="61">
        <f>'CBO Snapshot'!$L$44</f>
        <v>4.7</v>
      </c>
      <c r="S57" s="117">
        <f t="shared" si="0"/>
        <v>12.894736842105271</v>
      </c>
    </row>
    <row r="58" spans="1:19" ht="28.5" customHeight="1">
      <c r="A58" s="168" t="s">
        <v>457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13"/>
      <c r="P58" s="113" t="str">
        <f t="shared" si="1"/>
        <v>Unemployment Insurance</v>
      </c>
      <c r="Q58" s="113"/>
      <c r="R58" s="61">
        <f>'CBO Snapshot'!$L$47</f>
        <v>-33.9</v>
      </c>
      <c r="S58" s="117">
        <f t="shared" si="0"/>
        <v>-33.9</v>
      </c>
    </row>
    <row r="59" spans="1:19">
      <c r="A59" s="168" t="s">
        <v>458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13"/>
      <c r="P59" s="113" t="str">
        <f t="shared" si="1"/>
        <v>Medicare*</v>
      </c>
      <c r="Q59" s="61"/>
      <c r="R59" s="61">
        <f>'CBO Snapshot'!$L$45</f>
        <v>1.2</v>
      </c>
      <c r="S59" s="117">
        <f t="shared" si="0"/>
        <v>12.894736842105271</v>
      </c>
    </row>
    <row r="60" spans="1:19">
      <c r="A60" s="168" t="s">
        <v>459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13"/>
      <c r="P60" s="113" t="str">
        <f t="shared" si="1"/>
        <v>Medicaid</v>
      </c>
      <c r="Q60" s="61"/>
      <c r="R60" s="61">
        <f>'CBO Snapshot'!$L$46</f>
        <v>10</v>
      </c>
      <c r="S60" s="117">
        <f t="shared" si="0"/>
        <v>12.894736842105271</v>
      </c>
    </row>
    <row r="61" spans="1:19">
      <c r="N61" s="113"/>
      <c r="P61" s="113" t="str">
        <f t="shared" si="1"/>
        <v>Net Interest on the Public Debt</v>
      </c>
      <c r="Q61" s="61"/>
      <c r="R61" s="61">
        <f>'CBO Snapshot'!$L$51</f>
        <v>4.0999999999999996</v>
      </c>
      <c r="S61" s="117">
        <f t="shared" si="0"/>
        <v>12.894736842105271</v>
      </c>
    </row>
    <row r="62" spans="1:19">
      <c r="N62" s="113"/>
      <c r="P62" s="113" t="str">
        <f t="shared" si="1"/>
        <v>Other Activities</v>
      </c>
      <c r="Q62" s="61"/>
      <c r="R62" s="61">
        <f>'CBO Snapshot'!$L$48</f>
        <v>-0.3</v>
      </c>
      <c r="S62" s="117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71"/>
  <sheetViews>
    <sheetView workbookViewId="0">
      <selection activeCell="M59" sqref="M59"/>
    </sheetView>
  </sheetViews>
  <sheetFormatPr defaultRowHeight="15"/>
  <cols>
    <col min="1" max="2" width="9.140625" style="25"/>
  </cols>
  <sheetData>
    <row r="1" spans="1:8">
      <c r="C1" t="s">
        <v>367</v>
      </c>
      <c r="G1" t="s">
        <v>372</v>
      </c>
    </row>
    <row r="2" spans="1:8">
      <c r="C2" t="s">
        <v>368</v>
      </c>
      <c r="D2" t="s">
        <v>369</v>
      </c>
      <c r="G2" t="s">
        <v>373</v>
      </c>
      <c r="H2" t="s">
        <v>374</v>
      </c>
    </row>
    <row r="3" spans="1:8">
      <c r="A3" s="27" t="s">
        <v>377</v>
      </c>
      <c r="B3" s="27" t="s">
        <v>1</v>
      </c>
      <c r="C3" s="26" t="s">
        <v>371</v>
      </c>
      <c r="D3" s="26" t="s">
        <v>370</v>
      </c>
      <c r="G3" s="26" t="s">
        <v>376</v>
      </c>
      <c r="H3" s="26" t="s">
        <v>375</v>
      </c>
    </row>
    <row r="4" spans="1:8">
      <c r="A4" s="25" t="s">
        <v>8</v>
      </c>
      <c r="C4" t="s">
        <v>380</v>
      </c>
      <c r="D4" t="s">
        <v>382</v>
      </c>
      <c r="G4" t="s">
        <v>384</v>
      </c>
      <c r="H4" t="s">
        <v>385</v>
      </c>
    </row>
    <row r="5" spans="1:8">
      <c r="A5" s="25" t="s">
        <v>24</v>
      </c>
      <c r="C5" t="s">
        <v>26</v>
      </c>
      <c r="D5" t="s">
        <v>26</v>
      </c>
      <c r="G5" t="s">
        <v>26</v>
      </c>
      <c r="H5" t="s">
        <v>26</v>
      </c>
    </row>
    <row r="6" spans="1:8">
      <c r="A6" s="25" t="s">
        <v>28</v>
      </c>
      <c r="C6" t="s">
        <v>379</v>
      </c>
      <c r="D6" t="s">
        <v>381</v>
      </c>
      <c r="G6" t="s">
        <v>383</v>
      </c>
      <c r="H6" t="s">
        <v>381</v>
      </c>
    </row>
    <row r="7" spans="1:8">
      <c r="A7" s="25" t="s">
        <v>378</v>
      </c>
      <c r="B7" s="29">
        <v>22281</v>
      </c>
      <c r="C7" s="21">
        <v>0</v>
      </c>
      <c r="D7" s="21" t="e">
        <v>#N/A</v>
      </c>
      <c r="G7" s="28">
        <v>0.1</v>
      </c>
      <c r="H7" s="28" t="e">
        <v>#N/A</v>
      </c>
    </row>
    <row r="8" spans="1:8">
      <c r="A8" s="25" t="s">
        <v>386</v>
      </c>
      <c r="B8" s="29">
        <v>22646</v>
      </c>
      <c r="C8" s="21">
        <v>-3</v>
      </c>
      <c r="D8" s="21" t="e">
        <v>#N/A</v>
      </c>
      <c r="G8" s="28">
        <v>-0.6</v>
      </c>
      <c r="H8" s="28" t="e">
        <v>#N/A</v>
      </c>
    </row>
    <row r="9" spans="1:8">
      <c r="A9" s="25" t="s">
        <v>387</v>
      </c>
      <c r="B9" s="29">
        <v>23011</v>
      </c>
      <c r="C9" s="21">
        <v>-7</v>
      </c>
      <c r="D9" s="21" t="e">
        <v>#N/A</v>
      </c>
      <c r="G9" s="28">
        <v>-1.2</v>
      </c>
      <c r="H9" s="28" t="e">
        <v>#N/A</v>
      </c>
    </row>
    <row r="10" spans="1:8">
      <c r="A10" s="25" t="s">
        <v>388</v>
      </c>
      <c r="B10" s="29">
        <v>23376</v>
      </c>
      <c r="C10" s="21">
        <v>-5</v>
      </c>
      <c r="D10" s="21" t="e">
        <v>#N/A</v>
      </c>
      <c r="G10" s="28">
        <v>-0.8</v>
      </c>
      <c r="H10" s="28" t="e">
        <v>#N/A</v>
      </c>
    </row>
    <row r="11" spans="1:8">
      <c r="A11" s="25" t="s">
        <v>389</v>
      </c>
      <c r="B11" s="29">
        <v>23742</v>
      </c>
      <c r="C11" s="21">
        <v>-6</v>
      </c>
      <c r="D11" s="21">
        <v>-7</v>
      </c>
      <c r="G11" s="28">
        <v>-0.9</v>
      </c>
      <c r="H11" s="28">
        <v>-0.9</v>
      </c>
    </row>
    <row r="12" spans="1:8">
      <c r="A12" s="25" t="s">
        <v>390</v>
      </c>
      <c r="B12" s="29">
        <v>24107</v>
      </c>
      <c r="C12" s="21">
        <v>-1</v>
      </c>
      <c r="D12" s="21">
        <v>-5</v>
      </c>
      <c r="G12" s="28">
        <v>-0.2</v>
      </c>
      <c r="H12" s="28">
        <v>-0.2</v>
      </c>
    </row>
    <row r="13" spans="1:8">
      <c r="A13" s="25" t="s">
        <v>391</v>
      </c>
      <c r="B13" s="29">
        <v>24472</v>
      </c>
      <c r="C13" s="21">
        <v>-4</v>
      </c>
      <c r="D13" s="21">
        <v>-15</v>
      </c>
      <c r="G13" s="28">
        <v>-0.5</v>
      </c>
      <c r="H13" s="28">
        <v>-0.5</v>
      </c>
    </row>
    <row r="14" spans="1:8">
      <c r="A14" s="25" t="s">
        <v>392</v>
      </c>
      <c r="B14" s="29">
        <v>24837</v>
      </c>
      <c r="C14" s="21">
        <v>-9</v>
      </c>
      <c r="D14" s="21">
        <v>-21</v>
      </c>
      <c r="G14" s="28">
        <v>-1.1000000000000001</v>
      </c>
      <c r="H14" s="28">
        <v>-1.1000000000000001</v>
      </c>
    </row>
    <row r="15" spans="1:8">
      <c r="A15" s="25" t="s">
        <v>393</v>
      </c>
      <c r="B15" s="29">
        <v>25203</v>
      </c>
      <c r="C15" s="21">
        <v>-25</v>
      </c>
      <c r="D15" s="21">
        <v>-36</v>
      </c>
      <c r="G15" s="28">
        <v>-3</v>
      </c>
      <c r="H15" s="28">
        <v>-2.9</v>
      </c>
    </row>
    <row r="16" spans="1:8">
      <c r="A16" s="25" t="s">
        <v>394</v>
      </c>
      <c r="B16" s="29">
        <v>25568</v>
      </c>
      <c r="C16" s="21">
        <v>3</v>
      </c>
      <c r="D16" s="21">
        <v>-11</v>
      </c>
      <c r="G16" s="28">
        <v>0.4</v>
      </c>
      <c r="H16" s="28">
        <v>0.3</v>
      </c>
    </row>
    <row r="17" spans="1:8">
      <c r="A17" s="25" t="s">
        <v>395</v>
      </c>
      <c r="B17" s="29">
        <v>25933</v>
      </c>
      <c r="C17" s="21">
        <v>-3</v>
      </c>
      <c r="D17" s="21">
        <v>-9</v>
      </c>
      <c r="G17" s="28">
        <v>-0.3</v>
      </c>
      <c r="H17" s="28">
        <v>-0.3</v>
      </c>
    </row>
    <row r="18" spans="1:8">
      <c r="A18" s="25" t="s">
        <v>396</v>
      </c>
      <c r="B18" s="29">
        <v>26298</v>
      </c>
      <c r="C18" s="21">
        <v>-23</v>
      </c>
      <c r="D18" s="21">
        <v>-20</v>
      </c>
      <c r="G18" s="28">
        <v>-2.1</v>
      </c>
      <c r="H18" s="28">
        <v>-2</v>
      </c>
    </row>
    <row r="19" spans="1:8">
      <c r="A19" s="25" t="s">
        <v>358</v>
      </c>
      <c r="B19" s="29">
        <v>26664</v>
      </c>
      <c r="C19" s="21">
        <v>-23</v>
      </c>
      <c r="D19" s="21">
        <v>-22</v>
      </c>
      <c r="G19" s="28">
        <v>-2</v>
      </c>
      <c r="H19" s="28">
        <v>-1.9</v>
      </c>
    </row>
    <row r="20" spans="1:8">
      <c r="A20" s="25" t="s">
        <v>33</v>
      </c>
      <c r="B20" s="29">
        <v>27029</v>
      </c>
      <c r="C20" s="21">
        <v>-15</v>
      </c>
      <c r="D20" s="21">
        <v>-27</v>
      </c>
      <c r="G20" s="28">
        <v>-1.2</v>
      </c>
      <c r="H20" s="28">
        <v>-1.1000000000000001</v>
      </c>
    </row>
    <row r="21" spans="1:8">
      <c r="A21" s="25" t="s">
        <v>34</v>
      </c>
      <c r="B21" s="29">
        <v>27394</v>
      </c>
      <c r="C21" s="21">
        <v>-6</v>
      </c>
      <c r="D21" s="21">
        <v>-16</v>
      </c>
      <c r="G21" s="28">
        <v>-0.4</v>
      </c>
      <c r="H21" s="28">
        <v>-0.4</v>
      </c>
    </row>
    <row r="22" spans="1:8">
      <c r="A22" s="25" t="s">
        <v>35</v>
      </c>
      <c r="B22" s="29">
        <v>27759</v>
      </c>
      <c r="C22" s="21">
        <v>-53</v>
      </c>
      <c r="D22" s="21">
        <v>-33</v>
      </c>
      <c r="G22" s="28">
        <v>-3.3</v>
      </c>
      <c r="H22" s="28">
        <v>-3.2</v>
      </c>
    </row>
    <row r="23" spans="1:8">
      <c r="A23" s="25" t="s">
        <v>36</v>
      </c>
      <c r="B23" s="29">
        <v>28125</v>
      </c>
      <c r="C23" s="21">
        <v>-74</v>
      </c>
      <c r="D23" s="21">
        <v>-49</v>
      </c>
      <c r="G23" s="28">
        <v>-4.0999999999999996</v>
      </c>
      <c r="H23" s="28">
        <v>-4</v>
      </c>
    </row>
    <row r="24" spans="1:8">
      <c r="A24" s="25" t="s">
        <v>37</v>
      </c>
      <c r="B24" s="29">
        <v>28490</v>
      </c>
      <c r="C24" s="21">
        <v>-54</v>
      </c>
      <c r="D24" s="21">
        <v>-40</v>
      </c>
      <c r="G24" s="28">
        <v>-2.7</v>
      </c>
      <c r="H24" s="28">
        <v>-2.6</v>
      </c>
    </row>
    <row r="25" spans="1:8">
      <c r="A25" s="25" t="s">
        <v>38</v>
      </c>
      <c r="B25" s="29">
        <v>28855</v>
      </c>
      <c r="C25" s="21">
        <v>-59</v>
      </c>
      <c r="D25" s="21">
        <v>-59</v>
      </c>
      <c r="G25" s="28">
        <v>-2.7</v>
      </c>
      <c r="H25" s="28">
        <v>-2.6</v>
      </c>
    </row>
    <row r="26" spans="1:8">
      <c r="A26" s="25" t="s">
        <v>39</v>
      </c>
      <c r="B26" s="29">
        <v>29220</v>
      </c>
      <c r="C26" s="21">
        <v>-41</v>
      </c>
      <c r="D26" s="21">
        <v>-48</v>
      </c>
      <c r="G26" s="28">
        <v>-1.6</v>
      </c>
      <c r="H26" s="28">
        <v>-1.6</v>
      </c>
    </row>
    <row r="27" spans="1:8">
      <c r="A27" s="25" t="s">
        <v>40</v>
      </c>
      <c r="B27" s="29">
        <v>29586</v>
      </c>
      <c r="C27" s="21">
        <v>-74</v>
      </c>
      <c r="D27" s="21">
        <v>-53</v>
      </c>
      <c r="G27" s="28">
        <v>-2.6</v>
      </c>
      <c r="H27" s="28">
        <v>-2.6</v>
      </c>
    </row>
    <row r="28" spans="1:8">
      <c r="A28" s="25" t="s">
        <v>41</v>
      </c>
      <c r="B28" s="29">
        <v>29951</v>
      </c>
      <c r="C28" s="21">
        <v>-79</v>
      </c>
      <c r="D28" s="21">
        <v>-46</v>
      </c>
      <c r="G28" s="28">
        <v>-2.5</v>
      </c>
      <c r="H28" s="28">
        <v>-2.5</v>
      </c>
    </row>
    <row r="29" spans="1:8">
      <c r="A29" s="25" t="s">
        <v>42</v>
      </c>
      <c r="B29" s="29">
        <v>30316</v>
      </c>
      <c r="C29" s="21">
        <v>-128</v>
      </c>
      <c r="D29" s="21">
        <v>-58</v>
      </c>
      <c r="G29" s="28">
        <v>-3.7</v>
      </c>
      <c r="H29" s="28">
        <v>-3.6</v>
      </c>
    </row>
    <row r="30" spans="1:8">
      <c r="A30" s="25" t="s">
        <v>43</v>
      </c>
      <c r="B30" s="29">
        <v>30681</v>
      </c>
      <c r="C30" s="21">
        <v>-208</v>
      </c>
      <c r="D30" s="21">
        <v>-119</v>
      </c>
      <c r="G30" s="28">
        <v>-5.6</v>
      </c>
      <c r="H30" s="28">
        <v>-5.5</v>
      </c>
    </row>
    <row r="31" spans="1:8">
      <c r="A31" s="25" t="s">
        <v>44</v>
      </c>
      <c r="B31" s="29">
        <v>31047</v>
      </c>
      <c r="C31" s="21">
        <v>-185</v>
      </c>
      <c r="D31" s="21">
        <v>-151</v>
      </c>
      <c r="G31" s="28">
        <v>-4.7</v>
      </c>
      <c r="H31" s="28">
        <v>-4.5999999999999996</v>
      </c>
    </row>
    <row r="32" spans="1:8">
      <c r="A32" s="25" t="s">
        <v>45</v>
      </c>
      <c r="B32" s="29">
        <v>31412</v>
      </c>
      <c r="C32" s="21">
        <v>-212</v>
      </c>
      <c r="D32" s="21">
        <v>-195</v>
      </c>
      <c r="G32" s="28">
        <v>-5.0999999999999996</v>
      </c>
      <c r="H32" s="28">
        <v>-4.9000000000000004</v>
      </c>
    </row>
    <row r="33" spans="1:8">
      <c r="A33" s="25" t="s">
        <v>46</v>
      </c>
      <c r="B33" s="29">
        <v>31777</v>
      </c>
      <c r="C33" s="21">
        <v>-221</v>
      </c>
      <c r="D33" s="21">
        <v>-210</v>
      </c>
      <c r="G33" s="28">
        <v>-5</v>
      </c>
      <c r="H33" s="28">
        <v>-4.8</v>
      </c>
    </row>
    <row r="34" spans="1:8">
      <c r="A34" s="25" t="s">
        <v>47</v>
      </c>
      <c r="B34" s="29">
        <v>32142</v>
      </c>
      <c r="C34" s="21">
        <v>-150</v>
      </c>
      <c r="D34" s="21">
        <v>-135</v>
      </c>
      <c r="G34" s="28">
        <v>-3.2</v>
      </c>
      <c r="H34" s="28">
        <v>-3.1</v>
      </c>
    </row>
    <row r="35" spans="1:8">
      <c r="A35" s="25" t="s">
        <v>48</v>
      </c>
      <c r="B35" s="29">
        <v>32508</v>
      </c>
      <c r="C35" s="21">
        <v>-155</v>
      </c>
      <c r="D35" s="21">
        <v>-159</v>
      </c>
      <c r="G35" s="28">
        <v>-3.1</v>
      </c>
      <c r="H35" s="28">
        <v>-3</v>
      </c>
    </row>
    <row r="36" spans="1:8">
      <c r="A36" s="25" t="s">
        <v>49</v>
      </c>
      <c r="B36" s="29">
        <v>32873</v>
      </c>
      <c r="C36" s="21">
        <v>-153</v>
      </c>
      <c r="D36" s="21">
        <v>-171</v>
      </c>
      <c r="G36" s="28">
        <v>-2.9</v>
      </c>
      <c r="H36" s="28">
        <v>-2.8</v>
      </c>
    </row>
    <row r="37" spans="1:8">
      <c r="A37" s="25" t="s">
        <v>50</v>
      </c>
      <c r="B37" s="29">
        <v>33238</v>
      </c>
      <c r="C37" s="21">
        <v>-221</v>
      </c>
      <c r="D37" s="21">
        <v>-230</v>
      </c>
      <c r="G37" s="28">
        <v>-3.9</v>
      </c>
      <c r="H37" s="28">
        <v>-3.8</v>
      </c>
    </row>
    <row r="38" spans="1:8">
      <c r="A38" s="25" t="s">
        <v>51</v>
      </c>
      <c r="B38" s="29">
        <v>33603</v>
      </c>
      <c r="C38" s="21">
        <v>-269</v>
      </c>
      <c r="D38" s="21">
        <v>-214</v>
      </c>
      <c r="G38" s="28">
        <v>-4.4000000000000004</v>
      </c>
      <c r="H38" s="28">
        <v>-4.3</v>
      </c>
    </row>
    <row r="39" spans="1:8">
      <c r="A39" s="25" t="s">
        <v>52</v>
      </c>
      <c r="B39" s="29">
        <v>33969</v>
      </c>
      <c r="C39" s="21">
        <v>-290</v>
      </c>
      <c r="D39" s="21">
        <v>-220</v>
      </c>
      <c r="G39" s="28">
        <v>-4.5</v>
      </c>
      <c r="H39" s="28">
        <v>-4.4000000000000004</v>
      </c>
    </row>
    <row r="40" spans="1:8">
      <c r="A40" s="25" t="s">
        <v>53</v>
      </c>
      <c r="B40" s="29">
        <v>34334</v>
      </c>
      <c r="C40" s="21">
        <v>-255</v>
      </c>
      <c r="D40" s="21">
        <v>-194</v>
      </c>
      <c r="G40" s="28">
        <v>-3.8</v>
      </c>
      <c r="H40" s="28">
        <v>-3.7</v>
      </c>
    </row>
    <row r="41" spans="1:8">
      <c r="A41" s="25" t="s">
        <v>54</v>
      </c>
      <c r="B41" s="29">
        <v>34699</v>
      </c>
      <c r="C41" s="21">
        <v>-203</v>
      </c>
      <c r="D41" s="21">
        <v>-156</v>
      </c>
      <c r="G41" s="28">
        <v>-2.9</v>
      </c>
      <c r="H41" s="28">
        <v>-2.8</v>
      </c>
    </row>
    <row r="42" spans="1:8">
      <c r="A42" s="25" t="s">
        <v>55</v>
      </c>
      <c r="B42" s="29">
        <v>35064</v>
      </c>
      <c r="C42" s="21">
        <v>-164</v>
      </c>
      <c r="D42" s="21">
        <v>-125</v>
      </c>
      <c r="G42" s="28">
        <v>-2.2000000000000002</v>
      </c>
      <c r="H42" s="28">
        <v>-2.1</v>
      </c>
    </row>
    <row r="43" spans="1:8">
      <c r="A43" s="25" t="s">
        <v>56</v>
      </c>
      <c r="B43" s="29">
        <v>35430</v>
      </c>
      <c r="C43" s="21">
        <v>-107</v>
      </c>
      <c r="D43" s="21">
        <v>-68</v>
      </c>
      <c r="G43" s="28">
        <v>-1.4</v>
      </c>
      <c r="H43" s="28">
        <v>-1.3</v>
      </c>
    </row>
    <row r="44" spans="1:8">
      <c r="A44" s="25" t="s">
        <v>57</v>
      </c>
      <c r="B44" s="29">
        <v>35795</v>
      </c>
      <c r="C44" s="21">
        <v>-22</v>
      </c>
      <c r="D44" s="21">
        <v>-14</v>
      </c>
      <c r="G44" s="28">
        <v>-0.3</v>
      </c>
      <c r="H44" s="28">
        <v>-0.3</v>
      </c>
    </row>
    <row r="45" spans="1:8">
      <c r="A45" s="25" t="s">
        <v>58</v>
      </c>
      <c r="B45" s="29">
        <v>36160</v>
      </c>
      <c r="C45" s="21">
        <v>69</v>
      </c>
      <c r="D45" s="21">
        <v>45</v>
      </c>
      <c r="G45" s="28">
        <v>0.8</v>
      </c>
      <c r="H45" s="28">
        <v>0.8</v>
      </c>
    </row>
    <row r="46" spans="1:8">
      <c r="A46" s="25" t="s">
        <v>59</v>
      </c>
      <c r="B46" s="29">
        <v>36525</v>
      </c>
      <c r="C46" s="21">
        <v>126</v>
      </c>
      <c r="D46" s="21">
        <v>53</v>
      </c>
      <c r="G46" s="28">
        <v>1.4</v>
      </c>
      <c r="H46" s="28">
        <v>1.3</v>
      </c>
    </row>
    <row r="47" spans="1:8">
      <c r="A47" s="25" t="s">
        <v>60</v>
      </c>
      <c r="B47" s="29">
        <v>36891</v>
      </c>
      <c r="C47" s="21">
        <v>236</v>
      </c>
      <c r="D47" s="21">
        <v>118</v>
      </c>
      <c r="G47" s="28">
        <v>2.5</v>
      </c>
      <c r="H47" s="28">
        <v>2.4</v>
      </c>
    </row>
    <row r="48" spans="1:8">
      <c r="A48" s="25" t="s">
        <v>61</v>
      </c>
      <c r="B48" s="29">
        <v>37256</v>
      </c>
      <c r="C48" s="21">
        <v>128</v>
      </c>
      <c r="D48" s="21">
        <v>74</v>
      </c>
      <c r="G48" s="28">
        <v>1.3</v>
      </c>
      <c r="H48" s="28">
        <v>1.2</v>
      </c>
    </row>
    <row r="49" spans="1:8">
      <c r="A49" s="25" t="s">
        <v>62</v>
      </c>
      <c r="B49" s="29">
        <v>37621</v>
      </c>
      <c r="C49" s="21">
        <v>-158</v>
      </c>
      <c r="D49" s="21">
        <v>-114</v>
      </c>
      <c r="G49" s="28">
        <v>-1.5</v>
      </c>
      <c r="H49" s="28">
        <v>-1.4</v>
      </c>
    </row>
    <row r="50" spans="1:8">
      <c r="A50" s="25" t="s">
        <v>63</v>
      </c>
      <c r="B50" s="29">
        <v>37986</v>
      </c>
      <c r="C50" s="21">
        <v>-378</v>
      </c>
      <c r="D50" s="21">
        <v>-290</v>
      </c>
      <c r="G50" s="28">
        <v>-3.4</v>
      </c>
      <c r="H50" s="28">
        <v>-3.3</v>
      </c>
    </row>
    <row r="51" spans="1:8">
      <c r="A51" s="25" t="s">
        <v>64</v>
      </c>
      <c r="B51" s="29">
        <v>38352</v>
      </c>
      <c r="C51" s="21">
        <v>-413</v>
      </c>
      <c r="D51" s="21">
        <v>-371</v>
      </c>
      <c r="G51" s="28">
        <v>-3.5</v>
      </c>
      <c r="H51" s="28">
        <v>-3.4</v>
      </c>
    </row>
    <row r="52" spans="1:8">
      <c r="A52" s="25" t="s">
        <v>65</v>
      </c>
      <c r="B52" s="29">
        <v>38717</v>
      </c>
      <c r="C52" s="21">
        <v>-318</v>
      </c>
      <c r="D52" s="21">
        <v>-318</v>
      </c>
      <c r="G52" s="28">
        <v>-2.6</v>
      </c>
      <c r="H52" s="28">
        <v>-2.5</v>
      </c>
    </row>
    <row r="53" spans="1:8">
      <c r="A53" s="25" t="s">
        <v>66</v>
      </c>
      <c r="B53" s="29">
        <v>39082</v>
      </c>
      <c r="C53" s="21">
        <v>-248</v>
      </c>
      <c r="D53" s="21">
        <v>-274</v>
      </c>
      <c r="G53" s="28">
        <v>-1.9</v>
      </c>
      <c r="H53" s="28">
        <v>-1.8</v>
      </c>
    </row>
    <row r="54" spans="1:8">
      <c r="A54" s="25" t="s">
        <v>67</v>
      </c>
      <c r="B54" s="29">
        <v>39447</v>
      </c>
      <c r="C54" s="21">
        <v>-161</v>
      </c>
      <c r="D54" s="21">
        <v>-166</v>
      </c>
      <c r="G54" s="28">
        <v>-1.2</v>
      </c>
      <c r="H54" s="28">
        <v>-1.1000000000000001</v>
      </c>
    </row>
    <row r="55" spans="1:8">
      <c r="A55" s="25" t="s">
        <v>68</v>
      </c>
      <c r="B55" s="29">
        <v>39813</v>
      </c>
      <c r="C55" s="21">
        <v>-459</v>
      </c>
      <c r="D55" s="21">
        <v>-391</v>
      </c>
      <c r="G55" s="28">
        <v>-3.2</v>
      </c>
      <c r="H55" s="28">
        <v>-3.1</v>
      </c>
    </row>
    <row r="56" spans="1:8">
      <c r="A56" s="25" t="s">
        <v>69</v>
      </c>
      <c r="B56" s="29">
        <v>40178</v>
      </c>
      <c r="C56" s="21">
        <v>-1413</v>
      </c>
      <c r="D56" s="21">
        <v>-1083</v>
      </c>
      <c r="G56" s="28">
        <v>-9.4</v>
      </c>
      <c r="H56" s="28">
        <v>-9.1</v>
      </c>
    </row>
    <row r="57" spans="1:8">
      <c r="A57" s="25" t="s">
        <v>70</v>
      </c>
      <c r="B57" s="29">
        <v>40543</v>
      </c>
      <c r="C57" s="21">
        <v>-1294</v>
      </c>
      <c r="D57" s="21">
        <v>-922</v>
      </c>
      <c r="G57" s="28">
        <v>-8.4</v>
      </c>
      <c r="H57" s="28">
        <v>-8.1999999999999993</v>
      </c>
    </row>
    <row r="58" spans="1:8">
      <c r="A58" s="25" t="s">
        <v>71</v>
      </c>
      <c r="B58" s="29">
        <v>40908</v>
      </c>
      <c r="C58" s="21">
        <v>-1300</v>
      </c>
      <c r="D58" s="21">
        <v>-957</v>
      </c>
      <c r="G58" s="28">
        <v>-8.1999999999999993</v>
      </c>
      <c r="H58" s="28">
        <v>-7.9</v>
      </c>
    </row>
    <row r="59" spans="1:8">
      <c r="A59" s="25" t="s">
        <v>72</v>
      </c>
      <c r="B59" s="29">
        <v>41274</v>
      </c>
      <c r="C59" s="21">
        <v>-1087</v>
      </c>
      <c r="D59" s="21">
        <v>-806</v>
      </c>
      <c r="G59" s="28">
        <v>-6.6</v>
      </c>
      <c r="H59" s="28">
        <v>-6.4</v>
      </c>
    </row>
    <row r="60" spans="1:8">
      <c r="A60" s="25" t="s">
        <v>73</v>
      </c>
      <c r="B60" s="29">
        <v>41639</v>
      </c>
      <c r="C60" s="21">
        <v>-680</v>
      </c>
      <c r="D60" s="21">
        <v>-403</v>
      </c>
      <c r="G60" s="28">
        <v>-5</v>
      </c>
      <c r="H60" s="28">
        <v>-3.9</v>
      </c>
    </row>
    <row r="61" spans="1:8">
      <c r="A61" s="25" t="s">
        <v>74</v>
      </c>
      <c r="B61" s="29">
        <v>42004</v>
      </c>
      <c r="C61" s="21">
        <v>-492</v>
      </c>
      <c r="D61" s="21">
        <v>-253</v>
      </c>
      <c r="G61" s="28">
        <v>-3.5</v>
      </c>
      <c r="H61" s="28">
        <v>-2.9</v>
      </c>
    </row>
    <row r="62" spans="1:8">
      <c r="A62" s="25" t="s">
        <v>75</v>
      </c>
      <c r="B62" s="29">
        <v>42369</v>
      </c>
      <c r="C62" s="21">
        <v>-469</v>
      </c>
      <c r="D62" s="21">
        <v>-281</v>
      </c>
      <c r="G62" s="28">
        <v>-2.2999999999999998</v>
      </c>
      <c r="H62" s="28">
        <v>-2.6</v>
      </c>
    </row>
    <row r="63" spans="1:8">
      <c r="A63" s="25" t="s">
        <v>76</v>
      </c>
      <c r="B63" s="29">
        <v>42735</v>
      </c>
      <c r="C63" s="21">
        <v>-536</v>
      </c>
      <c r="D63" s="21">
        <v>-428</v>
      </c>
      <c r="G63" s="28">
        <v>-2.5</v>
      </c>
      <c r="H63" s="28">
        <v>-2.8</v>
      </c>
    </row>
    <row r="64" spans="1:8">
      <c r="A64" s="25" t="s">
        <v>77</v>
      </c>
      <c r="B64" s="29">
        <v>43100</v>
      </c>
      <c r="C64" s="21">
        <v>-576</v>
      </c>
      <c r="D64" s="21">
        <v>-529</v>
      </c>
      <c r="G64" s="28">
        <v>-2.7</v>
      </c>
      <c r="H64" s="28">
        <v>-2.9</v>
      </c>
    </row>
    <row r="65" spans="1:8">
      <c r="A65" s="25" t="s">
        <v>78</v>
      </c>
      <c r="B65" s="29">
        <v>43465</v>
      </c>
      <c r="C65" s="21">
        <v>-627</v>
      </c>
      <c r="D65" s="21">
        <v>-617</v>
      </c>
      <c r="G65" s="28">
        <v>-2.9</v>
      </c>
      <c r="H65" s="28">
        <v>-3.1</v>
      </c>
    </row>
    <row r="66" spans="1:8">
      <c r="A66" s="25" t="s">
        <v>79</v>
      </c>
      <c r="B66" s="29">
        <v>43830</v>
      </c>
      <c r="C66" s="21">
        <v>-722</v>
      </c>
      <c r="D66" s="21">
        <v>-712</v>
      </c>
      <c r="H66" s="28">
        <v>-3.4</v>
      </c>
    </row>
    <row r="67" spans="1:8">
      <c r="A67" s="25" t="s">
        <v>80</v>
      </c>
      <c r="B67" s="29">
        <v>44196</v>
      </c>
      <c r="C67" s="21">
        <v>-804</v>
      </c>
      <c r="D67" s="21">
        <v>-793</v>
      </c>
      <c r="H67" s="28">
        <v>-3.6</v>
      </c>
    </row>
    <row r="68" spans="1:8">
      <c r="A68" s="25" t="s">
        <v>81</v>
      </c>
      <c r="B68" s="29">
        <v>44561</v>
      </c>
      <c r="C68" s="21">
        <v>-878</v>
      </c>
      <c r="D68" s="21">
        <v>-867</v>
      </c>
      <c r="H68" s="28">
        <v>-3.8</v>
      </c>
    </row>
    <row r="69" spans="1:8">
      <c r="A69" s="25" t="s">
        <v>82</v>
      </c>
      <c r="B69" s="29">
        <v>44926</v>
      </c>
      <c r="C69" s="21">
        <v>-998</v>
      </c>
      <c r="D69" s="21">
        <v>-984</v>
      </c>
      <c r="H69" s="28">
        <v>-4.0999999999999996</v>
      </c>
    </row>
    <row r="70" spans="1:8">
      <c r="A70" s="25" t="s">
        <v>83</v>
      </c>
      <c r="B70" s="29">
        <v>45291</v>
      </c>
      <c r="C70" s="21">
        <v>-1005</v>
      </c>
      <c r="D70" s="21">
        <v>-997</v>
      </c>
      <c r="H70" s="28">
        <v>-4</v>
      </c>
    </row>
    <row r="71" spans="1:8">
      <c r="A71" s="25" t="s">
        <v>84</v>
      </c>
      <c r="B71" s="29">
        <v>45657</v>
      </c>
      <c r="C71" s="21">
        <v>-1003</v>
      </c>
      <c r="D71" s="21">
        <v>-1022</v>
      </c>
      <c r="H71" s="28">
        <v>-4</v>
      </c>
    </row>
  </sheetData>
  <hyperlinks>
    <hyperlink ref="D3" r:id="rId1"/>
    <hyperlink ref="C3" r:id="rId2"/>
    <hyperlink ref="H3" r:id="rId3"/>
    <hyperlink ref="G3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J33" sqref="J33"/>
    </sheetView>
  </sheetViews>
  <sheetFormatPr defaultRowHeight="15"/>
  <cols>
    <col min="1" max="2" width="9.140625" style="25"/>
  </cols>
  <sheetData>
    <row r="1" spans="1:14">
      <c r="C1" s="25" t="s">
        <v>349</v>
      </c>
      <c r="D1" s="25"/>
      <c r="E1" s="25"/>
      <c r="F1" s="25"/>
    </row>
    <row r="2" spans="1:14">
      <c r="C2" s="25" t="s">
        <v>350</v>
      </c>
      <c r="D2" s="25"/>
      <c r="E2" s="25" t="s">
        <v>351</v>
      </c>
      <c r="F2" s="25"/>
    </row>
    <row r="3" spans="1:14">
      <c r="C3" s="25" t="s">
        <v>348</v>
      </c>
      <c r="D3" s="25" t="s">
        <v>347</v>
      </c>
      <c r="E3" s="25" t="s">
        <v>352</v>
      </c>
      <c r="F3" s="25" t="s">
        <v>347</v>
      </c>
    </row>
    <row r="4" spans="1:14">
      <c r="A4" s="27" t="s">
        <v>357</v>
      </c>
      <c r="B4" s="27" t="s">
        <v>1</v>
      </c>
      <c r="C4" s="26" t="s">
        <v>353</v>
      </c>
      <c r="D4" s="26" t="s">
        <v>354</v>
      </c>
      <c r="E4" s="26" t="s">
        <v>355</v>
      </c>
      <c r="F4" s="26" t="s">
        <v>356</v>
      </c>
    </row>
    <row r="5" spans="1:14">
      <c r="A5" s="25" t="s">
        <v>8</v>
      </c>
      <c r="C5" t="s">
        <v>360</v>
      </c>
      <c r="D5" t="s">
        <v>361</v>
      </c>
      <c r="E5" t="s">
        <v>363</v>
      </c>
      <c r="F5" t="s">
        <v>364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359</v>
      </c>
      <c r="D7" t="s">
        <v>359</v>
      </c>
      <c r="E7" t="s">
        <v>362</v>
      </c>
      <c r="F7" t="s">
        <v>362</v>
      </c>
    </row>
    <row r="8" spans="1:14">
      <c r="A8" s="25" t="s">
        <v>358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82"/>
  <sheetViews>
    <sheetView workbookViewId="0">
      <selection activeCell="K30" sqref="K30"/>
    </sheetView>
  </sheetViews>
  <sheetFormatPr defaultRowHeight="15"/>
  <cols>
    <col min="1" max="2" width="9.140625" style="33"/>
  </cols>
  <sheetData>
    <row r="1" spans="1:3">
      <c r="C1" s="33" t="s">
        <v>397</v>
      </c>
    </row>
    <row r="2" spans="1:3">
      <c r="A2" s="27" t="s">
        <v>399</v>
      </c>
      <c r="B2" s="35" t="s">
        <v>1</v>
      </c>
      <c r="C2" s="34" t="s">
        <v>398</v>
      </c>
    </row>
    <row r="3" spans="1:3">
      <c r="A3" s="33" t="s">
        <v>8</v>
      </c>
      <c r="C3" t="s">
        <v>401</v>
      </c>
    </row>
    <row r="4" spans="1:3">
      <c r="A4" s="33" t="s">
        <v>24</v>
      </c>
      <c r="C4" t="s">
        <v>26</v>
      </c>
    </row>
    <row r="5" spans="1:3">
      <c r="A5" s="33" t="s">
        <v>28</v>
      </c>
      <c r="C5" t="s">
        <v>362</v>
      </c>
    </row>
    <row r="6" spans="1:3">
      <c r="A6" s="33" t="s">
        <v>400</v>
      </c>
      <c r="B6" s="38">
        <v>17898</v>
      </c>
      <c r="C6" s="37">
        <v>82.4</v>
      </c>
    </row>
    <row r="7" spans="1:3">
      <c r="A7" s="33" t="s">
        <v>402</v>
      </c>
      <c r="B7" s="38">
        <v>18263</v>
      </c>
      <c r="C7" s="37">
        <v>77.400000000000006</v>
      </c>
    </row>
    <row r="8" spans="1:3">
      <c r="A8" s="33" t="s">
        <v>403</v>
      </c>
      <c r="B8" s="38">
        <v>18628</v>
      </c>
      <c r="C8" s="37">
        <v>78.5</v>
      </c>
    </row>
    <row r="9" spans="1:3">
      <c r="A9" s="33" t="s">
        <v>404</v>
      </c>
      <c r="B9" s="38">
        <v>18993</v>
      </c>
      <c r="C9" s="37">
        <v>65.5</v>
      </c>
    </row>
    <row r="10" spans="1:3">
      <c r="A10" s="33" t="s">
        <v>405</v>
      </c>
      <c r="B10" s="38">
        <v>19359</v>
      </c>
      <c r="C10" s="37">
        <v>60.1</v>
      </c>
    </row>
    <row r="11" spans="1:3">
      <c r="A11" s="33" t="s">
        <v>406</v>
      </c>
      <c r="B11" s="38">
        <v>19724</v>
      </c>
      <c r="C11" s="37">
        <v>57.1</v>
      </c>
    </row>
    <row r="12" spans="1:3">
      <c r="A12" s="33" t="s">
        <v>407</v>
      </c>
      <c r="B12" s="38">
        <v>20089</v>
      </c>
      <c r="C12" s="37">
        <v>57.9</v>
      </c>
    </row>
    <row r="13" spans="1:3">
      <c r="A13" s="33" t="s">
        <v>408</v>
      </c>
      <c r="B13" s="38">
        <v>20454</v>
      </c>
      <c r="C13" s="37">
        <v>55.7</v>
      </c>
    </row>
    <row r="14" spans="1:3">
      <c r="A14" s="33" t="s">
        <v>409</v>
      </c>
      <c r="B14" s="38">
        <v>20820</v>
      </c>
      <c r="C14" s="37">
        <v>50.6</v>
      </c>
    </row>
    <row r="15" spans="1:3">
      <c r="A15" s="33" t="s">
        <v>410</v>
      </c>
      <c r="B15" s="38">
        <v>21185</v>
      </c>
      <c r="C15" s="37">
        <v>47.2</v>
      </c>
    </row>
    <row r="16" spans="1:3">
      <c r="A16" s="33" t="s">
        <v>411</v>
      </c>
      <c r="B16" s="38">
        <v>21550</v>
      </c>
      <c r="C16" s="37">
        <v>47.7</v>
      </c>
    </row>
    <row r="17" spans="1:3">
      <c r="A17" s="33" t="s">
        <v>412</v>
      </c>
      <c r="B17" s="38">
        <v>21915</v>
      </c>
      <c r="C17" s="37">
        <v>46.4</v>
      </c>
    </row>
    <row r="18" spans="1:3">
      <c r="A18" s="33" t="s">
        <v>378</v>
      </c>
      <c r="B18" s="38">
        <v>22281</v>
      </c>
      <c r="C18" s="37">
        <v>44.3</v>
      </c>
    </row>
    <row r="19" spans="1:3">
      <c r="A19" s="33" t="s">
        <v>386</v>
      </c>
      <c r="B19" s="38">
        <v>22646</v>
      </c>
      <c r="C19" s="37">
        <v>43.5</v>
      </c>
    </row>
    <row r="20" spans="1:3">
      <c r="A20" s="33" t="s">
        <v>387</v>
      </c>
      <c r="B20" s="38">
        <v>23011</v>
      </c>
      <c r="C20" s="37">
        <v>42.3</v>
      </c>
    </row>
    <row r="21" spans="1:3">
      <c r="A21" s="33" t="s">
        <v>388</v>
      </c>
      <c r="B21" s="38">
        <v>23376</v>
      </c>
      <c r="C21" s="37">
        <v>41</v>
      </c>
    </row>
    <row r="22" spans="1:3">
      <c r="A22" s="33" t="s">
        <v>389</v>
      </c>
      <c r="B22" s="38">
        <v>23742</v>
      </c>
      <c r="C22" s="37">
        <v>38.700000000000003</v>
      </c>
    </row>
    <row r="23" spans="1:3">
      <c r="A23" s="33" t="s">
        <v>390</v>
      </c>
      <c r="B23" s="38">
        <v>24107</v>
      </c>
      <c r="C23" s="37">
        <v>36.700000000000003</v>
      </c>
    </row>
    <row r="24" spans="1:3">
      <c r="A24" s="33" t="s">
        <v>391</v>
      </c>
      <c r="B24" s="38">
        <v>24472</v>
      </c>
      <c r="C24" s="37">
        <v>33.700000000000003</v>
      </c>
    </row>
    <row r="25" spans="1:3">
      <c r="A25" s="33" t="s">
        <v>392</v>
      </c>
      <c r="B25" s="38">
        <v>24837</v>
      </c>
      <c r="C25" s="37">
        <v>31.8</v>
      </c>
    </row>
    <row r="26" spans="1:3">
      <c r="A26" s="33" t="s">
        <v>393</v>
      </c>
      <c r="B26" s="38">
        <v>25203</v>
      </c>
      <c r="C26" s="37">
        <v>32.200000000000003</v>
      </c>
    </row>
    <row r="27" spans="1:3">
      <c r="A27" s="33" t="s">
        <v>394</v>
      </c>
      <c r="B27" s="38">
        <v>25568</v>
      </c>
      <c r="C27" s="37">
        <v>28.3</v>
      </c>
    </row>
    <row r="28" spans="1:3">
      <c r="A28" s="33" t="s">
        <v>395</v>
      </c>
      <c r="B28" s="38">
        <v>25933</v>
      </c>
      <c r="C28" s="37">
        <v>27</v>
      </c>
    </row>
    <row r="29" spans="1:3">
      <c r="A29" s="33" t="s">
        <v>396</v>
      </c>
      <c r="B29" s="38">
        <v>26298</v>
      </c>
      <c r="C29" s="37">
        <v>27.1</v>
      </c>
    </row>
    <row r="30" spans="1:3">
      <c r="A30" s="33" t="s">
        <v>358</v>
      </c>
      <c r="B30" s="38">
        <v>26664</v>
      </c>
      <c r="C30" s="37">
        <v>26.4</v>
      </c>
    </row>
    <row r="31" spans="1:3">
      <c r="A31" s="33" t="s">
        <v>33</v>
      </c>
      <c r="B31" s="38">
        <v>27029</v>
      </c>
      <c r="C31" s="37">
        <v>25.1</v>
      </c>
    </row>
    <row r="32" spans="1:3">
      <c r="A32" s="33" t="s">
        <v>34</v>
      </c>
      <c r="B32" s="38">
        <v>27394</v>
      </c>
      <c r="C32" s="37">
        <v>23.1</v>
      </c>
    </row>
    <row r="33" spans="1:3">
      <c r="A33" s="33" t="s">
        <v>35</v>
      </c>
      <c r="B33" s="38">
        <v>27759</v>
      </c>
      <c r="C33" s="37">
        <v>24.5</v>
      </c>
    </row>
    <row r="34" spans="1:3">
      <c r="A34" s="33" t="s">
        <v>36</v>
      </c>
      <c r="B34" s="38">
        <v>28125</v>
      </c>
      <c r="C34" s="37">
        <v>26.7</v>
      </c>
    </row>
    <row r="35" spans="1:3">
      <c r="A35" s="33" t="s">
        <v>37</v>
      </c>
      <c r="B35" s="38">
        <v>28490</v>
      </c>
      <c r="C35" s="37">
        <v>27.1</v>
      </c>
    </row>
    <row r="36" spans="1:3">
      <c r="A36" s="33" t="s">
        <v>38</v>
      </c>
      <c r="B36" s="38">
        <v>28855</v>
      </c>
      <c r="C36" s="37">
        <v>26.6</v>
      </c>
    </row>
    <row r="37" spans="1:3">
      <c r="A37" s="33" t="s">
        <v>39</v>
      </c>
      <c r="B37" s="38">
        <v>29220</v>
      </c>
      <c r="C37" s="37">
        <v>24.9</v>
      </c>
    </row>
    <row r="38" spans="1:3">
      <c r="A38" s="33" t="s">
        <v>40</v>
      </c>
      <c r="B38" s="38">
        <v>29586</v>
      </c>
      <c r="C38" s="37">
        <v>25.5</v>
      </c>
    </row>
    <row r="39" spans="1:3">
      <c r="A39" s="33" t="s">
        <v>41</v>
      </c>
      <c r="B39" s="38">
        <v>29951</v>
      </c>
      <c r="C39" s="37">
        <v>25.2</v>
      </c>
    </row>
    <row r="40" spans="1:3">
      <c r="A40" s="33" t="s">
        <v>42</v>
      </c>
      <c r="B40" s="38">
        <v>30316</v>
      </c>
      <c r="C40" s="37">
        <v>27.9</v>
      </c>
    </row>
    <row r="41" spans="1:3">
      <c r="A41" s="33" t="s">
        <v>43</v>
      </c>
      <c r="B41" s="38">
        <v>30681</v>
      </c>
      <c r="C41" s="37">
        <v>32.1</v>
      </c>
    </row>
    <row r="42" spans="1:3">
      <c r="A42" s="33" t="s">
        <v>44</v>
      </c>
      <c r="B42" s="38">
        <v>31047</v>
      </c>
      <c r="C42" s="37">
        <v>33.1</v>
      </c>
    </row>
    <row r="43" spans="1:3">
      <c r="A43" s="33" t="s">
        <v>45</v>
      </c>
      <c r="B43" s="38">
        <v>31412</v>
      </c>
      <c r="C43" s="37">
        <v>35.299999999999997</v>
      </c>
    </row>
    <row r="44" spans="1:3">
      <c r="A44" s="33" t="s">
        <v>46</v>
      </c>
      <c r="B44" s="38">
        <v>31777</v>
      </c>
      <c r="C44" s="37">
        <v>38.4</v>
      </c>
    </row>
    <row r="45" spans="1:3">
      <c r="A45" s="33" t="s">
        <v>47</v>
      </c>
      <c r="B45" s="38">
        <v>32142</v>
      </c>
      <c r="C45" s="37">
        <v>39.5</v>
      </c>
    </row>
    <row r="46" spans="1:3">
      <c r="A46" s="33" t="s">
        <v>48</v>
      </c>
      <c r="B46" s="38">
        <v>32508</v>
      </c>
      <c r="C46" s="37">
        <v>39.799999999999997</v>
      </c>
    </row>
    <row r="47" spans="1:3">
      <c r="A47" s="33" t="s">
        <v>49</v>
      </c>
      <c r="B47" s="38">
        <v>32873</v>
      </c>
      <c r="C47" s="37">
        <v>39.299999999999997</v>
      </c>
    </row>
    <row r="48" spans="1:3">
      <c r="A48" s="33" t="s">
        <v>50</v>
      </c>
      <c r="B48" s="38">
        <v>33238</v>
      </c>
      <c r="C48" s="37">
        <v>40.799999999999997</v>
      </c>
    </row>
    <row r="49" spans="1:3">
      <c r="A49" s="33" t="s">
        <v>51</v>
      </c>
      <c r="B49" s="38">
        <v>33603</v>
      </c>
      <c r="C49" s="37">
        <v>44</v>
      </c>
    </row>
    <row r="50" spans="1:3">
      <c r="A50" s="33" t="s">
        <v>52</v>
      </c>
      <c r="B50" s="38">
        <v>33969</v>
      </c>
      <c r="C50" s="37">
        <v>46.6</v>
      </c>
    </row>
    <row r="51" spans="1:3">
      <c r="A51" s="33" t="s">
        <v>53</v>
      </c>
      <c r="B51" s="38">
        <v>34334</v>
      </c>
      <c r="C51" s="37">
        <v>47.8</v>
      </c>
    </row>
    <row r="52" spans="1:3">
      <c r="A52" s="33" t="s">
        <v>54</v>
      </c>
      <c r="B52" s="38">
        <v>34699</v>
      </c>
      <c r="C52" s="37">
        <v>47.7</v>
      </c>
    </row>
    <row r="53" spans="1:3">
      <c r="A53" s="33" t="s">
        <v>55</v>
      </c>
      <c r="B53" s="38">
        <v>35064</v>
      </c>
      <c r="C53" s="37">
        <v>47.5</v>
      </c>
    </row>
    <row r="54" spans="1:3">
      <c r="A54" s="33" t="s">
        <v>56</v>
      </c>
      <c r="B54" s="38">
        <v>35430</v>
      </c>
      <c r="C54" s="37">
        <v>46.8</v>
      </c>
    </row>
    <row r="55" spans="1:3">
      <c r="A55" s="33" t="s">
        <v>57</v>
      </c>
      <c r="B55" s="38">
        <v>35795</v>
      </c>
      <c r="C55" s="37">
        <v>44.5</v>
      </c>
    </row>
    <row r="56" spans="1:3">
      <c r="A56" s="33" t="s">
        <v>58</v>
      </c>
      <c r="B56" s="38">
        <v>36160</v>
      </c>
      <c r="C56" s="37">
        <v>41.6</v>
      </c>
    </row>
    <row r="57" spans="1:3">
      <c r="A57" s="33" t="s">
        <v>59</v>
      </c>
      <c r="B57" s="38">
        <v>36525</v>
      </c>
      <c r="C57" s="37">
        <v>38.200000000000003</v>
      </c>
    </row>
    <row r="58" spans="1:3">
      <c r="A58" s="33" t="s">
        <v>60</v>
      </c>
      <c r="B58" s="38">
        <v>36891</v>
      </c>
      <c r="C58" s="37">
        <v>33.6</v>
      </c>
    </row>
    <row r="59" spans="1:3">
      <c r="A59" s="33" t="s">
        <v>61</v>
      </c>
      <c r="B59" s="38">
        <v>37256</v>
      </c>
      <c r="C59" s="37">
        <v>31.4</v>
      </c>
    </row>
    <row r="60" spans="1:3">
      <c r="A60" s="33" t="s">
        <v>62</v>
      </c>
      <c r="B60" s="38">
        <v>37621</v>
      </c>
      <c r="C60" s="37">
        <v>32.5</v>
      </c>
    </row>
    <row r="61" spans="1:3">
      <c r="A61" s="33" t="s">
        <v>63</v>
      </c>
      <c r="B61" s="38">
        <v>37986</v>
      </c>
      <c r="C61" s="37">
        <v>34.5</v>
      </c>
    </row>
    <row r="62" spans="1:3">
      <c r="A62" s="33" t="s">
        <v>64</v>
      </c>
      <c r="B62" s="38">
        <v>38352</v>
      </c>
      <c r="C62" s="37">
        <v>35.5</v>
      </c>
    </row>
    <row r="63" spans="1:3">
      <c r="A63" s="33" t="s">
        <v>65</v>
      </c>
      <c r="B63" s="38">
        <v>38717</v>
      </c>
      <c r="C63" s="37">
        <v>35.6</v>
      </c>
    </row>
    <row r="64" spans="1:3">
      <c r="A64" s="33" t="s">
        <v>66</v>
      </c>
      <c r="B64" s="38">
        <v>39082</v>
      </c>
      <c r="C64" s="37">
        <v>35.299999999999997</v>
      </c>
    </row>
    <row r="65" spans="1:3">
      <c r="A65" s="33" t="s">
        <v>67</v>
      </c>
      <c r="B65" s="38">
        <v>39447</v>
      </c>
      <c r="C65" s="37">
        <v>35.1</v>
      </c>
    </row>
    <row r="66" spans="1:3">
      <c r="A66" s="33" t="s">
        <v>68</v>
      </c>
      <c r="B66" s="38">
        <v>39813</v>
      </c>
      <c r="C66" s="37">
        <v>39.299999999999997</v>
      </c>
    </row>
    <row r="67" spans="1:3">
      <c r="A67" s="33" t="s">
        <v>69</v>
      </c>
      <c r="B67" s="38">
        <v>40178</v>
      </c>
      <c r="C67" s="37">
        <v>52.3</v>
      </c>
    </row>
    <row r="68" spans="1:3">
      <c r="A68" s="33" t="s">
        <v>70</v>
      </c>
      <c r="B68" s="38">
        <v>40543</v>
      </c>
      <c r="C68" s="37">
        <v>61</v>
      </c>
    </row>
    <row r="69" spans="1:3">
      <c r="A69" s="33" t="s">
        <v>71</v>
      </c>
      <c r="B69" s="38">
        <v>40908</v>
      </c>
      <c r="C69" s="37">
        <v>65.8</v>
      </c>
    </row>
    <row r="70" spans="1:3">
      <c r="A70" s="33" t="s">
        <v>72</v>
      </c>
      <c r="B70" s="38">
        <v>41274</v>
      </c>
      <c r="C70" s="37">
        <v>70.099999999999994</v>
      </c>
    </row>
    <row r="71" spans="1:3">
      <c r="A71" s="33" t="s">
        <v>73</v>
      </c>
      <c r="B71" s="38">
        <v>41639</v>
      </c>
      <c r="C71" s="37">
        <v>72.099999999999994</v>
      </c>
    </row>
    <row r="72" spans="1:3">
      <c r="A72" s="33" t="s">
        <v>74</v>
      </c>
      <c r="B72" s="38">
        <v>42004</v>
      </c>
      <c r="C72" s="37">
        <v>73.8</v>
      </c>
    </row>
    <row r="73" spans="1:3">
      <c r="A73" s="33" t="s">
        <v>75</v>
      </c>
      <c r="B73" s="38">
        <v>42369</v>
      </c>
      <c r="C73" s="37">
        <v>73.3</v>
      </c>
    </row>
    <row r="74" spans="1:3">
      <c r="A74" s="33" t="s">
        <v>76</v>
      </c>
      <c r="B74" s="38">
        <v>42735</v>
      </c>
      <c r="C74" s="37">
        <v>72.8</v>
      </c>
    </row>
    <row r="75" spans="1:3">
      <c r="A75" s="33" t="s">
        <v>77</v>
      </c>
      <c r="B75" s="38">
        <v>43100</v>
      </c>
      <c r="C75" s="37">
        <v>72.400000000000006</v>
      </c>
    </row>
    <row r="76" spans="1:3">
      <c r="A76" s="33" t="s">
        <v>78</v>
      </c>
      <c r="B76" s="38">
        <v>43465</v>
      </c>
      <c r="C76" s="37">
        <v>72.5</v>
      </c>
    </row>
    <row r="77" spans="1:3">
      <c r="A77" s="33" t="s">
        <v>79</v>
      </c>
      <c r="B77" s="38">
        <v>43830</v>
      </c>
      <c r="C77" s="37">
        <v>73.099999999999994</v>
      </c>
    </row>
    <row r="78" spans="1:3">
      <c r="A78" s="33" t="s">
        <v>80</v>
      </c>
      <c r="B78" s="38">
        <v>44196</v>
      </c>
      <c r="C78" s="37">
        <v>73.8</v>
      </c>
    </row>
    <row r="79" spans="1:3">
      <c r="A79" s="33" t="s">
        <v>81</v>
      </c>
      <c r="B79" s="38">
        <v>44561</v>
      </c>
      <c r="C79" s="37">
        <v>74.8</v>
      </c>
    </row>
    <row r="80" spans="1:3">
      <c r="A80" s="33" t="s">
        <v>82</v>
      </c>
      <c r="B80" s="38">
        <v>44926</v>
      </c>
      <c r="C80" s="37">
        <v>76.099999999999994</v>
      </c>
    </row>
    <row r="81" spans="1:3">
      <c r="A81" s="33" t="s">
        <v>83</v>
      </c>
      <c r="B81" s="38">
        <v>45291</v>
      </c>
      <c r="C81" s="37">
        <v>77.2</v>
      </c>
    </row>
    <row r="82" spans="1:3">
      <c r="A82" s="33" t="s">
        <v>84</v>
      </c>
      <c r="B82" s="38">
        <v>45657</v>
      </c>
      <c r="C82" s="37">
        <v>78.099999999999994</v>
      </c>
    </row>
  </sheetData>
  <hyperlinks>
    <hyperlink ref="C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B107A-5413-4D57-A6DB-61F9323F19A2}"/>
</file>

<file path=customXml/itemProps2.xml><?xml version="1.0" encoding="utf-8"?>
<ds:datastoreItem xmlns:ds="http://schemas.openxmlformats.org/officeDocument/2006/customXml" ds:itemID="{B213EEF2-F734-40DB-98BE-27968DE48CF1}"/>
</file>

<file path=customXml/itemProps3.xml><?xml version="1.0" encoding="utf-8"?>
<ds:datastoreItem xmlns:ds="http://schemas.openxmlformats.org/officeDocument/2006/customXml" ds:itemID="{AAD7323D-5A28-4C39-A50C-FB71B88BC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All Charts</vt:lpstr>
      <vt:lpstr>Change in Employment</vt:lpstr>
      <vt:lpstr>Real Structures</vt:lpstr>
      <vt:lpstr>State and Local Taxes</vt:lpstr>
      <vt:lpstr>Fiscal Impetus</vt:lpstr>
      <vt:lpstr>CBO Snapshot</vt:lpstr>
      <vt:lpstr>Cyclical and Actual Deficits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2014-07-24T18:09:11Z</cp:lastPrinted>
  <dcterms:created xsi:type="dcterms:W3CDTF">2014-07-22T13:55:17Z</dcterms:created>
  <dcterms:modified xsi:type="dcterms:W3CDTF">2014-07-24T18:27:52Z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