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19.xml" ContentType="application/vnd.openxmlformats-officedocument.drawingml.chartshapes+xml"/>
  <Override PartName="/xl/drawings/drawing21.xml" ContentType="application/vnd.openxmlformats-officedocument.drawingml.chartshapes+xml"/>
  <Override PartName="/xl/drawings/drawing15.xml" ContentType="application/vnd.openxmlformats-officedocument.drawingml.chartshapes+xml"/>
  <Override PartName="/xl/drawings/drawing13.xml" ContentType="application/vnd.openxmlformats-officedocument.drawingml.chartshapes+xml"/>
  <Override PartName="/xl/drawings/drawing12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drawings/drawing10.xml" ContentType="application/vnd.openxmlformats-officedocument.drawingml.chartshapes+xml"/>
  <Override PartName="/xl/drawings/drawing6.xml" ContentType="application/vnd.openxmlformats-officedocument.drawingml.chartshapes+xml"/>
  <Override PartName="/xl/drawings/drawing17.xml" ContentType="application/vnd.openxmlformats-officedocument.drawingml.chartshapes+xml"/>
  <Override PartName="/xl/drawings/drawing5.xml" ContentType="application/vnd.openxmlformats-officedocument.drawingml.chartshapes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theme/themeOverride9.xml" ContentType="application/vnd.openxmlformats-officedocument.themeOverride+xml"/>
  <Override PartName="/xl/charts/chart3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theme/themeOverride8.xml" ContentType="application/vnd.openxmlformats-officedocument.themeOverride+xml"/>
  <Override PartName="/xl/theme/themeOverride5.xml" ContentType="application/vnd.openxmlformats-officedocument.themeOverrid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theme/themeOverride1.xml" ContentType="application/vnd.openxmlformats-officedocument.themeOverride+xml"/>
  <Override PartName="/xl/drawings/drawing18.xml" ContentType="application/vnd.openxmlformats-officedocument.drawing+xml"/>
  <Override PartName="/xl/theme/themeOverride14.xml" ContentType="application/vnd.openxmlformats-officedocument.themeOverride+xml"/>
  <Override PartName="/xl/theme/themeOverride13.xml" ContentType="application/vnd.openxmlformats-officedocument.themeOverride+xml"/>
  <Override PartName="/xl/charts/chart2.xml" ContentType="application/vnd.openxmlformats-officedocument.drawingml.chart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90" yWindow="240" windowWidth="18195" windowHeight="10710" firstSheet="3" activeTab="4"/>
  </bookViews>
  <sheets>
    <sheet name="FinalCharts" sheetId="1" r:id="rId1"/>
    <sheet name="Change in Employment" sheetId="3" r:id="rId2"/>
    <sheet name="Real Structures" sheetId="15" r:id="rId3"/>
    <sheet name="State and Local Taxes" sheetId="4" r:id="rId4"/>
    <sheet name="CBO Snapshot" sheetId="13" r:id="rId5"/>
    <sheet name="Fiscal Impetus" sheetId="5" r:id="rId6"/>
    <sheet name="Deficit" sheetId="7" r:id="rId7"/>
    <sheet name="Revenues &amp; Outlays in GDP" sheetId="8" r:id="rId8"/>
    <sheet name="Debt to GDP Ratio" sheetId="9" r:id="rId9"/>
    <sheet name="Spending by Category" sheetId="11" r:id="rId10"/>
  </sheets>
  <externalReferences>
    <externalReference r:id="rId11"/>
  </externalReferences>
  <definedNames>
    <definedName name="_DLX1.USE" localSheetId="9">'Spending by Category'!$A$1:$T$6</definedName>
    <definedName name="_DLX1.USE">#REF!</definedName>
    <definedName name="_DLX2.USE">'Change in Employment'!$A$3:$P$6</definedName>
    <definedName name="_DLX3.USE">'State and Local Taxes'!$A$2:$E$5</definedName>
    <definedName name="_DLX4.USE">#REF!</definedName>
    <definedName name="_DLX5.USE">'Revenues &amp; Outlays in GDP'!$A$4:$H$7</definedName>
    <definedName name="_DLX6.USE">Deficit!$A$3:$K$6</definedName>
    <definedName name="_DLX7.USE">'Debt to GDP Ratio'!$A$2:$E$5</definedName>
    <definedName name="_xlnm.Print_Area" localSheetId="0">FinalCharts!$A$1:$Q$156</definedName>
  </definedNames>
  <calcPr calcId="145621"/>
</workbook>
</file>

<file path=xl/calcChain.xml><?xml version="1.0" encoding="utf-8"?>
<calcChain xmlns="http://schemas.openxmlformats.org/spreadsheetml/2006/main">
  <c r="E82" i="9" l="1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E6" i="9"/>
  <c r="D6" i="9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F7" i="7"/>
  <c r="M132" i="3" l="1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8" i="3"/>
  <c r="L8" i="3"/>
  <c r="R18" i="13" l="1"/>
  <c r="M45" i="13"/>
  <c r="M44" i="13"/>
  <c r="S62" i="13" l="1"/>
  <c r="S61" i="13"/>
  <c r="S60" i="13"/>
  <c r="S59" i="13"/>
  <c r="S58" i="13"/>
  <c r="S57" i="13"/>
  <c r="S56" i="13"/>
  <c r="P55" i="13"/>
  <c r="P51" i="13"/>
  <c r="P62" i="13"/>
  <c r="P61" i="13"/>
  <c r="P60" i="13"/>
  <c r="P59" i="13"/>
  <c r="P58" i="13"/>
  <c r="P57" i="13"/>
  <c r="P56" i="13"/>
  <c r="P53" i="13"/>
  <c r="P52" i="13"/>
  <c r="S55" i="13"/>
  <c r="S54" i="13"/>
  <c r="S53" i="13"/>
  <c r="S52" i="13"/>
  <c r="S51" i="13"/>
  <c r="R62" i="13"/>
  <c r="R61" i="13"/>
  <c r="R60" i="13"/>
  <c r="R59" i="13"/>
  <c r="R58" i="13"/>
  <c r="R57" i="13"/>
  <c r="R56" i="13"/>
  <c r="R55" i="13"/>
  <c r="R53" i="13"/>
  <c r="R52" i="13"/>
  <c r="R24" i="13"/>
  <c r="R23" i="13"/>
  <c r="R22" i="13"/>
  <c r="R21" i="13"/>
  <c r="R20" i="13"/>
  <c r="R19" i="13"/>
  <c r="R17" i="13"/>
  <c r="R16" i="13"/>
  <c r="R14" i="13"/>
  <c r="R13" i="13"/>
  <c r="R12" i="13"/>
  <c r="R43" i="13"/>
  <c r="R42" i="13"/>
  <c r="R41" i="13"/>
  <c r="R40" i="13"/>
  <c r="R39" i="13"/>
  <c r="R38" i="13"/>
  <c r="R37" i="13"/>
  <c r="R36" i="13"/>
  <c r="R34" i="13"/>
  <c r="R33" i="13"/>
  <c r="R32" i="13"/>
  <c r="I81" i="1"/>
  <c r="I82" i="1"/>
  <c r="I83" i="1"/>
  <c r="I85" i="1"/>
  <c r="I86" i="1"/>
  <c r="I87" i="1"/>
  <c r="I88" i="1"/>
  <c r="I89" i="1"/>
  <c r="I90" i="1"/>
  <c r="I91" i="1"/>
</calcChain>
</file>

<file path=xl/sharedStrings.xml><?xml version="1.0" encoding="utf-8"?>
<sst xmlns="http://schemas.openxmlformats.org/spreadsheetml/2006/main" count="778" uniqueCount="495">
  <si>
    <t>1973 !Y</t>
  </si>
  <si>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</si>
  <si>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</si>
  <si>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</si>
  <si>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</si>
  <si>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</si>
  <si>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</si>
  <si>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</si>
  <si>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</si>
  <si>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</si>
  <si>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</si>
  <si>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</si>
  <si>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</si>
  <si>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</si>
  <si>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</si>
  <si>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</si>
  <si>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</si>
  <si>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</si>
  <si>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</si>
  <si>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</si>
  <si>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</si>
  <si>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</si>
  <si>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</si>
  <si>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</si>
  <si>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</si>
  <si>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</si>
  <si>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</si>
  <si>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</si>
  <si>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</si>
  <si>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</si>
  <si>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</si>
  <si>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</si>
  <si>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</si>
  <si>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</si>
  <si>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</si>
  <si>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</si>
  <si>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</si>
  <si>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</si>
  <si>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</si>
  <si>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</si>
  <si>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</si>
  <si>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</si>
  <si>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</si>
  <si>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</si>
  <si>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</si>
  <si>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</si>
  <si>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</si>
  <si>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</si>
  <si>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</si>
  <si>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</si>
  <si>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</si>
  <si>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</si>
  <si>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</si>
  <si>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</si>
  <si>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</si>
  <si>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</si>
  <si>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</si>
  <si>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</si>
  <si>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</si>
  <si>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</si>
  <si>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</si>
  <si>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</si>
  <si>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</si>
  <si>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</si>
  <si>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</si>
  <si>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</si>
  <si>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</si>
  <si>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</si>
  <si>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</si>
  <si>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</si>
  <si>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</si>
  <si>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</si>
  <si>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</si>
  <si>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</si>
  <si>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</si>
  <si>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</si>
  <si>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</si>
  <si>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</si>
  <si>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</si>
  <si>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</si>
  <si>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</si>
  <si>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</si>
  <si>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</si>
  <si>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</si>
  <si>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</si>
  <si>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</si>
  <si>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</si>
  <si>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</si>
  <si>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</si>
  <si>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</si>
  <si>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</si>
  <si>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</si>
  <si>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</si>
  <si>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</si>
  <si>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</si>
  <si>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</si>
  <si>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</si>
  <si>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</si>
  <si>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</si>
  <si>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</si>
  <si>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</si>
  <si>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</si>
  <si>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</si>
  <si>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</si>
  <si>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</si>
  <si>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</si>
  <si>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</si>
  <si>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</si>
  <si>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</si>
  <si>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</si>
  <si>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</si>
  <si>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</si>
  <si>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</si>
  <si>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</si>
  <si>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</si>
  <si>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</si>
  <si>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</si>
  <si>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</si>
  <si>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</si>
  <si>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</si>
  <si>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</si>
  <si>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</si>
  <si>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</si>
  <si>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</si>
  <si>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</si>
  <si>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</si>
  <si>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</si>
  <si>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</si>
  <si>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</si>
  <si>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</si>
  <si>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</si>
  <si>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</si>
  <si>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</si>
  <si>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</si>
  <si>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</si>
  <si>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</si>
  <si>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</si>
  <si>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</si>
  <si>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</si>
  <si>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</si>
  <si>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</si>
  <si>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</si>
  <si>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</si>
  <si>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</si>
  <si>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</si>
  <si>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</si>
  <si>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</si>
  <si>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</si>
  <si>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</si>
  <si>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</si>
  <si>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Q1-2004 !Q</t>
  </si>
  <si>
    <t>Q1-2004</t>
  </si>
  <si>
    <t xml:space="preserve">Jun-26-2014 09:04 </t>
  </si>
  <si>
    <t xml:space="preserve">BEA </t>
  </si>
  <si>
    <t xml:space="preserve">Jul-01-2014 08:37 </t>
  </si>
  <si>
    <t xml:space="preserve">NBER </t>
  </si>
  <si>
    <t xml:space="preserve">Quarterly NBER Recession/Expansion: Recession Shading (+1/-1)  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</si>
  <si>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</si>
  <si>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</si>
  <si>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</si>
  <si>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</si>
  <si>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</si>
  <si>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</si>
  <si>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</si>
  <si>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</si>
  <si>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</si>
  <si>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</si>
  <si>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</si>
  <si>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</si>
  <si>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</si>
  <si>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</si>
  <si>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</si>
  <si>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</si>
  <si>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</si>
  <si>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</si>
  <si>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</si>
  <si>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</si>
  <si>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</si>
  <si>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</si>
  <si>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</si>
  <si>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</si>
  <si>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</si>
  <si>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</si>
  <si>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</si>
  <si>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</si>
  <si>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</si>
  <si>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</si>
  <si>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</si>
  <si>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</si>
  <si>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</si>
  <si>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</si>
  <si>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</si>
  <si>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</si>
  <si>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</si>
  <si>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</si>
  <si>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</si>
  <si>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</si>
  <si>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</si>
  <si>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</si>
  <si>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</si>
  <si>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</si>
  <si>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</si>
  <si>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</si>
  <si>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</si>
  <si>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</si>
  <si>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</si>
  <si>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</si>
  <si>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>Jan-2004 !M</t>
  </si>
  <si>
    <t>Jan-2004</t>
  </si>
  <si>
    <t xml:space="preserve">Jul-03-2014 08:31 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</si>
  <si>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</si>
  <si>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</si>
  <si>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</si>
  <si>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</si>
  <si>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Jul-03-2014 08:40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</si>
  <si>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</si>
  <si>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</si>
  <si>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</si>
  <si>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</si>
  <si>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</si>
  <si>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</si>
  <si>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</si>
  <si>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</si>
  <si>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</si>
  <si>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</si>
  <si>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</si>
  <si>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</si>
  <si>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</si>
  <si>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</si>
  <si>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</si>
  <si>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</si>
  <si>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</si>
  <si>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</si>
  <si>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</si>
  <si>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</si>
  <si>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</si>
  <si>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</si>
  <si>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</si>
  <si>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</si>
  <si>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</si>
  <si>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</si>
  <si>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</si>
  <si>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</si>
  <si>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</si>
  <si>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</si>
  <si>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</si>
  <si>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</si>
  <si>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</si>
  <si>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</si>
  <si>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</si>
  <si>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</si>
  <si>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</si>
  <si>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</si>
  <si>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</si>
  <si>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</si>
  <si>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</si>
  <si>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</si>
  <si>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</si>
  <si>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</si>
  <si>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</si>
  <si>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</si>
  <si>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</si>
  <si>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</si>
  <si>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</si>
  <si>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</si>
  <si>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</si>
  <si>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</si>
  <si>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</si>
  <si>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</si>
  <si>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</si>
  <si>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</si>
  <si>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</si>
  <si>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</si>
  <si>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</si>
  <si>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</si>
  <si>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</si>
  <si>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</si>
  <si>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</si>
  <si>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</si>
  <si>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</si>
  <si>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</si>
  <si>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</si>
  <si>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</si>
  <si>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</si>
  <si>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</si>
  <si>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</si>
  <si>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</si>
  <si>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</si>
  <si>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</si>
  <si>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</si>
  <si>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</si>
  <si>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</si>
  <si>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</si>
  <si>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</si>
  <si>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</si>
  <si>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</si>
  <si>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</si>
  <si>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</si>
  <si>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</si>
  <si>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</si>
  <si>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</si>
  <si>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</si>
  <si>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</si>
  <si>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</si>
  <si>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</si>
  <si>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</si>
  <si>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</si>
  <si>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</si>
  <si>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</si>
  <si>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</si>
  <si>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</si>
  <si>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</si>
  <si>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</si>
  <si>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</si>
  <si>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</si>
  <si>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</si>
  <si>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</si>
  <si>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</si>
  <si>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</si>
  <si>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</si>
  <si>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</si>
  <si>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</si>
  <si>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</si>
  <si>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</si>
  <si>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</si>
  <si>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</si>
  <si>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</si>
  <si>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</si>
  <si>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</si>
  <si>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</si>
  <si>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</si>
  <si>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</si>
  <si>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</si>
  <si>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</si>
  <si>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</si>
  <si>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</si>
  <si>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</si>
  <si>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</si>
  <si>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</si>
  <si>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</si>
  <si>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</si>
  <si>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</si>
  <si>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</si>
  <si>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State and Local Taxes</t>
  </si>
  <si>
    <t>RECESSq</t>
  </si>
  <si>
    <t>Receipts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</si>
  <si>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</si>
  <si>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</si>
  <si>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</si>
  <si>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</si>
  <si>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</si>
  <si>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</si>
  <si>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</si>
  <si>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</si>
  <si>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</si>
  <si>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</si>
  <si>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 !Y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</si>
  <si>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</si>
  <si>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</si>
  <si>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</si>
  <si>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</si>
  <si>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</si>
  <si>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</si>
  <si>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</si>
  <si>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yryr%(GSRPT@USNA)</t>
  </si>
  <si>
    <t>State &amp; Local Government Personal Current Tax Receipts (SAAR, $) % Change - Year to Year</t>
  </si>
  <si>
    <t>Total Federal Budget Surplus/Deficit</t>
  </si>
  <si>
    <t>FJBUD@USECON</t>
  </si>
  <si>
    <t>1960 !Y</t>
  </si>
  <si>
    <t>1960</t>
  </si>
  <si>
    <t xml:space="preserve">Apr-14-2014 12:14 </t>
  </si>
  <si>
    <t xml:space="preserve">Federal Budget Surplus or Deficit {-}: CBO Projections (Fiscal Yr, Bil.$)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</si>
  <si>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</si>
  <si>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</si>
  <si>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</si>
  <si>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</si>
  <si>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</si>
  <si>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</si>
  <si>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</si>
  <si>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</si>
  <si>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</si>
  <si>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</si>
  <si>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</si>
  <si>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</si>
  <si>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</si>
  <si>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 !Y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</si>
  <si>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</si>
  <si>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</si>
  <si>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</si>
  <si>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</si>
  <si>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</si>
  <si>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</si>
  <si>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</si>
  <si>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</si>
  <si>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</si>
  <si>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</si>
  <si>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</si>
  <si>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</si>
  <si>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</si>
  <si>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Budget Totals, October–June</t>
  </si>
  <si>
    <t>(Billions of dollars)</t>
  </si>
  <si>
    <t>Actual, FY 2013</t>
  </si>
  <si>
    <t>Preliminary, FY 2014</t>
  </si>
  <si>
    <t>Estimated Change</t>
  </si>
  <si>
    <t>Deficit (-)</t>
  </si>
  <si>
    <r>
      <t xml:space="preserve">Sources: Congressional Budget Office; Department of the Treasury. Based on the </t>
    </r>
    <r>
      <rPr>
        <i/>
        <sz val="11"/>
        <color rgb="FF333333"/>
        <rFont val="Arial"/>
        <family val="2"/>
      </rPr>
      <t>Monthly Treasury Statement</t>
    </r>
    <r>
      <rPr>
        <sz val="11"/>
        <color rgb="FF333333"/>
        <rFont val="Arial"/>
        <family val="2"/>
      </rPr>
      <t xml:space="preserve"> for May 2014 and the </t>
    </r>
    <r>
      <rPr>
        <i/>
        <sz val="11"/>
        <color rgb="FF333333"/>
        <rFont val="Arial"/>
        <family val="2"/>
      </rPr>
      <t>Daily Treasury Statements</t>
    </r>
    <r>
      <rPr>
        <sz val="11"/>
        <color rgb="FF333333"/>
        <rFont val="Arial"/>
        <family val="2"/>
      </rPr>
      <t xml:space="preserve"> for June 2014.</t>
    </r>
  </si>
  <si>
    <t>Note: FY = fiscal year.</t>
  </si>
  <si>
    <t>Receipts, October–June</t>
  </si>
  <si>
    <t>Major Program or Category</t>
  </si>
  <si>
    <t>Actual,</t>
  </si>
  <si>
    <t>FY 2013</t>
  </si>
  <si>
    <t>Preliminary,</t>
  </si>
  <si>
    <t>FY 2014</t>
  </si>
  <si>
    <t>Billions of Dollars</t>
  </si>
  <si>
    <t>Percent</t>
  </si>
  <si>
    <t>Individual Income Taxes</t>
  </si>
  <si>
    <t>Social Insurance Taxes</t>
  </si>
  <si>
    <t>Corporate Income Taxes</t>
  </si>
  <si>
    <t>Other Receipts</t>
  </si>
  <si>
    <t>Total</t>
  </si>
  <si>
    <t>Memorandum:</t>
  </si>
  <si>
    <t>Combined Individual Income and Social Insurance Taxes</t>
  </si>
  <si>
    <t>Withheld taxes</t>
  </si>
  <si>
    <t>Other, net of refunds</t>
  </si>
  <si>
    <t>Sources: Congressional Budget Office; Department of the Treasury.</t>
  </si>
  <si>
    <t>Outlays, October–June</t>
  </si>
  <si>
    <t>Estimated</t>
  </si>
  <si>
    <t>Change</t>
  </si>
  <si>
    <t>With Adjustments for</t>
  </si>
  <si>
    <r>
      <t>Timing Shifts</t>
    </r>
    <r>
      <rPr>
        <b/>
        <vertAlign val="superscript"/>
        <sz val="7.5"/>
        <color rgb="FF333333"/>
        <rFont val="Arial"/>
        <family val="2"/>
      </rPr>
      <t>a</t>
    </r>
  </si>
  <si>
    <r>
      <t>DoD—Military</t>
    </r>
    <r>
      <rPr>
        <vertAlign val="superscript"/>
        <sz val="7.5"/>
        <color rgb="FF333333"/>
        <rFont val="Arial"/>
        <family val="2"/>
      </rPr>
      <t>b</t>
    </r>
  </si>
  <si>
    <t>Social Security Benefits</t>
  </si>
  <si>
    <r>
      <t>Medicare</t>
    </r>
    <r>
      <rPr>
        <vertAlign val="superscript"/>
        <sz val="7.5"/>
        <color rgb="FF333333"/>
        <rFont val="Arial"/>
        <family val="2"/>
      </rPr>
      <t>c</t>
    </r>
  </si>
  <si>
    <t>Medicaid</t>
  </si>
  <si>
    <t>Unemployment Insurance</t>
  </si>
  <si>
    <t>Other Activities</t>
  </si>
  <si>
    <t>Subtotal</t>
  </si>
  <si>
    <t>Net Interest on the Public Debt</t>
  </si>
  <si>
    <t>Troubled Asset Relief Program</t>
  </si>
  <si>
    <t>n.m.</t>
  </si>
  <si>
    <t>Net Outlays for GSEs</t>
  </si>
  <si>
    <t>Note: FY = fiscal year; DoD = Department of Defense; n.m. = not meaningful;</t>
  </si>
  <si>
    <t>GSEs = the government-sponsored enterprises Fannie Mae and Freddie Mac.</t>
  </si>
  <si>
    <t>a. Adjusted amounts exclude the effects of shifting payments that otherwise would have fallen on weekends or holidays and the effects of prepayments of deposit insurance premiums.</t>
  </si>
  <si>
    <t>b. Excludes a small amount of spending by DoD on civil programs.</t>
  </si>
  <si>
    <t>c. Medicare outlays are net of offsetting receipts.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</si>
  <si>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</si>
  <si>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</si>
  <si>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</si>
  <si>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</si>
  <si>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</si>
  <si>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</si>
  <si>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</si>
  <si>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Insurance*</t>
  </si>
  <si>
    <t>Social Security  Benefits</t>
  </si>
  <si>
    <t>Year-to-date percent change, Year-over-year</t>
  </si>
  <si>
    <t>Receipts and Outlays</t>
  </si>
  <si>
    <t>The Table Louise Wanted:</t>
  </si>
  <si>
    <t>Pari's Preferred Table:</t>
  </si>
  <si>
    <t>**Medicare outalays are net of offsetting receipts</t>
  </si>
  <si>
    <t>Other Activities***</t>
  </si>
  <si>
    <t>Defense</t>
  </si>
  <si>
    <t>Dummy Series for Labels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</si>
  <si>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</si>
  <si>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</si>
  <si>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</si>
  <si>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</si>
  <si>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</si>
  <si>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</si>
  <si>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</si>
  <si>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1999-01-01 to 2014-01-01</t>
  </si>
  <si>
    <t>date</t>
  </si>
  <si>
    <t>value</t>
  </si>
  <si>
    <t>3 month Moving Average</t>
  </si>
  <si>
    <t>Monthly Change</t>
  </si>
  <si>
    <t>Federal (Ex-Census)</t>
  </si>
  <si>
    <t>State&amp;Local</t>
  </si>
  <si>
    <t>6 month moving average</t>
  </si>
  <si>
    <t>Projection Year:</t>
  </si>
  <si>
    <t>Actual?</t>
  </si>
  <si>
    <t>Projection?</t>
  </si>
  <si>
    <t>Actual</t>
  </si>
  <si>
    <t>Projected</t>
  </si>
  <si>
    <t>Panel One: Jobs &amp; Public Construction</t>
  </si>
  <si>
    <t>Panel Two: Taxes and Spending</t>
  </si>
  <si>
    <t>Panel Three: The Longer Run</t>
  </si>
  <si>
    <t>XXX</t>
  </si>
  <si>
    <t>Federal Receipts and Outlays NOTE: Dummy Data</t>
  </si>
  <si>
    <t>Rolling 12-months</t>
  </si>
  <si>
    <t>Past 12 Months, Billions of $</t>
  </si>
  <si>
    <t>Year-Over-Year Percentage Change</t>
  </si>
  <si>
    <t>Source: CBO</t>
  </si>
  <si>
    <t xml:space="preserve">*Adjusted for timing shifts. </t>
  </si>
  <si>
    <t xml:space="preserve">***Includes unemployment insurance, excludes TARP and GSE outlays </t>
  </si>
  <si>
    <t>Primary View: Fiscal Impetus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</si>
</sst>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i/>
      <sz val="11"/>
      <color rgb="FF333333"/>
      <name val="Arial"/>
      <family val="2"/>
    </font>
    <font>
      <u/>
      <sz val="11"/>
      <color rgb="FF333333"/>
      <name val="Arial"/>
      <family val="2"/>
    </font>
    <font>
      <b/>
      <vertAlign val="superscript"/>
      <sz val="7.5"/>
      <color rgb="FF333333"/>
      <name val="Arial"/>
      <family val="2"/>
    </font>
    <font>
      <vertAlign val="superscript"/>
      <sz val="7.5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9"/>
      <color rgb="FF000000"/>
      <name val="Verdana"/>
      <family val="2"/>
    </font>
    <font>
      <b/>
      <sz val="12"/>
      <color theme="1"/>
      <name val="Georgia"/>
      <family val="1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FA9B2"/>
        <bgColor indexed="64"/>
      </patternFill>
    </fill>
    <fill>
      <patternFill patternType="solid">
        <fgColor rgb="FFE5EEE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 quotePrefix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1" applyFill="1"/>
    <xf numFmtId="0" fontId="0" fillId="2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Fill="1"/>
    <xf numFmtId="10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0" fontId="7" fillId="3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3" fontId="7" fillId="4" borderId="0" xfId="0" applyNumberFormat="1" applyFont="1" applyFill="1" applyAlignment="1">
      <alignment horizontal="right" vertical="top" wrapText="1"/>
    </xf>
    <xf numFmtId="0" fontId="7" fillId="4" borderId="0" xfId="0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3" fontId="8" fillId="4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vertical="top" wrapText="1"/>
    </xf>
    <xf numFmtId="0" fontId="13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3" fontId="8" fillId="0" borderId="0" xfId="0" applyNumberFormat="1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4" fillId="5" borderId="0" xfId="0" applyFont="1" applyFill="1" applyAlignment="1">
      <alignment horizontal="left"/>
    </xf>
    <xf numFmtId="0" fontId="14" fillId="5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 wrapText="1"/>
    </xf>
    <xf numFmtId="164" fontId="7" fillId="6" borderId="7" xfId="0" applyNumberFormat="1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8" fillId="2" borderId="3" xfId="0" applyFont="1" applyFill="1" applyBorder="1" applyAlignment="1"/>
    <xf numFmtId="0" fontId="8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1" fillId="2" borderId="7" xfId="5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 wrapText="1"/>
    </xf>
    <xf numFmtId="164" fontId="0" fillId="2" borderId="7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6" borderId="0" xfId="0" applyFill="1"/>
    <xf numFmtId="0" fontId="8" fillId="6" borderId="0" xfId="0" applyFont="1" applyFill="1" applyAlignment="1">
      <alignment horizontal="left"/>
    </xf>
    <xf numFmtId="0" fontId="14" fillId="5" borderId="11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4" fillId="5" borderId="13" xfId="0" applyFont="1" applyFill="1" applyBorder="1" applyAlignment="1">
      <alignment horizontal="left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164" fontId="0" fillId="0" borderId="7" xfId="0" applyNumberFormat="1" applyFill="1" applyBorder="1"/>
    <xf numFmtId="0" fontId="0" fillId="6" borderId="8" xfId="0" applyFont="1" applyFill="1" applyBorder="1" applyAlignment="1">
      <alignment horizontal="righ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15" fillId="0" borderId="0" xfId="0" applyFont="1" applyFill="1" applyAlignment="1">
      <alignment horizontal="left" vertical="top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horizontal="left"/>
    </xf>
    <xf numFmtId="0" fontId="0" fillId="0" borderId="0" xfId="0" applyFill="1" applyBorder="1"/>
    <xf numFmtId="0" fontId="1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4" fontId="0" fillId="0" borderId="0" xfId="0" applyNumberFormat="1" applyFill="1" applyBorder="1"/>
    <xf numFmtId="0" fontId="16" fillId="0" borderId="0" xfId="0" applyFont="1" applyFill="1" applyBorder="1"/>
    <xf numFmtId="164" fontId="7" fillId="0" borderId="0" xfId="0" applyNumberFormat="1" applyFont="1" applyFill="1" applyBorder="1" applyAlignment="1">
      <alignment horizontal="left" vertical="top" wrapText="1"/>
    </xf>
    <xf numFmtId="164" fontId="1" fillId="0" borderId="0" xfId="5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0" fillId="9" borderId="0" xfId="0" applyFill="1"/>
    <xf numFmtId="0" fontId="3" fillId="9" borderId="0" xfId="1" applyFill="1"/>
    <xf numFmtId="0" fontId="0" fillId="9" borderId="0" xfId="0" applyFill="1" applyAlignment="1">
      <alignment wrapText="1"/>
    </xf>
    <xf numFmtId="1" fontId="0" fillId="9" borderId="0" xfId="0" applyNumberFormat="1" applyFill="1"/>
    <xf numFmtId="164" fontId="0" fillId="9" borderId="0" xfId="0" applyNumberFormat="1" applyFill="1"/>
    <xf numFmtId="0" fontId="17" fillId="6" borderId="0" xfId="0" applyFont="1" applyFill="1"/>
    <xf numFmtId="0" fontId="0" fillId="6" borderId="0" xfId="0" applyFill="1" applyBorder="1"/>
    <xf numFmtId="0" fontId="18" fillId="7" borderId="11" xfId="0" applyFont="1" applyFill="1" applyBorder="1" applyAlignment="1">
      <alignment horizontal="left"/>
    </xf>
    <xf numFmtId="0" fontId="18" fillId="7" borderId="12" xfId="0" applyFont="1" applyFill="1" applyBorder="1" applyAlignment="1">
      <alignment horizontal="left"/>
    </xf>
    <xf numFmtId="0" fontId="19" fillId="7" borderId="12" xfId="0" applyFont="1" applyFill="1" applyBorder="1"/>
    <xf numFmtId="0" fontId="18" fillId="7" borderId="13" xfId="0" applyFont="1" applyFill="1" applyBorder="1" applyAlignment="1">
      <alignment horizontal="left"/>
    </xf>
    <xf numFmtId="0" fontId="18" fillId="7" borderId="8" xfId="0" applyFont="1" applyFill="1" applyBorder="1" applyAlignment="1">
      <alignment horizontal="left"/>
    </xf>
    <xf numFmtId="0" fontId="18" fillId="7" borderId="9" xfId="0" applyFont="1" applyFill="1" applyBorder="1" applyAlignment="1">
      <alignment horizontal="left"/>
    </xf>
    <xf numFmtId="0" fontId="19" fillId="7" borderId="9" xfId="0" applyFont="1" applyFill="1" applyBorder="1"/>
    <xf numFmtId="0" fontId="18" fillId="7" borderId="10" xfId="0" applyFont="1" applyFill="1" applyBorder="1" applyAlignment="1">
      <alignment horizontal="left"/>
    </xf>
    <xf numFmtId="0" fontId="20" fillId="8" borderId="14" xfId="0" applyFont="1" applyFill="1" applyBorder="1" applyAlignment="1"/>
    <xf numFmtId="0" fontId="20" fillId="8" borderId="15" xfId="0" applyFont="1" applyFill="1" applyBorder="1" applyAlignment="1">
      <alignment wrapText="1"/>
    </xf>
    <xf numFmtId="0" fontId="19" fillId="8" borderId="4" xfId="0" applyFont="1" applyFill="1" applyBorder="1"/>
    <xf numFmtId="0" fontId="19" fillId="6" borderId="0" xfId="0" applyFont="1" applyFill="1" applyBorder="1"/>
    <xf numFmtId="0" fontId="19" fillId="6" borderId="6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left" vertical="top" wrapText="1"/>
    </xf>
    <xf numFmtId="164" fontId="22" fillId="6" borderId="7" xfId="0" applyNumberFormat="1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23" fillId="6" borderId="0" xfId="0" applyFont="1" applyFill="1"/>
    <xf numFmtId="0" fontId="21" fillId="6" borderId="6" xfId="0" applyFont="1" applyFill="1" applyBorder="1" applyAlignment="1">
      <alignment horizontal="left" vertical="top"/>
    </xf>
    <xf numFmtId="0" fontId="21" fillId="6" borderId="0" xfId="0" applyFont="1" applyFill="1" applyBorder="1" applyAlignment="1">
      <alignment horizontal="left" vertical="top" wrapText="1"/>
    </xf>
    <xf numFmtId="0" fontId="21" fillId="6" borderId="7" xfId="0" applyFont="1" applyFill="1" applyBorder="1" applyAlignment="1">
      <alignment horizontal="left" vertical="top" wrapText="1"/>
    </xf>
    <xf numFmtId="164" fontId="19" fillId="6" borderId="7" xfId="5" applyNumberFormat="1" applyFont="1" applyFill="1" applyBorder="1" applyAlignment="1">
      <alignment horizontal="left"/>
    </xf>
    <xf numFmtId="0" fontId="20" fillId="6" borderId="6" xfId="0" applyFont="1" applyFill="1" applyBorder="1" applyAlignment="1">
      <alignment horizontal="left"/>
    </xf>
    <xf numFmtId="0" fontId="20" fillId="6" borderId="0" xfId="0" applyFont="1" applyFill="1" applyBorder="1" applyAlignment="1">
      <alignment horizontal="left"/>
    </xf>
    <xf numFmtId="0" fontId="20" fillId="6" borderId="7" xfId="0" applyFont="1" applyFill="1" applyBorder="1" applyAlignment="1">
      <alignment horizontal="left" vertical="top" wrapText="1"/>
    </xf>
    <xf numFmtId="0" fontId="19" fillId="6" borderId="8" xfId="0" applyFont="1" applyFill="1" applyBorder="1" applyAlignment="1">
      <alignment horizontal="right"/>
    </xf>
    <xf numFmtId="0" fontId="19" fillId="6" borderId="9" xfId="0" applyFont="1" applyFill="1" applyBorder="1" applyAlignment="1">
      <alignment horizontal="left"/>
    </xf>
    <xf numFmtId="0" fontId="19" fillId="6" borderId="9" xfId="0" applyFont="1" applyFill="1" applyBorder="1"/>
    <xf numFmtId="0" fontId="19" fillId="6" borderId="10" xfId="0" applyFont="1" applyFill="1" applyBorder="1" applyAlignment="1">
      <alignment horizontal="left"/>
    </xf>
    <xf numFmtId="0" fontId="17" fillId="6" borderId="16" xfId="0" applyFont="1" applyFill="1" applyBorder="1"/>
    <xf numFmtId="0" fontId="0" fillId="6" borderId="16" xfId="0" applyFill="1" applyBorder="1"/>
    <xf numFmtId="0" fontId="20" fillId="8" borderId="4" xfId="0" applyFont="1" applyFill="1" applyBorder="1" applyAlignment="1">
      <alignment horizontal="left" wrapText="1"/>
    </xf>
    <xf numFmtId="0" fontId="20" fillId="8" borderId="5" xfId="0" applyFont="1" applyFill="1" applyBorder="1" applyAlignment="1">
      <alignment horizontal="left" wrapText="1"/>
    </xf>
    <xf numFmtId="0" fontId="7" fillId="4" borderId="0" xfId="0" applyFont="1" applyFill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7" fillId="4" borderId="0" xfId="0" applyFont="1" applyFill="1" applyAlignment="1">
      <alignment horizontal="right" vertical="top" wrapText="1"/>
    </xf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B9CDE5"/>
      <color rgb="FFA4C7F2"/>
      <color rgb="FF1F497D"/>
      <color rgb="FF0537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86071100460468142"/>
          <c:h val="0.63854913969087201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Employment'!$I$7:$I$132</c:f>
              <c:numCache>
                <c:formatCode>0</c:formatCode>
                <c:ptCount val="126"/>
                <c:pt idx="1">
                  <c:v>13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-13</c:v>
                </c:pt>
                <c:pt idx="6">
                  <c:v>6</c:v>
                </c:pt>
                <c:pt idx="7">
                  <c:v>20</c:v>
                </c:pt>
                <c:pt idx="8">
                  <c:v>9</c:v>
                </c:pt>
                <c:pt idx="9">
                  <c:v>26</c:v>
                </c:pt>
                <c:pt idx="10">
                  <c:v>33</c:v>
                </c:pt>
                <c:pt idx="11">
                  <c:v>0</c:v>
                </c:pt>
                <c:pt idx="12">
                  <c:v>43</c:v>
                </c:pt>
                <c:pt idx="13">
                  <c:v>8</c:v>
                </c:pt>
                <c:pt idx="14">
                  <c:v>-9</c:v>
                </c:pt>
                <c:pt idx="15">
                  <c:v>22</c:v>
                </c:pt>
                <c:pt idx="16">
                  <c:v>18</c:v>
                </c:pt>
                <c:pt idx="17">
                  <c:v>-17</c:v>
                </c:pt>
                <c:pt idx="18">
                  <c:v>99</c:v>
                </c:pt>
                <c:pt idx="19">
                  <c:v>3</c:v>
                </c:pt>
                <c:pt idx="20">
                  <c:v>-19</c:v>
                </c:pt>
                <c:pt idx="21">
                  <c:v>-19</c:v>
                </c:pt>
                <c:pt idx="22">
                  <c:v>26</c:v>
                </c:pt>
                <c:pt idx="23">
                  <c:v>26</c:v>
                </c:pt>
                <c:pt idx="24">
                  <c:v>-26</c:v>
                </c:pt>
                <c:pt idx="25">
                  <c:v>25</c:v>
                </c:pt>
                <c:pt idx="26">
                  <c:v>25</c:v>
                </c:pt>
                <c:pt idx="27">
                  <c:v>16</c:v>
                </c:pt>
                <c:pt idx="28">
                  <c:v>6</c:v>
                </c:pt>
                <c:pt idx="29">
                  <c:v>-6</c:v>
                </c:pt>
                <c:pt idx="30">
                  <c:v>47</c:v>
                </c:pt>
                <c:pt idx="31">
                  <c:v>45</c:v>
                </c:pt>
                <c:pt idx="32">
                  <c:v>72</c:v>
                </c:pt>
                <c:pt idx="33">
                  <c:v>-13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35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18</c:v>
                </c:pt>
                <c:pt idx="42">
                  <c:v>-34</c:v>
                </c:pt>
                <c:pt idx="43">
                  <c:v>44</c:v>
                </c:pt>
                <c:pt idx="44">
                  <c:v>54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21</c:v>
                </c:pt>
                <c:pt idx="51">
                  <c:v>4</c:v>
                </c:pt>
                <c:pt idx="52">
                  <c:v>31</c:v>
                </c:pt>
                <c:pt idx="53">
                  <c:v>32</c:v>
                </c:pt>
                <c:pt idx="54">
                  <c:v>43</c:v>
                </c:pt>
                <c:pt idx="55">
                  <c:v>0</c:v>
                </c:pt>
                <c:pt idx="56">
                  <c:v>-32</c:v>
                </c:pt>
                <c:pt idx="57">
                  <c:v>8</c:v>
                </c:pt>
                <c:pt idx="58">
                  <c:v>5</c:v>
                </c:pt>
                <c:pt idx="59">
                  <c:v>-1</c:v>
                </c:pt>
                <c:pt idx="60">
                  <c:v>12</c:v>
                </c:pt>
                <c:pt idx="61">
                  <c:v>-12</c:v>
                </c:pt>
                <c:pt idx="62">
                  <c:v>-18</c:v>
                </c:pt>
                <c:pt idx="63">
                  <c:v>-8</c:v>
                </c:pt>
                <c:pt idx="64">
                  <c:v>2</c:v>
                </c:pt>
                <c:pt idx="65">
                  <c:v>5</c:v>
                </c:pt>
                <c:pt idx="66">
                  <c:v>-67</c:v>
                </c:pt>
                <c:pt idx="67">
                  <c:v>17</c:v>
                </c:pt>
                <c:pt idx="68">
                  <c:v>-87</c:v>
                </c:pt>
                <c:pt idx="69">
                  <c:v>56</c:v>
                </c:pt>
                <c:pt idx="70">
                  <c:v>10</c:v>
                </c:pt>
                <c:pt idx="71">
                  <c:v>-40</c:v>
                </c:pt>
                <c:pt idx="72">
                  <c:v>-31</c:v>
                </c:pt>
                <c:pt idx="73">
                  <c:v>-23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-10</c:v>
                </c:pt>
                <c:pt idx="78">
                  <c:v>-42</c:v>
                </c:pt>
                <c:pt idx="79">
                  <c:v>-50</c:v>
                </c:pt>
                <c:pt idx="80">
                  <c:v>-88</c:v>
                </c:pt>
                <c:pt idx="81">
                  <c:v>45</c:v>
                </c:pt>
                <c:pt idx="82">
                  <c:v>-12</c:v>
                </c:pt>
                <c:pt idx="83">
                  <c:v>-27</c:v>
                </c:pt>
                <c:pt idx="84">
                  <c:v>-6</c:v>
                </c:pt>
                <c:pt idx="85">
                  <c:v>-56</c:v>
                </c:pt>
                <c:pt idx="86">
                  <c:v>-20</c:v>
                </c:pt>
                <c:pt idx="87">
                  <c:v>6</c:v>
                </c:pt>
                <c:pt idx="88">
                  <c:v>-64</c:v>
                </c:pt>
                <c:pt idx="89">
                  <c:v>44</c:v>
                </c:pt>
                <c:pt idx="90">
                  <c:v>-114</c:v>
                </c:pt>
                <c:pt idx="91">
                  <c:v>5</c:v>
                </c:pt>
                <c:pt idx="92">
                  <c:v>-41</c:v>
                </c:pt>
                <c:pt idx="93">
                  <c:v>3</c:v>
                </c:pt>
                <c:pt idx="94">
                  <c:v>-21</c:v>
                </c:pt>
                <c:pt idx="95">
                  <c:v>-22</c:v>
                </c:pt>
                <c:pt idx="96">
                  <c:v>2</c:v>
                </c:pt>
                <c:pt idx="97">
                  <c:v>4</c:v>
                </c:pt>
                <c:pt idx="98">
                  <c:v>-2</c:v>
                </c:pt>
                <c:pt idx="99">
                  <c:v>-6</c:v>
                </c:pt>
                <c:pt idx="100">
                  <c:v>-20</c:v>
                </c:pt>
                <c:pt idx="101">
                  <c:v>14</c:v>
                </c:pt>
                <c:pt idx="102">
                  <c:v>-2</c:v>
                </c:pt>
                <c:pt idx="103">
                  <c:v>9</c:v>
                </c:pt>
                <c:pt idx="104">
                  <c:v>2</c:v>
                </c:pt>
                <c:pt idx="105">
                  <c:v>-32</c:v>
                </c:pt>
                <c:pt idx="106">
                  <c:v>-3</c:v>
                </c:pt>
                <c:pt idx="107">
                  <c:v>1</c:v>
                </c:pt>
                <c:pt idx="108">
                  <c:v>-17</c:v>
                </c:pt>
                <c:pt idx="109">
                  <c:v>16</c:v>
                </c:pt>
                <c:pt idx="110">
                  <c:v>-2</c:v>
                </c:pt>
                <c:pt idx="111">
                  <c:v>13</c:v>
                </c:pt>
                <c:pt idx="112">
                  <c:v>0</c:v>
                </c:pt>
                <c:pt idx="113">
                  <c:v>1</c:v>
                </c:pt>
                <c:pt idx="114">
                  <c:v>-10</c:v>
                </c:pt>
                <c:pt idx="115">
                  <c:v>29</c:v>
                </c:pt>
                <c:pt idx="116">
                  <c:v>16</c:v>
                </c:pt>
                <c:pt idx="117">
                  <c:v>2</c:v>
                </c:pt>
                <c:pt idx="118">
                  <c:v>-5</c:v>
                </c:pt>
                <c:pt idx="119">
                  <c:v>1</c:v>
                </c:pt>
                <c:pt idx="120">
                  <c:v>-7</c:v>
                </c:pt>
                <c:pt idx="121">
                  <c:v>24</c:v>
                </c:pt>
                <c:pt idx="122">
                  <c:v>8</c:v>
                </c:pt>
                <c:pt idx="123">
                  <c:v>26</c:v>
                </c:pt>
                <c:pt idx="124">
                  <c:v>2</c:v>
                </c:pt>
                <c:pt idx="12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85148032"/>
        <c:axId val="85149568"/>
      </c:barChart>
      <c:lineChart>
        <c:grouping val="standard"/>
        <c:varyColors val="0"/>
        <c:ser>
          <c:idx val="2"/>
          <c:order val="1"/>
          <c:tx>
            <c:v>3-Month Moving Average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Employment'!$J$7:$J$132</c:f>
              <c:numCache>
                <c:formatCode>General</c:formatCode>
                <c:ptCount val="126"/>
                <c:pt idx="3" formatCode="0.0">
                  <c:v>18.333333333333332</c:v>
                </c:pt>
                <c:pt idx="4" formatCode="0.0">
                  <c:v>21.666666666666668</c:v>
                </c:pt>
                <c:pt idx="5" formatCode="0.0">
                  <c:v>4.666666666666667</c:v>
                </c:pt>
                <c:pt idx="6" formatCode="0.0">
                  <c:v>5.333333333333333</c:v>
                </c:pt>
                <c:pt idx="7" formatCode="0.0">
                  <c:v>4.333333333333333</c:v>
                </c:pt>
                <c:pt idx="8" formatCode="0.0">
                  <c:v>11.666666666666666</c:v>
                </c:pt>
                <c:pt idx="9" formatCode="0.0">
                  <c:v>18.333333333333332</c:v>
                </c:pt>
                <c:pt idx="10" formatCode="0.0">
                  <c:v>22.666666666666668</c:v>
                </c:pt>
                <c:pt idx="11" formatCode="0.0">
                  <c:v>19.666666666666668</c:v>
                </c:pt>
                <c:pt idx="12" formatCode="0.0">
                  <c:v>25.333333333333332</c:v>
                </c:pt>
                <c:pt idx="13" formatCode="0.0">
                  <c:v>17</c:v>
                </c:pt>
                <c:pt idx="14" formatCode="0.0">
                  <c:v>14</c:v>
                </c:pt>
                <c:pt idx="15" formatCode="0.0">
                  <c:v>7</c:v>
                </c:pt>
                <c:pt idx="16" formatCode="0.0">
                  <c:v>10.333333333333334</c:v>
                </c:pt>
                <c:pt idx="17" formatCode="0.0">
                  <c:v>7.666666666666667</c:v>
                </c:pt>
                <c:pt idx="18" formatCode="0.0">
                  <c:v>33.333333333333336</c:v>
                </c:pt>
                <c:pt idx="19" formatCode="0.0">
                  <c:v>28.333333333333332</c:v>
                </c:pt>
                <c:pt idx="20" formatCode="0.0">
                  <c:v>27.666666666666668</c:v>
                </c:pt>
                <c:pt idx="21" formatCode="0.0">
                  <c:v>-11.666666666666666</c:v>
                </c:pt>
                <c:pt idx="22" formatCode="0.0">
                  <c:v>-4</c:v>
                </c:pt>
                <c:pt idx="23" formatCode="0.0">
                  <c:v>11</c:v>
                </c:pt>
                <c:pt idx="24" formatCode="0.0">
                  <c:v>8.6666666666666661</c:v>
                </c:pt>
                <c:pt idx="25" formatCode="0.0">
                  <c:v>8.3333333333333339</c:v>
                </c:pt>
                <c:pt idx="26" formatCode="0.0">
                  <c:v>8</c:v>
                </c:pt>
                <c:pt idx="27" formatCode="0.0">
                  <c:v>22</c:v>
                </c:pt>
                <c:pt idx="28" formatCode="0.0">
                  <c:v>15.666666666666666</c:v>
                </c:pt>
                <c:pt idx="29" formatCode="0.0">
                  <c:v>5.333333333333333</c:v>
                </c:pt>
                <c:pt idx="30" formatCode="0.0">
                  <c:v>15.666666666666666</c:v>
                </c:pt>
                <c:pt idx="31" formatCode="0.0">
                  <c:v>28.666666666666668</c:v>
                </c:pt>
                <c:pt idx="32" formatCode="0.0">
                  <c:v>54.666666666666664</c:v>
                </c:pt>
                <c:pt idx="33" formatCode="0.0">
                  <c:v>34.666666666666664</c:v>
                </c:pt>
                <c:pt idx="34" formatCode="0.0">
                  <c:v>25.333333333333332</c:v>
                </c:pt>
                <c:pt idx="35" formatCode="0.0">
                  <c:v>2.6666666666666665</c:v>
                </c:pt>
                <c:pt idx="36" formatCode="0.0">
                  <c:v>9</c:v>
                </c:pt>
                <c:pt idx="37" formatCode="0.0">
                  <c:v>15</c:v>
                </c:pt>
                <c:pt idx="38" formatCode="0.0">
                  <c:v>20</c:v>
                </c:pt>
                <c:pt idx="39" formatCode="0.0">
                  <c:v>26.333333333333332</c:v>
                </c:pt>
                <c:pt idx="40" formatCode="0.0">
                  <c:v>20.333333333333332</c:v>
                </c:pt>
                <c:pt idx="41" formatCode="0.0">
                  <c:v>20</c:v>
                </c:pt>
                <c:pt idx="42" formatCode="0.0">
                  <c:v>0.33333333333333331</c:v>
                </c:pt>
                <c:pt idx="43" formatCode="0.0">
                  <c:v>9.3333333333333339</c:v>
                </c:pt>
                <c:pt idx="44" formatCode="0.0">
                  <c:v>21.333333333333332</c:v>
                </c:pt>
                <c:pt idx="45" formatCode="0.0">
                  <c:v>39.666666666666664</c:v>
                </c:pt>
                <c:pt idx="46" formatCode="0.0">
                  <c:v>34</c:v>
                </c:pt>
                <c:pt idx="47" formatCode="0.0">
                  <c:v>26</c:v>
                </c:pt>
                <c:pt idx="48" formatCode="0.0">
                  <c:v>29</c:v>
                </c:pt>
                <c:pt idx="49" formatCode="0.0">
                  <c:v>26.666666666666668</c:v>
                </c:pt>
                <c:pt idx="50" formatCode="0.0">
                  <c:v>23.666666666666668</c:v>
                </c:pt>
                <c:pt idx="51" formatCode="0.0">
                  <c:v>15</c:v>
                </c:pt>
                <c:pt idx="52" formatCode="0.0">
                  <c:v>18.666666666666668</c:v>
                </c:pt>
                <c:pt idx="53" formatCode="0.0">
                  <c:v>22.333333333333332</c:v>
                </c:pt>
                <c:pt idx="54" formatCode="0.0">
                  <c:v>35.333333333333336</c:v>
                </c:pt>
                <c:pt idx="55" formatCode="0.0">
                  <c:v>25</c:v>
                </c:pt>
                <c:pt idx="56" formatCode="0.0">
                  <c:v>3.6666666666666665</c:v>
                </c:pt>
                <c:pt idx="57" formatCode="0.0">
                  <c:v>-8</c:v>
                </c:pt>
                <c:pt idx="58" formatCode="0.0">
                  <c:v>-6.333333333333333</c:v>
                </c:pt>
                <c:pt idx="59" formatCode="0.0">
                  <c:v>4</c:v>
                </c:pt>
                <c:pt idx="60" formatCode="0.0">
                  <c:v>5.333333333333333</c:v>
                </c:pt>
                <c:pt idx="61" formatCode="0.0">
                  <c:v>-0.33333333333333331</c:v>
                </c:pt>
                <c:pt idx="62" formatCode="0.0">
                  <c:v>-6</c:v>
                </c:pt>
                <c:pt idx="63" formatCode="0.0">
                  <c:v>-12.666666666666666</c:v>
                </c:pt>
                <c:pt idx="64" formatCode="0.0">
                  <c:v>-8</c:v>
                </c:pt>
                <c:pt idx="65" formatCode="0.0">
                  <c:v>-0.33333333333333331</c:v>
                </c:pt>
                <c:pt idx="66" formatCode="0.0">
                  <c:v>-20</c:v>
                </c:pt>
                <c:pt idx="67" formatCode="0.0">
                  <c:v>-15</c:v>
                </c:pt>
                <c:pt idx="68" formatCode="0.0">
                  <c:v>-45.666666666666664</c:v>
                </c:pt>
                <c:pt idx="69" formatCode="0.0">
                  <c:v>-4.666666666666667</c:v>
                </c:pt>
                <c:pt idx="70" formatCode="0.0">
                  <c:v>-7</c:v>
                </c:pt>
                <c:pt idx="71" formatCode="0.0">
                  <c:v>8.6666666666666661</c:v>
                </c:pt>
                <c:pt idx="72" formatCode="0.0">
                  <c:v>-20.333333333333332</c:v>
                </c:pt>
                <c:pt idx="73" formatCode="0.0">
                  <c:v>-31.333333333333332</c:v>
                </c:pt>
                <c:pt idx="74" formatCode="0.0">
                  <c:v>-20.666666666666668</c:v>
                </c:pt>
                <c:pt idx="75" formatCode="0.0">
                  <c:v>-12</c:v>
                </c:pt>
                <c:pt idx="76" formatCode="0.0">
                  <c:v>-6.666666666666667</c:v>
                </c:pt>
                <c:pt idx="77" formatCode="0.0">
                  <c:v>-7.333333333333333</c:v>
                </c:pt>
                <c:pt idx="78" formatCode="0.0">
                  <c:v>-19.666666666666668</c:v>
                </c:pt>
                <c:pt idx="79" formatCode="0.0">
                  <c:v>-34</c:v>
                </c:pt>
                <c:pt idx="80" formatCode="0.0">
                  <c:v>-60</c:v>
                </c:pt>
                <c:pt idx="81" formatCode="0.0">
                  <c:v>-31</c:v>
                </c:pt>
                <c:pt idx="82" formatCode="0.0">
                  <c:v>-18.333333333333332</c:v>
                </c:pt>
                <c:pt idx="83" formatCode="0.0">
                  <c:v>2</c:v>
                </c:pt>
                <c:pt idx="84" formatCode="0.0">
                  <c:v>-15</c:v>
                </c:pt>
                <c:pt idx="85" formatCode="0.0">
                  <c:v>-29.666666666666668</c:v>
                </c:pt>
                <c:pt idx="86" formatCode="0.0">
                  <c:v>-27.333333333333332</c:v>
                </c:pt>
                <c:pt idx="87" formatCode="0.0">
                  <c:v>-23.333333333333332</c:v>
                </c:pt>
                <c:pt idx="88" formatCode="0.0">
                  <c:v>-26</c:v>
                </c:pt>
                <c:pt idx="89" formatCode="0.0">
                  <c:v>-4.666666666666667</c:v>
                </c:pt>
                <c:pt idx="90" formatCode="0.0">
                  <c:v>-44.666666666666664</c:v>
                </c:pt>
                <c:pt idx="91" formatCode="0.0">
                  <c:v>-21.666666666666668</c:v>
                </c:pt>
                <c:pt idx="92" formatCode="0.0">
                  <c:v>-50</c:v>
                </c:pt>
                <c:pt idx="93" formatCode="0.0">
                  <c:v>-11</c:v>
                </c:pt>
                <c:pt idx="94" formatCode="0.0">
                  <c:v>-19.666666666666668</c:v>
                </c:pt>
                <c:pt idx="95" formatCode="0.0">
                  <c:v>-13.333333333333334</c:v>
                </c:pt>
                <c:pt idx="96" formatCode="0.0">
                  <c:v>-13.666666666666666</c:v>
                </c:pt>
                <c:pt idx="97" formatCode="0.0">
                  <c:v>-5.333333333333333</c:v>
                </c:pt>
                <c:pt idx="98" formatCode="0.0">
                  <c:v>1.3333333333333333</c:v>
                </c:pt>
                <c:pt idx="99" formatCode="0.0">
                  <c:v>-1.3333333333333333</c:v>
                </c:pt>
                <c:pt idx="100" formatCode="0.0">
                  <c:v>-9.3333333333333339</c:v>
                </c:pt>
                <c:pt idx="101" formatCode="0.0">
                  <c:v>-4</c:v>
                </c:pt>
                <c:pt idx="102" formatCode="0.0">
                  <c:v>-2.6666666666666665</c:v>
                </c:pt>
                <c:pt idx="103" formatCode="0.0">
                  <c:v>7</c:v>
                </c:pt>
                <c:pt idx="104" formatCode="0.0">
                  <c:v>3</c:v>
                </c:pt>
                <c:pt idx="105" formatCode="0.0">
                  <c:v>-7</c:v>
                </c:pt>
                <c:pt idx="106" formatCode="0.0">
                  <c:v>-11</c:v>
                </c:pt>
                <c:pt idx="107" formatCode="0.0">
                  <c:v>-11.333333333333334</c:v>
                </c:pt>
                <c:pt idx="108" formatCode="0.0">
                  <c:v>-6.333333333333333</c:v>
                </c:pt>
                <c:pt idx="109" formatCode="0.0">
                  <c:v>0</c:v>
                </c:pt>
                <c:pt idx="110" formatCode="0.0">
                  <c:v>-1</c:v>
                </c:pt>
                <c:pt idx="111" formatCode="0.0">
                  <c:v>9</c:v>
                </c:pt>
                <c:pt idx="112" formatCode="0.0">
                  <c:v>3.6666666666666665</c:v>
                </c:pt>
                <c:pt idx="113" formatCode="0.0">
                  <c:v>4.666666666666667</c:v>
                </c:pt>
                <c:pt idx="114" formatCode="0.0">
                  <c:v>-3</c:v>
                </c:pt>
                <c:pt idx="115" formatCode="0.0">
                  <c:v>6.666666666666667</c:v>
                </c:pt>
                <c:pt idx="116" formatCode="0.0">
                  <c:v>11.666666666666666</c:v>
                </c:pt>
                <c:pt idx="117" formatCode="0.0">
                  <c:v>15.666666666666666</c:v>
                </c:pt>
                <c:pt idx="118" formatCode="0.0">
                  <c:v>4.333333333333333</c:v>
                </c:pt>
                <c:pt idx="119" formatCode="0.0">
                  <c:v>-0.66666666666666663</c:v>
                </c:pt>
                <c:pt idx="120" formatCode="0.0">
                  <c:v>-3.6666666666666665</c:v>
                </c:pt>
                <c:pt idx="121" formatCode="0.0">
                  <c:v>6</c:v>
                </c:pt>
                <c:pt idx="122" formatCode="0.0">
                  <c:v>8.3333333333333339</c:v>
                </c:pt>
                <c:pt idx="123" formatCode="0.0">
                  <c:v>19.333333333333332</c:v>
                </c:pt>
                <c:pt idx="124" formatCode="0.0">
                  <c:v>12</c:v>
                </c:pt>
                <c:pt idx="125" formatCode="0.0">
                  <c:v>17.333333333333332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48032"/>
        <c:axId val="85149568"/>
      </c:lineChart>
      <c:dateAx>
        <c:axId val="85148032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49568"/>
        <c:crosses val="autoZero"/>
        <c:auto val="1"/>
        <c:lblOffset val="100"/>
        <c:baseTimeUnit val="months"/>
        <c:majorUnit val="1"/>
        <c:majorTimeUnit val="years"/>
      </c:dateAx>
      <c:valAx>
        <c:axId val="85149568"/>
        <c:scaling>
          <c:orientation val="minMax"/>
          <c:max val="70"/>
          <c:min val="-15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48032"/>
        <c:crosses val="autoZero"/>
        <c:crossBetween val="between"/>
        <c:majorUnit val="20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7591158592154"/>
          <c:y val="0.16559496434627088"/>
          <c:w val="0.80923044487575557"/>
          <c:h val="0.704113534480756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'Real Structures'!$A$16:$A$68</c:f>
              <c:numCache>
                <c:formatCode>mm/dd/yyyy</c:formatCode>
                <c:ptCount val="53"/>
                <c:pt idx="0">
                  <c:v>36892</c:v>
                </c:pt>
                <c:pt idx="1">
                  <c:v>36982</c:v>
                </c:pt>
                <c:pt idx="2">
                  <c:v>37073</c:v>
                </c:pt>
                <c:pt idx="3">
                  <c:v>37165</c:v>
                </c:pt>
                <c:pt idx="4">
                  <c:v>37257</c:v>
                </c:pt>
                <c:pt idx="5">
                  <c:v>37347</c:v>
                </c:pt>
                <c:pt idx="6">
                  <c:v>37438</c:v>
                </c:pt>
                <c:pt idx="7">
                  <c:v>37530</c:v>
                </c:pt>
                <c:pt idx="8">
                  <c:v>37622</c:v>
                </c:pt>
                <c:pt idx="9">
                  <c:v>37712</c:v>
                </c:pt>
                <c:pt idx="10">
                  <c:v>37803</c:v>
                </c:pt>
                <c:pt idx="11">
                  <c:v>37895</c:v>
                </c:pt>
                <c:pt idx="12">
                  <c:v>37987</c:v>
                </c:pt>
                <c:pt idx="13">
                  <c:v>38078</c:v>
                </c:pt>
                <c:pt idx="14">
                  <c:v>38169</c:v>
                </c:pt>
                <c:pt idx="15">
                  <c:v>38261</c:v>
                </c:pt>
                <c:pt idx="16">
                  <c:v>38353</c:v>
                </c:pt>
                <c:pt idx="17">
                  <c:v>38443</c:v>
                </c:pt>
                <c:pt idx="18">
                  <c:v>38534</c:v>
                </c:pt>
                <c:pt idx="19">
                  <c:v>38626</c:v>
                </c:pt>
                <c:pt idx="20">
                  <c:v>38718</c:v>
                </c:pt>
                <c:pt idx="21">
                  <c:v>38808</c:v>
                </c:pt>
                <c:pt idx="22">
                  <c:v>38899</c:v>
                </c:pt>
                <c:pt idx="23">
                  <c:v>38991</c:v>
                </c:pt>
                <c:pt idx="24">
                  <c:v>39083</c:v>
                </c:pt>
                <c:pt idx="25">
                  <c:v>39173</c:v>
                </c:pt>
                <c:pt idx="26">
                  <c:v>39264</c:v>
                </c:pt>
                <c:pt idx="27">
                  <c:v>39356</c:v>
                </c:pt>
                <c:pt idx="28">
                  <c:v>39448</c:v>
                </c:pt>
                <c:pt idx="29">
                  <c:v>39539</c:v>
                </c:pt>
                <c:pt idx="30">
                  <c:v>39630</c:v>
                </c:pt>
                <c:pt idx="31">
                  <c:v>39722</c:v>
                </c:pt>
                <c:pt idx="32">
                  <c:v>39814</c:v>
                </c:pt>
                <c:pt idx="33">
                  <c:v>39904</c:v>
                </c:pt>
                <c:pt idx="34">
                  <c:v>39995</c:v>
                </c:pt>
                <c:pt idx="35">
                  <c:v>40087</c:v>
                </c:pt>
                <c:pt idx="36">
                  <c:v>40179</c:v>
                </c:pt>
                <c:pt idx="37">
                  <c:v>40269</c:v>
                </c:pt>
                <c:pt idx="38">
                  <c:v>40360</c:v>
                </c:pt>
                <c:pt idx="39">
                  <c:v>40452</c:v>
                </c:pt>
                <c:pt idx="40">
                  <c:v>40544</c:v>
                </c:pt>
                <c:pt idx="41">
                  <c:v>40634</c:v>
                </c:pt>
                <c:pt idx="42">
                  <c:v>40725</c:v>
                </c:pt>
                <c:pt idx="43">
                  <c:v>40817</c:v>
                </c:pt>
                <c:pt idx="44">
                  <c:v>40909</c:v>
                </c:pt>
                <c:pt idx="45">
                  <c:v>41000</c:v>
                </c:pt>
                <c:pt idx="46">
                  <c:v>41091</c:v>
                </c:pt>
                <c:pt idx="47">
                  <c:v>41183</c:v>
                </c:pt>
                <c:pt idx="48">
                  <c:v>41275</c:v>
                </c:pt>
                <c:pt idx="49">
                  <c:v>41365</c:v>
                </c:pt>
                <c:pt idx="50">
                  <c:v>41456</c:v>
                </c:pt>
                <c:pt idx="51">
                  <c:v>41548</c:v>
                </c:pt>
                <c:pt idx="52">
                  <c:v>41640</c:v>
                </c:pt>
              </c:numCache>
            </c:numRef>
          </c:cat>
          <c:val>
            <c:numRef>
              <c:f>'Real Structures'!$B$16:$B$68</c:f>
              <c:numCache>
                <c:formatCode>0.0</c:formatCode>
                <c:ptCount val="53"/>
                <c:pt idx="0">
                  <c:v>291.60000000000002</c:v>
                </c:pt>
                <c:pt idx="1">
                  <c:v>314.8</c:v>
                </c:pt>
                <c:pt idx="2">
                  <c:v>287</c:v>
                </c:pt>
                <c:pt idx="3">
                  <c:v>309.7</c:v>
                </c:pt>
                <c:pt idx="4">
                  <c:v>314.8</c:v>
                </c:pt>
                <c:pt idx="5">
                  <c:v>310</c:v>
                </c:pt>
                <c:pt idx="6">
                  <c:v>311.8</c:v>
                </c:pt>
                <c:pt idx="7">
                  <c:v>316.10000000000002</c:v>
                </c:pt>
                <c:pt idx="8">
                  <c:v>312.5</c:v>
                </c:pt>
                <c:pt idx="9">
                  <c:v>309.10000000000002</c:v>
                </c:pt>
                <c:pt idx="10">
                  <c:v>319.5</c:v>
                </c:pt>
                <c:pt idx="11">
                  <c:v>314.39999999999998</c:v>
                </c:pt>
                <c:pt idx="12">
                  <c:v>312.60000000000002</c:v>
                </c:pt>
                <c:pt idx="13">
                  <c:v>315.5</c:v>
                </c:pt>
                <c:pt idx="14">
                  <c:v>306</c:v>
                </c:pt>
                <c:pt idx="15">
                  <c:v>298</c:v>
                </c:pt>
                <c:pt idx="16">
                  <c:v>295.89999999999998</c:v>
                </c:pt>
                <c:pt idx="17">
                  <c:v>296.8</c:v>
                </c:pt>
                <c:pt idx="18">
                  <c:v>293.7</c:v>
                </c:pt>
                <c:pt idx="19">
                  <c:v>298.39999999999998</c:v>
                </c:pt>
                <c:pt idx="20">
                  <c:v>294.89999999999998</c:v>
                </c:pt>
                <c:pt idx="21">
                  <c:v>302.2</c:v>
                </c:pt>
                <c:pt idx="22">
                  <c:v>298.10000000000002</c:v>
                </c:pt>
                <c:pt idx="23">
                  <c:v>290.60000000000002</c:v>
                </c:pt>
                <c:pt idx="24">
                  <c:v>292.89999999999998</c:v>
                </c:pt>
                <c:pt idx="25">
                  <c:v>293.39999999999998</c:v>
                </c:pt>
                <c:pt idx="26">
                  <c:v>291.89999999999998</c:v>
                </c:pt>
                <c:pt idx="27">
                  <c:v>292.10000000000002</c:v>
                </c:pt>
                <c:pt idx="28">
                  <c:v>290.10000000000002</c:v>
                </c:pt>
                <c:pt idx="29">
                  <c:v>294</c:v>
                </c:pt>
                <c:pt idx="30">
                  <c:v>294.2</c:v>
                </c:pt>
                <c:pt idx="31">
                  <c:v>289.2</c:v>
                </c:pt>
                <c:pt idx="32">
                  <c:v>288.7</c:v>
                </c:pt>
                <c:pt idx="33">
                  <c:v>294.7</c:v>
                </c:pt>
                <c:pt idx="34">
                  <c:v>293.3</c:v>
                </c:pt>
                <c:pt idx="35">
                  <c:v>282.39999999999998</c:v>
                </c:pt>
                <c:pt idx="36">
                  <c:v>273.60000000000002</c:v>
                </c:pt>
                <c:pt idx="37">
                  <c:v>284.2</c:v>
                </c:pt>
                <c:pt idx="38">
                  <c:v>285.60000000000002</c:v>
                </c:pt>
                <c:pt idx="39">
                  <c:v>274.5</c:v>
                </c:pt>
                <c:pt idx="40">
                  <c:v>261.7</c:v>
                </c:pt>
                <c:pt idx="41">
                  <c:v>255.5</c:v>
                </c:pt>
                <c:pt idx="42">
                  <c:v>253</c:v>
                </c:pt>
                <c:pt idx="43">
                  <c:v>253.5</c:v>
                </c:pt>
                <c:pt idx="44">
                  <c:v>246.9</c:v>
                </c:pt>
                <c:pt idx="45">
                  <c:v>247.6</c:v>
                </c:pt>
                <c:pt idx="46">
                  <c:v>242.6</c:v>
                </c:pt>
                <c:pt idx="47">
                  <c:v>237.7</c:v>
                </c:pt>
                <c:pt idx="48">
                  <c:v>232.7</c:v>
                </c:pt>
                <c:pt idx="49">
                  <c:v>232.7</c:v>
                </c:pt>
                <c:pt idx="50">
                  <c:v>237.8</c:v>
                </c:pt>
                <c:pt idx="51">
                  <c:v>235.4</c:v>
                </c:pt>
                <c:pt idx="52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55840"/>
        <c:axId val="85157376"/>
      </c:lineChart>
      <c:dateAx>
        <c:axId val="85155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85157376"/>
        <c:crosses val="autoZero"/>
        <c:auto val="1"/>
        <c:lblOffset val="100"/>
        <c:baseTimeUnit val="months"/>
      </c:dateAx>
      <c:valAx>
        <c:axId val="85157376"/>
        <c:scaling>
          <c:orientation val="minMax"/>
          <c:max val="320"/>
          <c:min val="2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515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261.7</c:v>
                </c:pt>
                <c:pt idx="37">
                  <c:v>255.5</c:v>
                </c:pt>
                <c:pt idx="38">
                  <c:v>253</c:v>
                </c:pt>
                <c:pt idx="39">
                  <c:v>253.5</c:v>
                </c:pt>
                <c:pt idx="40">
                  <c:v>246.9</c:v>
                </c:pt>
                <c:pt idx="41">
                  <c:v>247.6</c:v>
                </c:pt>
                <c:pt idx="42">
                  <c:v>242.6</c:v>
                </c:pt>
                <c:pt idx="43">
                  <c:v>237.7</c:v>
                </c:pt>
                <c:pt idx="44">
                  <c:v>232.7</c:v>
                </c:pt>
                <c:pt idx="45">
                  <c:v>232.7</c:v>
                </c:pt>
                <c:pt idx="46">
                  <c:v>237.8</c:v>
                </c:pt>
                <c:pt idx="47">
                  <c:v>235.4</c:v>
                </c:pt>
                <c:pt idx="48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89760"/>
        <c:axId val="85191296"/>
      </c:lineChart>
      <c:dateAx>
        <c:axId val="851897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91296"/>
        <c:crosses val="autoZero"/>
        <c:auto val="1"/>
        <c:lblOffset val="100"/>
        <c:baseTimeUnit val="months"/>
        <c:majorUnit val="2"/>
        <c:majorTimeUnit val="years"/>
      </c:dateAx>
      <c:valAx>
        <c:axId val="85191296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89760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70528"/>
        <c:axId val="85272064"/>
      </c:lineChart>
      <c:dateAx>
        <c:axId val="852705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272064"/>
        <c:crosses val="autoZero"/>
        <c:auto val="1"/>
        <c:lblOffset val="100"/>
        <c:baseTimeUnit val="months"/>
        <c:majorUnit val="2"/>
        <c:majorTimeUnit val="years"/>
      </c:dateAx>
      <c:valAx>
        <c:axId val="85272064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270528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1136"/>
        <c:axId val="85385216"/>
      </c:lineChart>
      <c:dateAx>
        <c:axId val="853711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385216"/>
        <c:crosses val="autoZero"/>
        <c:auto val="1"/>
        <c:lblOffset val="100"/>
        <c:baseTimeUnit val="months"/>
        <c:majorUnit val="2"/>
        <c:majorTimeUnit val="years"/>
      </c:dateAx>
      <c:valAx>
        <c:axId val="85385216"/>
        <c:scaling>
          <c:orientation val="minMax"/>
          <c:max val="0.17"/>
          <c:min val="-0.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37113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56608"/>
        <c:axId val="85582976"/>
      </c:barChart>
      <c:catAx>
        <c:axId val="85556608"/>
        <c:scaling>
          <c:orientation val="minMax"/>
        </c:scaling>
        <c:delete val="0"/>
        <c:axPos val="l"/>
        <c:majorTickMark val="out"/>
        <c:minorTickMark val="none"/>
        <c:tickLblPos val="none"/>
        <c:crossAx val="85582976"/>
        <c:crosses val="autoZero"/>
        <c:auto val="1"/>
        <c:lblAlgn val="ctr"/>
        <c:lblOffset val="100"/>
        <c:noMultiLvlLbl val="0"/>
      </c:catAx>
      <c:valAx>
        <c:axId val="85582976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85556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as a Share of GDP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6384"/>
        <c:axId val="87057920"/>
      </c:lineChart>
      <c:dateAx>
        <c:axId val="870563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7057920"/>
        <c:crosses val="autoZero"/>
        <c:auto val="1"/>
        <c:lblOffset val="100"/>
        <c:baseTimeUnit val="months"/>
        <c:majorUnit val="5"/>
        <c:majorTimeUnit val="years"/>
      </c:dateAx>
      <c:valAx>
        <c:axId val="87057920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70563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8592"/>
        <c:axId val="88160128"/>
      </c:lineChart>
      <c:dateAx>
        <c:axId val="88158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8160128"/>
        <c:crosses val="autoZero"/>
        <c:auto val="1"/>
        <c:lblOffset val="100"/>
        <c:baseTimeUnit val="months"/>
        <c:majorUnit val="5"/>
        <c:majorTimeUnit val="years"/>
      </c:dateAx>
      <c:valAx>
        <c:axId val="881601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8158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8511373954127022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Employment'!$L$7:$L$132</c:f>
              <c:numCache>
                <c:formatCode>0.0</c:formatCode>
                <c:ptCount val="126"/>
                <c:pt idx="0">
                  <c:v>#N/A</c:v>
                </c:pt>
                <c:pt idx="1">
                  <c:v>0.29999999999995453</c:v>
                </c:pt>
                <c:pt idx="2">
                  <c:v>2.9000000000000909</c:v>
                </c:pt>
                <c:pt idx="3">
                  <c:v>23.299999999999955</c:v>
                </c:pt>
                <c:pt idx="4">
                  <c:v>-18</c:v>
                </c:pt>
                <c:pt idx="5">
                  <c:v>1</c:v>
                </c:pt>
                <c:pt idx="6">
                  <c:v>0.90000000000009095</c:v>
                </c:pt>
                <c:pt idx="7">
                  <c:v>0.79999999999995453</c:v>
                </c:pt>
                <c:pt idx="8">
                  <c:v>1.3999999999998636</c:v>
                </c:pt>
                <c:pt idx="9">
                  <c:v>-3.1999999999998181</c:v>
                </c:pt>
                <c:pt idx="10">
                  <c:v>4.0999999999999091</c:v>
                </c:pt>
                <c:pt idx="11">
                  <c:v>9.9999999999909051E-2</c:v>
                </c:pt>
                <c:pt idx="12">
                  <c:v>-1.2999999999999545</c:v>
                </c:pt>
                <c:pt idx="13">
                  <c:v>2.7999999999999545</c:v>
                </c:pt>
                <c:pt idx="14">
                  <c:v>4.8000000000001819</c:v>
                </c:pt>
                <c:pt idx="15">
                  <c:v>-2.5</c:v>
                </c:pt>
                <c:pt idx="16">
                  <c:v>1.8999999999998636</c:v>
                </c:pt>
                <c:pt idx="17">
                  <c:v>-1</c:v>
                </c:pt>
                <c:pt idx="18">
                  <c:v>-2.2999999999999545</c:v>
                </c:pt>
                <c:pt idx="19">
                  <c:v>1.5999999999999091</c:v>
                </c:pt>
                <c:pt idx="20">
                  <c:v>1.2000000000000455</c:v>
                </c:pt>
                <c:pt idx="21">
                  <c:v>3.7999999999999545</c:v>
                </c:pt>
                <c:pt idx="22">
                  <c:v>3.2000000000000455</c:v>
                </c:pt>
                <c:pt idx="23">
                  <c:v>-5.8999999999998636</c:v>
                </c:pt>
                <c:pt idx="24">
                  <c:v>-4.1000000000001364</c:v>
                </c:pt>
                <c:pt idx="25">
                  <c:v>5.1000000000001364</c:v>
                </c:pt>
                <c:pt idx="26">
                  <c:v>1.5</c:v>
                </c:pt>
                <c:pt idx="27">
                  <c:v>1.6999999999998181</c:v>
                </c:pt>
                <c:pt idx="28">
                  <c:v>1.2000000000000455</c:v>
                </c:pt>
                <c:pt idx="29">
                  <c:v>1</c:v>
                </c:pt>
                <c:pt idx="30">
                  <c:v>1.6000000000001364</c:v>
                </c:pt>
                <c:pt idx="31">
                  <c:v>-2.1000000000001364</c:v>
                </c:pt>
                <c:pt idx="32">
                  <c:v>-0.5</c:v>
                </c:pt>
                <c:pt idx="33">
                  <c:v>-0.20000000000004547</c:v>
                </c:pt>
                <c:pt idx="34">
                  <c:v>-1.2999999999999545</c:v>
                </c:pt>
                <c:pt idx="35">
                  <c:v>0.40000000000009095</c:v>
                </c:pt>
                <c:pt idx="36">
                  <c:v>1.7999999999999545</c:v>
                </c:pt>
                <c:pt idx="37">
                  <c:v>0.40000000000009095</c:v>
                </c:pt>
                <c:pt idx="38">
                  <c:v>0.6999999999998181</c:v>
                </c:pt>
                <c:pt idx="39">
                  <c:v>0.20000000000004547</c:v>
                </c:pt>
                <c:pt idx="40">
                  <c:v>-2.3999999999998636</c:v>
                </c:pt>
                <c:pt idx="41">
                  <c:v>-2.9000000000000909</c:v>
                </c:pt>
                <c:pt idx="42">
                  <c:v>4.5</c:v>
                </c:pt>
                <c:pt idx="43">
                  <c:v>2.2999999999999545</c:v>
                </c:pt>
                <c:pt idx="44">
                  <c:v>-0.79999999999995453</c:v>
                </c:pt>
                <c:pt idx="45">
                  <c:v>-0.29999999999995453</c:v>
                </c:pt>
                <c:pt idx="46">
                  <c:v>4.0999999999999091</c:v>
                </c:pt>
                <c:pt idx="47">
                  <c:v>4.6000000000001364</c:v>
                </c:pt>
                <c:pt idx="48">
                  <c:v>6.5999999999999091</c:v>
                </c:pt>
                <c:pt idx="49">
                  <c:v>5.9000000000000909</c:v>
                </c:pt>
                <c:pt idx="50">
                  <c:v>4.5</c:v>
                </c:pt>
                <c:pt idx="51">
                  <c:v>5.6999999999998181</c:v>
                </c:pt>
                <c:pt idx="52">
                  <c:v>5.7000000000000455</c:v>
                </c:pt>
                <c:pt idx="53">
                  <c:v>4.9000000000000909</c:v>
                </c:pt>
                <c:pt idx="54">
                  <c:v>9</c:v>
                </c:pt>
                <c:pt idx="55">
                  <c:v>6.5999999999999091</c:v>
                </c:pt>
                <c:pt idx="56">
                  <c:v>5.1000000000001364</c:v>
                </c:pt>
                <c:pt idx="57">
                  <c:v>6.5999999999999091</c:v>
                </c:pt>
                <c:pt idx="58">
                  <c:v>8.7000000000000455</c:v>
                </c:pt>
                <c:pt idx="59">
                  <c:v>2.8999999999998636</c:v>
                </c:pt>
                <c:pt idx="60">
                  <c:v>7.9000000000000909</c:v>
                </c:pt>
                <c:pt idx="61">
                  <c:v>7.6999999999998181</c:v>
                </c:pt>
                <c:pt idx="62">
                  <c:v>0.8000000000001819</c:v>
                </c:pt>
                <c:pt idx="63">
                  <c:v>11.800000000000182</c:v>
                </c:pt>
                <c:pt idx="64">
                  <c:v>7.7999999999997272</c:v>
                </c:pt>
                <c:pt idx="65">
                  <c:v>17.400000000000091</c:v>
                </c:pt>
                <c:pt idx="66">
                  <c:v>15.800000000000182</c:v>
                </c:pt>
                <c:pt idx="67">
                  <c:v>8.8999999999996362</c:v>
                </c:pt>
                <c:pt idx="68">
                  <c:v>3.9000000000000909</c:v>
                </c:pt>
                <c:pt idx="69">
                  <c:v>11</c:v>
                </c:pt>
                <c:pt idx="70">
                  <c:v>6.4000000000000909</c:v>
                </c:pt>
                <c:pt idx="71">
                  <c:v>9.1999999999998181</c:v>
                </c:pt>
                <c:pt idx="72">
                  <c:v>5.4000000000000909</c:v>
                </c:pt>
                <c:pt idx="73">
                  <c:v>3.7000000000002728</c:v>
                </c:pt>
                <c:pt idx="74">
                  <c:v>6.0999999999999091</c:v>
                </c:pt>
                <c:pt idx="75">
                  <c:v>0.40000000000009095</c:v>
                </c:pt>
                <c:pt idx="76">
                  <c:v>21.299999999999727</c:v>
                </c:pt>
                <c:pt idx="77">
                  <c:v>3.0999999999999091</c:v>
                </c:pt>
                <c:pt idx="78">
                  <c:v>6</c:v>
                </c:pt>
                <c:pt idx="79">
                  <c:v>5.7000000000002728</c:v>
                </c:pt>
                <c:pt idx="80">
                  <c:v>1.0999999999999091</c:v>
                </c:pt>
                <c:pt idx="81">
                  <c:v>4.5999999999999091</c:v>
                </c:pt>
                <c:pt idx="82">
                  <c:v>2.5999999999999091</c:v>
                </c:pt>
                <c:pt idx="83">
                  <c:v>6.1000000000003638</c:v>
                </c:pt>
                <c:pt idx="84">
                  <c:v>5.8999999999996362</c:v>
                </c:pt>
                <c:pt idx="85">
                  <c:v>2.6000000000003638</c:v>
                </c:pt>
                <c:pt idx="86">
                  <c:v>3.5</c:v>
                </c:pt>
                <c:pt idx="87">
                  <c:v>1.5999999999999091</c:v>
                </c:pt>
                <c:pt idx="88">
                  <c:v>1.5</c:v>
                </c:pt>
                <c:pt idx="89">
                  <c:v>-8.8000000000001819</c:v>
                </c:pt>
                <c:pt idx="90">
                  <c:v>-2.2999999999997272</c:v>
                </c:pt>
                <c:pt idx="91">
                  <c:v>-1.1000000000003638</c:v>
                </c:pt>
                <c:pt idx="92">
                  <c:v>-9.9999999999909051E-2</c:v>
                </c:pt>
                <c:pt idx="93">
                  <c:v>-0.6999999999998181</c:v>
                </c:pt>
                <c:pt idx="94">
                  <c:v>-3</c:v>
                </c:pt>
                <c:pt idx="95">
                  <c:v>-1.5</c:v>
                </c:pt>
                <c:pt idx="96">
                  <c:v>-5.8000000000001819</c:v>
                </c:pt>
                <c:pt idx="97">
                  <c:v>-3.6999999999998181</c:v>
                </c:pt>
                <c:pt idx="98">
                  <c:v>1.4000000000000909</c:v>
                </c:pt>
                <c:pt idx="99">
                  <c:v>-0.70000000000027285</c:v>
                </c:pt>
                <c:pt idx="100">
                  <c:v>0.90000000000009095</c:v>
                </c:pt>
                <c:pt idx="101">
                  <c:v>-0.1999999999998181</c:v>
                </c:pt>
                <c:pt idx="102">
                  <c:v>-8.4000000000000909</c:v>
                </c:pt>
                <c:pt idx="103">
                  <c:v>7.1999999999998181</c:v>
                </c:pt>
                <c:pt idx="104">
                  <c:v>6.3000000000001819</c:v>
                </c:pt>
                <c:pt idx="105">
                  <c:v>-3.9000000000000909</c:v>
                </c:pt>
                <c:pt idx="106">
                  <c:v>-0.59999999999990905</c:v>
                </c:pt>
                <c:pt idx="107">
                  <c:v>-1.5</c:v>
                </c:pt>
                <c:pt idx="108">
                  <c:v>-3.9000000000000909</c:v>
                </c:pt>
                <c:pt idx="109">
                  <c:v>-2.4000000000000909</c:v>
                </c:pt>
                <c:pt idx="110">
                  <c:v>-4.0999999999999091</c:v>
                </c:pt>
                <c:pt idx="111">
                  <c:v>-9.3000000000001819</c:v>
                </c:pt>
                <c:pt idx="112">
                  <c:v>-10.699999999999818</c:v>
                </c:pt>
                <c:pt idx="113">
                  <c:v>-6.8000000000001819</c:v>
                </c:pt>
                <c:pt idx="114">
                  <c:v>-7.1999999999998181</c:v>
                </c:pt>
                <c:pt idx="115">
                  <c:v>-7.9000000000000909</c:v>
                </c:pt>
                <c:pt idx="116">
                  <c:v>-4.9000000000000909</c:v>
                </c:pt>
                <c:pt idx="117">
                  <c:v>-9.2999999999997272</c:v>
                </c:pt>
                <c:pt idx="118">
                  <c:v>4.1999999999998181</c:v>
                </c:pt>
                <c:pt idx="119">
                  <c:v>-6.2999999999997272</c:v>
                </c:pt>
                <c:pt idx="120">
                  <c:v>-5.6000000000003638</c:v>
                </c:pt>
                <c:pt idx="121">
                  <c:v>-6.2999999999997272</c:v>
                </c:pt>
                <c:pt idx="122">
                  <c:v>-4</c:v>
                </c:pt>
                <c:pt idx="123">
                  <c:v>-2.8000000000001819</c:v>
                </c:pt>
                <c:pt idx="124">
                  <c:v>-1.1999999999998181</c:v>
                </c:pt>
                <c:pt idx="1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85187200"/>
        <c:axId val="85373312"/>
      </c:barChart>
      <c:lineChart>
        <c:grouping val="standard"/>
        <c:varyColors val="0"/>
        <c:ser>
          <c:idx val="1"/>
          <c:order val="1"/>
          <c:tx>
            <c:v>3-Month Moving Average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val>
            <c:numRef>
              <c:f>'Change in Employment'!$M$7:$M$132</c:f>
              <c:numCache>
                <c:formatCode>0.0</c:formatCode>
                <c:ptCount val="1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8.8333333333333339</c:v>
                </c:pt>
                <c:pt idx="4">
                  <c:v>2.7333333333333485</c:v>
                </c:pt>
                <c:pt idx="5">
                  <c:v>2.099999999999985</c:v>
                </c:pt>
                <c:pt idx="6">
                  <c:v>-5.3666666666666361</c:v>
                </c:pt>
                <c:pt idx="7">
                  <c:v>0.90000000000001512</c:v>
                </c:pt>
                <c:pt idx="8">
                  <c:v>1.033333333333303</c:v>
                </c:pt>
                <c:pt idx="9">
                  <c:v>-0.33333333333333331</c:v>
                </c:pt>
                <c:pt idx="10">
                  <c:v>0.76666666666665151</c:v>
                </c:pt>
                <c:pt idx="11">
                  <c:v>0.33333333333333331</c:v>
                </c:pt>
                <c:pt idx="12">
                  <c:v>0.96666666666662115</c:v>
                </c:pt>
                <c:pt idx="13">
                  <c:v>0.53333333333330302</c:v>
                </c:pt>
                <c:pt idx="14">
                  <c:v>2.1000000000000605</c:v>
                </c:pt>
                <c:pt idx="15">
                  <c:v>1.7000000000000455</c:v>
                </c:pt>
                <c:pt idx="16">
                  <c:v>1.4000000000000152</c:v>
                </c:pt>
                <c:pt idx="17">
                  <c:v>-0.53333333333337885</c:v>
                </c:pt>
                <c:pt idx="18">
                  <c:v>-0.46666666666669698</c:v>
                </c:pt>
                <c:pt idx="19">
                  <c:v>-0.56666666666668186</c:v>
                </c:pt>
                <c:pt idx="20">
                  <c:v>0.16666666666666666</c:v>
                </c:pt>
                <c:pt idx="21">
                  <c:v>2.1999999999999695</c:v>
                </c:pt>
                <c:pt idx="22">
                  <c:v>2.7333333333333485</c:v>
                </c:pt>
                <c:pt idx="23">
                  <c:v>0.36666666666671216</c:v>
                </c:pt>
                <c:pt idx="24">
                  <c:v>-2.2666666666666515</c:v>
                </c:pt>
                <c:pt idx="25">
                  <c:v>-1.6333333333332878</c:v>
                </c:pt>
                <c:pt idx="26">
                  <c:v>0.83333333333333337</c:v>
                </c:pt>
                <c:pt idx="27">
                  <c:v>2.7666666666666515</c:v>
                </c:pt>
                <c:pt idx="28">
                  <c:v>1.4666666666666213</c:v>
                </c:pt>
                <c:pt idx="29">
                  <c:v>1.2999999999999545</c:v>
                </c:pt>
                <c:pt idx="30">
                  <c:v>1.2666666666667272</c:v>
                </c:pt>
                <c:pt idx="31">
                  <c:v>0.16666666666666666</c:v>
                </c:pt>
                <c:pt idx="32">
                  <c:v>-0.33333333333333331</c:v>
                </c:pt>
                <c:pt idx="33">
                  <c:v>-0.93333333333339397</c:v>
                </c:pt>
                <c:pt idx="34">
                  <c:v>-0.66666666666666663</c:v>
                </c:pt>
                <c:pt idx="35">
                  <c:v>-0.36666666666663633</c:v>
                </c:pt>
                <c:pt idx="36">
                  <c:v>0.3000000000000303</c:v>
                </c:pt>
                <c:pt idx="37">
                  <c:v>0.8666666666667121</c:v>
                </c:pt>
                <c:pt idx="38">
                  <c:v>0.96666666666662115</c:v>
                </c:pt>
                <c:pt idx="39">
                  <c:v>0.43333333333331819</c:v>
                </c:pt>
                <c:pt idx="40">
                  <c:v>-0.5</c:v>
                </c:pt>
                <c:pt idx="41">
                  <c:v>-1.6999999999999698</c:v>
                </c:pt>
                <c:pt idx="42">
                  <c:v>-0.26666666666665151</c:v>
                </c:pt>
                <c:pt idx="43">
                  <c:v>1.2999999999999545</c:v>
                </c:pt>
                <c:pt idx="44">
                  <c:v>2</c:v>
                </c:pt>
                <c:pt idx="45">
                  <c:v>0.40000000000001518</c:v>
                </c:pt>
                <c:pt idx="46">
                  <c:v>1</c:v>
                </c:pt>
                <c:pt idx="47">
                  <c:v>2.8000000000000305</c:v>
                </c:pt>
                <c:pt idx="48">
                  <c:v>5.0999999999999845</c:v>
                </c:pt>
                <c:pt idx="49">
                  <c:v>5.7000000000000455</c:v>
                </c:pt>
                <c:pt idx="50">
                  <c:v>5.666666666666667</c:v>
                </c:pt>
                <c:pt idx="51">
                  <c:v>5.3666666666666361</c:v>
                </c:pt>
                <c:pt idx="52">
                  <c:v>5.2999999999999545</c:v>
                </c:pt>
                <c:pt idx="53">
                  <c:v>5.4333333333333185</c:v>
                </c:pt>
                <c:pt idx="54">
                  <c:v>6.5333333333333785</c:v>
                </c:pt>
                <c:pt idx="55">
                  <c:v>6.833333333333333</c:v>
                </c:pt>
                <c:pt idx="56">
                  <c:v>6.9000000000000155</c:v>
                </c:pt>
                <c:pt idx="57">
                  <c:v>6.0999999999999845</c:v>
                </c:pt>
                <c:pt idx="58">
                  <c:v>6.80000000000003</c:v>
                </c:pt>
                <c:pt idx="59">
                  <c:v>6.066666666666606</c:v>
                </c:pt>
                <c:pt idx="60">
                  <c:v>6.5</c:v>
                </c:pt>
                <c:pt idx="61">
                  <c:v>6.1666666666665906</c:v>
                </c:pt>
                <c:pt idx="62">
                  <c:v>5.466666666666697</c:v>
                </c:pt>
                <c:pt idx="63">
                  <c:v>6.766666666666727</c:v>
                </c:pt>
                <c:pt idx="64">
                  <c:v>6.80000000000003</c:v>
                </c:pt>
                <c:pt idx="65">
                  <c:v>12.333333333333334</c:v>
                </c:pt>
                <c:pt idx="66">
                  <c:v>13.666666666666666</c:v>
                </c:pt>
                <c:pt idx="67">
                  <c:v>14.033333333333303</c:v>
                </c:pt>
                <c:pt idx="68">
                  <c:v>9.533333333333303</c:v>
                </c:pt>
                <c:pt idx="69">
                  <c:v>7.9333333333332421</c:v>
                </c:pt>
                <c:pt idx="70">
                  <c:v>7.1000000000000609</c:v>
                </c:pt>
                <c:pt idx="71">
                  <c:v>8.8666666666666369</c:v>
                </c:pt>
                <c:pt idx="72">
                  <c:v>7</c:v>
                </c:pt>
                <c:pt idx="73">
                  <c:v>6.1000000000000609</c:v>
                </c:pt>
                <c:pt idx="74">
                  <c:v>5.0666666666667579</c:v>
                </c:pt>
                <c:pt idx="75">
                  <c:v>3.4000000000000909</c:v>
                </c:pt>
                <c:pt idx="76">
                  <c:v>9.2666666666665751</c:v>
                </c:pt>
                <c:pt idx="77">
                  <c:v>8.2666666666665751</c:v>
                </c:pt>
                <c:pt idx="78">
                  <c:v>10.133333333333212</c:v>
                </c:pt>
                <c:pt idx="79">
                  <c:v>4.933333333333394</c:v>
                </c:pt>
                <c:pt idx="80">
                  <c:v>4.266666666666727</c:v>
                </c:pt>
                <c:pt idx="81">
                  <c:v>3.8000000000000305</c:v>
                </c:pt>
                <c:pt idx="82">
                  <c:v>2.7666666666665756</c:v>
                </c:pt>
                <c:pt idx="83">
                  <c:v>4.433333333333394</c:v>
                </c:pt>
                <c:pt idx="84">
                  <c:v>4.8666666666666361</c:v>
                </c:pt>
                <c:pt idx="85">
                  <c:v>4.8666666666667879</c:v>
                </c:pt>
                <c:pt idx="86">
                  <c:v>4</c:v>
                </c:pt>
                <c:pt idx="87">
                  <c:v>2.5666666666667575</c:v>
                </c:pt>
                <c:pt idx="88">
                  <c:v>2.1999999999999695</c:v>
                </c:pt>
                <c:pt idx="89">
                  <c:v>-1.9000000000000909</c:v>
                </c:pt>
                <c:pt idx="90">
                  <c:v>-3.1999999999999695</c:v>
                </c:pt>
                <c:pt idx="91">
                  <c:v>-4.0666666666667579</c:v>
                </c:pt>
                <c:pt idx="92">
                  <c:v>-1.1666666666666667</c:v>
                </c:pt>
                <c:pt idx="93">
                  <c:v>-0.63333333333336361</c:v>
                </c:pt>
                <c:pt idx="94">
                  <c:v>-1.2666666666665758</c:v>
                </c:pt>
                <c:pt idx="95">
                  <c:v>-1.7333333333332728</c:v>
                </c:pt>
                <c:pt idx="96">
                  <c:v>-3.433333333333394</c:v>
                </c:pt>
                <c:pt idx="97">
                  <c:v>-3.6666666666666665</c:v>
                </c:pt>
                <c:pt idx="98">
                  <c:v>-2.6999999999999695</c:v>
                </c:pt>
                <c:pt idx="99">
                  <c:v>-1</c:v>
                </c:pt>
                <c:pt idx="100">
                  <c:v>0.53333333333330302</c:v>
                </c:pt>
                <c:pt idx="101">
                  <c:v>0</c:v>
                </c:pt>
                <c:pt idx="102">
                  <c:v>-2.566666666666606</c:v>
                </c:pt>
                <c:pt idx="103">
                  <c:v>-0.46666666666669698</c:v>
                </c:pt>
                <c:pt idx="104">
                  <c:v>1.6999999999999698</c:v>
                </c:pt>
                <c:pt idx="105">
                  <c:v>3.1999999999999695</c:v>
                </c:pt>
                <c:pt idx="106">
                  <c:v>0.6000000000000606</c:v>
                </c:pt>
                <c:pt idx="107">
                  <c:v>-2</c:v>
                </c:pt>
                <c:pt idx="108">
                  <c:v>-2</c:v>
                </c:pt>
                <c:pt idx="109">
                  <c:v>-2.6000000000000605</c:v>
                </c:pt>
                <c:pt idx="110">
                  <c:v>-3.466666666666697</c:v>
                </c:pt>
                <c:pt idx="111">
                  <c:v>-5.266666666666727</c:v>
                </c:pt>
                <c:pt idx="112">
                  <c:v>-8.033333333333303</c:v>
                </c:pt>
                <c:pt idx="113">
                  <c:v>-8.933333333333394</c:v>
                </c:pt>
                <c:pt idx="114">
                  <c:v>-8.2333333333332721</c:v>
                </c:pt>
                <c:pt idx="115">
                  <c:v>-7.30000000000003</c:v>
                </c:pt>
                <c:pt idx="116">
                  <c:v>-6.666666666666667</c:v>
                </c:pt>
                <c:pt idx="117">
                  <c:v>-7.3666666666666361</c:v>
                </c:pt>
                <c:pt idx="118">
                  <c:v>-3.3333333333333335</c:v>
                </c:pt>
                <c:pt idx="119">
                  <c:v>-3.7999999999998786</c:v>
                </c:pt>
                <c:pt idx="120">
                  <c:v>-2.5666666666667575</c:v>
                </c:pt>
                <c:pt idx="121">
                  <c:v>-6.066666666666606</c:v>
                </c:pt>
                <c:pt idx="122">
                  <c:v>-5.30000000000003</c:v>
                </c:pt>
                <c:pt idx="123">
                  <c:v>-4.3666666666666361</c:v>
                </c:pt>
                <c:pt idx="124">
                  <c:v>-2.6666666666666665</c:v>
                </c:pt>
                <c:pt idx="125">
                  <c:v>-1.3333333333333333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87200"/>
        <c:axId val="85373312"/>
      </c:lineChart>
      <c:dateAx>
        <c:axId val="85187200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373312"/>
        <c:crosses val="autoZero"/>
        <c:auto val="1"/>
        <c:lblOffset val="100"/>
        <c:baseTimeUnit val="months"/>
        <c:majorUnit val="1"/>
        <c:majorTimeUnit val="years"/>
      </c:dateAx>
      <c:valAx>
        <c:axId val="85373312"/>
        <c:scaling>
          <c:orientation val="minMax"/>
          <c:max val="25"/>
          <c:min val="-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87200"/>
        <c:crosses val="autoZero"/>
        <c:crossBetween val="between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47808"/>
        <c:axId val="85449344"/>
      </c:lineChart>
      <c:dateAx>
        <c:axId val="85447808"/>
        <c:scaling>
          <c:orientation val="minMax"/>
          <c:min val="40969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449344"/>
        <c:crossesAt val="-0.30000000000000004"/>
        <c:auto val="1"/>
        <c:lblOffset val="100"/>
        <c:baseTimeUnit val="months"/>
        <c:majorUnit val="1"/>
        <c:majorTimeUnit val="years"/>
      </c:dateAx>
      <c:valAx>
        <c:axId val="85449344"/>
        <c:scaling>
          <c:orientation val="minMax"/>
          <c:max val="0.2"/>
          <c:min val="-0.1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44780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6186182920573045E-2"/>
          <c:y val="8.85416630355289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085895434827547E-2"/>
          <c:y val="0.17129639635431446"/>
          <c:w val="0.8685148706694843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0352"/>
        <c:axId val="88084480"/>
      </c:lineChart>
      <c:dateAx>
        <c:axId val="857803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8084480"/>
        <c:crosses val="autoZero"/>
        <c:auto val="1"/>
        <c:lblOffset val="100"/>
        <c:baseTimeUnit val="months"/>
        <c:majorUnit val="1"/>
        <c:majorTimeUnit val="years"/>
      </c:dateAx>
      <c:valAx>
        <c:axId val="88084480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780352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6984271865765"/>
          <c:y val="0.17129629629629631"/>
          <c:w val="0.85137362099496983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Actual Debt Held by Public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Ratio'!$D$6:$D$82</c:f>
              <c:numCache>
                <c:formatCode>General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'Debt to GDP Ratio'!$E$6:$E$82</c:f>
              <c:numCache>
                <c:formatCode>0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91680"/>
        <c:axId val="220300800"/>
      </c:lineChart>
      <c:dateAx>
        <c:axId val="216791680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0300800"/>
        <c:crosses val="autoZero"/>
        <c:auto val="1"/>
        <c:lblOffset val="100"/>
        <c:baseTimeUnit val="months"/>
        <c:majorUnit val="5"/>
        <c:majorTimeUnit val="years"/>
      </c:dateAx>
      <c:valAx>
        <c:axId val="220300800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6791680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20933569971425E-2"/>
          <c:y val="0.16551614088848624"/>
          <c:w val="0.89710142001480586"/>
          <c:h val="0.59292940904216462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54176"/>
        <c:axId val="225156096"/>
      </c:lineChart>
      <c:dateAx>
        <c:axId val="2251541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5156096"/>
        <c:crosses val="autoZero"/>
        <c:auto val="1"/>
        <c:lblOffset val="100"/>
        <c:baseTimeUnit val="months"/>
        <c:majorUnit val="5"/>
        <c:majorTimeUnit val="years"/>
      </c:dateAx>
      <c:valAx>
        <c:axId val="2251560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5154176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Deficit/Surplus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219145241418194E-2"/>
          <c:y val="0.17129610709999504"/>
          <c:w val="0.85683594742138613"/>
          <c:h val="0.5750323803677809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Deficit!$D$11:$D$71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 Surplus/Deficit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Deficit!$E$11:$E$71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37856"/>
        <c:axId val="227021952"/>
      </c:lineChart>
      <c:dateAx>
        <c:axId val="226937856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7021952"/>
        <c:crossesAt val="-1500"/>
        <c:auto val="1"/>
        <c:lblOffset val="100"/>
        <c:baseTimeUnit val="months"/>
        <c:majorUnit val="5"/>
        <c:majorTimeUnit val="years"/>
      </c:dateAx>
      <c:valAx>
        <c:axId val="227021952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937856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7129629629629631"/>
          <c:w val="0.86529500808758808"/>
          <c:h val="0.50706783927590948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09568"/>
        <c:axId val="228511104"/>
      </c:lineChart>
      <c:dateAx>
        <c:axId val="2285095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8511104"/>
        <c:crosses val="autoZero"/>
        <c:auto val="1"/>
        <c:lblOffset val="100"/>
        <c:baseTimeUnit val="months"/>
        <c:majorUnit val="5"/>
        <c:majorTimeUnit val="years"/>
      </c:dateAx>
      <c:valAx>
        <c:axId val="228511104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8509568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5"/>
          <c:y val="0.78325829972761496"/>
          <c:w val="0.89769226104873912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Fiscal Impetus (Dummy</a:t>
            </a:r>
            <a:r>
              <a:rPr lang="en-US" sz="1200" baseline="0">
                <a:latin typeface="Georgia" panose="02040502050405020303" pitchFamily="18" charset="0"/>
              </a:rPr>
              <a:t> Chart)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004350128373094E-2"/>
          <c:y val="0.14392555247919039"/>
          <c:w val="0.85914289294818869"/>
          <c:h val="0.6719081607675139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1F497D"/>
            </a:solidFill>
            <a:ln w="38100">
              <a:noFill/>
            </a:ln>
          </c:spPr>
          <c:invertIfNegative val="0"/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36841216"/>
        <c:axId val="236859776"/>
      </c:barChart>
      <c:dateAx>
        <c:axId val="236841216"/>
        <c:scaling>
          <c:orientation val="minMax"/>
          <c:min val="40969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859776"/>
        <c:crossesAt val="-0.30000000000000004"/>
        <c:auto val="1"/>
        <c:lblOffset val="100"/>
        <c:baseTimeUnit val="months"/>
        <c:majorUnit val="1"/>
        <c:majorTimeUnit val="years"/>
      </c:dateAx>
      <c:valAx>
        <c:axId val="236859776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841216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248398</xdr:colOff>
      <xdr:row>17</xdr:row>
      <xdr:rowOff>0</xdr:rowOff>
    </xdr:from>
    <xdr:to>
      <xdr:col>8</xdr:col>
      <xdr:colOff>338979</xdr:colOff>
      <xdr:row>31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248398</xdr:colOff>
      <xdr:row>31</xdr:row>
      <xdr:rowOff>42022</xdr:rowOff>
    </xdr:from>
    <xdr:to>
      <xdr:col>8</xdr:col>
      <xdr:colOff>427692</xdr:colOff>
      <xdr:row>46</xdr:row>
      <xdr:rowOff>42022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286871</xdr:colOff>
      <xdr:row>63</xdr:row>
      <xdr:rowOff>112060</xdr:rowOff>
    </xdr:from>
    <xdr:to>
      <xdr:col>8</xdr:col>
      <xdr:colOff>100853</xdr:colOff>
      <xdr:row>76</xdr:row>
      <xdr:rowOff>56029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248398</xdr:colOff>
      <xdr:row>46</xdr:row>
      <xdr:rowOff>99057</xdr:rowOff>
    </xdr:from>
    <xdr:to>
      <xdr:col>8</xdr:col>
      <xdr:colOff>210126</xdr:colOff>
      <xdr:row>61</xdr:row>
      <xdr:rowOff>110263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201706</xdr:colOff>
      <xdr:row>124</xdr:row>
      <xdr:rowOff>100853</xdr:rowOff>
    </xdr:from>
    <xdr:to>
      <xdr:col>8</xdr:col>
      <xdr:colOff>44824</xdr:colOff>
      <xdr:row>137</xdr:row>
      <xdr:rowOff>168088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78441</xdr:colOff>
      <xdr:row>138</xdr:row>
      <xdr:rowOff>168088</xdr:rowOff>
    </xdr:from>
    <xdr:to>
      <xdr:col>8</xdr:col>
      <xdr:colOff>201706</xdr:colOff>
      <xdr:row>152</xdr:row>
      <xdr:rowOff>145676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89087</xdr:colOff>
      <xdr:row>122</xdr:row>
      <xdr:rowOff>112058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89088</xdr:colOff>
      <xdr:row>109</xdr:row>
      <xdr:rowOff>134471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8</xdr:col>
      <xdr:colOff>181537</xdr:colOff>
      <xdr:row>14</xdr:row>
      <xdr:rowOff>7843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 /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Hutchins Calculations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5</xdr:row>
      <xdr:rowOff>171449</xdr:rowOff>
    </xdr:from>
    <xdr:to>
      <xdr:col>7</xdr:col>
      <xdr:colOff>762000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24</xdr:row>
      <xdr:rowOff>9525</xdr:rowOff>
    </xdr:from>
    <xdr:to>
      <xdr:col>10</xdr:col>
      <xdr:colOff>254934</xdr:colOff>
      <xdr:row>38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39</xdr:row>
      <xdr:rowOff>47625</xdr:rowOff>
    </xdr:from>
    <xdr:to>
      <xdr:col>10</xdr:col>
      <xdr:colOff>150159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123825</xdr:rowOff>
    </xdr:from>
    <xdr:to>
      <xdr:col>17</xdr:col>
      <xdr:colOff>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1485900</xdr:rowOff>
    </xdr:from>
    <xdr:to>
      <xdr:col>19</xdr:col>
      <xdr:colOff>85725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0.52358</cdr:x>
      <cdr:y>0.99608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634272"/>
          <a:ext cx="2487704" cy="212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</cdr:x>
      <cdr:y>0.85753</cdr:y>
    </cdr:from>
    <cdr:to>
      <cdr:x>0.64623</cdr:x>
      <cdr:y>0.92549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450402"/>
          <a:ext cx="3070429" cy="194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0.90254</cdr:y>
    </cdr:from>
    <cdr:to>
      <cdr:x>0.54707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6853"/>
          <a:ext cx="24092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0.60972</cdr:x>
      <cdr:y>0.4537</cdr:y>
    </cdr:from>
    <cdr:to>
      <cdr:x>0.75064</cdr:x>
      <cdr:y>0.59375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5138" y="1098176"/>
          <a:ext cx="620597" cy="33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0.36095</cdr:x>
      <cdr:y>0.24447</cdr:y>
    </cdr:from>
    <cdr:to>
      <cdr:x>0.58259</cdr:x>
      <cdr:y>0.34865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589596" y="591744"/>
          <a:ext cx="976083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</a:t>
          </a:r>
        </a:p>
      </cdr:txBody>
    </cdr:sp>
  </cdr:relSizeAnchor>
  <cdr:relSizeAnchor xmlns:cdr="http://schemas.openxmlformats.org/drawingml/2006/chartDrawing">
    <cdr:from>
      <cdr:x>0.13859</cdr:x>
      <cdr:y>0.48611</cdr:y>
    </cdr:from>
    <cdr:to>
      <cdr:x>0.39186</cdr:x>
      <cdr:y>0.65278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0332" y="1176617"/>
          <a:ext cx="1115374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B9CDE5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0.92523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218763"/>
          <a:ext cx="2241176" cy="17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BO%20Monthl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BO Table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research.stlouisfed.org/fred2/series/A842RX1Q020SBE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mailto:RECESS@" TargetMode="External"/><Relationship Id="rId1" Type="http://schemas.openxmlformats.org/officeDocument/2006/relationships/hyperlink" Target="mailto:GSRPT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FJBUD@USECO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5" Type="http://schemas.openxmlformats.org/officeDocument/2006/relationships/drawing" Target="../drawings/drawing18.xml"/><Relationship Id="rId4" Type="http://schemas.openxmlformats.org/officeDocument/2006/relationships/hyperlink" Target="mailto:HJBUDEP@GOVF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6"/>
  <sheetViews>
    <sheetView topLeftCell="A82" zoomScaleNormal="100" zoomScalePageLayoutView="85" workbookViewId="0">
      <selection activeCell="K97" sqref="K97"/>
    </sheetView>
  </sheetViews>
  <sheetFormatPr defaultRowHeight="15"/>
  <cols>
    <col min="1" max="1" width="4.42578125" style="98" customWidth="1"/>
    <col min="2" max="3" width="9.140625" style="98"/>
    <col min="4" max="4" width="9.140625" style="98" customWidth="1"/>
    <col min="5" max="6" width="9.140625" style="98"/>
    <col min="7" max="7" width="9.7109375" style="98" customWidth="1"/>
    <col min="8" max="16384" width="9.140625" style="98"/>
  </cols>
  <sheetData>
    <row r="1" spans="1:1" ht="15.75">
      <c r="A1" s="128" t="s">
        <v>494</v>
      </c>
    </row>
    <row r="17" spans="1:10" ht="15.75">
      <c r="A17" s="128" t="s">
        <v>483</v>
      </c>
      <c r="J17" s="128"/>
    </row>
    <row r="63" spans="1:1" s="162" customFormat="1" ht="15.75">
      <c r="A63" s="161" t="s">
        <v>484</v>
      </c>
    </row>
    <row r="77" spans="1:9" ht="15.75" thickBot="1"/>
    <row r="78" spans="1:9">
      <c r="A78" s="130" t="s">
        <v>487</v>
      </c>
      <c r="B78" s="131"/>
      <c r="C78" s="131"/>
      <c r="D78" s="131"/>
      <c r="E78" s="131"/>
      <c r="F78" s="131"/>
      <c r="G78" s="132"/>
      <c r="H78" s="132"/>
      <c r="I78" s="133"/>
    </row>
    <row r="79" spans="1:9" ht="15.75" thickBot="1">
      <c r="A79" s="134" t="s">
        <v>488</v>
      </c>
      <c r="B79" s="135"/>
      <c r="C79" s="135"/>
      <c r="D79" s="135"/>
      <c r="E79" s="135"/>
      <c r="F79" s="135"/>
      <c r="G79" s="136"/>
      <c r="H79" s="136"/>
      <c r="I79" s="137"/>
    </row>
    <row r="80" spans="1:9" ht="41.25" customHeight="1">
      <c r="A80" s="138"/>
      <c r="B80" s="139"/>
      <c r="C80" s="139"/>
      <c r="D80" s="139"/>
      <c r="E80" s="163" t="s">
        <v>489</v>
      </c>
      <c r="F80" s="163"/>
      <c r="G80" s="140"/>
      <c r="H80" s="163" t="s">
        <v>490</v>
      </c>
      <c r="I80" s="164"/>
    </row>
    <row r="81" spans="1:10">
      <c r="A81" s="150" t="s">
        <v>448</v>
      </c>
      <c r="B81" s="151"/>
      <c r="C81" s="151"/>
      <c r="D81" s="151"/>
      <c r="E81" s="151"/>
      <c r="F81" s="151" t="s">
        <v>486</v>
      </c>
      <c r="G81" s="141"/>
      <c r="H81" s="141"/>
      <c r="I81" s="152">
        <f>'CBO Snapshot'!$J$25</f>
        <v>8.1999999999999993</v>
      </c>
    </row>
    <row r="82" spans="1:10">
      <c r="A82" s="142"/>
      <c r="B82" s="143" t="s">
        <v>449</v>
      </c>
      <c r="C82" s="144"/>
      <c r="D82" s="144"/>
      <c r="E82" s="144"/>
      <c r="F82" s="144" t="s">
        <v>486</v>
      </c>
      <c r="G82" s="141"/>
      <c r="H82" s="141"/>
      <c r="I82" s="145">
        <f>'CBO Snapshot'!$J$31</f>
        <v>7.2</v>
      </c>
    </row>
    <row r="83" spans="1:10">
      <c r="A83" s="142"/>
      <c r="B83" s="147" t="s">
        <v>450</v>
      </c>
      <c r="C83" s="147"/>
      <c r="D83" s="147"/>
      <c r="E83" s="147"/>
      <c r="F83" s="147" t="s">
        <v>486</v>
      </c>
      <c r="G83" s="141"/>
      <c r="H83" s="141"/>
      <c r="I83" s="153">
        <f>100*(('CBO Snapshot'!$F$23+'CBO Snapshot'!$F$24)/('CBO Snapshot'!$D$23+'CBO Snapshot'!$D$24)-1)</f>
        <v>12.894736842105271</v>
      </c>
    </row>
    <row r="84" spans="1:10" ht="33" customHeight="1">
      <c r="A84" s="146"/>
      <c r="B84" s="147"/>
      <c r="C84" s="147"/>
      <c r="D84" s="147"/>
      <c r="E84" s="147"/>
      <c r="F84" s="147"/>
      <c r="G84" s="141"/>
      <c r="H84" s="141"/>
      <c r="I84" s="148"/>
      <c r="J84" s="128"/>
    </row>
    <row r="85" spans="1:10">
      <c r="A85" s="154" t="s">
        <v>451</v>
      </c>
      <c r="B85" s="155"/>
      <c r="C85" s="155"/>
      <c r="D85" s="155"/>
      <c r="E85" s="155"/>
      <c r="F85" s="155" t="s">
        <v>486</v>
      </c>
      <c r="G85" s="141"/>
      <c r="H85" s="141"/>
      <c r="I85" s="156">
        <f>'CBO Snapshot'!$L$54</f>
        <v>1.2</v>
      </c>
    </row>
    <row r="86" spans="1:10">
      <c r="A86" s="142"/>
      <c r="B86" s="147" t="s">
        <v>461</v>
      </c>
      <c r="C86" s="147"/>
      <c r="D86" s="147"/>
      <c r="E86" s="147"/>
      <c r="F86" s="147" t="s">
        <v>486</v>
      </c>
      <c r="G86" s="141"/>
      <c r="H86" s="141"/>
      <c r="I86" s="148">
        <f>'CBO Snapshot'!$L$43</f>
        <v>-5.6</v>
      </c>
    </row>
    <row r="87" spans="1:10">
      <c r="A87" s="146"/>
      <c r="B87" s="147" t="s">
        <v>454</v>
      </c>
      <c r="C87" s="141"/>
      <c r="D87" s="141"/>
      <c r="E87" s="141"/>
      <c r="F87" s="147" t="s">
        <v>486</v>
      </c>
      <c r="G87" s="141"/>
      <c r="H87" s="141"/>
      <c r="I87" s="148">
        <f>'CBO Snapshot'!$L$44</f>
        <v>4.7</v>
      </c>
    </row>
    <row r="88" spans="1:10">
      <c r="A88" s="142"/>
      <c r="B88" s="147" t="s">
        <v>452</v>
      </c>
      <c r="C88" s="147"/>
      <c r="D88" s="147"/>
      <c r="E88" s="147"/>
      <c r="F88" s="147" t="s">
        <v>486</v>
      </c>
      <c r="G88" s="141"/>
      <c r="H88" s="141"/>
      <c r="I88" s="148">
        <f>'CBO Snapshot'!$L$45</f>
        <v>1.2</v>
      </c>
    </row>
    <row r="89" spans="1:10">
      <c r="A89" s="146"/>
      <c r="B89" s="147" t="s">
        <v>433</v>
      </c>
      <c r="C89" s="147"/>
      <c r="D89" s="147"/>
      <c r="E89" s="147"/>
      <c r="F89" s="147" t="s">
        <v>486</v>
      </c>
      <c r="G89" s="141"/>
      <c r="H89" s="141"/>
      <c r="I89" s="148">
        <f>'CBO Snapshot'!$L$46</f>
        <v>10</v>
      </c>
    </row>
    <row r="90" spans="1:10">
      <c r="A90" s="142"/>
      <c r="B90" s="147" t="s">
        <v>437</v>
      </c>
      <c r="C90" s="147"/>
      <c r="D90" s="147"/>
      <c r="E90" s="147"/>
      <c r="F90" s="147" t="s">
        <v>486</v>
      </c>
      <c r="G90" s="141"/>
      <c r="H90" s="141"/>
      <c r="I90" s="148">
        <f>'CBO Snapshot'!$L$51</f>
        <v>4.0999999999999996</v>
      </c>
    </row>
    <row r="91" spans="1:10" ht="15.75" thickBot="1">
      <c r="A91" s="157"/>
      <c r="B91" s="158" t="s">
        <v>460</v>
      </c>
      <c r="C91" s="158"/>
      <c r="D91" s="158"/>
      <c r="E91" s="158"/>
      <c r="F91" s="158" t="s">
        <v>486</v>
      </c>
      <c r="G91" s="159"/>
      <c r="H91" s="159"/>
      <c r="I91" s="160">
        <f>'CBO Snapshot'!$L$48</f>
        <v>-0.3</v>
      </c>
    </row>
    <row r="92" spans="1:10">
      <c r="A92" s="147" t="s">
        <v>491</v>
      </c>
      <c r="B92" s="147"/>
      <c r="C92" s="147"/>
      <c r="D92" s="147"/>
      <c r="E92" s="147"/>
      <c r="F92" s="147"/>
      <c r="G92" s="141"/>
      <c r="H92" s="141"/>
      <c r="I92" s="147"/>
    </row>
    <row r="93" spans="1:10">
      <c r="A93" s="149" t="s">
        <v>492</v>
      </c>
      <c r="B93" s="149"/>
      <c r="C93" s="149"/>
      <c r="F93" s="149" t="s">
        <v>459</v>
      </c>
      <c r="H93" s="149"/>
      <c r="I93" s="149"/>
    </row>
    <row r="94" spans="1:10">
      <c r="A94" s="149" t="s">
        <v>493</v>
      </c>
      <c r="B94" s="149"/>
      <c r="C94" s="149"/>
      <c r="D94" s="149"/>
      <c r="E94" s="149"/>
      <c r="F94" s="149"/>
      <c r="G94" s="149"/>
      <c r="H94" s="149"/>
      <c r="I94" s="149"/>
    </row>
    <row r="95" spans="1:10">
      <c r="B95" s="149"/>
      <c r="C95" s="149"/>
      <c r="D95" s="149"/>
      <c r="E95" s="149"/>
      <c r="F95" s="149"/>
      <c r="G95" s="149"/>
      <c r="H95" s="149"/>
      <c r="I95" s="149"/>
    </row>
    <row r="96" spans="1:10" s="162" customFormat="1" ht="15.75">
      <c r="A96" s="161" t="s">
        <v>485</v>
      </c>
    </row>
    <row r="126" s="129" customFormat="1"/>
  </sheetData>
  <mergeCells count="2">
    <mergeCell ref="E80:F80"/>
    <mergeCell ref="H80:I80"/>
  </mergeCells>
  <pageMargins left="0.7" right="0.7" top="0.75" bottom="0.75" header="0.3" footer="0.3"/>
  <pageSetup scale="58" fitToHeight="0" orientation="portrait" r:id="rId1"/>
  <rowBreaks count="4" manualBreakCount="4">
    <brk id="16" max="16383" man="1"/>
    <brk id="62" max="16383" man="1"/>
    <brk id="95" max="16383" man="1"/>
    <brk id="15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3"/>
  <sheetViews>
    <sheetView workbookViewId="0"/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3" t="s">
        <v>6</v>
      </c>
      <c r="I1" s="2" t="s">
        <v>7</v>
      </c>
    </row>
    <row r="2" spans="1:10" s="3" customFormat="1" ht="123.75">
      <c r="A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 t="s">
        <v>15</v>
      </c>
      <c r="J2" s="3" t="s">
        <v>16</v>
      </c>
    </row>
    <row r="3" spans="1:10">
      <c r="A3" s="2" t="s">
        <v>17</v>
      </c>
      <c r="C3" s="6" t="s">
        <v>18</v>
      </c>
      <c r="D3" s="6" t="s">
        <v>19</v>
      </c>
      <c r="E3" s="6" t="s">
        <v>19</v>
      </c>
      <c r="F3" s="6" t="s">
        <v>19</v>
      </c>
      <c r="G3" s="6"/>
      <c r="H3" s="6" t="s">
        <v>20</v>
      </c>
      <c r="I3" s="7" t="s">
        <v>20</v>
      </c>
    </row>
    <row r="4" spans="1:10">
      <c r="A4" s="2" t="s">
        <v>21</v>
      </c>
      <c r="C4" s="6" t="s">
        <v>22</v>
      </c>
      <c r="D4" s="6" t="s">
        <v>23</v>
      </c>
      <c r="E4" s="6" t="s">
        <v>23</v>
      </c>
      <c r="F4" s="6" t="s">
        <v>23</v>
      </c>
      <c r="G4" s="6"/>
      <c r="H4" s="6" t="s">
        <v>19</v>
      </c>
      <c r="I4" s="7" t="s">
        <v>19</v>
      </c>
    </row>
    <row r="5" spans="1:10">
      <c r="A5" s="2" t="s">
        <v>24</v>
      </c>
      <c r="C5" s="6" t="s">
        <v>25</v>
      </c>
      <c r="D5" s="6" t="s">
        <v>26</v>
      </c>
      <c r="E5" s="6" t="s">
        <v>26</v>
      </c>
      <c r="F5" s="6" t="s">
        <v>26</v>
      </c>
      <c r="G5" s="6" t="s">
        <v>27</v>
      </c>
      <c r="H5" s="6" t="s">
        <v>26</v>
      </c>
      <c r="I5" s="7" t="s">
        <v>26</v>
      </c>
    </row>
    <row r="6" spans="1:10">
      <c r="A6" s="2" t="s">
        <v>28</v>
      </c>
      <c r="C6" s="6" t="s">
        <v>29</v>
      </c>
      <c r="D6" s="6" t="s">
        <v>30</v>
      </c>
      <c r="E6" s="6" t="s">
        <v>30</v>
      </c>
      <c r="F6" s="6" t="s">
        <v>30</v>
      </c>
      <c r="G6" s="6"/>
      <c r="H6" s="6" t="s">
        <v>31</v>
      </c>
      <c r="I6" s="7" t="s">
        <v>32</v>
      </c>
    </row>
    <row r="7" spans="1:10">
      <c r="A7" s="2" t="s">
        <v>33</v>
      </c>
      <c r="B7" s="8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34</v>
      </c>
      <c r="B8" s="8">
        <v>27394</v>
      </c>
      <c r="C8" s="9" t="e">
        <v>#N/A</v>
      </c>
      <c r="D8" s="6" t="e">
        <v>#N/A</v>
      </c>
      <c r="E8" s="6" t="e">
        <v>#N/A</v>
      </c>
      <c r="F8" s="6" t="e">
        <v>#N/A</v>
      </c>
      <c r="G8" s="6">
        <v>0.99515542995559136</v>
      </c>
      <c r="H8" s="7">
        <v>3.7</v>
      </c>
      <c r="I8" s="7">
        <v>1.4430000000000001</v>
      </c>
      <c r="J8" s="7">
        <v>11.985844570044407</v>
      </c>
    </row>
    <row r="9" spans="1:10">
      <c r="A9" s="2" t="s">
        <v>35</v>
      </c>
      <c r="B9" s="8">
        <v>27759</v>
      </c>
      <c r="C9" s="9" t="e">
        <v>#N/A</v>
      </c>
      <c r="D9" s="6" t="e">
        <v>#N/A</v>
      </c>
      <c r="E9" s="6" t="e">
        <v>#N/A</v>
      </c>
      <c r="F9" s="6" t="e">
        <v>#N/A</v>
      </c>
      <c r="G9" s="6">
        <v>1.1830373773748915</v>
      </c>
      <c r="H9" s="7">
        <v>3.9460000000000002</v>
      </c>
      <c r="I9" s="7">
        <v>1.4430000000000001</v>
      </c>
      <c r="J9" s="7">
        <v>14.061962622625108</v>
      </c>
    </row>
    <row r="10" spans="1:10">
      <c r="A10" s="2" t="s">
        <v>36</v>
      </c>
      <c r="B10" s="8">
        <v>28125</v>
      </c>
      <c r="C10" s="9" t="e">
        <v>#N/A</v>
      </c>
      <c r="D10" s="6" t="e">
        <v>#N/A</v>
      </c>
      <c r="E10" s="6" t="e">
        <v>#N/A</v>
      </c>
      <c r="F10" s="6" t="e">
        <v>#N/A</v>
      </c>
      <c r="G10" s="6">
        <v>1.3162782254122969</v>
      </c>
      <c r="H10" s="7">
        <v>4.0609999999999999</v>
      </c>
      <c r="I10" s="7">
        <v>1.4930000000000001</v>
      </c>
      <c r="J10" s="7">
        <v>13.896721774587704</v>
      </c>
    </row>
    <row r="11" spans="1:10">
      <c r="A11" s="2" t="s">
        <v>37</v>
      </c>
      <c r="B11" s="8">
        <v>28490</v>
      </c>
      <c r="C11" s="9" t="e">
        <v>#N/A</v>
      </c>
      <c r="D11" s="6" t="e">
        <v>#N/A</v>
      </c>
      <c r="E11" s="6" t="e">
        <v>#N/A</v>
      </c>
      <c r="F11" s="6" t="e">
        <v>#N/A</v>
      </c>
      <c r="G11" s="6">
        <v>1.4026992050286557</v>
      </c>
      <c r="H11" s="7">
        <v>4.1260000000000003</v>
      </c>
      <c r="I11" s="7">
        <v>1.474</v>
      </c>
      <c r="J11" s="7">
        <v>13.172300794971344</v>
      </c>
    </row>
    <row r="12" spans="1:10">
      <c r="A12" s="2" t="s">
        <v>38</v>
      </c>
      <c r="B12" s="8">
        <v>28855</v>
      </c>
      <c r="C12" s="9" t="e">
        <v>#N/A</v>
      </c>
      <c r="D12" s="6" t="e">
        <v>#N/A</v>
      </c>
      <c r="E12" s="6" t="e">
        <v>#N/A</v>
      </c>
      <c r="F12" s="6" t="e">
        <v>#N/A</v>
      </c>
      <c r="G12" s="6">
        <v>1.4270759033897003</v>
      </c>
      <c r="H12" s="7">
        <v>4.0579999999999998</v>
      </c>
      <c r="I12" s="7">
        <v>1.556</v>
      </c>
      <c r="J12" s="7">
        <v>13.094924096610299</v>
      </c>
    </row>
    <row r="13" spans="1:10">
      <c r="A13" s="2" t="s">
        <v>39</v>
      </c>
      <c r="B13" s="8">
        <v>29220</v>
      </c>
      <c r="C13" s="9" t="e">
        <v>#N/A</v>
      </c>
      <c r="D13" s="6" t="e">
        <v>#N/A</v>
      </c>
      <c r="E13" s="6" t="e">
        <v>#N/A</v>
      </c>
      <c r="F13" s="6" t="e">
        <v>#N/A</v>
      </c>
      <c r="G13" s="6">
        <v>1.4752385677182129</v>
      </c>
      <c r="H13" s="7">
        <v>3.992</v>
      </c>
      <c r="I13" s="7">
        <v>1.659</v>
      </c>
      <c r="J13" s="7">
        <v>12.485761432281786</v>
      </c>
    </row>
    <row r="14" spans="1:10">
      <c r="A14" s="2" t="s">
        <v>40</v>
      </c>
      <c r="B14" s="8">
        <v>29586</v>
      </c>
      <c r="C14" s="9" t="e">
        <v>#N/A</v>
      </c>
      <c r="D14" s="6" t="e">
        <v>#N/A</v>
      </c>
      <c r="E14" s="6" t="e">
        <v>#N/A</v>
      </c>
      <c r="F14" s="6" t="e">
        <v>#N/A</v>
      </c>
      <c r="G14" s="6">
        <v>1.6078161453817341</v>
      </c>
      <c r="H14" s="7">
        <v>4.1849999999999996</v>
      </c>
      <c r="I14" s="7">
        <v>1.8779999999999999</v>
      </c>
      <c r="J14" s="7">
        <v>13.458183854618268</v>
      </c>
    </row>
    <row r="15" spans="1:10">
      <c r="A15" s="2" t="s">
        <v>41</v>
      </c>
      <c r="B15" s="8">
        <v>29951</v>
      </c>
      <c r="C15" s="9" t="e">
        <v>#N/A</v>
      </c>
      <c r="D15" s="6" t="e">
        <v>#N/A</v>
      </c>
      <c r="E15" s="6" t="e">
        <v>#N/A</v>
      </c>
      <c r="F15" s="6" t="e">
        <v>#N/A</v>
      </c>
      <c r="G15" s="6">
        <v>1.7448242350860701</v>
      </c>
      <c r="H15" s="7">
        <v>4.3929999999999998</v>
      </c>
      <c r="I15" s="7">
        <v>2.1909999999999998</v>
      </c>
      <c r="J15" s="7">
        <v>13.28217576491393</v>
      </c>
    </row>
    <row r="16" spans="1:10">
      <c r="A16" s="2" t="s">
        <v>42</v>
      </c>
      <c r="B16" s="8">
        <v>30316</v>
      </c>
      <c r="C16" s="9" t="e">
        <v>#N/A</v>
      </c>
      <c r="D16" s="6" t="e">
        <v>#N/A</v>
      </c>
      <c r="E16" s="6" t="e">
        <v>#N/A</v>
      </c>
      <c r="F16" s="6" t="e">
        <v>#N/A</v>
      </c>
      <c r="G16" s="6">
        <v>1.8921067917952274</v>
      </c>
      <c r="H16" s="7">
        <v>4.6449999999999996</v>
      </c>
      <c r="I16" s="7">
        <v>2.5659999999999998</v>
      </c>
      <c r="J16" s="7">
        <v>13.399893208204775</v>
      </c>
    </row>
    <row r="17" spans="1:10">
      <c r="A17" s="2" t="s">
        <v>43</v>
      </c>
      <c r="B17" s="8">
        <v>30681</v>
      </c>
      <c r="C17" s="9" t="e">
        <v>#N/A</v>
      </c>
      <c r="D17" s="6" t="e">
        <v>#N/A</v>
      </c>
      <c r="E17" s="6" t="e">
        <v>#N/A</v>
      </c>
      <c r="F17" s="6" t="e">
        <v>#N/A</v>
      </c>
      <c r="G17" s="6">
        <v>1.9833100351590627</v>
      </c>
      <c r="H17" s="7">
        <v>4.7590000000000003</v>
      </c>
      <c r="I17" s="7">
        <v>2.536</v>
      </c>
      <c r="J17" s="7">
        <v>13.549689964840935</v>
      </c>
    </row>
    <row r="18" spans="1:10">
      <c r="A18" s="2" t="s">
        <v>44</v>
      </c>
      <c r="B18" s="8">
        <v>31047</v>
      </c>
      <c r="C18" s="9" t="e">
        <v>#N/A</v>
      </c>
      <c r="D18" s="6" t="e">
        <v>#N/A</v>
      </c>
      <c r="E18" s="6" t="e">
        <v>#N/A</v>
      </c>
      <c r="F18" s="6" t="e">
        <v>#N/A</v>
      </c>
      <c r="G18" s="6">
        <v>1.9244464402041577</v>
      </c>
      <c r="H18" s="7">
        <v>4.4539999999999997</v>
      </c>
      <c r="I18" s="7">
        <v>2.8109999999999999</v>
      </c>
      <c r="J18" s="7">
        <v>12.359553559795842</v>
      </c>
    </row>
    <row r="19" spans="1:10">
      <c r="A19" s="2" t="s">
        <v>45</v>
      </c>
      <c r="B19" s="8">
        <v>31412</v>
      </c>
      <c r="C19" s="9" t="e">
        <v>#N/A</v>
      </c>
      <c r="D19" s="6" t="e">
        <v>#N/A</v>
      </c>
      <c r="E19" s="6" t="e">
        <v>#N/A</v>
      </c>
      <c r="F19" s="6" t="e">
        <v>#N/A</v>
      </c>
      <c r="G19" s="6">
        <v>2.0312501829464629</v>
      </c>
      <c r="H19" s="7">
        <v>4.3659999999999997</v>
      </c>
      <c r="I19" s="7">
        <v>3.032</v>
      </c>
      <c r="J19" s="7">
        <v>12.731749817053538</v>
      </c>
    </row>
    <row r="20" spans="1:10">
      <c r="A20" s="2" t="s">
        <v>46</v>
      </c>
      <c r="B20" s="8">
        <v>31777</v>
      </c>
      <c r="C20" s="9" t="e">
        <v>#N/A</v>
      </c>
      <c r="D20" s="6" t="e">
        <v>#N/A</v>
      </c>
      <c r="E20" s="6" t="e">
        <v>#N/A</v>
      </c>
      <c r="F20" s="6" t="e">
        <v>#N/A</v>
      </c>
      <c r="G20" s="6">
        <v>2.0599420200394616</v>
      </c>
      <c r="H20" s="7">
        <v>4.3330000000000002</v>
      </c>
      <c r="I20" s="7">
        <v>2.9990000000000001</v>
      </c>
      <c r="J20" s="7">
        <v>12.44205797996054</v>
      </c>
    </row>
    <row r="21" spans="1:10">
      <c r="A21" s="2" t="s">
        <v>47</v>
      </c>
      <c r="B21" s="8">
        <v>32142</v>
      </c>
      <c r="C21" s="9" t="e">
        <v>#N/A</v>
      </c>
      <c r="D21" s="6" t="e">
        <v>#N/A</v>
      </c>
      <c r="E21" s="6" t="e">
        <v>#N/A</v>
      </c>
      <c r="F21" s="6" t="e">
        <v>#N/A</v>
      </c>
      <c r="G21" s="6">
        <v>2.1085452881976217</v>
      </c>
      <c r="H21" s="7">
        <v>4.2889999999999997</v>
      </c>
      <c r="I21" s="7">
        <v>2.899</v>
      </c>
      <c r="J21" s="7">
        <v>11.699454711802376</v>
      </c>
    </row>
    <row r="22" spans="1:10">
      <c r="A22" s="2" t="s">
        <v>48</v>
      </c>
      <c r="B22" s="8">
        <v>32508</v>
      </c>
      <c r="C22" s="9" t="e">
        <v>#N/A</v>
      </c>
      <c r="D22" s="6" t="e">
        <v>#N/A</v>
      </c>
      <c r="E22" s="6" t="e">
        <v>#N/A</v>
      </c>
      <c r="F22" s="6" t="e">
        <v>#N/A</v>
      </c>
      <c r="G22" s="6">
        <v>2.0827429014815357</v>
      </c>
      <c r="H22" s="7">
        <v>4.2060000000000004</v>
      </c>
      <c r="I22" s="7">
        <v>2.9449999999999998</v>
      </c>
      <c r="J22" s="7">
        <v>11.414257098518464</v>
      </c>
    </row>
    <row r="23" spans="1:10">
      <c r="A23" s="2" t="s">
        <v>49</v>
      </c>
      <c r="B23" s="8">
        <v>32873</v>
      </c>
      <c r="C23" s="9" t="e">
        <v>#N/A</v>
      </c>
      <c r="D23" s="6" t="e">
        <v>#N/A</v>
      </c>
      <c r="E23" s="6" t="e">
        <v>#N/A</v>
      </c>
      <c r="F23" s="6" t="e">
        <v>#N/A</v>
      </c>
      <c r="G23" s="6">
        <v>2.1061853958051873</v>
      </c>
      <c r="H23" s="7">
        <v>4.1360000000000001</v>
      </c>
      <c r="I23" s="7">
        <v>3.0339999999999998</v>
      </c>
      <c r="J23" s="7">
        <v>11.257814604194813</v>
      </c>
    </row>
    <row r="24" spans="1:10">
      <c r="A24" s="2" t="s">
        <v>50</v>
      </c>
      <c r="B24" s="8">
        <v>33238</v>
      </c>
      <c r="C24" s="9" t="e">
        <v>#N/A</v>
      </c>
      <c r="D24" s="6" t="e">
        <v>#N/A</v>
      </c>
      <c r="E24" s="6" t="e">
        <v>#N/A</v>
      </c>
      <c r="F24" s="6" t="e">
        <v>#N/A</v>
      </c>
      <c r="G24" s="6">
        <v>2.2999999999999998</v>
      </c>
      <c r="H24" s="7">
        <v>4.1680000000000001</v>
      </c>
      <c r="I24" s="7">
        <v>3.117</v>
      </c>
      <c r="J24" s="7">
        <v>11.585277471331413</v>
      </c>
    </row>
    <row r="25" spans="1:10">
      <c r="A25" s="2" t="s">
        <v>51</v>
      </c>
      <c r="B25" s="8">
        <v>33603</v>
      </c>
      <c r="C25" s="9" t="e">
        <v>#N/A</v>
      </c>
      <c r="D25" s="6" t="e">
        <v>#N/A</v>
      </c>
      <c r="E25" s="6" t="e">
        <v>#N/A</v>
      </c>
      <c r="F25" s="6" t="e">
        <v>#N/A</v>
      </c>
      <c r="G25" s="6">
        <v>2.5299078154344707</v>
      </c>
      <c r="H25" s="7">
        <v>4.3659999999999997</v>
      </c>
      <c r="I25" s="7">
        <v>3.1819999999999999</v>
      </c>
      <c r="J25" s="7">
        <v>11.59509218456553</v>
      </c>
    </row>
    <row r="26" spans="1:10">
      <c r="A26" s="2" t="s">
        <v>52</v>
      </c>
      <c r="B26" s="8">
        <v>33969</v>
      </c>
      <c r="C26" s="9" t="e">
        <v>#N/A</v>
      </c>
      <c r="D26" s="6" t="e">
        <v>#N/A</v>
      </c>
      <c r="E26" s="6" t="e">
        <v>#N/A</v>
      </c>
      <c r="F26" s="6" t="e">
        <v>#N/A</v>
      </c>
      <c r="G26" s="6">
        <v>2.8595627629774385</v>
      </c>
      <c r="H26" s="7">
        <v>4.4320000000000004</v>
      </c>
      <c r="I26" s="7">
        <v>3.0979999999999999</v>
      </c>
      <c r="J26" s="7">
        <v>11.080437237022561</v>
      </c>
    </row>
    <row r="27" spans="1:10">
      <c r="A27" s="2" t="s">
        <v>53</v>
      </c>
      <c r="B27" s="8">
        <v>34334</v>
      </c>
      <c r="C27" s="9" t="e">
        <v>#N/A</v>
      </c>
      <c r="D27" s="6" t="e">
        <v>#N/A</v>
      </c>
      <c r="E27" s="6" t="e">
        <v>#N/A</v>
      </c>
      <c r="F27" s="6" t="e">
        <v>#N/A</v>
      </c>
      <c r="G27" s="6">
        <v>2.9974944351441342</v>
      </c>
      <c r="H27" s="7">
        <v>4.444</v>
      </c>
      <c r="I27" s="7">
        <v>2.9239999999999999</v>
      </c>
      <c r="J27" s="7">
        <v>10.376505564855869</v>
      </c>
    </row>
    <row r="28" spans="1:10">
      <c r="A28" s="2" t="s">
        <v>54</v>
      </c>
      <c r="B28" s="8">
        <v>34699</v>
      </c>
      <c r="C28" s="9" t="e">
        <v>#N/A</v>
      </c>
      <c r="D28" s="6" t="e">
        <v>#N/A</v>
      </c>
      <c r="E28" s="6" t="e">
        <v>#N/A</v>
      </c>
      <c r="F28" s="6" t="e">
        <v>#N/A</v>
      </c>
      <c r="G28" s="6">
        <v>3.1102358375881352</v>
      </c>
      <c r="H28" s="7">
        <v>4.4029999999999996</v>
      </c>
      <c r="I28" s="7">
        <v>2.819</v>
      </c>
      <c r="J28" s="7">
        <v>9.9757641624118669</v>
      </c>
    </row>
    <row r="29" spans="1:10">
      <c r="A29" s="2" t="s">
        <v>55</v>
      </c>
      <c r="B29" s="8">
        <v>35064</v>
      </c>
      <c r="C29" s="9" t="e">
        <v>#N/A</v>
      </c>
      <c r="D29" s="6" t="e">
        <v>#N/A</v>
      </c>
      <c r="E29" s="6" t="e">
        <v>#N/A</v>
      </c>
      <c r="F29" s="6" t="e">
        <v>#N/A</v>
      </c>
      <c r="G29" s="6">
        <v>3.2433530146736427</v>
      </c>
      <c r="H29" s="7">
        <v>4.3949999999999996</v>
      </c>
      <c r="I29" s="7">
        <v>3.0609999999999999</v>
      </c>
      <c r="J29" s="7">
        <v>9.2886469853263574</v>
      </c>
    </row>
    <row r="30" spans="1:10">
      <c r="A30" s="2" t="s">
        <v>56</v>
      </c>
      <c r="B30" s="8">
        <v>35430</v>
      </c>
      <c r="C30" s="9" t="e">
        <v>#N/A</v>
      </c>
      <c r="D30" s="6" t="e">
        <v>#N/A</v>
      </c>
      <c r="E30" s="6" t="e">
        <v>#N/A</v>
      </c>
      <c r="F30" s="6" t="e">
        <v>#N/A</v>
      </c>
      <c r="G30" s="6">
        <v>3.299735845154498</v>
      </c>
      <c r="H30" s="7">
        <v>4.3499999999999996</v>
      </c>
      <c r="I30" s="7">
        <v>3.0209999999999999</v>
      </c>
      <c r="J30" s="7">
        <v>8.888264154845503</v>
      </c>
    </row>
    <row r="31" spans="1:10">
      <c r="A31" s="2" t="s">
        <v>57</v>
      </c>
      <c r="B31" s="8">
        <v>35795</v>
      </c>
      <c r="C31" s="9" t="e">
        <v>#N/A</v>
      </c>
      <c r="D31" s="6" t="e">
        <v>#N/A</v>
      </c>
      <c r="E31" s="6" t="e">
        <v>#N/A</v>
      </c>
      <c r="F31" s="6" t="e">
        <v>#N/A</v>
      </c>
      <c r="G31" s="6">
        <v>3.335942427046557</v>
      </c>
      <c r="H31" s="7">
        <v>4.2709999999999999</v>
      </c>
      <c r="I31" s="7">
        <v>2.8759999999999999</v>
      </c>
      <c r="J31" s="7">
        <v>8.3910575729534429</v>
      </c>
    </row>
    <row r="32" spans="1:10">
      <c r="A32" s="2" t="s">
        <v>58</v>
      </c>
      <c r="B32" s="8">
        <v>36160</v>
      </c>
      <c r="C32" s="9" t="e">
        <v>#N/A</v>
      </c>
      <c r="D32" s="6" t="e">
        <v>#N/A</v>
      </c>
      <c r="E32" s="6" t="e">
        <v>#N/A</v>
      </c>
      <c r="F32" s="6" t="e">
        <v>#N/A</v>
      </c>
      <c r="G32" s="6">
        <v>3.2549247331040334</v>
      </c>
      <c r="H32" s="7">
        <v>4.2</v>
      </c>
      <c r="I32" s="7">
        <v>2.6930000000000001</v>
      </c>
      <c r="J32" s="7">
        <v>8.3050752668959653</v>
      </c>
    </row>
    <row r="33" spans="1:10">
      <c r="A33" s="2" t="s">
        <v>59</v>
      </c>
      <c r="B33" s="8">
        <v>36525</v>
      </c>
      <c r="C33" s="9" t="e">
        <v>#N/A</v>
      </c>
      <c r="D33" s="6" t="e">
        <v>#N/A</v>
      </c>
      <c r="E33" s="6" t="e">
        <v>#N/A</v>
      </c>
      <c r="F33" s="6" t="e">
        <v>#N/A</v>
      </c>
      <c r="G33" s="6">
        <v>3.1143601157238918</v>
      </c>
      <c r="H33" s="7">
        <v>4.0679999999999996</v>
      </c>
      <c r="I33" s="7">
        <v>2.415</v>
      </c>
      <c r="J33" s="7">
        <v>8.2906398842761106</v>
      </c>
    </row>
    <row r="34" spans="1:10">
      <c r="A34" s="2" t="s">
        <v>60</v>
      </c>
      <c r="B34" s="8">
        <v>36891</v>
      </c>
      <c r="C34" s="9" t="e">
        <v>#N/A</v>
      </c>
      <c r="D34" s="6" t="e">
        <v>#N/A</v>
      </c>
      <c r="E34" s="6" t="e">
        <v>#N/A</v>
      </c>
      <c r="F34" s="6" t="e">
        <v>#N/A</v>
      </c>
      <c r="G34" s="6">
        <v>3.0850578221829381</v>
      </c>
      <c r="H34" s="7">
        <v>3.9990000000000001</v>
      </c>
      <c r="I34" s="7">
        <v>2.1960000000000002</v>
      </c>
      <c r="J34" s="7">
        <v>8.3379421778170606</v>
      </c>
    </row>
    <row r="35" spans="1:10">
      <c r="A35" s="2" t="s">
        <v>61</v>
      </c>
      <c r="B35" s="8">
        <v>37256</v>
      </c>
      <c r="C35" s="9" t="e">
        <v>#N/A</v>
      </c>
      <c r="D35" s="6" t="e">
        <v>#N/A</v>
      </c>
      <c r="E35" s="6" t="e">
        <v>#N/A</v>
      </c>
      <c r="F35" s="6" t="e">
        <v>#N/A</v>
      </c>
      <c r="G35" s="6">
        <v>3.2846332353212522</v>
      </c>
      <c r="H35" s="7">
        <v>4.0629999999999997</v>
      </c>
      <c r="I35" s="7">
        <v>1.9510000000000001</v>
      </c>
      <c r="J35" s="7">
        <v>8.3283667646787478</v>
      </c>
    </row>
    <row r="36" spans="1:10">
      <c r="A36" s="2" t="s">
        <v>62</v>
      </c>
      <c r="B36" s="8">
        <v>37621</v>
      </c>
      <c r="C36" s="9" t="e">
        <v>#N/A</v>
      </c>
      <c r="D36" s="6" t="e">
        <v>#N/A</v>
      </c>
      <c r="E36" s="6" t="e">
        <v>#N/A</v>
      </c>
      <c r="F36" s="6" t="e">
        <v>#N/A</v>
      </c>
      <c r="G36" s="6">
        <v>3.482648479472767</v>
      </c>
      <c r="H36" s="7">
        <v>4.1550000000000002</v>
      </c>
      <c r="I36" s="7">
        <v>1.571</v>
      </c>
      <c r="J36" s="7">
        <v>9.2743515205272313</v>
      </c>
    </row>
    <row r="37" spans="1:10">
      <c r="A37" s="2" t="s">
        <v>63</v>
      </c>
      <c r="B37" s="8">
        <v>37986</v>
      </c>
      <c r="C37" s="9" t="e">
        <v>#N/A</v>
      </c>
      <c r="D37" s="6" t="e">
        <v>#N/A</v>
      </c>
      <c r="E37" s="6" t="e">
        <v>#N/A</v>
      </c>
      <c r="F37" s="6" t="e">
        <v>#N/A</v>
      </c>
      <c r="G37" s="6">
        <v>3.6240893059204211</v>
      </c>
      <c r="H37" s="7">
        <v>4.1509999999999998</v>
      </c>
      <c r="I37" s="7">
        <v>1.351</v>
      </c>
      <c r="J37" s="7">
        <v>9.9309106940795786</v>
      </c>
    </row>
    <row r="38" spans="1:10">
      <c r="A38" s="2" t="s">
        <v>64</v>
      </c>
      <c r="B38" s="8">
        <v>38352</v>
      </c>
      <c r="C38" s="9" t="e">
        <v>#N/A</v>
      </c>
      <c r="D38" s="6" t="e">
        <v>#N/A</v>
      </c>
      <c r="E38" s="6" t="e">
        <v>#N/A</v>
      </c>
      <c r="F38" s="6" t="e">
        <v>#N/A</v>
      </c>
      <c r="G38" s="6">
        <v>3.6865359325762777</v>
      </c>
      <c r="H38" s="7">
        <v>4.0650000000000004</v>
      </c>
      <c r="I38" s="7">
        <v>1.325</v>
      </c>
      <c r="J38" s="7">
        <v>9.8874640674237213</v>
      </c>
    </row>
    <row r="39" spans="1:10">
      <c r="A39" s="2" t="s">
        <v>65</v>
      </c>
      <c r="B39" s="8">
        <v>38717</v>
      </c>
      <c r="C39" s="9" t="e">
        <v>#N/A</v>
      </c>
      <c r="D39" s="6" t="e">
        <v>#N/A</v>
      </c>
      <c r="E39" s="6" t="e">
        <v>#N/A</v>
      </c>
      <c r="F39" s="6" t="e">
        <v>#N/A</v>
      </c>
      <c r="G39" s="6">
        <v>3.7328352940720144</v>
      </c>
      <c r="H39" s="7">
        <v>4.024</v>
      </c>
      <c r="I39" s="7">
        <v>1.427</v>
      </c>
      <c r="J39" s="7">
        <v>9.9931647059279847</v>
      </c>
    </row>
    <row r="40" spans="1:10">
      <c r="A40" s="2" t="s">
        <v>66</v>
      </c>
      <c r="B40" s="8">
        <v>39082</v>
      </c>
      <c r="C40" s="9" t="e">
        <v>#N/A</v>
      </c>
      <c r="D40" s="6" t="e">
        <v>#N/A</v>
      </c>
      <c r="E40" s="6" t="e">
        <v>#N/A</v>
      </c>
      <c r="F40" s="6" t="e">
        <v>#N/A</v>
      </c>
      <c r="G40" s="6">
        <v>3.7332432210278284</v>
      </c>
      <c r="H40" s="7">
        <v>3.9740000000000002</v>
      </c>
      <c r="I40" s="7">
        <v>1.6559999999999999</v>
      </c>
      <c r="J40" s="7">
        <v>10.035756778972173</v>
      </c>
    </row>
    <row r="41" spans="1:10">
      <c r="A41" s="2" t="s">
        <v>67</v>
      </c>
      <c r="B41" s="8">
        <v>39447</v>
      </c>
      <c r="C41" s="9" t="e">
        <v>#N/A</v>
      </c>
      <c r="D41" s="6" t="e">
        <v>#N/A</v>
      </c>
      <c r="E41" s="6" t="e">
        <v>#N/A</v>
      </c>
      <c r="F41" s="6" t="e">
        <v>#N/A</v>
      </c>
      <c r="G41" s="6">
        <v>3.9609143487411824</v>
      </c>
      <c r="H41" s="7">
        <v>4.0590000000000002</v>
      </c>
      <c r="I41" s="7">
        <v>1.655</v>
      </c>
      <c r="J41" s="7">
        <v>9.3730856512588137</v>
      </c>
    </row>
    <row r="42" spans="1:10">
      <c r="A42" s="2" t="s">
        <v>68</v>
      </c>
      <c r="B42" s="8">
        <v>39813</v>
      </c>
      <c r="C42" s="9" t="e">
        <v>#N/A</v>
      </c>
      <c r="D42" s="6" t="e">
        <v>#N/A</v>
      </c>
      <c r="E42" s="6" t="e">
        <v>#N/A</v>
      </c>
      <c r="F42" s="6" t="e">
        <v>#N/A</v>
      </c>
      <c r="G42" s="6">
        <v>4.0264297924753025</v>
      </c>
      <c r="H42" s="7">
        <v>4.1479999999999997</v>
      </c>
      <c r="I42" s="7">
        <v>1.7130000000000001</v>
      </c>
      <c r="J42" s="7">
        <v>10.324570207524697</v>
      </c>
    </row>
    <row r="43" spans="1:10">
      <c r="A43" s="2" t="s">
        <v>69</v>
      </c>
      <c r="B43" s="8">
        <v>40178</v>
      </c>
      <c r="C43" s="9" t="e">
        <v>#N/A</v>
      </c>
      <c r="D43" s="6" t="e">
        <v>#N/A</v>
      </c>
      <c r="E43" s="6" t="e">
        <v>#N/A</v>
      </c>
      <c r="F43" s="6" t="e">
        <v>#N/A</v>
      </c>
      <c r="G43" s="6">
        <v>4.7425070766498312</v>
      </c>
      <c r="H43" s="7">
        <v>4.702</v>
      </c>
      <c r="I43" s="7">
        <v>1.2969999999999999</v>
      </c>
      <c r="J43" s="7">
        <v>13.663492923350168</v>
      </c>
    </row>
    <row r="44" spans="1:10">
      <c r="A44" s="2" t="s">
        <v>70</v>
      </c>
      <c r="B44" s="8">
        <v>40543</v>
      </c>
      <c r="C44" s="9" t="e">
        <v>#N/A</v>
      </c>
      <c r="D44" s="6" t="e">
        <v>#N/A</v>
      </c>
      <c r="E44" s="6" t="e">
        <v>#N/A</v>
      </c>
      <c r="F44" s="6" t="e">
        <v>#N/A</v>
      </c>
      <c r="G44" s="6">
        <v>4.9159376394391332</v>
      </c>
      <c r="H44" s="7">
        <v>4.7380000000000004</v>
      </c>
      <c r="I44" s="7">
        <v>1.3260000000000001</v>
      </c>
      <c r="J44" s="7">
        <v>12.392062360560868</v>
      </c>
    </row>
    <row r="45" spans="1:10">
      <c r="A45" s="2" t="s">
        <v>71</v>
      </c>
      <c r="B45" s="8">
        <v>40908</v>
      </c>
      <c r="C45" s="9" t="e">
        <v>#N/A</v>
      </c>
      <c r="D45" s="6" t="e">
        <v>#N/A</v>
      </c>
      <c r="E45" s="6" t="e">
        <v>#N/A</v>
      </c>
      <c r="F45" s="6" t="e">
        <v>#N/A</v>
      </c>
      <c r="G45" s="6">
        <v>4.9622166656105851</v>
      </c>
      <c r="H45" s="7">
        <v>4.7110000000000003</v>
      </c>
      <c r="I45" s="7">
        <v>1.4950000000000001</v>
      </c>
      <c r="J45" s="7">
        <v>12.247783334389416</v>
      </c>
    </row>
    <row r="46" spans="1:10">
      <c r="A46" s="2" t="s">
        <v>72</v>
      </c>
      <c r="B46" s="8">
        <v>41274</v>
      </c>
      <c r="C46" s="9" t="e">
        <v>#N/A</v>
      </c>
      <c r="D46" s="6" t="e">
        <v>#N/A</v>
      </c>
      <c r="E46" s="6" t="e">
        <v>#N/A</v>
      </c>
      <c r="F46" s="6" t="e">
        <v>#N/A</v>
      </c>
      <c r="G46" s="6">
        <v>4.5096067365988004</v>
      </c>
      <c r="H46" s="7">
        <v>4.7699999999999996</v>
      </c>
      <c r="I46" s="7">
        <v>1.369</v>
      </c>
      <c r="J46" s="7">
        <v>11.329393263401201</v>
      </c>
    </row>
    <row r="47" spans="1:10">
      <c r="A47" s="2" t="s">
        <v>73</v>
      </c>
      <c r="B47" s="8">
        <v>41639</v>
      </c>
      <c r="C47" s="9" t="e">
        <v>#N/A</v>
      </c>
      <c r="D47" s="6" t="e">
        <v>#N/A</v>
      </c>
      <c r="E47" s="6" t="e">
        <v>#N/A</v>
      </c>
      <c r="F47" s="6" t="e">
        <v>#N/A</v>
      </c>
      <c r="G47" s="6">
        <v>4.6168276011391223</v>
      </c>
      <c r="H47" s="7">
        <v>4.859</v>
      </c>
      <c r="I47" s="7">
        <v>1.3280000000000001</v>
      </c>
      <c r="J47" s="7">
        <v>9.9731723988608785</v>
      </c>
    </row>
    <row r="48" spans="1:10">
      <c r="A48" s="2" t="s">
        <v>74</v>
      </c>
      <c r="B48" s="8">
        <v>42004</v>
      </c>
      <c r="C48" s="9">
        <v>4.9000000000000004</v>
      </c>
      <c r="D48" s="6">
        <v>4.9000000000000004</v>
      </c>
      <c r="E48" s="6">
        <v>1.3</v>
      </c>
      <c r="F48" s="6">
        <v>9.3000000000000007</v>
      </c>
      <c r="G48" s="9">
        <v>4.9000000000000004</v>
      </c>
      <c r="H48" s="6">
        <v>4.9000000000000004</v>
      </c>
      <c r="I48" s="6">
        <v>1.3</v>
      </c>
      <c r="J48" s="6">
        <v>9.3000000000000007</v>
      </c>
    </row>
    <row r="49" spans="1:8">
      <c r="A49" s="2" t="s">
        <v>75</v>
      </c>
      <c r="B49" s="8">
        <v>42369</v>
      </c>
      <c r="C49" s="9">
        <v>5.0999999999999996</v>
      </c>
      <c r="D49" s="6">
        <v>4.9000000000000004</v>
      </c>
      <c r="E49" s="6">
        <v>1.5</v>
      </c>
      <c r="F49" s="6">
        <v>9.4</v>
      </c>
      <c r="G49" s="6"/>
      <c r="H49" s="6"/>
    </row>
    <row r="50" spans="1:8">
      <c r="A50" s="2" t="s">
        <v>76</v>
      </c>
      <c r="B50" s="8">
        <v>42735</v>
      </c>
      <c r="C50" s="9">
        <v>5.3</v>
      </c>
      <c r="D50" s="6">
        <v>4.9000000000000004</v>
      </c>
      <c r="E50" s="6">
        <v>1.7</v>
      </c>
      <c r="F50" s="6">
        <v>9.1</v>
      </c>
      <c r="G50" s="6"/>
      <c r="H50" s="6"/>
    </row>
    <row r="51" spans="1:8">
      <c r="A51" s="2" t="s">
        <v>77</v>
      </c>
      <c r="B51" s="8">
        <v>43100</v>
      </c>
      <c r="C51" s="9">
        <v>5.3</v>
      </c>
      <c r="D51" s="6">
        <v>4.9000000000000004</v>
      </c>
      <c r="E51" s="6">
        <v>2</v>
      </c>
      <c r="F51" s="6">
        <v>8.6999999999999993</v>
      </c>
      <c r="G51" s="6"/>
      <c r="H51" s="6"/>
    </row>
    <row r="52" spans="1:8">
      <c r="A52" s="2" t="s">
        <v>78</v>
      </c>
      <c r="B52" s="8">
        <v>43465</v>
      </c>
      <c r="C52" s="9">
        <v>5.3</v>
      </c>
      <c r="D52" s="6">
        <v>5</v>
      </c>
      <c r="E52" s="6">
        <v>2.2999999999999998</v>
      </c>
      <c r="F52" s="6">
        <v>8.3000000000000007</v>
      </c>
      <c r="G52" s="6"/>
      <c r="H52" s="6"/>
    </row>
    <row r="53" spans="1:8">
      <c r="A53" s="2" t="s">
        <v>79</v>
      </c>
      <c r="B53" s="8">
        <v>43830</v>
      </c>
      <c r="C53" s="9">
        <v>5.4</v>
      </c>
      <c r="D53" s="6">
        <v>5.0999999999999996</v>
      </c>
      <c r="E53" s="6">
        <v>2.6</v>
      </c>
      <c r="F53" s="6">
        <v>8.1</v>
      </c>
      <c r="G53" s="6"/>
      <c r="H53" s="6"/>
    </row>
    <row r="54" spans="1:8">
      <c r="A54" s="2" t="s">
        <v>80</v>
      </c>
      <c r="B54" s="8">
        <v>44196</v>
      </c>
      <c r="C54" s="9">
        <v>5.6</v>
      </c>
      <c r="D54" s="6">
        <v>5.2</v>
      </c>
      <c r="E54" s="6">
        <v>2.8</v>
      </c>
      <c r="F54" s="6">
        <v>7.9</v>
      </c>
      <c r="G54" s="6"/>
      <c r="H54" s="6"/>
    </row>
    <row r="55" spans="1:8">
      <c r="A55" s="2" t="s">
        <v>81</v>
      </c>
      <c r="B55" s="8">
        <v>44561</v>
      </c>
      <c r="C55" s="9">
        <v>5.7</v>
      </c>
      <c r="D55" s="6">
        <v>5.3</v>
      </c>
      <c r="E55" s="6">
        <v>2.9</v>
      </c>
      <c r="F55" s="6">
        <v>7.8</v>
      </c>
      <c r="G55" s="6"/>
      <c r="H55" s="6"/>
    </row>
    <row r="56" spans="1:8">
      <c r="A56" s="2" t="s">
        <v>82</v>
      </c>
      <c r="B56" s="8">
        <v>44926</v>
      </c>
      <c r="C56" s="9">
        <v>5.9</v>
      </c>
      <c r="D56" s="6">
        <v>5.4</v>
      </c>
      <c r="E56" s="6">
        <v>3.1</v>
      </c>
      <c r="F56" s="6">
        <v>7.7</v>
      </c>
      <c r="G56" s="6"/>
      <c r="H56" s="6"/>
    </row>
    <row r="57" spans="1:8">
      <c r="A57" s="2" t="s">
        <v>83</v>
      </c>
      <c r="B57" s="8">
        <v>45291</v>
      </c>
      <c r="C57" s="9">
        <v>6</v>
      </c>
      <c r="D57" s="6">
        <v>5.5</v>
      </c>
      <c r="E57" s="6">
        <v>3.2</v>
      </c>
      <c r="F57" s="6">
        <v>7.5</v>
      </c>
      <c r="G57" s="6"/>
      <c r="H57" s="6"/>
    </row>
    <row r="58" spans="1:8">
      <c r="A58" s="2" t="s">
        <v>84</v>
      </c>
      <c r="B58" s="8">
        <v>45657</v>
      </c>
      <c r="C58" s="9">
        <v>5.9</v>
      </c>
      <c r="D58" s="6">
        <v>5.6</v>
      </c>
      <c r="E58" s="6">
        <v>3.3</v>
      </c>
      <c r="F58" s="6">
        <v>7.3</v>
      </c>
      <c r="G58" s="6"/>
      <c r="H58" s="6"/>
    </row>
    <row r="59" spans="1:8">
      <c r="A59" s="2" t="s">
        <v>85</v>
      </c>
      <c r="B59" s="8">
        <v>46022</v>
      </c>
      <c r="C59" s="9">
        <v>6.1</v>
      </c>
      <c r="D59" s="6">
        <v>5.7</v>
      </c>
      <c r="E59" s="6">
        <v>3.4</v>
      </c>
      <c r="F59" s="6">
        <v>7.3</v>
      </c>
      <c r="G59" s="6"/>
      <c r="H59" s="6"/>
    </row>
    <row r="60" spans="1:8">
      <c r="A60" s="2" t="s">
        <v>86</v>
      </c>
      <c r="B60" s="8">
        <v>46387</v>
      </c>
      <c r="C60" s="9">
        <v>6.3</v>
      </c>
      <c r="D60" s="6">
        <v>5.8</v>
      </c>
      <c r="E60" s="6">
        <v>3.5</v>
      </c>
      <c r="F60" s="6">
        <v>7.3</v>
      </c>
      <c r="G60" s="6"/>
      <c r="H60" s="6"/>
    </row>
    <row r="61" spans="1:8">
      <c r="A61" s="2" t="s">
        <v>87</v>
      </c>
      <c r="B61" s="8">
        <v>46752</v>
      </c>
      <c r="C61" s="9">
        <v>6.3</v>
      </c>
      <c r="D61" s="6">
        <v>5.9</v>
      </c>
      <c r="E61" s="6">
        <v>3.6</v>
      </c>
      <c r="F61" s="6">
        <v>7.3</v>
      </c>
      <c r="G61" s="6"/>
      <c r="H61" s="6"/>
    </row>
    <row r="62" spans="1:8">
      <c r="A62" s="2" t="s">
        <v>88</v>
      </c>
      <c r="B62" s="8">
        <v>47118</v>
      </c>
      <c r="C62" s="9">
        <v>6.5</v>
      </c>
      <c r="D62" s="6">
        <v>6</v>
      </c>
      <c r="E62" s="6">
        <v>3.7</v>
      </c>
      <c r="F62" s="6">
        <v>7.2</v>
      </c>
      <c r="G62" s="6"/>
      <c r="H62" s="6"/>
    </row>
    <row r="63" spans="1:8">
      <c r="A63" s="2" t="s">
        <v>89</v>
      </c>
      <c r="B63" s="8">
        <v>47483</v>
      </c>
      <c r="C63" s="9">
        <v>6.6</v>
      </c>
      <c r="D63" s="6">
        <v>6.1</v>
      </c>
      <c r="E63" s="6">
        <v>3.8</v>
      </c>
      <c r="F63" s="6">
        <v>7.2</v>
      </c>
      <c r="G63" s="6"/>
      <c r="H63" s="6"/>
    </row>
    <row r="64" spans="1:8">
      <c r="A64" s="2" t="s">
        <v>90</v>
      </c>
      <c r="B64" s="8">
        <v>47848</v>
      </c>
      <c r="C64" s="9">
        <v>6.8</v>
      </c>
      <c r="D64" s="6">
        <v>6.2</v>
      </c>
      <c r="E64" s="6">
        <v>3.9</v>
      </c>
      <c r="F64" s="6">
        <v>7.2</v>
      </c>
      <c r="G64" s="6"/>
      <c r="H64" s="6"/>
    </row>
    <row r="65" spans="1:8">
      <c r="A65" s="2" t="s">
        <v>91</v>
      </c>
      <c r="B65" s="8">
        <v>48213</v>
      </c>
      <c r="C65" s="9">
        <v>6.9</v>
      </c>
      <c r="D65" s="6">
        <v>6.2</v>
      </c>
      <c r="E65" s="6">
        <v>4</v>
      </c>
      <c r="F65" s="6">
        <v>7.1</v>
      </c>
      <c r="G65" s="6"/>
      <c r="H65" s="6"/>
    </row>
    <row r="66" spans="1:8">
      <c r="A66" s="2" t="s">
        <v>92</v>
      </c>
      <c r="B66" s="8">
        <v>48579</v>
      </c>
      <c r="C66" s="9">
        <v>7.1</v>
      </c>
      <c r="D66" s="6">
        <v>6.3</v>
      </c>
      <c r="E66" s="6">
        <v>4.0999999999999996</v>
      </c>
      <c r="F66" s="6">
        <v>7.1</v>
      </c>
      <c r="G66" s="6"/>
      <c r="H66" s="6"/>
    </row>
    <row r="67" spans="1:8">
      <c r="A67" s="2" t="s">
        <v>93</v>
      </c>
      <c r="B67" s="8">
        <v>48944</v>
      </c>
      <c r="C67" s="9">
        <v>7.1999999999999993</v>
      </c>
      <c r="D67" s="6">
        <v>6.3</v>
      </c>
      <c r="E67" s="6">
        <v>4.0999999999999996</v>
      </c>
      <c r="F67" s="6">
        <v>7.1</v>
      </c>
      <c r="G67" s="6"/>
      <c r="H67" s="6"/>
    </row>
    <row r="68" spans="1:8">
      <c r="A68" s="2" t="s">
        <v>94</v>
      </c>
      <c r="B68" s="8">
        <v>49309</v>
      </c>
      <c r="C68" s="9">
        <v>7.3000000000000007</v>
      </c>
      <c r="D68" s="6">
        <v>6.4</v>
      </c>
      <c r="E68" s="6">
        <v>4.2</v>
      </c>
      <c r="F68" s="6">
        <v>7</v>
      </c>
      <c r="G68" s="6"/>
      <c r="H68" s="6"/>
    </row>
    <row r="69" spans="1:8">
      <c r="A69" s="2" t="s">
        <v>95</v>
      </c>
      <c r="B69" s="8">
        <v>49674</v>
      </c>
      <c r="C69" s="9">
        <v>7.5</v>
      </c>
      <c r="D69" s="6">
        <v>6.4</v>
      </c>
      <c r="E69" s="6">
        <v>4.3</v>
      </c>
      <c r="F69" s="6">
        <v>7</v>
      </c>
      <c r="G69" s="6"/>
      <c r="H69" s="6"/>
    </row>
    <row r="70" spans="1:8">
      <c r="A70" s="2" t="s">
        <v>96</v>
      </c>
      <c r="B70" s="8">
        <v>50040</v>
      </c>
      <c r="C70" s="9">
        <v>7.6000000000000005</v>
      </c>
      <c r="D70" s="6">
        <v>6.4</v>
      </c>
      <c r="E70" s="6">
        <v>4.4000000000000004</v>
      </c>
      <c r="F70" s="6">
        <v>7</v>
      </c>
      <c r="G70" s="6"/>
      <c r="H70" s="6"/>
    </row>
    <row r="71" spans="1:8">
      <c r="A71" s="2" t="s">
        <v>97</v>
      </c>
      <c r="B71" s="8">
        <v>50405</v>
      </c>
      <c r="C71" s="9">
        <v>7.8</v>
      </c>
      <c r="D71" s="6">
        <v>6.4</v>
      </c>
      <c r="E71" s="6">
        <v>4.5</v>
      </c>
      <c r="F71" s="6">
        <v>6.9</v>
      </c>
      <c r="G71" s="6"/>
      <c r="H71" s="6"/>
    </row>
    <row r="72" spans="1:8">
      <c r="A72" s="2" t="s">
        <v>98</v>
      </c>
      <c r="B72" s="8">
        <v>50770</v>
      </c>
      <c r="C72" s="9">
        <v>7.8999999999999995</v>
      </c>
      <c r="D72" s="6">
        <v>6.4</v>
      </c>
      <c r="E72" s="6">
        <v>4.5999999999999996</v>
      </c>
      <c r="F72" s="6">
        <v>6.9</v>
      </c>
      <c r="G72" s="6"/>
      <c r="H72" s="6"/>
    </row>
    <row r="73" spans="1:8">
      <c r="A73" s="2" t="s">
        <v>99</v>
      </c>
      <c r="B73" s="8">
        <v>51135</v>
      </c>
      <c r="C73" s="9">
        <v>8</v>
      </c>
      <c r="D73" s="6">
        <v>6.3</v>
      </c>
      <c r="E73" s="6">
        <v>4.7</v>
      </c>
      <c r="F73" s="6">
        <v>6.8</v>
      </c>
      <c r="G73" s="6"/>
      <c r="H73" s="6"/>
    </row>
    <row r="74" spans="1:8">
      <c r="A74" s="2" t="s">
        <v>100</v>
      </c>
      <c r="B74" s="8">
        <v>51501</v>
      </c>
      <c r="C74" s="9">
        <v>8.1</v>
      </c>
      <c r="D74" s="6">
        <v>6.3</v>
      </c>
      <c r="E74" s="6">
        <v>4.8</v>
      </c>
      <c r="F74" s="6">
        <v>6.8</v>
      </c>
      <c r="G74" s="6"/>
      <c r="H74" s="6"/>
    </row>
    <row r="75" spans="1:8">
      <c r="A75" s="2" t="s">
        <v>101</v>
      </c>
      <c r="B75" s="8">
        <v>51866</v>
      </c>
      <c r="C75" s="9">
        <v>8.1999999999999993</v>
      </c>
      <c r="D75" s="6">
        <v>6.3</v>
      </c>
      <c r="E75" s="6">
        <v>4.8</v>
      </c>
      <c r="F75" s="6">
        <v>6.8</v>
      </c>
      <c r="G75" s="6"/>
      <c r="H75" s="6"/>
    </row>
    <row r="76" spans="1:8">
      <c r="A76" s="2" t="s">
        <v>102</v>
      </c>
      <c r="B76" s="8">
        <v>52231</v>
      </c>
      <c r="C76" s="9">
        <v>8.4</v>
      </c>
      <c r="D76" s="6">
        <v>6.2</v>
      </c>
      <c r="E76" s="6">
        <v>4.9000000000000004</v>
      </c>
      <c r="F76" s="6">
        <v>6.8</v>
      </c>
      <c r="G76" s="6"/>
      <c r="H76" s="6"/>
    </row>
    <row r="77" spans="1:8">
      <c r="A77" s="2" t="s">
        <v>103</v>
      </c>
      <c r="B77" s="8">
        <v>52596</v>
      </c>
      <c r="C77" s="9">
        <v>8.5</v>
      </c>
      <c r="D77" s="6">
        <v>6.2</v>
      </c>
      <c r="E77" s="6">
        <v>5</v>
      </c>
      <c r="F77" s="6">
        <v>6.7</v>
      </c>
      <c r="G77" s="6"/>
      <c r="H77" s="6"/>
    </row>
    <row r="78" spans="1:8">
      <c r="A78" s="2" t="s">
        <v>104</v>
      </c>
      <c r="B78" s="8">
        <v>52962</v>
      </c>
      <c r="C78" s="9">
        <v>8.6</v>
      </c>
      <c r="D78" s="6">
        <v>6.2</v>
      </c>
      <c r="E78" s="6">
        <v>5.0999999999999996</v>
      </c>
      <c r="F78" s="6">
        <v>6.7</v>
      </c>
      <c r="G78" s="6"/>
      <c r="H78" s="6"/>
    </row>
    <row r="79" spans="1:8">
      <c r="A79" s="2" t="s">
        <v>105</v>
      </c>
      <c r="B79" s="8">
        <v>53327</v>
      </c>
      <c r="C79" s="9">
        <v>8.6999999999999993</v>
      </c>
      <c r="D79" s="6">
        <v>6.2</v>
      </c>
      <c r="E79" s="6">
        <v>5.2</v>
      </c>
      <c r="F79" s="6">
        <v>6.7</v>
      </c>
      <c r="G79" s="6"/>
      <c r="H79" s="6"/>
    </row>
    <row r="80" spans="1:8">
      <c r="A80" s="2" t="s">
        <v>106</v>
      </c>
      <c r="B80" s="8">
        <v>53692</v>
      </c>
      <c r="C80" s="9">
        <v>8.8000000000000007</v>
      </c>
      <c r="D80" s="6">
        <v>6.2</v>
      </c>
      <c r="E80" s="6">
        <v>5.3</v>
      </c>
      <c r="F80" s="6">
        <v>6.6</v>
      </c>
      <c r="G80" s="6"/>
      <c r="H80" s="6"/>
    </row>
    <row r="81" spans="1:8">
      <c r="A81" s="2" t="s">
        <v>107</v>
      </c>
      <c r="B81" s="8">
        <v>54057</v>
      </c>
      <c r="C81" s="9">
        <v>9</v>
      </c>
      <c r="D81" s="6">
        <v>6.2</v>
      </c>
      <c r="E81" s="6">
        <v>5.3</v>
      </c>
      <c r="F81" s="6">
        <v>6.6</v>
      </c>
      <c r="G81" s="6"/>
      <c r="H81" s="6"/>
    </row>
    <row r="82" spans="1:8">
      <c r="A82" s="2" t="s">
        <v>108</v>
      </c>
      <c r="B82" s="8">
        <v>54423</v>
      </c>
      <c r="C82" s="9">
        <v>9</v>
      </c>
      <c r="D82" s="6">
        <v>6.2</v>
      </c>
      <c r="E82" s="6">
        <v>5.4</v>
      </c>
      <c r="F82" s="6">
        <v>6.6</v>
      </c>
      <c r="G82" s="6"/>
      <c r="H82" s="6"/>
    </row>
    <row r="83" spans="1:8">
      <c r="A83" s="2" t="s">
        <v>109</v>
      </c>
      <c r="B83" s="8">
        <v>54788</v>
      </c>
      <c r="C83" s="9">
        <v>9.1000000000000014</v>
      </c>
      <c r="D83" s="6">
        <v>6.2</v>
      </c>
      <c r="E83" s="6">
        <v>5.5</v>
      </c>
      <c r="F83" s="6">
        <v>6.5</v>
      </c>
      <c r="G83" s="6"/>
      <c r="H83" s="6"/>
    </row>
    <row r="84" spans="1:8">
      <c r="A84" s="2" t="s">
        <v>110</v>
      </c>
      <c r="B84" s="8">
        <v>55153</v>
      </c>
      <c r="C84" s="9">
        <v>9.3000000000000007</v>
      </c>
      <c r="D84" s="6">
        <v>6.2</v>
      </c>
      <c r="E84" s="6">
        <v>5.6</v>
      </c>
      <c r="F84" s="6">
        <v>6.5</v>
      </c>
      <c r="G84" s="6"/>
      <c r="H84" s="6"/>
    </row>
    <row r="85" spans="1:8">
      <c r="A85" s="2" t="s">
        <v>111</v>
      </c>
      <c r="B85" s="8">
        <v>55518</v>
      </c>
      <c r="C85" s="9">
        <v>9.3999999999999986</v>
      </c>
      <c r="D85" s="6">
        <v>6.2</v>
      </c>
      <c r="E85" s="6">
        <v>5.7</v>
      </c>
      <c r="F85" s="6">
        <v>6.5</v>
      </c>
      <c r="G85" s="6"/>
      <c r="H85" s="6"/>
    </row>
    <row r="86" spans="1:8">
      <c r="A86" s="2" t="s">
        <v>112</v>
      </c>
      <c r="B86" s="8">
        <v>55884</v>
      </c>
      <c r="C86" s="9">
        <v>9.3999999999999986</v>
      </c>
      <c r="D86" s="6">
        <v>6.2</v>
      </c>
      <c r="E86" s="6">
        <v>5.8</v>
      </c>
      <c r="F86" s="6">
        <v>6.5</v>
      </c>
      <c r="G86" s="6"/>
      <c r="H86" s="6"/>
    </row>
    <row r="87" spans="1:8">
      <c r="A87" s="2" t="s">
        <v>113</v>
      </c>
      <c r="B87" s="8">
        <v>56249</v>
      </c>
      <c r="C87" s="9">
        <v>9.6</v>
      </c>
      <c r="D87" s="6">
        <v>6.2</v>
      </c>
      <c r="E87" s="6">
        <v>5.9</v>
      </c>
      <c r="F87" s="6">
        <v>6.4</v>
      </c>
      <c r="G87" s="6"/>
      <c r="H87" s="6"/>
    </row>
    <row r="88" spans="1:8">
      <c r="A88" s="2" t="s">
        <v>114</v>
      </c>
      <c r="B88" s="8">
        <v>56614</v>
      </c>
      <c r="C88" s="9">
        <v>9.6999999999999993</v>
      </c>
      <c r="D88" s="6">
        <v>6.2</v>
      </c>
      <c r="E88" s="6">
        <v>5.9</v>
      </c>
      <c r="F88" s="6">
        <v>6.4</v>
      </c>
      <c r="G88" s="6"/>
      <c r="H88" s="6"/>
    </row>
    <row r="89" spans="1:8">
      <c r="A89" s="2" t="s">
        <v>115</v>
      </c>
      <c r="B89" s="8">
        <v>56979</v>
      </c>
      <c r="C89" s="9">
        <v>9.8000000000000007</v>
      </c>
      <c r="D89" s="6">
        <v>6.3</v>
      </c>
      <c r="E89" s="6">
        <v>6</v>
      </c>
      <c r="F89" s="6">
        <v>6.4</v>
      </c>
      <c r="G89" s="6"/>
      <c r="H89" s="6"/>
    </row>
    <row r="90" spans="1:8">
      <c r="A90" s="2" t="s">
        <v>116</v>
      </c>
      <c r="B90" s="8">
        <v>57345</v>
      </c>
      <c r="C90" s="9">
        <v>9.8000000000000007</v>
      </c>
      <c r="D90" s="6">
        <v>6.3</v>
      </c>
      <c r="E90" s="6">
        <v>6.1</v>
      </c>
      <c r="F90" s="6">
        <v>6.4</v>
      </c>
      <c r="G90" s="6"/>
      <c r="H90" s="6"/>
    </row>
    <row r="91" spans="1:8">
      <c r="A91" s="2" t="s">
        <v>117</v>
      </c>
      <c r="B91" s="8">
        <v>57710</v>
      </c>
      <c r="C91" s="9">
        <v>10</v>
      </c>
      <c r="D91" s="6">
        <v>6.3</v>
      </c>
      <c r="E91" s="6">
        <v>6.2</v>
      </c>
      <c r="F91" s="6">
        <v>6.3</v>
      </c>
      <c r="G91" s="6"/>
      <c r="H91" s="6"/>
    </row>
    <row r="92" spans="1:8">
      <c r="A92" s="2" t="s">
        <v>118</v>
      </c>
      <c r="B92" s="8">
        <v>58075</v>
      </c>
      <c r="C92" s="9">
        <v>10.1</v>
      </c>
      <c r="D92" s="6">
        <v>6.4</v>
      </c>
      <c r="E92" s="6">
        <v>6.3</v>
      </c>
      <c r="F92" s="6">
        <v>6.3</v>
      </c>
      <c r="G92" s="6"/>
      <c r="H92" s="6"/>
    </row>
    <row r="93" spans="1:8">
      <c r="A93" s="2" t="s">
        <v>119</v>
      </c>
      <c r="B93" s="8">
        <v>58440</v>
      </c>
      <c r="C93" s="9">
        <v>10.199999999999999</v>
      </c>
      <c r="D93" s="6">
        <v>6.4</v>
      </c>
      <c r="E93" s="6">
        <v>6.4</v>
      </c>
      <c r="F93" s="6">
        <v>6.3</v>
      </c>
      <c r="G93" s="6"/>
      <c r="H93" s="6"/>
    </row>
    <row r="94" spans="1:8">
      <c r="A94" s="2" t="s">
        <v>120</v>
      </c>
      <c r="B94" s="8">
        <v>58806</v>
      </c>
      <c r="C94" s="9">
        <v>10.3</v>
      </c>
      <c r="D94" s="6">
        <v>6.4</v>
      </c>
      <c r="E94" s="6">
        <v>6.5</v>
      </c>
      <c r="F94" s="6">
        <v>6.3</v>
      </c>
      <c r="G94" s="6"/>
      <c r="H94" s="6"/>
    </row>
    <row r="95" spans="1:8">
      <c r="A95" s="2" t="s">
        <v>121</v>
      </c>
      <c r="B95" s="8">
        <v>59171</v>
      </c>
      <c r="C95" s="9">
        <v>10.5</v>
      </c>
      <c r="D95" s="6">
        <v>6.5</v>
      </c>
      <c r="E95" s="6">
        <v>6.6</v>
      </c>
      <c r="F95" s="6">
        <v>6.3</v>
      </c>
      <c r="G95" s="6"/>
      <c r="H95" s="6"/>
    </row>
    <row r="96" spans="1:8">
      <c r="A96" s="2" t="s">
        <v>122</v>
      </c>
      <c r="B96" s="8">
        <v>59536</v>
      </c>
      <c r="C96" s="9">
        <v>10.6</v>
      </c>
      <c r="D96" s="6">
        <v>6.5</v>
      </c>
      <c r="E96" s="6">
        <v>6.7</v>
      </c>
      <c r="F96" s="6">
        <v>6.2</v>
      </c>
      <c r="G96" s="6"/>
      <c r="H96" s="6"/>
    </row>
    <row r="97" spans="1:8">
      <c r="A97" s="2" t="s">
        <v>123</v>
      </c>
      <c r="B97" s="8">
        <v>59901</v>
      </c>
      <c r="C97" s="9">
        <v>10.7</v>
      </c>
      <c r="D97" s="6">
        <v>6.5</v>
      </c>
      <c r="E97" s="6">
        <v>6.8</v>
      </c>
      <c r="F97" s="6">
        <v>6.2</v>
      </c>
      <c r="G97" s="6"/>
      <c r="H97" s="6"/>
    </row>
    <row r="98" spans="1:8">
      <c r="A98" s="2" t="s">
        <v>124</v>
      </c>
      <c r="B98" s="8">
        <v>60267</v>
      </c>
      <c r="C98" s="9">
        <v>10.8</v>
      </c>
      <c r="D98" s="6">
        <v>6.6</v>
      </c>
      <c r="E98" s="6">
        <v>6.9</v>
      </c>
      <c r="F98" s="6">
        <v>6.2</v>
      </c>
      <c r="G98" s="6"/>
      <c r="H98" s="6"/>
    </row>
    <row r="99" spans="1:8">
      <c r="A99" s="2" t="s">
        <v>125</v>
      </c>
      <c r="B99" s="8">
        <v>60632</v>
      </c>
      <c r="C99" s="9">
        <v>11</v>
      </c>
      <c r="D99" s="6">
        <v>6.5</v>
      </c>
      <c r="E99" s="6">
        <v>7</v>
      </c>
      <c r="F99" s="6">
        <v>6.2</v>
      </c>
      <c r="G99" s="6"/>
      <c r="H99" s="6"/>
    </row>
    <row r="100" spans="1:8">
      <c r="A100" s="2" t="s">
        <v>126</v>
      </c>
      <c r="B100" s="8">
        <v>60997</v>
      </c>
      <c r="C100" s="9">
        <v>11.100000000000001</v>
      </c>
      <c r="D100" s="6">
        <v>6.6</v>
      </c>
      <c r="E100" s="6">
        <v>7.1</v>
      </c>
      <c r="F100" s="6">
        <v>6.2</v>
      </c>
      <c r="G100" s="6"/>
      <c r="H100" s="6"/>
    </row>
    <row r="101" spans="1:8">
      <c r="A101" s="2" t="s">
        <v>127</v>
      </c>
      <c r="B101" s="8">
        <v>61362</v>
      </c>
      <c r="C101" s="9">
        <v>11.2</v>
      </c>
      <c r="D101" s="6">
        <v>6.6</v>
      </c>
      <c r="E101" s="6">
        <v>7.3</v>
      </c>
      <c r="F101" s="6">
        <v>6.1</v>
      </c>
      <c r="G101" s="6"/>
      <c r="H101" s="6"/>
    </row>
    <row r="102" spans="1:8">
      <c r="A102" s="2" t="s">
        <v>128</v>
      </c>
      <c r="B102" s="8">
        <v>61728</v>
      </c>
      <c r="C102" s="9">
        <v>11.3</v>
      </c>
      <c r="D102" s="6">
        <v>6.6</v>
      </c>
      <c r="E102" s="6">
        <v>7.4</v>
      </c>
      <c r="F102" s="6">
        <v>6.1</v>
      </c>
      <c r="G102" s="6"/>
      <c r="H102" s="6"/>
    </row>
    <row r="103" spans="1:8">
      <c r="A103" s="2" t="s">
        <v>129</v>
      </c>
      <c r="B103" s="8">
        <v>62093</v>
      </c>
      <c r="C103" s="9">
        <v>11.5</v>
      </c>
      <c r="D103" s="6">
        <v>6.6</v>
      </c>
      <c r="E103" s="6">
        <v>7.5</v>
      </c>
      <c r="F103" s="6">
        <v>6.1</v>
      </c>
      <c r="G103" s="6"/>
      <c r="H103" s="6"/>
    </row>
    <row r="104" spans="1:8">
      <c r="A104" s="2" t="s">
        <v>130</v>
      </c>
      <c r="B104" s="8">
        <v>62458</v>
      </c>
      <c r="C104" s="9">
        <v>11.6</v>
      </c>
      <c r="D104" s="6">
        <v>6.6</v>
      </c>
      <c r="E104" s="6">
        <v>7.6</v>
      </c>
      <c r="F104" s="6">
        <v>6.1</v>
      </c>
      <c r="G104" s="6"/>
      <c r="H104" s="6"/>
    </row>
    <row r="105" spans="1:8">
      <c r="A105" s="2" t="s">
        <v>131</v>
      </c>
      <c r="B105" s="8">
        <v>62823</v>
      </c>
      <c r="C105" s="9">
        <v>11.7</v>
      </c>
      <c r="D105" s="6">
        <v>6.6</v>
      </c>
      <c r="E105" s="6">
        <v>7.7</v>
      </c>
      <c r="F105" s="6">
        <v>6.1</v>
      </c>
      <c r="G105" s="6"/>
      <c r="H105" s="6"/>
    </row>
    <row r="106" spans="1:8">
      <c r="A106" s="2" t="s">
        <v>132</v>
      </c>
      <c r="B106" s="8">
        <v>63189</v>
      </c>
      <c r="C106" s="9">
        <v>11.8</v>
      </c>
      <c r="D106" s="6">
        <v>6.6</v>
      </c>
      <c r="E106" s="6">
        <v>7.8</v>
      </c>
      <c r="F106" s="6">
        <v>6.1</v>
      </c>
      <c r="G106" s="6"/>
      <c r="H106" s="6"/>
    </row>
    <row r="107" spans="1:8">
      <c r="A107" s="2" t="s">
        <v>133</v>
      </c>
      <c r="B107" s="8">
        <v>63554</v>
      </c>
      <c r="C107" s="9">
        <v>12</v>
      </c>
      <c r="D107" s="6">
        <v>6.6</v>
      </c>
      <c r="E107" s="6">
        <v>7.9</v>
      </c>
      <c r="F107" s="6">
        <v>6</v>
      </c>
      <c r="G107" s="6"/>
      <c r="H107" s="6"/>
    </row>
    <row r="108" spans="1:8">
      <c r="A108" s="2" t="s">
        <v>134</v>
      </c>
      <c r="B108" s="8">
        <v>63919</v>
      </c>
      <c r="C108" s="9">
        <v>12.100000000000001</v>
      </c>
      <c r="D108" s="6">
        <v>6.6</v>
      </c>
      <c r="E108" s="6">
        <v>8</v>
      </c>
      <c r="F108" s="6">
        <v>6</v>
      </c>
      <c r="G108" s="6"/>
      <c r="H108" s="6"/>
    </row>
    <row r="109" spans="1:8">
      <c r="A109" s="2" t="s">
        <v>135</v>
      </c>
      <c r="B109" s="8">
        <v>64284</v>
      </c>
      <c r="C109" s="9">
        <v>12.2</v>
      </c>
      <c r="D109" s="6">
        <v>6.7</v>
      </c>
      <c r="E109" s="6">
        <v>8.1</v>
      </c>
      <c r="F109" s="6">
        <v>6</v>
      </c>
      <c r="G109" s="6"/>
      <c r="H109" s="6"/>
    </row>
    <row r="110" spans="1:8">
      <c r="A110" s="2" t="s">
        <v>136</v>
      </c>
      <c r="B110" s="8">
        <v>64650</v>
      </c>
      <c r="C110" s="9">
        <v>12.3</v>
      </c>
      <c r="D110" s="6">
        <v>6.6</v>
      </c>
      <c r="E110" s="6">
        <v>8.3000000000000007</v>
      </c>
      <c r="F110" s="6">
        <v>6</v>
      </c>
      <c r="G110" s="6"/>
      <c r="H110" s="6"/>
    </row>
    <row r="111" spans="1:8">
      <c r="A111" s="2" t="s">
        <v>137</v>
      </c>
      <c r="B111" s="8">
        <v>65015</v>
      </c>
      <c r="C111" s="9">
        <v>12.4</v>
      </c>
      <c r="D111" s="6">
        <v>6.7</v>
      </c>
      <c r="E111" s="6">
        <v>8.3000000000000007</v>
      </c>
      <c r="F111" s="6">
        <v>6</v>
      </c>
      <c r="G111" s="6"/>
      <c r="H111" s="6"/>
    </row>
    <row r="112" spans="1:8">
      <c r="A112" s="2" t="s">
        <v>138</v>
      </c>
      <c r="B112" s="8">
        <v>65380</v>
      </c>
      <c r="C112" s="9">
        <v>12.6</v>
      </c>
      <c r="D112" s="6">
        <v>6.7</v>
      </c>
      <c r="E112" s="6">
        <v>8.5</v>
      </c>
      <c r="F112" s="6">
        <v>6</v>
      </c>
      <c r="G112" s="6"/>
      <c r="H112" s="6"/>
    </row>
    <row r="113" spans="1:8">
      <c r="A113" s="2" t="s">
        <v>139</v>
      </c>
      <c r="B113" s="8">
        <v>65745</v>
      </c>
      <c r="C113" s="9">
        <v>12.7</v>
      </c>
      <c r="D113" s="6">
        <v>6.7</v>
      </c>
      <c r="E113" s="6">
        <v>8.6</v>
      </c>
      <c r="F113" s="6">
        <v>5.9</v>
      </c>
      <c r="G113" s="6"/>
      <c r="H113" s="6"/>
    </row>
    <row r="114" spans="1:8">
      <c r="A114" s="2" t="s">
        <v>140</v>
      </c>
      <c r="B114" s="8">
        <v>66111</v>
      </c>
      <c r="C114" s="9">
        <v>12.8</v>
      </c>
      <c r="D114" s="6">
        <v>6.7</v>
      </c>
      <c r="E114" s="6">
        <v>8.8000000000000007</v>
      </c>
      <c r="F114" s="6">
        <v>5.9</v>
      </c>
      <c r="G114" s="6"/>
      <c r="H114" s="6"/>
    </row>
    <row r="115" spans="1:8">
      <c r="A115" s="2" t="s">
        <v>141</v>
      </c>
      <c r="B115" s="8">
        <v>66476</v>
      </c>
      <c r="C115" s="9">
        <v>12.9</v>
      </c>
      <c r="D115" s="6">
        <v>6.7</v>
      </c>
      <c r="E115" s="6">
        <v>8.9</v>
      </c>
      <c r="F115" s="6">
        <v>5.9</v>
      </c>
      <c r="G115" s="6"/>
      <c r="H115" s="6"/>
    </row>
    <row r="116" spans="1:8">
      <c r="A116" s="2" t="s">
        <v>142</v>
      </c>
      <c r="B116" s="8">
        <v>66841</v>
      </c>
      <c r="C116" s="9">
        <v>13.1</v>
      </c>
      <c r="D116" s="6">
        <v>6.7</v>
      </c>
      <c r="E116" s="6">
        <v>9</v>
      </c>
      <c r="F116" s="6">
        <v>5.9</v>
      </c>
      <c r="G116" s="6"/>
      <c r="H116" s="6"/>
    </row>
    <row r="117" spans="1:8">
      <c r="A117" s="2" t="s">
        <v>143</v>
      </c>
      <c r="B117" s="8">
        <v>67206</v>
      </c>
      <c r="C117" s="9">
        <v>13.2</v>
      </c>
      <c r="D117" s="6">
        <v>6.7</v>
      </c>
      <c r="E117" s="6">
        <v>9.1999999999999993</v>
      </c>
      <c r="F117" s="6">
        <v>5.9</v>
      </c>
      <c r="G117" s="6"/>
      <c r="H117" s="6"/>
    </row>
    <row r="118" spans="1:8">
      <c r="A118" s="2" t="s">
        <v>144</v>
      </c>
      <c r="B118" s="8">
        <v>67572</v>
      </c>
      <c r="C118" s="9">
        <v>13.299999999999999</v>
      </c>
      <c r="D118" s="6">
        <v>6.8</v>
      </c>
      <c r="E118" s="6">
        <v>9.3000000000000007</v>
      </c>
      <c r="F118" s="6">
        <v>5.9</v>
      </c>
      <c r="G118" s="6"/>
      <c r="H118" s="6"/>
    </row>
    <row r="119" spans="1:8">
      <c r="A119" s="2" t="s">
        <v>145</v>
      </c>
      <c r="B119" s="8">
        <v>67937</v>
      </c>
      <c r="C119" s="9">
        <v>13.4</v>
      </c>
      <c r="D119" s="6">
        <v>6.8</v>
      </c>
      <c r="E119" s="6">
        <v>9.4</v>
      </c>
      <c r="F119" s="6">
        <v>5.9</v>
      </c>
      <c r="G119" s="6"/>
      <c r="H119" s="6"/>
    </row>
    <row r="120" spans="1:8">
      <c r="A120" s="2" t="s">
        <v>146</v>
      </c>
      <c r="B120" s="8">
        <v>68302</v>
      </c>
      <c r="C120" s="9">
        <v>13.6</v>
      </c>
      <c r="D120" s="6">
        <v>6.8</v>
      </c>
      <c r="E120" s="6">
        <v>9.6</v>
      </c>
      <c r="F120" s="6">
        <v>5.9</v>
      </c>
      <c r="G120" s="6"/>
      <c r="H120" s="6"/>
    </row>
    <row r="121" spans="1:8">
      <c r="A121" s="2" t="s">
        <v>147</v>
      </c>
      <c r="B121" s="8">
        <v>68667</v>
      </c>
      <c r="C121" s="9">
        <v>13.6</v>
      </c>
      <c r="D121" s="6">
        <v>6.8</v>
      </c>
      <c r="E121" s="6">
        <v>9.6999999999999993</v>
      </c>
      <c r="F121" s="6">
        <v>5.8</v>
      </c>
      <c r="H121" s="6"/>
    </row>
    <row r="122" spans="1:8">
      <c r="A122" s="2" t="s">
        <v>148</v>
      </c>
      <c r="B122" s="8">
        <v>69033</v>
      </c>
      <c r="C122" s="9">
        <v>13.799999999999999</v>
      </c>
      <c r="D122" s="6">
        <v>6.8</v>
      </c>
      <c r="E122" s="6">
        <v>9.9</v>
      </c>
      <c r="F122" s="6">
        <v>5.8</v>
      </c>
      <c r="H122" s="6"/>
    </row>
    <row r="123" spans="1:8">
      <c r="A123" s="2" t="s">
        <v>149</v>
      </c>
      <c r="B123" s="8">
        <v>69398</v>
      </c>
      <c r="C123" s="9">
        <v>14</v>
      </c>
      <c r="D123" s="6">
        <v>6.9</v>
      </c>
      <c r="E123" s="6">
        <v>10</v>
      </c>
      <c r="F123" s="6">
        <v>5.8</v>
      </c>
      <c r="H12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33"/>
  <sheetViews>
    <sheetView zoomScale="85" zoomScaleNormal="85" workbookViewId="0"/>
  </sheetViews>
  <sheetFormatPr defaultRowHeight="15"/>
  <cols>
    <col min="1" max="1" width="9.140625" style="11"/>
    <col min="2" max="2" width="9.42578125" style="11" bestFit="1" customWidth="1"/>
    <col min="7" max="8" width="9.140625" style="33"/>
    <col min="9" max="10" width="11.85546875" style="123" bestFit="1" customWidth="1"/>
    <col min="11" max="11" width="11.42578125" style="123" customWidth="1"/>
    <col min="12" max="13" width="19.42578125" style="123" bestFit="1" customWidth="1"/>
    <col min="14" max="14" width="9.140625" style="17"/>
  </cols>
  <sheetData>
    <row r="1" spans="1:21">
      <c r="C1" s="11" t="s">
        <v>198</v>
      </c>
      <c r="D1" s="11"/>
      <c r="E1" s="11"/>
      <c r="F1" s="11"/>
      <c r="O1" s="11"/>
    </row>
    <row r="2" spans="1:21">
      <c r="C2" s="11" t="s">
        <v>199</v>
      </c>
      <c r="D2" s="11" t="s">
        <v>200</v>
      </c>
      <c r="E2" s="11" t="s">
        <v>201</v>
      </c>
      <c r="F2" s="11"/>
      <c r="O2" s="11"/>
    </row>
    <row r="3" spans="1:21">
      <c r="A3" s="10" t="s">
        <v>207</v>
      </c>
      <c r="B3" s="13" t="s">
        <v>1</v>
      </c>
      <c r="C3" s="12" t="s">
        <v>202</v>
      </c>
      <c r="D3" s="12" t="s">
        <v>203</v>
      </c>
      <c r="E3" s="12" t="s">
        <v>204</v>
      </c>
      <c r="F3" s="12" t="s">
        <v>206</v>
      </c>
      <c r="G3" s="34"/>
      <c r="H3" s="34"/>
      <c r="I3" s="124"/>
      <c r="O3" s="12" t="s">
        <v>205</v>
      </c>
    </row>
    <row r="4" spans="1:21">
      <c r="A4" s="11" t="s">
        <v>8</v>
      </c>
      <c r="C4" t="s">
        <v>211</v>
      </c>
      <c r="D4" t="s">
        <v>212</v>
      </c>
      <c r="E4" t="s">
        <v>213</v>
      </c>
      <c r="F4" t="s">
        <v>216</v>
      </c>
      <c r="I4" s="123" t="s">
        <v>476</v>
      </c>
      <c r="J4" s="123" t="s">
        <v>476</v>
      </c>
      <c r="L4" s="123" t="s">
        <v>475</v>
      </c>
      <c r="M4" s="123" t="s">
        <v>475</v>
      </c>
      <c r="O4" t="s">
        <v>217</v>
      </c>
    </row>
    <row r="5" spans="1:21" ht="45">
      <c r="A5" s="11" t="s">
        <v>24</v>
      </c>
      <c r="C5" t="s">
        <v>210</v>
      </c>
      <c r="D5" t="s">
        <v>210</v>
      </c>
      <c r="E5" t="s">
        <v>210</v>
      </c>
      <c r="F5" t="s">
        <v>215</v>
      </c>
      <c r="I5" s="125" t="s">
        <v>474</v>
      </c>
      <c r="J5" s="125" t="s">
        <v>473</v>
      </c>
      <c r="K5" s="125" t="s">
        <v>477</v>
      </c>
      <c r="L5" s="125" t="s">
        <v>474</v>
      </c>
      <c r="M5" s="125" t="s">
        <v>473</v>
      </c>
      <c r="O5" t="s">
        <v>155</v>
      </c>
    </row>
    <row r="6" spans="1:21">
      <c r="A6" s="11" t="s">
        <v>28</v>
      </c>
      <c r="C6" t="s">
        <v>209</v>
      </c>
      <c r="D6" t="s">
        <v>209</v>
      </c>
      <c r="E6" t="s">
        <v>209</v>
      </c>
      <c r="F6" t="s">
        <v>214</v>
      </c>
      <c r="O6" t="s">
        <v>154</v>
      </c>
    </row>
    <row r="7" spans="1:21">
      <c r="A7" s="11" t="s">
        <v>208</v>
      </c>
      <c r="B7" s="14">
        <v>38017</v>
      </c>
      <c r="C7" s="15">
        <v>4965</v>
      </c>
      <c r="D7" s="15">
        <v>13841</v>
      </c>
      <c r="E7" s="16">
        <v>1938</v>
      </c>
      <c r="F7" s="15">
        <v>0</v>
      </c>
      <c r="G7" s="21"/>
      <c r="H7" s="21"/>
      <c r="L7" s="127" t="e">
        <v>#N/A</v>
      </c>
      <c r="M7" s="127" t="e">
        <v>#N/A</v>
      </c>
      <c r="O7" s="15">
        <v>-1</v>
      </c>
      <c r="S7" s="21"/>
      <c r="T7" s="21"/>
      <c r="U7" s="21"/>
    </row>
    <row r="8" spans="1:21">
      <c r="A8" s="11" t="s">
        <v>218</v>
      </c>
      <c r="B8" s="14">
        <v>38046</v>
      </c>
      <c r="C8" s="15">
        <v>4967</v>
      </c>
      <c r="D8" s="15">
        <v>13852</v>
      </c>
      <c r="E8" s="16">
        <v>1938.3</v>
      </c>
      <c r="F8" s="15">
        <v>0</v>
      </c>
      <c r="G8" s="21"/>
      <c r="H8" s="21"/>
      <c r="I8" s="126">
        <f t="shared" ref="I8:I39" si="0">(C8+D8)-(C7+D7)</f>
        <v>13</v>
      </c>
      <c r="L8" s="127">
        <f t="shared" ref="L8:L39" si="1">(E8-F8)-(E7-F7)</f>
        <v>0.29999999999995453</v>
      </c>
      <c r="M8" s="127" t="e">
        <v>#N/A</v>
      </c>
      <c r="O8" s="15">
        <v>-1</v>
      </c>
      <c r="S8" s="36"/>
      <c r="U8" s="22"/>
    </row>
    <row r="9" spans="1:21">
      <c r="A9" s="11" t="s">
        <v>219</v>
      </c>
      <c r="B9" s="14">
        <v>38077</v>
      </c>
      <c r="C9" s="15">
        <v>4973</v>
      </c>
      <c r="D9" s="15">
        <v>13884</v>
      </c>
      <c r="E9" s="16">
        <v>1941.2</v>
      </c>
      <c r="F9" s="15">
        <v>0</v>
      </c>
      <c r="G9" s="21"/>
      <c r="H9" s="21"/>
      <c r="I9" s="126">
        <f t="shared" si="0"/>
        <v>38</v>
      </c>
      <c r="K9" s="127"/>
      <c r="L9" s="127">
        <f t="shared" si="1"/>
        <v>2.9000000000000909</v>
      </c>
      <c r="M9" s="127" t="e">
        <v>#N/A</v>
      </c>
      <c r="O9" s="15">
        <v>-1</v>
      </c>
      <c r="S9" s="21"/>
      <c r="U9" s="22"/>
    </row>
    <row r="10" spans="1:21">
      <c r="A10" s="11" t="s">
        <v>220</v>
      </c>
      <c r="B10" s="14">
        <v>38107</v>
      </c>
      <c r="C10" s="15">
        <v>4973</v>
      </c>
      <c r="D10" s="15">
        <v>13888</v>
      </c>
      <c r="E10" s="16">
        <v>1964.5</v>
      </c>
      <c r="F10" s="15">
        <v>0</v>
      </c>
      <c r="G10" s="21"/>
      <c r="H10" s="21"/>
      <c r="I10" s="126">
        <f t="shared" si="0"/>
        <v>4</v>
      </c>
      <c r="J10" s="127">
        <f>AVERAGE(I8:I10)</f>
        <v>18.333333333333332</v>
      </c>
      <c r="K10" s="127"/>
      <c r="L10" s="127">
        <f t="shared" si="1"/>
        <v>23.299999999999955</v>
      </c>
      <c r="M10" s="127">
        <f>AVERAGE(L8:L10)</f>
        <v>8.8333333333333339</v>
      </c>
      <c r="N10" s="22"/>
      <c r="O10" s="15">
        <v>-1</v>
      </c>
      <c r="S10" s="36"/>
    </row>
    <row r="11" spans="1:21">
      <c r="A11" s="11" t="s">
        <v>221</v>
      </c>
      <c r="B11" s="14">
        <v>38138</v>
      </c>
      <c r="C11" s="15">
        <v>4971</v>
      </c>
      <c r="D11" s="15">
        <v>13913</v>
      </c>
      <c r="E11" s="16">
        <v>1946.5</v>
      </c>
      <c r="F11" s="15">
        <v>0</v>
      </c>
      <c r="G11" s="21"/>
      <c r="H11" s="21"/>
      <c r="I11" s="126">
        <f t="shared" si="0"/>
        <v>23</v>
      </c>
      <c r="J11" s="127">
        <f t="shared" ref="J11:J74" si="2">AVERAGE(I9:I11)</f>
        <v>21.666666666666668</v>
      </c>
      <c r="K11" s="127"/>
      <c r="L11" s="127">
        <f t="shared" si="1"/>
        <v>-18</v>
      </c>
      <c r="M11" s="127">
        <f t="shared" ref="M11:M74" si="3">AVERAGE(L9:L11)</f>
        <v>2.7333333333333485</v>
      </c>
      <c r="N11" s="22"/>
      <c r="O11" s="15">
        <v>-1</v>
      </c>
      <c r="S11" s="21"/>
    </row>
    <row r="12" spans="1:21">
      <c r="A12" s="11" t="s">
        <v>222</v>
      </c>
      <c r="B12" s="14">
        <v>38168</v>
      </c>
      <c r="C12" s="15">
        <v>4978</v>
      </c>
      <c r="D12" s="15">
        <v>13893</v>
      </c>
      <c r="E12" s="16">
        <v>1947.5</v>
      </c>
      <c r="F12" s="15">
        <v>0</v>
      </c>
      <c r="G12" s="21"/>
      <c r="H12" s="21"/>
      <c r="I12" s="126">
        <f t="shared" si="0"/>
        <v>-13</v>
      </c>
      <c r="J12" s="127">
        <f t="shared" si="2"/>
        <v>4.666666666666667</v>
      </c>
      <c r="L12" s="127">
        <f t="shared" si="1"/>
        <v>1</v>
      </c>
      <c r="M12" s="127">
        <f t="shared" si="3"/>
        <v>2.099999999999985</v>
      </c>
      <c r="N12" s="22"/>
      <c r="O12" s="15">
        <v>-1</v>
      </c>
      <c r="S12" s="36"/>
    </row>
    <row r="13" spans="1:21">
      <c r="A13" s="11" t="s">
        <v>223</v>
      </c>
      <c r="B13" s="14">
        <v>38199</v>
      </c>
      <c r="C13" s="15">
        <v>4982</v>
      </c>
      <c r="D13" s="15">
        <v>13895</v>
      </c>
      <c r="E13" s="16">
        <v>1948.4</v>
      </c>
      <c r="F13" s="15">
        <v>0</v>
      </c>
      <c r="G13" s="21"/>
      <c r="H13" s="21"/>
      <c r="I13" s="126">
        <f t="shared" si="0"/>
        <v>6</v>
      </c>
      <c r="J13" s="127">
        <f t="shared" si="2"/>
        <v>5.333333333333333</v>
      </c>
      <c r="K13" s="127">
        <f>AVERAGE(I8:I13)</f>
        <v>11.833333333333334</v>
      </c>
      <c r="L13" s="127">
        <f t="shared" si="1"/>
        <v>0.90000000000009095</v>
      </c>
      <c r="M13" s="127">
        <f t="shared" si="3"/>
        <v>-5.3666666666666361</v>
      </c>
      <c r="N13" s="22"/>
      <c r="O13" s="15">
        <v>-1</v>
      </c>
      <c r="S13" s="21"/>
    </row>
    <row r="14" spans="1:21">
      <c r="A14" s="11" t="s">
        <v>224</v>
      </c>
      <c r="B14" s="14">
        <v>38230</v>
      </c>
      <c r="C14" s="15">
        <v>4985</v>
      </c>
      <c r="D14" s="15">
        <v>13912</v>
      </c>
      <c r="E14" s="16">
        <v>1949.2</v>
      </c>
      <c r="F14" s="15">
        <v>0</v>
      </c>
      <c r="G14" s="21"/>
      <c r="H14" s="21"/>
      <c r="I14" s="126">
        <f t="shared" si="0"/>
        <v>20</v>
      </c>
      <c r="J14" s="127">
        <f t="shared" si="2"/>
        <v>4.333333333333333</v>
      </c>
      <c r="K14" s="127">
        <f t="shared" ref="K14:K77" si="4">AVERAGE(I9:I14)</f>
        <v>13</v>
      </c>
      <c r="L14" s="127">
        <f t="shared" si="1"/>
        <v>0.79999999999995453</v>
      </c>
      <c r="M14" s="127">
        <f t="shared" si="3"/>
        <v>0.90000000000001512</v>
      </c>
      <c r="N14" s="22"/>
      <c r="O14" s="15">
        <v>-1</v>
      </c>
      <c r="S14" s="36"/>
    </row>
    <row r="15" spans="1:21">
      <c r="A15" s="11" t="s">
        <v>225</v>
      </c>
      <c r="B15" s="14">
        <v>38260</v>
      </c>
      <c r="C15" s="15">
        <v>4985</v>
      </c>
      <c r="D15" s="15">
        <v>13921</v>
      </c>
      <c r="E15" s="16">
        <v>1950.6</v>
      </c>
      <c r="F15" s="15">
        <v>0</v>
      </c>
      <c r="G15" s="21"/>
      <c r="H15" s="21"/>
      <c r="I15" s="126">
        <f t="shared" si="0"/>
        <v>9</v>
      </c>
      <c r="J15" s="127">
        <f t="shared" si="2"/>
        <v>11.666666666666666</v>
      </c>
      <c r="K15" s="127">
        <f t="shared" si="4"/>
        <v>8.1666666666666661</v>
      </c>
      <c r="L15" s="127">
        <f t="shared" si="1"/>
        <v>1.3999999999998636</v>
      </c>
      <c r="M15" s="127">
        <f t="shared" si="3"/>
        <v>1.033333333333303</v>
      </c>
      <c r="N15" s="22"/>
      <c r="O15" s="15">
        <v>-1</v>
      </c>
      <c r="S15" s="21"/>
    </row>
    <row r="16" spans="1:21">
      <c r="A16" s="11" t="s">
        <v>226</v>
      </c>
      <c r="B16" s="14">
        <v>38291</v>
      </c>
      <c r="C16" s="15">
        <v>4993</v>
      </c>
      <c r="D16" s="15">
        <v>13939</v>
      </c>
      <c r="E16" s="16">
        <v>1947.4</v>
      </c>
      <c r="F16" s="15">
        <v>0</v>
      </c>
      <c r="G16" s="21"/>
      <c r="H16" s="21"/>
      <c r="I16" s="126">
        <f t="shared" si="0"/>
        <v>26</v>
      </c>
      <c r="J16" s="127">
        <f t="shared" si="2"/>
        <v>18.333333333333332</v>
      </c>
      <c r="K16" s="127">
        <f t="shared" si="4"/>
        <v>11.833333333333334</v>
      </c>
      <c r="L16" s="127">
        <f t="shared" si="1"/>
        <v>-3.1999999999998181</v>
      </c>
      <c r="M16" s="127">
        <f t="shared" si="3"/>
        <v>-0.33333333333333331</v>
      </c>
      <c r="N16" s="22"/>
      <c r="O16" s="15">
        <v>-1</v>
      </c>
      <c r="S16" s="36"/>
    </row>
    <row r="17" spans="1:19">
      <c r="A17" s="11" t="s">
        <v>227</v>
      </c>
      <c r="B17" s="14">
        <v>38321</v>
      </c>
      <c r="C17" s="15">
        <v>4998</v>
      </c>
      <c r="D17" s="15">
        <v>13967</v>
      </c>
      <c r="E17" s="16">
        <v>1951.5</v>
      </c>
      <c r="F17" s="15">
        <v>0</v>
      </c>
      <c r="G17" s="21"/>
      <c r="H17" s="21"/>
      <c r="I17" s="126">
        <f t="shared" si="0"/>
        <v>33</v>
      </c>
      <c r="J17" s="127">
        <f t="shared" si="2"/>
        <v>22.666666666666668</v>
      </c>
      <c r="K17" s="127">
        <f t="shared" si="4"/>
        <v>13.5</v>
      </c>
      <c r="L17" s="127">
        <f t="shared" si="1"/>
        <v>4.0999999999999091</v>
      </c>
      <c r="M17" s="127">
        <f t="shared" si="3"/>
        <v>0.76666666666665151</v>
      </c>
      <c r="N17" s="22"/>
      <c r="O17" s="15">
        <v>-1</v>
      </c>
      <c r="S17" s="21"/>
    </row>
    <row r="18" spans="1:19">
      <c r="A18" s="11" t="s">
        <v>228</v>
      </c>
      <c r="B18" s="14">
        <v>38352</v>
      </c>
      <c r="C18" s="15">
        <v>4995</v>
      </c>
      <c r="D18" s="15">
        <v>13970</v>
      </c>
      <c r="E18" s="16">
        <v>1951.6</v>
      </c>
      <c r="F18" s="15">
        <v>0</v>
      </c>
      <c r="G18" s="21"/>
      <c r="H18" s="21"/>
      <c r="I18" s="126">
        <f t="shared" si="0"/>
        <v>0</v>
      </c>
      <c r="J18" s="127">
        <f t="shared" si="2"/>
        <v>19.666666666666668</v>
      </c>
      <c r="K18" s="127">
        <f t="shared" si="4"/>
        <v>15.666666666666666</v>
      </c>
      <c r="L18" s="127">
        <f t="shared" si="1"/>
        <v>9.9999999999909051E-2</v>
      </c>
      <c r="M18" s="127">
        <f t="shared" si="3"/>
        <v>0.33333333333333331</v>
      </c>
      <c r="N18" s="22"/>
      <c r="O18" s="15">
        <v>-1</v>
      </c>
      <c r="S18" s="36"/>
    </row>
    <row r="19" spans="1:19">
      <c r="A19" s="11" t="s">
        <v>229</v>
      </c>
      <c r="B19" s="14">
        <v>38383</v>
      </c>
      <c r="C19" s="15">
        <v>5019</v>
      </c>
      <c r="D19" s="15">
        <v>13989</v>
      </c>
      <c r="E19" s="16">
        <v>1950.3</v>
      </c>
      <c r="F19" s="15">
        <v>0</v>
      </c>
      <c r="G19" s="21"/>
      <c r="H19" s="21"/>
      <c r="I19" s="126">
        <f t="shared" si="0"/>
        <v>43</v>
      </c>
      <c r="J19" s="127">
        <f t="shared" si="2"/>
        <v>25.333333333333332</v>
      </c>
      <c r="K19" s="127">
        <f t="shared" si="4"/>
        <v>21.833333333333332</v>
      </c>
      <c r="L19" s="127">
        <f t="shared" si="1"/>
        <v>-1.2999999999999545</v>
      </c>
      <c r="M19" s="127">
        <f t="shared" si="3"/>
        <v>0.96666666666662115</v>
      </c>
      <c r="N19" s="22"/>
      <c r="O19" s="15">
        <v>-1</v>
      </c>
      <c r="S19" s="21"/>
    </row>
    <row r="20" spans="1:19">
      <c r="A20" s="11" t="s">
        <v>230</v>
      </c>
      <c r="B20" s="14">
        <v>38411</v>
      </c>
      <c r="C20" s="15">
        <v>5015</v>
      </c>
      <c r="D20" s="15">
        <v>14001</v>
      </c>
      <c r="E20" s="16">
        <v>1953.1</v>
      </c>
      <c r="F20" s="15">
        <v>0</v>
      </c>
      <c r="G20" s="21"/>
      <c r="H20" s="21"/>
      <c r="I20" s="126">
        <f t="shared" si="0"/>
        <v>8</v>
      </c>
      <c r="J20" s="127">
        <f t="shared" si="2"/>
        <v>17</v>
      </c>
      <c r="K20" s="127">
        <f t="shared" si="4"/>
        <v>19.833333333333332</v>
      </c>
      <c r="L20" s="127">
        <f t="shared" si="1"/>
        <v>2.7999999999999545</v>
      </c>
      <c r="M20" s="127">
        <f t="shared" si="3"/>
        <v>0.53333333333330302</v>
      </c>
      <c r="N20" s="22"/>
      <c r="O20" s="15">
        <v>-1</v>
      </c>
      <c r="S20" s="36"/>
    </row>
    <row r="21" spans="1:19">
      <c r="A21" s="11" t="s">
        <v>231</v>
      </c>
      <c r="B21" s="14">
        <v>38442</v>
      </c>
      <c r="C21" s="15">
        <v>5013</v>
      </c>
      <c r="D21" s="15">
        <v>13994</v>
      </c>
      <c r="E21" s="16">
        <v>1957.9</v>
      </c>
      <c r="F21" s="15">
        <v>0</v>
      </c>
      <c r="G21" s="21"/>
      <c r="H21" s="21"/>
      <c r="I21" s="126">
        <f t="shared" si="0"/>
        <v>-9</v>
      </c>
      <c r="J21" s="127">
        <f t="shared" si="2"/>
        <v>14</v>
      </c>
      <c r="K21" s="127">
        <f t="shared" si="4"/>
        <v>16.833333333333332</v>
      </c>
      <c r="L21" s="127">
        <f t="shared" si="1"/>
        <v>4.8000000000001819</v>
      </c>
      <c r="M21" s="127">
        <f t="shared" si="3"/>
        <v>2.1000000000000605</v>
      </c>
      <c r="N21" s="22"/>
      <c r="O21" s="15">
        <v>-1</v>
      </c>
      <c r="S21" s="21"/>
    </row>
    <row r="22" spans="1:19">
      <c r="A22" s="11" t="s">
        <v>232</v>
      </c>
      <c r="B22" s="14">
        <v>38472</v>
      </c>
      <c r="C22" s="15">
        <v>5019</v>
      </c>
      <c r="D22" s="15">
        <v>14010</v>
      </c>
      <c r="E22" s="16">
        <v>1955.4</v>
      </c>
      <c r="F22" s="15">
        <v>0</v>
      </c>
      <c r="G22" s="21"/>
      <c r="H22" s="21"/>
      <c r="I22" s="126">
        <f t="shared" si="0"/>
        <v>22</v>
      </c>
      <c r="J22" s="127">
        <f t="shared" si="2"/>
        <v>7</v>
      </c>
      <c r="K22" s="127">
        <f t="shared" si="4"/>
        <v>16.166666666666668</v>
      </c>
      <c r="L22" s="127">
        <f t="shared" si="1"/>
        <v>-2.5</v>
      </c>
      <c r="M22" s="127">
        <f t="shared" si="3"/>
        <v>1.7000000000000455</v>
      </c>
      <c r="N22" s="22"/>
      <c r="O22" s="15">
        <v>-1</v>
      </c>
      <c r="S22" s="36"/>
    </row>
    <row r="23" spans="1:19">
      <c r="A23" s="11" t="s">
        <v>233</v>
      </c>
      <c r="B23" s="14">
        <v>38503</v>
      </c>
      <c r="C23" s="15">
        <v>5022</v>
      </c>
      <c r="D23" s="15">
        <v>14025</v>
      </c>
      <c r="E23" s="16">
        <v>1957.3</v>
      </c>
      <c r="F23" s="15">
        <v>0</v>
      </c>
      <c r="G23" s="21"/>
      <c r="H23" s="21"/>
      <c r="I23" s="126">
        <f t="shared" si="0"/>
        <v>18</v>
      </c>
      <c r="J23" s="127">
        <f t="shared" si="2"/>
        <v>10.333333333333334</v>
      </c>
      <c r="K23" s="127">
        <f t="shared" si="4"/>
        <v>13.666666666666666</v>
      </c>
      <c r="L23" s="127">
        <f t="shared" si="1"/>
        <v>1.8999999999998636</v>
      </c>
      <c r="M23" s="127">
        <f t="shared" si="3"/>
        <v>1.4000000000000152</v>
      </c>
      <c r="N23" s="22"/>
      <c r="O23" s="15">
        <v>-1</v>
      </c>
      <c r="S23" s="21"/>
    </row>
    <row r="24" spans="1:19">
      <c r="A24" s="11" t="s">
        <v>234</v>
      </c>
      <c r="B24" s="14">
        <v>38533</v>
      </c>
      <c r="C24" s="15">
        <v>5029</v>
      </c>
      <c r="D24" s="15">
        <v>14001</v>
      </c>
      <c r="E24" s="16">
        <v>1956.3</v>
      </c>
      <c r="F24" s="15">
        <v>0</v>
      </c>
      <c r="G24" s="21"/>
      <c r="H24" s="21"/>
      <c r="I24" s="126">
        <f t="shared" si="0"/>
        <v>-17</v>
      </c>
      <c r="J24" s="127">
        <f t="shared" si="2"/>
        <v>7.666666666666667</v>
      </c>
      <c r="K24" s="127">
        <f t="shared" si="4"/>
        <v>10.833333333333334</v>
      </c>
      <c r="L24" s="127">
        <f t="shared" si="1"/>
        <v>-1</v>
      </c>
      <c r="M24" s="127">
        <f t="shared" si="3"/>
        <v>-0.53333333333337885</v>
      </c>
      <c r="N24" s="22"/>
      <c r="O24" s="15">
        <v>-1</v>
      </c>
      <c r="S24" s="36"/>
    </row>
    <row r="25" spans="1:19">
      <c r="A25" s="11" t="s">
        <v>235</v>
      </c>
      <c r="B25" s="14">
        <v>38564</v>
      </c>
      <c r="C25" s="15">
        <v>5040</v>
      </c>
      <c r="D25" s="15">
        <v>14089</v>
      </c>
      <c r="E25" s="16">
        <v>1954</v>
      </c>
      <c r="F25" s="15">
        <v>0</v>
      </c>
      <c r="G25" s="21"/>
      <c r="H25" s="21"/>
      <c r="I25" s="126">
        <f t="shared" si="0"/>
        <v>99</v>
      </c>
      <c r="J25" s="127">
        <f t="shared" si="2"/>
        <v>33.333333333333336</v>
      </c>
      <c r="K25" s="127">
        <f t="shared" si="4"/>
        <v>20.166666666666668</v>
      </c>
      <c r="L25" s="127">
        <f t="shared" si="1"/>
        <v>-2.2999999999999545</v>
      </c>
      <c r="M25" s="127">
        <f t="shared" si="3"/>
        <v>-0.46666666666669698</v>
      </c>
      <c r="N25" s="22"/>
      <c r="O25" s="15">
        <v>-1</v>
      </c>
      <c r="S25" s="21"/>
    </row>
    <row r="26" spans="1:19">
      <c r="A26" s="11" t="s">
        <v>236</v>
      </c>
      <c r="B26" s="14">
        <v>38595</v>
      </c>
      <c r="C26" s="15">
        <v>5038</v>
      </c>
      <c r="D26" s="15">
        <v>14094</v>
      </c>
      <c r="E26" s="16">
        <v>1955.6</v>
      </c>
      <c r="F26" s="15">
        <v>0</v>
      </c>
      <c r="G26" s="21"/>
      <c r="H26" s="21"/>
      <c r="I26" s="126">
        <f t="shared" si="0"/>
        <v>3</v>
      </c>
      <c r="J26" s="127">
        <f t="shared" si="2"/>
        <v>28.333333333333332</v>
      </c>
      <c r="K26" s="127">
        <f t="shared" si="4"/>
        <v>19.333333333333332</v>
      </c>
      <c r="L26" s="127">
        <f t="shared" si="1"/>
        <v>1.5999999999999091</v>
      </c>
      <c r="M26" s="127">
        <f t="shared" si="3"/>
        <v>-0.56666666666668186</v>
      </c>
      <c r="N26" s="22"/>
      <c r="O26" s="15">
        <v>-1</v>
      </c>
      <c r="S26" s="36"/>
    </row>
    <row r="27" spans="1:19">
      <c r="A27" s="11" t="s">
        <v>237</v>
      </c>
      <c r="B27" s="14">
        <v>38625</v>
      </c>
      <c r="C27" s="15">
        <v>5040</v>
      </c>
      <c r="D27" s="15">
        <v>14073</v>
      </c>
      <c r="E27" s="16">
        <v>1956.8</v>
      </c>
      <c r="F27" s="15">
        <v>0</v>
      </c>
      <c r="G27" s="21"/>
      <c r="H27" s="21"/>
      <c r="I27" s="126">
        <f t="shared" si="0"/>
        <v>-19</v>
      </c>
      <c r="J27" s="127">
        <f t="shared" si="2"/>
        <v>27.666666666666668</v>
      </c>
      <c r="K27" s="127">
        <f t="shared" si="4"/>
        <v>17.666666666666668</v>
      </c>
      <c r="L27" s="127">
        <f t="shared" si="1"/>
        <v>1.2000000000000455</v>
      </c>
      <c r="M27" s="127">
        <f t="shared" si="3"/>
        <v>0.16666666666666666</v>
      </c>
      <c r="N27" s="22"/>
      <c r="O27" s="15">
        <v>-1</v>
      </c>
      <c r="S27" s="21"/>
    </row>
    <row r="28" spans="1:19">
      <c r="A28" s="11" t="s">
        <v>238</v>
      </c>
      <c r="B28" s="14">
        <v>38656</v>
      </c>
      <c r="C28" s="15">
        <v>5037</v>
      </c>
      <c r="D28" s="15">
        <v>14057</v>
      </c>
      <c r="E28" s="16">
        <v>1960.6</v>
      </c>
      <c r="F28" s="15">
        <v>0</v>
      </c>
      <c r="G28" s="21"/>
      <c r="H28" s="21"/>
      <c r="I28" s="126">
        <f t="shared" si="0"/>
        <v>-19</v>
      </c>
      <c r="J28" s="127">
        <f t="shared" si="2"/>
        <v>-11.666666666666666</v>
      </c>
      <c r="K28" s="127">
        <f t="shared" si="4"/>
        <v>10.833333333333334</v>
      </c>
      <c r="L28" s="127">
        <f t="shared" si="1"/>
        <v>3.7999999999999545</v>
      </c>
      <c r="M28" s="127">
        <f t="shared" si="3"/>
        <v>2.1999999999999695</v>
      </c>
      <c r="N28" s="22"/>
      <c r="O28" s="15">
        <v>-1</v>
      </c>
      <c r="S28" s="36"/>
    </row>
    <row r="29" spans="1:19">
      <c r="A29" s="11" t="s">
        <v>239</v>
      </c>
      <c r="B29" s="14">
        <v>38686</v>
      </c>
      <c r="C29" s="15">
        <v>5045</v>
      </c>
      <c r="D29" s="15">
        <v>14075</v>
      </c>
      <c r="E29" s="16">
        <v>1963.8</v>
      </c>
      <c r="F29" s="15">
        <v>0</v>
      </c>
      <c r="G29" s="21"/>
      <c r="H29" s="21"/>
      <c r="I29" s="126">
        <f t="shared" si="0"/>
        <v>26</v>
      </c>
      <c r="J29" s="127">
        <f t="shared" si="2"/>
        <v>-4</v>
      </c>
      <c r="K29" s="127">
        <f t="shared" si="4"/>
        <v>12.166666666666666</v>
      </c>
      <c r="L29" s="127">
        <f t="shared" si="1"/>
        <v>3.2000000000000455</v>
      </c>
      <c r="M29" s="127">
        <f t="shared" si="3"/>
        <v>2.7333333333333485</v>
      </c>
      <c r="N29" s="22"/>
      <c r="O29" s="15">
        <v>-1</v>
      </c>
      <c r="S29" s="21"/>
    </row>
    <row r="30" spans="1:19">
      <c r="A30" s="11" t="s">
        <v>240</v>
      </c>
      <c r="B30" s="14">
        <v>38717</v>
      </c>
      <c r="C30" s="15">
        <v>5061</v>
      </c>
      <c r="D30" s="15">
        <v>14085</v>
      </c>
      <c r="E30" s="16">
        <v>1957.9</v>
      </c>
      <c r="F30" s="15">
        <v>0</v>
      </c>
      <c r="G30" s="21"/>
      <c r="H30" s="21"/>
      <c r="I30" s="126">
        <f t="shared" si="0"/>
        <v>26</v>
      </c>
      <c r="J30" s="127">
        <f t="shared" si="2"/>
        <v>11</v>
      </c>
      <c r="K30" s="127">
        <f t="shared" si="4"/>
        <v>19.333333333333332</v>
      </c>
      <c r="L30" s="127">
        <f t="shared" si="1"/>
        <v>-5.8999999999998636</v>
      </c>
      <c r="M30" s="127">
        <f t="shared" si="3"/>
        <v>0.36666666666671216</v>
      </c>
      <c r="N30" s="22"/>
      <c r="O30" s="15">
        <v>-1</v>
      </c>
      <c r="S30" s="36"/>
    </row>
    <row r="31" spans="1:19">
      <c r="A31" s="11" t="s">
        <v>241</v>
      </c>
      <c r="B31" s="14">
        <v>38748</v>
      </c>
      <c r="C31" s="15">
        <v>5033</v>
      </c>
      <c r="D31" s="15">
        <v>14087</v>
      </c>
      <c r="E31" s="16">
        <v>1953.8</v>
      </c>
      <c r="F31" s="15">
        <v>0</v>
      </c>
      <c r="G31" s="21"/>
      <c r="H31" s="21"/>
      <c r="I31" s="126">
        <f t="shared" si="0"/>
        <v>-26</v>
      </c>
      <c r="J31" s="127">
        <f t="shared" si="2"/>
        <v>8.6666666666666661</v>
      </c>
      <c r="K31" s="127">
        <f t="shared" si="4"/>
        <v>-1.5</v>
      </c>
      <c r="L31" s="127">
        <f t="shared" si="1"/>
        <v>-4.1000000000001364</v>
      </c>
      <c r="M31" s="127">
        <f t="shared" si="3"/>
        <v>-2.2666666666666515</v>
      </c>
      <c r="N31" s="22"/>
      <c r="O31" s="15">
        <v>-1</v>
      </c>
      <c r="S31" s="21"/>
    </row>
    <row r="32" spans="1:19">
      <c r="A32" s="11" t="s">
        <v>242</v>
      </c>
      <c r="B32" s="14">
        <v>38776</v>
      </c>
      <c r="C32" s="15">
        <v>5049</v>
      </c>
      <c r="D32" s="15">
        <v>14096</v>
      </c>
      <c r="E32" s="16">
        <v>1958.9</v>
      </c>
      <c r="F32" s="15">
        <v>0</v>
      </c>
      <c r="G32" s="21"/>
      <c r="H32" s="21"/>
      <c r="I32" s="126">
        <f t="shared" si="0"/>
        <v>25</v>
      </c>
      <c r="J32" s="127">
        <f t="shared" si="2"/>
        <v>8.3333333333333339</v>
      </c>
      <c r="K32" s="127">
        <f t="shared" si="4"/>
        <v>2.1666666666666665</v>
      </c>
      <c r="L32" s="127">
        <f t="shared" si="1"/>
        <v>5.1000000000001364</v>
      </c>
      <c r="M32" s="127">
        <f t="shared" si="3"/>
        <v>-1.6333333333332878</v>
      </c>
      <c r="N32" s="22"/>
      <c r="O32" s="15">
        <v>-1</v>
      </c>
      <c r="S32" s="36"/>
    </row>
    <row r="33" spans="1:19">
      <c r="A33" s="11" t="s">
        <v>243</v>
      </c>
      <c r="B33" s="14">
        <v>38807</v>
      </c>
      <c r="C33" s="15">
        <v>5059</v>
      </c>
      <c r="D33" s="15">
        <v>14111</v>
      </c>
      <c r="E33" s="16">
        <v>1960.4</v>
      </c>
      <c r="F33" s="15">
        <v>0</v>
      </c>
      <c r="G33" s="21"/>
      <c r="H33" s="21"/>
      <c r="I33" s="126">
        <f t="shared" si="0"/>
        <v>25</v>
      </c>
      <c r="J33" s="127">
        <f t="shared" si="2"/>
        <v>8</v>
      </c>
      <c r="K33" s="127">
        <f t="shared" si="4"/>
        <v>9.5</v>
      </c>
      <c r="L33" s="127">
        <f t="shared" si="1"/>
        <v>1.5</v>
      </c>
      <c r="M33" s="127">
        <f t="shared" si="3"/>
        <v>0.83333333333333337</v>
      </c>
      <c r="N33" s="22"/>
      <c r="O33" s="15">
        <v>-1</v>
      </c>
      <c r="S33" s="21"/>
    </row>
    <row r="34" spans="1:19">
      <c r="A34" s="11" t="s">
        <v>244</v>
      </c>
      <c r="B34" s="14">
        <v>38837</v>
      </c>
      <c r="C34" s="15">
        <v>5064</v>
      </c>
      <c r="D34" s="15">
        <v>14122</v>
      </c>
      <c r="E34" s="16">
        <v>1962.1</v>
      </c>
      <c r="F34" s="15">
        <v>0</v>
      </c>
      <c r="G34" s="21"/>
      <c r="H34" s="21"/>
      <c r="I34" s="126">
        <f t="shared" si="0"/>
        <v>16</v>
      </c>
      <c r="J34" s="127">
        <f t="shared" si="2"/>
        <v>22</v>
      </c>
      <c r="K34" s="127">
        <f t="shared" si="4"/>
        <v>15.333333333333334</v>
      </c>
      <c r="L34" s="127">
        <f t="shared" si="1"/>
        <v>1.6999999999998181</v>
      </c>
      <c r="M34" s="127">
        <f t="shared" si="3"/>
        <v>2.7666666666666515</v>
      </c>
      <c r="N34" s="22"/>
      <c r="O34" s="15">
        <v>-1</v>
      </c>
      <c r="S34" s="36"/>
    </row>
    <row r="35" spans="1:19">
      <c r="A35" s="11" t="s">
        <v>245</v>
      </c>
      <c r="B35" s="14">
        <v>38868</v>
      </c>
      <c r="C35" s="15">
        <v>5072</v>
      </c>
      <c r="D35" s="15">
        <v>14120</v>
      </c>
      <c r="E35" s="16">
        <v>1963.3</v>
      </c>
      <c r="F35" s="15">
        <v>0</v>
      </c>
      <c r="G35" s="21"/>
      <c r="H35" s="21"/>
      <c r="I35" s="126">
        <f t="shared" si="0"/>
        <v>6</v>
      </c>
      <c r="J35" s="127">
        <f t="shared" si="2"/>
        <v>15.666666666666666</v>
      </c>
      <c r="K35" s="127">
        <f t="shared" si="4"/>
        <v>12</v>
      </c>
      <c r="L35" s="127">
        <f t="shared" si="1"/>
        <v>1.2000000000000455</v>
      </c>
      <c r="M35" s="127">
        <f t="shared" si="3"/>
        <v>1.4666666666666213</v>
      </c>
      <c r="N35" s="22"/>
      <c r="O35" s="15">
        <v>-1</v>
      </c>
      <c r="S35" s="21"/>
    </row>
    <row r="36" spans="1:19">
      <c r="A36" s="11" t="s">
        <v>246</v>
      </c>
      <c r="B36" s="14">
        <v>38898</v>
      </c>
      <c r="C36" s="15">
        <v>5069</v>
      </c>
      <c r="D36" s="15">
        <v>14117</v>
      </c>
      <c r="E36" s="16">
        <v>1964.3</v>
      </c>
      <c r="F36" s="15">
        <v>0</v>
      </c>
      <c r="G36" s="21"/>
      <c r="H36" s="21"/>
      <c r="I36" s="126">
        <f t="shared" si="0"/>
        <v>-6</v>
      </c>
      <c r="J36" s="127">
        <f t="shared" si="2"/>
        <v>5.333333333333333</v>
      </c>
      <c r="K36" s="127">
        <f t="shared" si="4"/>
        <v>6.666666666666667</v>
      </c>
      <c r="L36" s="127">
        <f t="shared" si="1"/>
        <v>1</v>
      </c>
      <c r="M36" s="127">
        <f t="shared" si="3"/>
        <v>1.2999999999999545</v>
      </c>
      <c r="N36" s="22"/>
      <c r="O36" s="15">
        <v>-1</v>
      </c>
      <c r="S36" s="36"/>
    </row>
    <row r="37" spans="1:19">
      <c r="A37" s="11" t="s">
        <v>247</v>
      </c>
      <c r="B37" s="14">
        <v>38929</v>
      </c>
      <c r="C37" s="15">
        <v>5075</v>
      </c>
      <c r="D37" s="15">
        <v>14158</v>
      </c>
      <c r="E37" s="16">
        <v>1965.9</v>
      </c>
      <c r="F37" s="15">
        <v>0</v>
      </c>
      <c r="G37" s="21"/>
      <c r="H37" s="21"/>
      <c r="I37" s="126">
        <f t="shared" si="0"/>
        <v>47</v>
      </c>
      <c r="J37" s="127">
        <f t="shared" si="2"/>
        <v>15.666666666666666</v>
      </c>
      <c r="K37" s="127">
        <f t="shared" si="4"/>
        <v>18.833333333333332</v>
      </c>
      <c r="L37" s="127">
        <f t="shared" si="1"/>
        <v>1.6000000000001364</v>
      </c>
      <c r="M37" s="127">
        <f t="shared" si="3"/>
        <v>1.2666666666667272</v>
      </c>
      <c r="N37" s="22"/>
      <c r="O37" s="15">
        <v>-1</v>
      </c>
      <c r="S37" s="21"/>
    </row>
    <row r="38" spans="1:19">
      <c r="A38" s="11" t="s">
        <v>248</v>
      </c>
      <c r="B38" s="14">
        <v>38960</v>
      </c>
      <c r="C38" s="15">
        <v>5084</v>
      </c>
      <c r="D38" s="15">
        <v>14194</v>
      </c>
      <c r="E38" s="16">
        <v>1963.8</v>
      </c>
      <c r="F38" s="15">
        <v>0</v>
      </c>
      <c r="G38" s="21"/>
      <c r="H38" s="21"/>
      <c r="I38" s="126">
        <f t="shared" si="0"/>
        <v>45</v>
      </c>
      <c r="J38" s="127">
        <f t="shared" si="2"/>
        <v>28.666666666666668</v>
      </c>
      <c r="K38" s="127">
        <f t="shared" si="4"/>
        <v>22.166666666666668</v>
      </c>
      <c r="L38" s="127">
        <f t="shared" si="1"/>
        <v>-2.1000000000001364</v>
      </c>
      <c r="M38" s="127">
        <f t="shared" si="3"/>
        <v>0.16666666666666666</v>
      </c>
      <c r="N38" s="22"/>
      <c r="O38" s="15">
        <v>-1</v>
      </c>
      <c r="S38" s="36"/>
    </row>
    <row r="39" spans="1:19">
      <c r="A39" s="11" t="s">
        <v>249</v>
      </c>
      <c r="B39" s="14">
        <v>38990</v>
      </c>
      <c r="C39" s="15">
        <v>5099</v>
      </c>
      <c r="D39" s="15">
        <v>14251</v>
      </c>
      <c r="E39" s="16">
        <v>1963.3</v>
      </c>
      <c r="F39" s="15">
        <v>0</v>
      </c>
      <c r="G39" s="21"/>
      <c r="H39" s="21"/>
      <c r="I39" s="126">
        <f t="shared" si="0"/>
        <v>72</v>
      </c>
      <c r="J39" s="127">
        <f t="shared" si="2"/>
        <v>54.666666666666664</v>
      </c>
      <c r="K39" s="127">
        <f t="shared" si="4"/>
        <v>30</v>
      </c>
      <c r="L39" s="127">
        <f t="shared" si="1"/>
        <v>-0.5</v>
      </c>
      <c r="M39" s="127">
        <f t="shared" si="3"/>
        <v>-0.33333333333333331</v>
      </c>
      <c r="N39" s="22"/>
      <c r="O39" s="15">
        <v>-1</v>
      </c>
      <c r="S39" s="21"/>
    </row>
    <row r="40" spans="1:19">
      <c r="A40" s="11" t="s">
        <v>250</v>
      </c>
      <c r="B40" s="14">
        <v>39021</v>
      </c>
      <c r="C40" s="15">
        <v>5097</v>
      </c>
      <c r="D40" s="15">
        <v>14240</v>
      </c>
      <c r="E40" s="16">
        <v>1963.1</v>
      </c>
      <c r="F40" s="15">
        <v>0</v>
      </c>
      <c r="G40" s="21"/>
      <c r="H40" s="21"/>
      <c r="I40" s="126">
        <f t="shared" ref="I40:I71" si="5">(C40+D40)-(C39+D39)</f>
        <v>-13</v>
      </c>
      <c r="J40" s="127">
        <f t="shared" si="2"/>
        <v>34.666666666666664</v>
      </c>
      <c r="K40" s="127">
        <f t="shared" si="4"/>
        <v>25.166666666666668</v>
      </c>
      <c r="L40" s="127">
        <f t="shared" ref="L40:L71" si="6">(E40-F40)-(E39-F39)</f>
        <v>-0.20000000000004547</v>
      </c>
      <c r="M40" s="127">
        <f t="shared" si="3"/>
        <v>-0.93333333333339397</v>
      </c>
      <c r="N40" s="22"/>
      <c r="O40" s="15">
        <v>-1</v>
      </c>
      <c r="S40" s="36"/>
    </row>
    <row r="41" spans="1:19">
      <c r="A41" s="11" t="s">
        <v>251</v>
      </c>
      <c r="B41" s="14">
        <v>39051</v>
      </c>
      <c r="C41" s="15">
        <v>5100</v>
      </c>
      <c r="D41" s="15">
        <v>14254</v>
      </c>
      <c r="E41" s="16">
        <v>1961.8</v>
      </c>
      <c r="F41" s="15">
        <v>0</v>
      </c>
      <c r="G41" s="21"/>
      <c r="H41" s="21"/>
      <c r="I41" s="126">
        <f t="shared" si="5"/>
        <v>17</v>
      </c>
      <c r="J41" s="127">
        <f t="shared" si="2"/>
        <v>25.333333333333332</v>
      </c>
      <c r="K41" s="127">
        <f t="shared" si="4"/>
        <v>27</v>
      </c>
      <c r="L41" s="127">
        <f t="shared" si="6"/>
        <v>-1.2999999999999545</v>
      </c>
      <c r="M41" s="127">
        <f t="shared" si="3"/>
        <v>-0.66666666666666663</v>
      </c>
      <c r="N41" s="22"/>
      <c r="O41" s="15">
        <v>-1</v>
      </c>
      <c r="S41" s="21"/>
    </row>
    <row r="42" spans="1:19">
      <c r="A42" s="11" t="s">
        <v>252</v>
      </c>
      <c r="B42" s="14">
        <v>39082</v>
      </c>
      <c r="C42" s="15">
        <v>5098</v>
      </c>
      <c r="D42" s="15">
        <v>14260</v>
      </c>
      <c r="E42" s="16">
        <v>1962.2</v>
      </c>
      <c r="F42" s="15">
        <v>0</v>
      </c>
      <c r="G42" s="21"/>
      <c r="H42" s="21"/>
      <c r="I42" s="126">
        <f t="shared" si="5"/>
        <v>4</v>
      </c>
      <c r="J42" s="127">
        <f t="shared" si="2"/>
        <v>2.6666666666666665</v>
      </c>
      <c r="K42" s="127">
        <f t="shared" si="4"/>
        <v>28.666666666666668</v>
      </c>
      <c r="L42" s="127">
        <f t="shared" si="6"/>
        <v>0.40000000000009095</v>
      </c>
      <c r="M42" s="127">
        <f t="shared" si="3"/>
        <v>-0.36666666666663633</v>
      </c>
      <c r="N42" s="22"/>
      <c r="O42" s="15">
        <v>-1</v>
      </c>
      <c r="S42" s="36"/>
    </row>
    <row r="43" spans="1:19">
      <c r="A43" s="11" t="s">
        <v>253</v>
      </c>
      <c r="B43" s="14">
        <v>39113</v>
      </c>
      <c r="C43" s="15">
        <v>5087</v>
      </c>
      <c r="D43" s="15">
        <v>14277</v>
      </c>
      <c r="E43" s="16">
        <v>1964</v>
      </c>
      <c r="F43" s="15">
        <v>0</v>
      </c>
      <c r="G43" s="21"/>
      <c r="H43" s="21"/>
      <c r="I43" s="126">
        <f t="shared" si="5"/>
        <v>6</v>
      </c>
      <c r="J43" s="127">
        <f t="shared" si="2"/>
        <v>9</v>
      </c>
      <c r="K43" s="127">
        <f t="shared" si="4"/>
        <v>21.833333333333332</v>
      </c>
      <c r="L43" s="127">
        <f t="shared" si="6"/>
        <v>1.7999999999999545</v>
      </c>
      <c r="M43" s="127">
        <f t="shared" si="3"/>
        <v>0.3000000000000303</v>
      </c>
      <c r="N43" s="22"/>
      <c r="O43" s="15">
        <v>-1</v>
      </c>
      <c r="S43" s="21"/>
    </row>
    <row r="44" spans="1:19">
      <c r="A44" s="11" t="s">
        <v>254</v>
      </c>
      <c r="B44" s="14">
        <v>39141</v>
      </c>
      <c r="C44" s="15">
        <v>5114</v>
      </c>
      <c r="D44" s="15">
        <v>14285</v>
      </c>
      <c r="E44" s="16">
        <v>1964.4</v>
      </c>
      <c r="F44" s="15">
        <v>0</v>
      </c>
      <c r="G44" s="21"/>
      <c r="H44" s="21"/>
      <c r="I44" s="126">
        <f t="shared" si="5"/>
        <v>35</v>
      </c>
      <c r="J44" s="127">
        <f t="shared" si="2"/>
        <v>15</v>
      </c>
      <c r="K44" s="127">
        <f t="shared" si="4"/>
        <v>20.166666666666668</v>
      </c>
      <c r="L44" s="127">
        <f t="shared" si="6"/>
        <v>0.40000000000009095</v>
      </c>
      <c r="M44" s="127">
        <f t="shared" si="3"/>
        <v>0.8666666666667121</v>
      </c>
      <c r="N44" s="22"/>
      <c r="O44" s="15">
        <v>-1</v>
      </c>
      <c r="S44" s="36"/>
    </row>
    <row r="45" spans="1:19">
      <c r="A45" s="11" t="s">
        <v>255</v>
      </c>
      <c r="B45" s="14">
        <v>39172</v>
      </c>
      <c r="C45" s="15">
        <v>5118</v>
      </c>
      <c r="D45" s="15">
        <v>14300</v>
      </c>
      <c r="E45" s="16">
        <v>1965.1</v>
      </c>
      <c r="F45" s="15">
        <v>0</v>
      </c>
      <c r="G45" s="21"/>
      <c r="H45" s="21"/>
      <c r="I45" s="126">
        <f t="shared" si="5"/>
        <v>19</v>
      </c>
      <c r="J45" s="127">
        <f t="shared" si="2"/>
        <v>20</v>
      </c>
      <c r="K45" s="127">
        <f t="shared" si="4"/>
        <v>11.333333333333334</v>
      </c>
      <c r="L45" s="127">
        <f t="shared" si="6"/>
        <v>0.6999999999998181</v>
      </c>
      <c r="M45" s="127">
        <f t="shared" si="3"/>
        <v>0.96666666666662115</v>
      </c>
      <c r="N45" s="22"/>
      <c r="O45" s="15">
        <v>-1</v>
      </c>
      <c r="S45" s="21"/>
    </row>
    <row r="46" spans="1:19">
      <c r="A46" s="11" t="s">
        <v>256</v>
      </c>
      <c r="B46" s="14">
        <v>39202</v>
      </c>
      <c r="C46" s="15">
        <v>5121</v>
      </c>
      <c r="D46" s="15">
        <v>14322</v>
      </c>
      <c r="E46" s="16">
        <v>1965.3</v>
      </c>
      <c r="F46" s="15">
        <v>0</v>
      </c>
      <c r="G46" s="21"/>
      <c r="H46" s="21"/>
      <c r="I46" s="126">
        <f t="shared" si="5"/>
        <v>25</v>
      </c>
      <c r="J46" s="127">
        <f t="shared" si="2"/>
        <v>26.333333333333332</v>
      </c>
      <c r="K46" s="127">
        <f t="shared" si="4"/>
        <v>17.666666666666668</v>
      </c>
      <c r="L46" s="127">
        <f t="shared" si="6"/>
        <v>0.20000000000004547</v>
      </c>
      <c r="M46" s="127">
        <f t="shared" si="3"/>
        <v>0.43333333333331819</v>
      </c>
      <c r="N46" s="22"/>
      <c r="O46" s="15">
        <v>-1</v>
      </c>
      <c r="S46" s="36"/>
    </row>
    <row r="47" spans="1:19">
      <c r="A47" s="11" t="s">
        <v>257</v>
      </c>
      <c r="B47" s="14">
        <v>39233</v>
      </c>
      <c r="C47" s="15">
        <v>5121</v>
      </c>
      <c r="D47" s="15">
        <v>14339</v>
      </c>
      <c r="E47" s="16">
        <v>1962.9</v>
      </c>
      <c r="F47" s="15">
        <v>0</v>
      </c>
      <c r="G47" s="21"/>
      <c r="H47" s="21"/>
      <c r="I47" s="126">
        <f t="shared" si="5"/>
        <v>17</v>
      </c>
      <c r="J47" s="127">
        <f t="shared" si="2"/>
        <v>20.333333333333332</v>
      </c>
      <c r="K47" s="127">
        <f t="shared" si="4"/>
        <v>17.666666666666668</v>
      </c>
      <c r="L47" s="127">
        <f t="shared" si="6"/>
        <v>-2.3999999999998636</v>
      </c>
      <c r="M47" s="127">
        <f t="shared" si="3"/>
        <v>-0.5</v>
      </c>
      <c r="N47" s="22"/>
      <c r="O47" s="15">
        <v>-1</v>
      </c>
      <c r="S47" s="21"/>
    </row>
    <row r="48" spans="1:19">
      <c r="A48" s="11" t="s">
        <v>258</v>
      </c>
      <c r="B48" s="14">
        <v>39263</v>
      </c>
      <c r="C48" s="15">
        <v>5131</v>
      </c>
      <c r="D48" s="15">
        <v>14347</v>
      </c>
      <c r="E48" s="16">
        <v>1960</v>
      </c>
      <c r="F48" s="15">
        <v>0</v>
      </c>
      <c r="G48" s="21"/>
      <c r="H48" s="21"/>
      <c r="I48" s="126">
        <f t="shared" si="5"/>
        <v>18</v>
      </c>
      <c r="J48" s="127">
        <f t="shared" si="2"/>
        <v>20</v>
      </c>
      <c r="K48" s="127">
        <f t="shared" si="4"/>
        <v>20</v>
      </c>
      <c r="L48" s="127">
        <f t="shared" si="6"/>
        <v>-2.9000000000000909</v>
      </c>
      <c r="M48" s="127">
        <f t="shared" si="3"/>
        <v>-1.6999999999999698</v>
      </c>
      <c r="N48" s="22"/>
      <c r="O48" s="15">
        <v>-1</v>
      </c>
      <c r="S48" s="36"/>
    </row>
    <row r="49" spans="1:19">
      <c r="A49" s="11" t="s">
        <v>259</v>
      </c>
      <c r="B49" s="14">
        <v>39294</v>
      </c>
      <c r="C49" s="15">
        <v>5119</v>
      </c>
      <c r="D49" s="15">
        <v>14325</v>
      </c>
      <c r="E49" s="16">
        <v>1964.5</v>
      </c>
      <c r="F49" s="15">
        <v>0</v>
      </c>
      <c r="G49" s="21"/>
      <c r="H49" s="21"/>
      <c r="I49" s="126">
        <f t="shared" si="5"/>
        <v>-34</v>
      </c>
      <c r="J49" s="127">
        <f t="shared" si="2"/>
        <v>0.33333333333333331</v>
      </c>
      <c r="K49" s="127">
        <f t="shared" si="4"/>
        <v>13.333333333333334</v>
      </c>
      <c r="L49" s="127">
        <f t="shared" si="6"/>
        <v>4.5</v>
      </c>
      <c r="M49" s="127">
        <f t="shared" si="3"/>
        <v>-0.26666666666665151</v>
      </c>
      <c r="N49" s="22"/>
      <c r="O49" s="15">
        <v>-1</v>
      </c>
      <c r="S49" s="21"/>
    </row>
    <row r="50" spans="1:19">
      <c r="A50" s="11" t="s">
        <v>260</v>
      </c>
      <c r="B50" s="14">
        <v>39325</v>
      </c>
      <c r="C50" s="15">
        <v>5110</v>
      </c>
      <c r="D50" s="15">
        <v>14378</v>
      </c>
      <c r="E50" s="16">
        <v>1966.8</v>
      </c>
      <c r="F50" s="15">
        <v>0</v>
      </c>
      <c r="G50" s="21"/>
      <c r="H50" s="21"/>
      <c r="I50" s="126">
        <f t="shared" si="5"/>
        <v>44</v>
      </c>
      <c r="J50" s="127">
        <f t="shared" si="2"/>
        <v>9.3333333333333339</v>
      </c>
      <c r="K50" s="127">
        <f t="shared" si="4"/>
        <v>14.833333333333334</v>
      </c>
      <c r="L50" s="127">
        <f t="shared" si="6"/>
        <v>2.2999999999999545</v>
      </c>
      <c r="M50" s="127">
        <f t="shared" si="3"/>
        <v>1.2999999999999545</v>
      </c>
      <c r="N50" s="22"/>
      <c r="O50" s="15">
        <v>-1</v>
      </c>
      <c r="S50" s="36"/>
    </row>
    <row r="51" spans="1:19">
      <c r="A51" s="11" t="s">
        <v>261</v>
      </c>
      <c r="B51" s="14">
        <v>39355</v>
      </c>
      <c r="C51" s="15">
        <v>5137</v>
      </c>
      <c r="D51" s="15">
        <v>14405</v>
      </c>
      <c r="E51" s="16">
        <v>1966</v>
      </c>
      <c r="F51" s="15">
        <v>0</v>
      </c>
      <c r="G51" s="21"/>
      <c r="H51" s="21"/>
      <c r="I51" s="126">
        <f t="shared" si="5"/>
        <v>54</v>
      </c>
      <c r="J51" s="127">
        <f t="shared" si="2"/>
        <v>21.333333333333332</v>
      </c>
      <c r="K51" s="127">
        <f t="shared" si="4"/>
        <v>20.666666666666668</v>
      </c>
      <c r="L51" s="127">
        <f t="shared" si="6"/>
        <v>-0.79999999999995453</v>
      </c>
      <c r="M51" s="127">
        <f t="shared" si="3"/>
        <v>2</v>
      </c>
      <c r="N51" s="22"/>
      <c r="O51" s="15">
        <v>-1</v>
      </c>
      <c r="S51" s="21"/>
    </row>
    <row r="52" spans="1:19">
      <c r="A52" s="11" t="s">
        <v>262</v>
      </c>
      <c r="B52" s="14">
        <v>39386</v>
      </c>
      <c r="C52" s="15">
        <v>5132</v>
      </c>
      <c r="D52" s="15">
        <v>14431</v>
      </c>
      <c r="E52" s="16">
        <v>1965.7</v>
      </c>
      <c r="F52" s="15">
        <v>0</v>
      </c>
      <c r="G52" s="21"/>
      <c r="H52" s="21"/>
      <c r="I52" s="126">
        <f t="shared" si="5"/>
        <v>21</v>
      </c>
      <c r="J52" s="127">
        <f t="shared" si="2"/>
        <v>39.666666666666664</v>
      </c>
      <c r="K52" s="127">
        <f t="shared" si="4"/>
        <v>20</v>
      </c>
      <c r="L52" s="127">
        <f t="shared" si="6"/>
        <v>-0.29999999999995453</v>
      </c>
      <c r="M52" s="127">
        <f t="shared" si="3"/>
        <v>0.40000000000001518</v>
      </c>
      <c r="N52" s="22"/>
      <c r="O52" s="15">
        <v>-1</v>
      </c>
      <c r="S52" s="36"/>
    </row>
    <row r="53" spans="1:19">
      <c r="A53" s="11" t="s">
        <v>263</v>
      </c>
      <c r="B53" s="14">
        <v>39416</v>
      </c>
      <c r="C53" s="15">
        <v>5137</v>
      </c>
      <c r="D53" s="15">
        <v>14453</v>
      </c>
      <c r="E53" s="16">
        <v>1969.8</v>
      </c>
      <c r="F53" s="15">
        <v>0</v>
      </c>
      <c r="G53" s="21"/>
      <c r="H53" s="21"/>
      <c r="I53" s="126">
        <f t="shared" si="5"/>
        <v>27</v>
      </c>
      <c r="J53" s="127">
        <f t="shared" si="2"/>
        <v>34</v>
      </c>
      <c r="K53" s="127">
        <f t="shared" si="4"/>
        <v>21.666666666666668</v>
      </c>
      <c r="L53" s="127">
        <f t="shared" si="6"/>
        <v>4.0999999999999091</v>
      </c>
      <c r="M53" s="127">
        <f t="shared" si="3"/>
        <v>1</v>
      </c>
      <c r="N53" s="22"/>
      <c r="O53" s="15">
        <v>-1</v>
      </c>
      <c r="S53" s="21"/>
    </row>
    <row r="54" spans="1:19">
      <c r="A54" s="11" t="s">
        <v>264</v>
      </c>
      <c r="B54" s="14">
        <v>39447</v>
      </c>
      <c r="C54" s="15">
        <v>5139</v>
      </c>
      <c r="D54" s="15">
        <v>14481</v>
      </c>
      <c r="E54" s="16">
        <v>1974.4</v>
      </c>
      <c r="F54" s="15">
        <v>0</v>
      </c>
      <c r="G54" s="21"/>
      <c r="H54" s="21"/>
      <c r="I54" s="126">
        <f t="shared" si="5"/>
        <v>30</v>
      </c>
      <c r="J54" s="127">
        <f t="shared" si="2"/>
        <v>26</v>
      </c>
      <c r="K54" s="127">
        <f t="shared" si="4"/>
        <v>23.666666666666668</v>
      </c>
      <c r="L54" s="127">
        <f t="shared" si="6"/>
        <v>4.6000000000001364</v>
      </c>
      <c r="M54" s="127">
        <f t="shared" si="3"/>
        <v>2.8000000000000305</v>
      </c>
      <c r="N54" s="22"/>
      <c r="O54" s="15">
        <v>1</v>
      </c>
      <c r="S54" s="36"/>
    </row>
    <row r="55" spans="1:19">
      <c r="A55" s="11" t="s">
        <v>265</v>
      </c>
      <c r="B55" s="14">
        <v>39478</v>
      </c>
      <c r="C55" s="15">
        <v>5148</v>
      </c>
      <c r="D55" s="15">
        <v>14502</v>
      </c>
      <c r="E55" s="16">
        <v>1981</v>
      </c>
      <c r="F55" s="15">
        <v>0</v>
      </c>
      <c r="G55" s="21"/>
      <c r="H55" s="21"/>
      <c r="I55" s="126">
        <f t="shared" si="5"/>
        <v>30</v>
      </c>
      <c r="J55" s="127">
        <f t="shared" si="2"/>
        <v>29</v>
      </c>
      <c r="K55" s="127">
        <f t="shared" si="4"/>
        <v>34.333333333333336</v>
      </c>
      <c r="L55" s="127">
        <f t="shared" si="6"/>
        <v>6.5999999999999091</v>
      </c>
      <c r="M55" s="127">
        <f t="shared" si="3"/>
        <v>5.0999999999999845</v>
      </c>
      <c r="N55" s="22"/>
      <c r="O55" s="15">
        <v>1</v>
      </c>
      <c r="S55" s="21"/>
    </row>
    <row r="56" spans="1:19">
      <c r="A56" s="11" t="s">
        <v>266</v>
      </c>
      <c r="B56" s="14">
        <v>39507</v>
      </c>
      <c r="C56" s="15">
        <v>5145</v>
      </c>
      <c r="D56" s="15">
        <v>14525</v>
      </c>
      <c r="E56" s="16">
        <v>1986.9</v>
      </c>
      <c r="F56" s="15">
        <v>0</v>
      </c>
      <c r="G56" s="21"/>
      <c r="H56" s="21"/>
      <c r="I56" s="126">
        <f t="shared" si="5"/>
        <v>20</v>
      </c>
      <c r="J56" s="127">
        <f t="shared" si="2"/>
        <v>26.666666666666668</v>
      </c>
      <c r="K56" s="127">
        <f t="shared" si="4"/>
        <v>30.333333333333332</v>
      </c>
      <c r="L56" s="127">
        <f t="shared" si="6"/>
        <v>5.9000000000000909</v>
      </c>
      <c r="M56" s="127">
        <f t="shared" si="3"/>
        <v>5.7000000000000455</v>
      </c>
      <c r="N56" s="22"/>
      <c r="O56" s="15">
        <v>1</v>
      </c>
      <c r="S56" s="36"/>
    </row>
    <row r="57" spans="1:19">
      <c r="A57" s="11" t="s">
        <v>267</v>
      </c>
      <c r="B57" s="14">
        <v>39538</v>
      </c>
      <c r="C57" s="15">
        <v>5153</v>
      </c>
      <c r="D57" s="15">
        <v>14538</v>
      </c>
      <c r="E57" s="16">
        <v>1991.4</v>
      </c>
      <c r="F57" s="15">
        <v>0</v>
      </c>
      <c r="G57" s="21"/>
      <c r="H57" s="21"/>
      <c r="I57" s="126">
        <f t="shared" si="5"/>
        <v>21</v>
      </c>
      <c r="J57" s="127">
        <f t="shared" si="2"/>
        <v>23.666666666666668</v>
      </c>
      <c r="K57" s="127">
        <f t="shared" si="4"/>
        <v>24.833333333333332</v>
      </c>
      <c r="L57" s="127">
        <f t="shared" si="6"/>
        <v>4.5</v>
      </c>
      <c r="M57" s="127">
        <f t="shared" si="3"/>
        <v>5.666666666666667</v>
      </c>
      <c r="N57" s="22"/>
      <c r="O57" s="15">
        <v>1</v>
      </c>
      <c r="S57" s="21"/>
    </row>
    <row r="58" spans="1:19">
      <c r="A58" s="11" t="s">
        <v>268</v>
      </c>
      <c r="B58" s="14">
        <v>39568</v>
      </c>
      <c r="C58" s="15">
        <v>5157</v>
      </c>
      <c r="D58" s="15">
        <v>14538</v>
      </c>
      <c r="E58" s="16">
        <v>1997.1</v>
      </c>
      <c r="F58" s="15">
        <v>0</v>
      </c>
      <c r="G58" s="21"/>
      <c r="H58" s="21"/>
      <c r="I58" s="126">
        <f t="shared" si="5"/>
        <v>4</v>
      </c>
      <c r="J58" s="127">
        <f t="shared" si="2"/>
        <v>15</v>
      </c>
      <c r="K58" s="127">
        <f t="shared" si="4"/>
        <v>22</v>
      </c>
      <c r="L58" s="127">
        <f t="shared" si="6"/>
        <v>5.6999999999998181</v>
      </c>
      <c r="M58" s="127">
        <f t="shared" si="3"/>
        <v>5.3666666666666361</v>
      </c>
      <c r="N58" s="22"/>
      <c r="O58" s="15">
        <v>1</v>
      </c>
      <c r="S58" s="36"/>
    </row>
    <row r="59" spans="1:19">
      <c r="A59" s="11" t="s">
        <v>269</v>
      </c>
      <c r="B59" s="14">
        <v>39599</v>
      </c>
      <c r="C59" s="15">
        <v>5162</v>
      </c>
      <c r="D59" s="15">
        <v>14564</v>
      </c>
      <c r="E59" s="16">
        <v>2002.8</v>
      </c>
      <c r="F59" s="15">
        <v>0</v>
      </c>
      <c r="G59" s="21"/>
      <c r="H59" s="21"/>
      <c r="I59" s="126">
        <f t="shared" si="5"/>
        <v>31</v>
      </c>
      <c r="J59" s="127">
        <f t="shared" si="2"/>
        <v>18.666666666666668</v>
      </c>
      <c r="K59" s="127">
        <f t="shared" si="4"/>
        <v>22.666666666666668</v>
      </c>
      <c r="L59" s="127">
        <f t="shared" si="6"/>
        <v>5.7000000000000455</v>
      </c>
      <c r="M59" s="127">
        <f t="shared" si="3"/>
        <v>5.2999999999999545</v>
      </c>
      <c r="N59" s="22"/>
      <c r="O59" s="15">
        <v>1</v>
      </c>
      <c r="S59" s="21"/>
    </row>
    <row r="60" spans="1:19">
      <c r="A60" s="11" t="s">
        <v>270</v>
      </c>
      <c r="B60" s="14">
        <v>39629</v>
      </c>
      <c r="C60" s="15">
        <v>5179</v>
      </c>
      <c r="D60" s="15">
        <v>14579</v>
      </c>
      <c r="E60" s="16">
        <v>2007.7</v>
      </c>
      <c r="F60" s="15">
        <v>0</v>
      </c>
      <c r="G60" s="21"/>
      <c r="H60" s="21"/>
      <c r="I60" s="126">
        <f t="shared" si="5"/>
        <v>32</v>
      </c>
      <c r="J60" s="127">
        <f t="shared" si="2"/>
        <v>22.333333333333332</v>
      </c>
      <c r="K60" s="127">
        <f t="shared" si="4"/>
        <v>23</v>
      </c>
      <c r="L60" s="127">
        <f t="shared" si="6"/>
        <v>4.9000000000000909</v>
      </c>
      <c r="M60" s="127">
        <f t="shared" si="3"/>
        <v>5.4333333333333185</v>
      </c>
      <c r="N60" s="22"/>
      <c r="O60" s="15">
        <v>1</v>
      </c>
      <c r="S60" s="36"/>
    </row>
    <row r="61" spans="1:19">
      <c r="A61" s="11" t="s">
        <v>271</v>
      </c>
      <c r="B61" s="14">
        <v>39660</v>
      </c>
      <c r="C61" s="15">
        <v>5191</v>
      </c>
      <c r="D61" s="15">
        <v>14610</v>
      </c>
      <c r="E61" s="16">
        <v>2016.7</v>
      </c>
      <c r="F61" s="15">
        <v>0</v>
      </c>
      <c r="G61" s="21"/>
      <c r="H61" s="21"/>
      <c r="I61" s="126">
        <f t="shared" si="5"/>
        <v>43</v>
      </c>
      <c r="J61" s="127">
        <f t="shared" si="2"/>
        <v>35.333333333333336</v>
      </c>
      <c r="K61" s="127">
        <f t="shared" si="4"/>
        <v>25.166666666666668</v>
      </c>
      <c r="L61" s="127">
        <f t="shared" si="6"/>
        <v>9</v>
      </c>
      <c r="M61" s="127">
        <f t="shared" si="3"/>
        <v>6.5333333333333785</v>
      </c>
      <c r="N61" s="22"/>
      <c r="O61" s="15">
        <v>1</v>
      </c>
      <c r="S61" s="21"/>
    </row>
    <row r="62" spans="1:19">
      <c r="A62" s="11" t="s">
        <v>272</v>
      </c>
      <c r="B62" s="14">
        <v>39691</v>
      </c>
      <c r="C62" s="15">
        <v>5214</v>
      </c>
      <c r="D62" s="15">
        <v>14587</v>
      </c>
      <c r="E62" s="16">
        <v>2023.3</v>
      </c>
      <c r="F62" s="15">
        <v>0</v>
      </c>
      <c r="G62" s="21"/>
      <c r="H62" s="21"/>
      <c r="I62" s="126">
        <f t="shared" si="5"/>
        <v>0</v>
      </c>
      <c r="J62" s="127">
        <f t="shared" si="2"/>
        <v>25</v>
      </c>
      <c r="K62" s="127">
        <f t="shared" si="4"/>
        <v>21.833333333333332</v>
      </c>
      <c r="L62" s="127">
        <f t="shared" si="6"/>
        <v>6.5999999999999091</v>
      </c>
      <c r="M62" s="127">
        <f t="shared" si="3"/>
        <v>6.833333333333333</v>
      </c>
      <c r="N62" s="22"/>
      <c r="O62" s="15">
        <v>1</v>
      </c>
      <c r="S62" s="36"/>
    </row>
    <row r="63" spans="1:19">
      <c r="A63" s="11" t="s">
        <v>273</v>
      </c>
      <c r="B63" s="14">
        <v>39721</v>
      </c>
      <c r="C63" s="15">
        <v>5184</v>
      </c>
      <c r="D63" s="15">
        <v>14585</v>
      </c>
      <c r="E63" s="16">
        <v>2028.4</v>
      </c>
      <c r="F63" s="15">
        <v>0</v>
      </c>
      <c r="G63" s="21"/>
      <c r="H63" s="21"/>
      <c r="I63" s="126">
        <f t="shared" si="5"/>
        <v>-32</v>
      </c>
      <c r="J63" s="127">
        <f t="shared" si="2"/>
        <v>3.6666666666666665</v>
      </c>
      <c r="K63" s="127">
        <f t="shared" si="4"/>
        <v>13</v>
      </c>
      <c r="L63" s="127">
        <f t="shared" si="6"/>
        <v>5.1000000000001364</v>
      </c>
      <c r="M63" s="127">
        <f t="shared" si="3"/>
        <v>6.9000000000000155</v>
      </c>
      <c r="N63" s="22"/>
      <c r="O63" s="15">
        <v>1</v>
      </c>
      <c r="S63" s="21"/>
    </row>
    <row r="64" spans="1:19">
      <c r="A64" s="11" t="s">
        <v>274</v>
      </c>
      <c r="B64" s="14">
        <v>39752</v>
      </c>
      <c r="C64" s="15">
        <v>5182</v>
      </c>
      <c r="D64" s="15">
        <v>14595</v>
      </c>
      <c r="E64" s="16">
        <v>2035</v>
      </c>
      <c r="F64" s="15">
        <v>0</v>
      </c>
      <c r="G64" s="21"/>
      <c r="H64" s="21"/>
      <c r="I64" s="126">
        <f t="shared" si="5"/>
        <v>8</v>
      </c>
      <c r="J64" s="127">
        <f t="shared" si="2"/>
        <v>-8</v>
      </c>
      <c r="K64" s="127">
        <f t="shared" si="4"/>
        <v>13.666666666666666</v>
      </c>
      <c r="L64" s="127">
        <f t="shared" si="6"/>
        <v>6.5999999999999091</v>
      </c>
      <c r="M64" s="127">
        <f t="shared" si="3"/>
        <v>6.0999999999999845</v>
      </c>
      <c r="N64" s="22"/>
      <c r="O64" s="15">
        <v>1</v>
      </c>
      <c r="S64" s="36"/>
    </row>
    <row r="65" spans="1:19">
      <c r="A65" s="11" t="s">
        <v>275</v>
      </c>
      <c r="B65" s="14">
        <v>39782</v>
      </c>
      <c r="C65" s="15">
        <v>5194</v>
      </c>
      <c r="D65" s="15">
        <v>14588</v>
      </c>
      <c r="E65" s="16">
        <v>2044.7</v>
      </c>
      <c r="F65" s="15">
        <v>1</v>
      </c>
      <c r="G65" s="21"/>
      <c r="H65" s="21"/>
      <c r="I65" s="126">
        <f t="shared" si="5"/>
        <v>5</v>
      </c>
      <c r="J65" s="127">
        <f t="shared" si="2"/>
        <v>-6.333333333333333</v>
      </c>
      <c r="K65" s="127">
        <f t="shared" si="4"/>
        <v>9.3333333333333339</v>
      </c>
      <c r="L65" s="127">
        <f t="shared" si="6"/>
        <v>8.7000000000000455</v>
      </c>
      <c r="M65" s="127">
        <f t="shared" si="3"/>
        <v>6.80000000000003</v>
      </c>
      <c r="N65" s="22"/>
      <c r="O65" s="15">
        <v>1</v>
      </c>
      <c r="S65" s="21"/>
    </row>
    <row r="66" spans="1:19">
      <c r="A66" s="11" t="s">
        <v>276</v>
      </c>
      <c r="B66" s="14">
        <v>39813</v>
      </c>
      <c r="C66" s="15">
        <v>5191</v>
      </c>
      <c r="D66" s="15">
        <v>14590</v>
      </c>
      <c r="E66" s="16">
        <v>2049.6</v>
      </c>
      <c r="F66" s="15">
        <v>3</v>
      </c>
      <c r="G66" s="21"/>
      <c r="H66" s="21"/>
      <c r="I66" s="126">
        <f t="shared" si="5"/>
        <v>-1</v>
      </c>
      <c r="J66" s="127">
        <f t="shared" si="2"/>
        <v>4</v>
      </c>
      <c r="K66" s="127">
        <f t="shared" si="4"/>
        <v>3.8333333333333335</v>
      </c>
      <c r="L66" s="127">
        <f t="shared" si="6"/>
        <v>2.8999999999998636</v>
      </c>
      <c r="M66" s="127">
        <f t="shared" si="3"/>
        <v>6.066666666666606</v>
      </c>
      <c r="N66" s="22"/>
      <c r="O66" s="15">
        <v>1</v>
      </c>
      <c r="S66" s="36"/>
    </row>
    <row r="67" spans="1:19">
      <c r="A67" s="11" t="s">
        <v>277</v>
      </c>
      <c r="B67" s="14">
        <v>39844</v>
      </c>
      <c r="C67" s="15">
        <v>5206</v>
      </c>
      <c r="D67" s="15">
        <v>14587</v>
      </c>
      <c r="E67" s="16">
        <v>2059.5</v>
      </c>
      <c r="F67" s="15">
        <v>5</v>
      </c>
      <c r="G67" s="21"/>
      <c r="H67" s="21"/>
      <c r="I67" s="126">
        <f t="shared" si="5"/>
        <v>12</v>
      </c>
      <c r="J67" s="127">
        <f t="shared" si="2"/>
        <v>5.333333333333333</v>
      </c>
      <c r="K67" s="127">
        <f t="shared" si="4"/>
        <v>-1.3333333333333333</v>
      </c>
      <c r="L67" s="127">
        <f t="shared" si="6"/>
        <v>7.9000000000000909</v>
      </c>
      <c r="M67" s="127">
        <f t="shared" si="3"/>
        <v>6.5</v>
      </c>
      <c r="N67" s="22"/>
      <c r="O67" s="15">
        <v>1</v>
      </c>
      <c r="S67" s="21"/>
    </row>
    <row r="68" spans="1:19">
      <c r="A68" s="11" t="s">
        <v>278</v>
      </c>
      <c r="B68" s="14">
        <v>39872</v>
      </c>
      <c r="C68" s="15">
        <v>5190</v>
      </c>
      <c r="D68" s="15">
        <v>14591</v>
      </c>
      <c r="E68" s="16">
        <v>2068.1999999999998</v>
      </c>
      <c r="F68" s="15">
        <v>6</v>
      </c>
      <c r="G68" s="21"/>
      <c r="H68" s="21"/>
      <c r="I68" s="126">
        <f t="shared" si="5"/>
        <v>-12</v>
      </c>
      <c r="J68" s="127">
        <f t="shared" si="2"/>
        <v>-0.33333333333333331</v>
      </c>
      <c r="K68" s="127">
        <f t="shared" si="4"/>
        <v>-3.3333333333333335</v>
      </c>
      <c r="L68" s="127">
        <f t="shared" si="6"/>
        <v>7.6999999999998181</v>
      </c>
      <c r="M68" s="127">
        <f t="shared" si="3"/>
        <v>6.1666666666665906</v>
      </c>
      <c r="N68" s="22"/>
      <c r="O68" s="15">
        <v>1</v>
      </c>
      <c r="S68" s="36"/>
    </row>
    <row r="69" spans="1:19">
      <c r="A69" s="11" t="s">
        <v>279</v>
      </c>
      <c r="B69" s="14">
        <v>39903</v>
      </c>
      <c r="C69" s="15">
        <v>5180</v>
      </c>
      <c r="D69" s="15">
        <v>14583</v>
      </c>
      <c r="E69" s="16">
        <v>2075</v>
      </c>
      <c r="F69" s="15">
        <v>12</v>
      </c>
      <c r="G69" s="21"/>
      <c r="H69" s="21"/>
      <c r="I69" s="126">
        <f t="shared" si="5"/>
        <v>-18</v>
      </c>
      <c r="J69" s="127">
        <f t="shared" si="2"/>
        <v>-6</v>
      </c>
      <c r="K69" s="127">
        <f t="shared" si="4"/>
        <v>-1</v>
      </c>
      <c r="L69" s="127">
        <f t="shared" si="6"/>
        <v>0.8000000000001819</v>
      </c>
      <c r="M69" s="127">
        <f t="shared" si="3"/>
        <v>5.466666666666697</v>
      </c>
      <c r="N69" s="22"/>
      <c r="O69" s="15">
        <v>1</v>
      </c>
      <c r="S69" s="21"/>
    </row>
    <row r="70" spans="1:19">
      <c r="A70" s="11" t="s">
        <v>280</v>
      </c>
      <c r="B70" s="14">
        <v>39933</v>
      </c>
      <c r="C70" s="15">
        <v>5182</v>
      </c>
      <c r="D70" s="15">
        <v>14573</v>
      </c>
      <c r="E70" s="16">
        <v>2200.8000000000002</v>
      </c>
      <c r="F70" s="15">
        <v>126</v>
      </c>
      <c r="G70" s="21"/>
      <c r="H70" s="21"/>
      <c r="I70" s="126">
        <f t="shared" si="5"/>
        <v>-8</v>
      </c>
      <c r="J70" s="127">
        <f t="shared" si="2"/>
        <v>-12.666666666666666</v>
      </c>
      <c r="K70" s="127">
        <f t="shared" si="4"/>
        <v>-3.6666666666666665</v>
      </c>
      <c r="L70" s="127">
        <f t="shared" si="6"/>
        <v>11.800000000000182</v>
      </c>
      <c r="M70" s="127">
        <f t="shared" si="3"/>
        <v>6.766666666666727</v>
      </c>
      <c r="N70" s="22"/>
      <c r="O70" s="15">
        <v>1</v>
      </c>
      <c r="S70" s="36"/>
    </row>
    <row r="71" spans="1:19">
      <c r="A71" s="11" t="s">
        <v>281</v>
      </c>
      <c r="B71" s="14">
        <v>39964</v>
      </c>
      <c r="C71" s="15">
        <v>5187</v>
      </c>
      <c r="D71" s="15">
        <v>14570</v>
      </c>
      <c r="E71" s="16">
        <v>2151.6</v>
      </c>
      <c r="F71" s="15">
        <v>69</v>
      </c>
      <c r="G71" s="21"/>
      <c r="H71" s="21"/>
      <c r="I71" s="126">
        <f t="shared" si="5"/>
        <v>2</v>
      </c>
      <c r="J71" s="127">
        <f t="shared" si="2"/>
        <v>-8</v>
      </c>
      <c r="K71" s="127">
        <f t="shared" si="4"/>
        <v>-4.166666666666667</v>
      </c>
      <c r="L71" s="127">
        <f t="shared" si="6"/>
        <v>7.7999999999997272</v>
      </c>
      <c r="M71" s="127">
        <f t="shared" si="3"/>
        <v>6.80000000000003</v>
      </c>
      <c r="N71" s="22"/>
      <c r="O71" s="15">
        <v>1</v>
      </c>
      <c r="S71" s="21"/>
    </row>
    <row r="72" spans="1:19">
      <c r="A72" s="11" t="s">
        <v>282</v>
      </c>
      <c r="B72" s="14">
        <v>39994</v>
      </c>
      <c r="C72" s="15">
        <v>5176</v>
      </c>
      <c r="D72" s="15">
        <v>14586</v>
      </c>
      <c r="E72" s="16">
        <v>2109</v>
      </c>
      <c r="F72" s="15">
        <v>9</v>
      </c>
      <c r="G72" s="21"/>
      <c r="H72" s="21"/>
      <c r="I72" s="126">
        <f t="shared" ref="I72:I103" si="7">(C72+D72)-(C71+D71)</f>
        <v>5</v>
      </c>
      <c r="J72" s="127">
        <f t="shared" si="2"/>
        <v>-0.33333333333333331</v>
      </c>
      <c r="K72" s="127">
        <f t="shared" si="4"/>
        <v>-3.1666666666666665</v>
      </c>
      <c r="L72" s="127">
        <f t="shared" ref="L72:L103" si="8">(E72-F72)-(E71-F71)</f>
        <v>17.400000000000091</v>
      </c>
      <c r="M72" s="127">
        <f t="shared" si="3"/>
        <v>12.333333333333334</v>
      </c>
      <c r="N72" s="22"/>
      <c r="O72" s="15">
        <v>1</v>
      </c>
      <c r="S72" s="36"/>
    </row>
    <row r="73" spans="1:19">
      <c r="A73" s="11" t="s">
        <v>283</v>
      </c>
      <c r="B73" s="14">
        <v>40025</v>
      </c>
      <c r="C73" s="15">
        <v>5122</v>
      </c>
      <c r="D73" s="15">
        <v>14573</v>
      </c>
      <c r="E73" s="16">
        <v>2119.8000000000002</v>
      </c>
      <c r="F73" s="15">
        <v>4</v>
      </c>
      <c r="G73" s="21"/>
      <c r="H73" s="21"/>
      <c r="I73" s="126">
        <f t="shared" si="7"/>
        <v>-67</v>
      </c>
      <c r="J73" s="127">
        <f t="shared" si="2"/>
        <v>-20</v>
      </c>
      <c r="K73" s="127">
        <f t="shared" si="4"/>
        <v>-16.333333333333332</v>
      </c>
      <c r="L73" s="127">
        <f t="shared" si="8"/>
        <v>15.800000000000182</v>
      </c>
      <c r="M73" s="127">
        <f t="shared" si="3"/>
        <v>13.666666666666666</v>
      </c>
      <c r="N73" s="22"/>
      <c r="O73" s="15">
        <v>-1</v>
      </c>
      <c r="S73" s="21"/>
    </row>
    <row r="74" spans="1:19">
      <c r="A74" s="11" t="s">
        <v>284</v>
      </c>
      <c r="B74" s="14">
        <v>40056</v>
      </c>
      <c r="C74" s="15">
        <v>5170</v>
      </c>
      <c r="D74" s="15">
        <v>14542</v>
      </c>
      <c r="E74" s="16">
        <v>2129.6999999999998</v>
      </c>
      <c r="F74" s="15">
        <v>5</v>
      </c>
      <c r="G74" s="21"/>
      <c r="H74" s="21"/>
      <c r="I74" s="126">
        <f t="shared" si="7"/>
        <v>17</v>
      </c>
      <c r="J74" s="127">
        <f t="shared" si="2"/>
        <v>-15</v>
      </c>
      <c r="K74" s="127">
        <f t="shared" si="4"/>
        <v>-11.5</v>
      </c>
      <c r="L74" s="127">
        <f t="shared" si="8"/>
        <v>8.8999999999996362</v>
      </c>
      <c r="M74" s="127">
        <f t="shared" si="3"/>
        <v>14.033333333333303</v>
      </c>
      <c r="N74" s="22"/>
      <c r="O74" s="15">
        <v>-1</v>
      </c>
      <c r="S74" s="36"/>
    </row>
    <row r="75" spans="1:19">
      <c r="A75" s="11" t="s">
        <v>285</v>
      </c>
      <c r="B75" s="14">
        <v>40086</v>
      </c>
      <c r="C75" s="15">
        <v>5144</v>
      </c>
      <c r="D75" s="15">
        <v>14481</v>
      </c>
      <c r="E75" s="16">
        <v>2136.6</v>
      </c>
      <c r="F75" s="15">
        <v>8</v>
      </c>
      <c r="G75" s="21"/>
      <c r="H75" s="21"/>
      <c r="I75" s="126">
        <f t="shared" si="7"/>
        <v>-87</v>
      </c>
      <c r="J75" s="127">
        <f t="shared" ref="J75:J132" si="9">AVERAGE(I73:I75)</f>
        <v>-45.666666666666664</v>
      </c>
      <c r="K75" s="127">
        <f t="shared" si="4"/>
        <v>-23</v>
      </c>
      <c r="L75" s="127">
        <f t="shared" si="8"/>
        <v>3.9000000000000909</v>
      </c>
      <c r="M75" s="127">
        <f t="shared" ref="M75:M132" si="10">AVERAGE(L73:L75)</f>
        <v>9.533333333333303</v>
      </c>
      <c r="N75" s="22"/>
      <c r="O75" s="15">
        <v>-1</v>
      </c>
      <c r="S75" s="21"/>
    </row>
    <row r="76" spans="1:19">
      <c r="A76" s="11" t="s">
        <v>286</v>
      </c>
      <c r="B76" s="14">
        <v>40117</v>
      </c>
      <c r="C76" s="15">
        <v>5158</v>
      </c>
      <c r="D76" s="15">
        <v>14523</v>
      </c>
      <c r="E76" s="16">
        <v>2156.6</v>
      </c>
      <c r="F76" s="15">
        <v>17</v>
      </c>
      <c r="G76" s="21"/>
      <c r="H76" s="21"/>
      <c r="I76" s="126">
        <f t="shared" si="7"/>
        <v>56</v>
      </c>
      <c r="J76" s="127">
        <f t="shared" si="9"/>
        <v>-4.666666666666667</v>
      </c>
      <c r="K76" s="127">
        <f t="shared" si="4"/>
        <v>-12.333333333333334</v>
      </c>
      <c r="L76" s="127">
        <f t="shared" si="8"/>
        <v>11</v>
      </c>
      <c r="M76" s="127">
        <f t="shared" si="10"/>
        <v>7.9333333333332421</v>
      </c>
      <c r="N76" s="22"/>
      <c r="O76" s="15">
        <v>-1</v>
      </c>
      <c r="S76" s="36"/>
    </row>
    <row r="77" spans="1:19">
      <c r="A77" s="11" t="s">
        <v>287</v>
      </c>
      <c r="B77" s="14">
        <v>40147</v>
      </c>
      <c r="C77" s="15">
        <v>5152</v>
      </c>
      <c r="D77" s="15">
        <v>14539</v>
      </c>
      <c r="E77" s="16">
        <v>2159</v>
      </c>
      <c r="F77" s="15">
        <v>13</v>
      </c>
      <c r="G77" s="21"/>
      <c r="H77" s="21"/>
      <c r="I77" s="126">
        <f t="shared" si="7"/>
        <v>10</v>
      </c>
      <c r="J77" s="127">
        <f t="shared" si="9"/>
        <v>-7</v>
      </c>
      <c r="K77" s="127">
        <f t="shared" si="4"/>
        <v>-11</v>
      </c>
      <c r="L77" s="127">
        <f t="shared" si="8"/>
        <v>6.4000000000000909</v>
      </c>
      <c r="M77" s="127">
        <f t="shared" si="10"/>
        <v>7.1000000000000609</v>
      </c>
      <c r="N77" s="22"/>
      <c r="O77" s="15">
        <v>-1</v>
      </c>
      <c r="S77" s="21"/>
    </row>
    <row r="78" spans="1:19">
      <c r="A78" s="11" t="s">
        <v>288</v>
      </c>
      <c r="B78" s="14">
        <v>40178</v>
      </c>
      <c r="C78" s="15">
        <v>5150</v>
      </c>
      <c r="D78" s="15">
        <v>14501</v>
      </c>
      <c r="E78" s="16">
        <v>2170.1999999999998</v>
      </c>
      <c r="F78" s="15">
        <v>15</v>
      </c>
      <c r="G78" s="21"/>
      <c r="H78" s="21"/>
      <c r="I78" s="126">
        <f t="shared" si="7"/>
        <v>-40</v>
      </c>
      <c r="J78" s="127">
        <f t="shared" si="9"/>
        <v>8.6666666666666661</v>
      </c>
      <c r="K78" s="127">
        <f t="shared" ref="K78:K132" si="11">AVERAGE(I73:I78)</f>
        <v>-18.5</v>
      </c>
      <c r="L78" s="127">
        <f t="shared" si="8"/>
        <v>9.1999999999998181</v>
      </c>
      <c r="M78" s="127">
        <f t="shared" si="10"/>
        <v>8.8666666666666369</v>
      </c>
      <c r="N78" s="22"/>
      <c r="O78" s="15">
        <v>-1</v>
      </c>
      <c r="S78" s="36"/>
    </row>
    <row r="79" spans="1:19">
      <c r="A79" s="11" t="s">
        <v>289</v>
      </c>
      <c r="B79" s="14">
        <v>40209</v>
      </c>
      <c r="C79" s="15">
        <v>5141</v>
      </c>
      <c r="D79" s="15">
        <v>14479</v>
      </c>
      <c r="E79" s="16">
        <v>2184.6</v>
      </c>
      <c r="F79" s="15">
        <v>24</v>
      </c>
      <c r="G79" s="21"/>
      <c r="H79" s="21"/>
      <c r="I79" s="126">
        <f t="shared" si="7"/>
        <v>-31</v>
      </c>
      <c r="J79" s="127">
        <f t="shared" si="9"/>
        <v>-20.333333333333332</v>
      </c>
      <c r="K79" s="127">
        <f t="shared" si="11"/>
        <v>-12.5</v>
      </c>
      <c r="L79" s="127">
        <f t="shared" si="8"/>
        <v>5.4000000000000909</v>
      </c>
      <c r="M79" s="127">
        <f t="shared" si="10"/>
        <v>7</v>
      </c>
      <c r="N79" s="22"/>
      <c r="O79" s="15">
        <v>-1</v>
      </c>
      <c r="S79" s="21"/>
    </row>
    <row r="80" spans="1:19">
      <c r="A80" s="11" t="s">
        <v>290</v>
      </c>
      <c r="B80" s="14">
        <v>40237</v>
      </c>
      <c r="C80" s="15">
        <v>5147</v>
      </c>
      <c r="D80" s="15">
        <v>14450</v>
      </c>
      <c r="E80" s="16">
        <v>2203.3000000000002</v>
      </c>
      <c r="F80" s="15">
        <v>39</v>
      </c>
      <c r="G80" s="21"/>
      <c r="H80" s="21"/>
      <c r="I80" s="126">
        <f t="shared" si="7"/>
        <v>-23</v>
      </c>
      <c r="J80" s="127">
        <f t="shared" si="9"/>
        <v>-31.333333333333332</v>
      </c>
      <c r="K80" s="127">
        <f t="shared" si="11"/>
        <v>-19.166666666666668</v>
      </c>
      <c r="L80" s="127">
        <f t="shared" si="8"/>
        <v>3.7000000000002728</v>
      </c>
      <c r="M80" s="127">
        <f t="shared" si="10"/>
        <v>6.1000000000000609</v>
      </c>
      <c r="N80" s="22"/>
      <c r="O80" s="15">
        <v>-1</v>
      </c>
      <c r="S80" s="36"/>
    </row>
    <row r="81" spans="1:19">
      <c r="A81" s="11" t="s">
        <v>291</v>
      </c>
      <c r="B81" s="14">
        <v>40268</v>
      </c>
      <c r="C81" s="15">
        <v>5140</v>
      </c>
      <c r="D81" s="15">
        <v>14449</v>
      </c>
      <c r="E81" s="16">
        <v>2257.4</v>
      </c>
      <c r="F81" s="15">
        <v>87</v>
      </c>
      <c r="G81" s="21"/>
      <c r="H81" s="21"/>
      <c r="I81" s="126">
        <f t="shared" si="7"/>
        <v>-8</v>
      </c>
      <c r="J81" s="127">
        <f t="shared" si="9"/>
        <v>-20.666666666666668</v>
      </c>
      <c r="K81" s="127">
        <f t="shared" si="11"/>
        <v>-6</v>
      </c>
      <c r="L81" s="127">
        <f t="shared" si="8"/>
        <v>6.0999999999999091</v>
      </c>
      <c r="M81" s="127">
        <f t="shared" si="10"/>
        <v>5.0666666666667579</v>
      </c>
      <c r="N81" s="22"/>
      <c r="O81" s="15">
        <v>-1</v>
      </c>
      <c r="S81" s="21"/>
    </row>
    <row r="82" spans="1:19">
      <c r="A82" s="11" t="s">
        <v>292</v>
      </c>
      <c r="B82" s="14">
        <v>40298</v>
      </c>
      <c r="C82" s="15">
        <v>5136</v>
      </c>
      <c r="D82" s="15">
        <v>14448</v>
      </c>
      <c r="E82" s="16">
        <v>2324.8000000000002</v>
      </c>
      <c r="F82" s="15">
        <v>154</v>
      </c>
      <c r="G82" s="21"/>
      <c r="H82" s="21"/>
      <c r="I82" s="126">
        <f t="shared" si="7"/>
        <v>-5</v>
      </c>
      <c r="J82" s="127">
        <f t="shared" si="9"/>
        <v>-12</v>
      </c>
      <c r="K82" s="127">
        <f t="shared" si="11"/>
        <v>-16.166666666666668</v>
      </c>
      <c r="L82" s="127">
        <f t="shared" si="8"/>
        <v>0.40000000000009095</v>
      </c>
      <c r="M82" s="127">
        <f t="shared" si="10"/>
        <v>3.4000000000000909</v>
      </c>
      <c r="N82" s="22"/>
      <c r="O82" s="15">
        <v>-1</v>
      </c>
      <c r="S82" s="36"/>
    </row>
    <row r="83" spans="1:19">
      <c r="A83" s="11" t="s">
        <v>293</v>
      </c>
      <c r="B83" s="14">
        <v>40329</v>
      </c>
      <c r="C83" s="15">
        <v>5135</v>
      </c>
      <c r="D83" s="15">
        <v>14442</v>
      </c>
      <c r="E83" s="16">
        <v>2756.1</v>
      </c>
      <c r="F83" s="15">
        <v>564</v>
      </c>
      <c r="G83" s="21"/>
      <c r="H83" s="21"/>
      <c r="I83" s="126">
        <f t="shared" si="7"/>
        <v>-7</v>
      </c>
      <c r="J83" s="127">
        <f t="shared" si="9"/>
        <v>-6.666666666666667</v>
      </c>
      <c r="K83" s="127">
        <f t="shared" si="11"/>
        <v>-19</v>
      </c>
      <c r="L83" s="127">
        <f t="shared" si="8"/>
        <v>21.299999999999727</v>
      </c>
      <c r="M83" s="127">
        <f t="shared" si="10"/>
        <v>9.2666666666665751</v>
      </c>
      <c r="N83" s="22"/>
      <c r="O83" s="15">
        <v>-1</v>
      </c>
      <c r="S83" s="21"/>
    </row>
    <row r="84" spans="1:19">
      <c r="A84" s="11" t="s">
        <v>294</v>
      </c>
      <c r="B84" s="14">
        <v>40359</v>
      </c>
      <c r="C84" s="15">
        <v>5139</v>
      </c>
      <c r="D84" s="15">
        <v>14428</v>
      </c>
      <c r="E84" s="16">
        <v>2534.1999999999998</v>
      </c>
      <c r="F84" s="15">
        <v>339</v>
      </c>
      <c r="G84" s="21"/>
      <c r="H84" s="21"/>
      <c r="I84" s="126">
        <f t="shared" si="7"/>
        <v>-10</v>
      </c>
      <c r="J84" s="127">
        <f t="shared" si="9"/>
        <v>-7.333333333333333</v>
      </c>
      <c r="K84" s="127">
        <f t="shared" si="11"/>
        <v>-14</v>
      </c>
      <c r="L84" s="127">
        <f t="shared" si="8"/>
        <v>3.0999999999999091</v>
      </c>
      <c r="M84" s="127">
        <f t="shared" si="10"/>
        <v>8.2666666666665751</v>
      </c>
      <c r="N84" s="22"/>
      <c r="O84" s="15">
        <v>-1</v>
      </c>
      <c r="S84" s="36"/>
    </row>
    <row r="85" spans="1:19">
      <c r="A85" s="11" t="s">
        <v>295</v>
      </c>
      <c r="B85" s="14">
        <v>40390</v>
      </c>
      <c r="C85" s="15">
        <v>5138</v>
      </c>
      <c r="D85" s="15">
        <v>14387</v>
      </c>
      <c r="E85" s="16">
        <v>2397.1999999999998</v>
      </c>
      <c r="F85" s="15">
        <v>196</v>
      </c>
      <c r="G85" s="21"/>
      <c r="H85" s="21"/>
      <c r="I85" s="126">
        <f t="shared" si="7"/>
        <v>-42</v>
      </c>
      <c r="J85" s="127">
        <f t="shared" si="9"/>
        <v>-19.666666666666668</v>
      </c>
      <c r="K85" s="127">
        <f t="shared" si="11"/>
        <v>-15.833333333333334</v>
      </c>
      <c r="L85" s="127">
        <f t="shared" si="8"/>
        <v>6</v>
      </c>
      <c r="M85" s="127">
        <f t="shared" si="10"/>
        <v>10.133333333333212</v>
      </c>
      <c r="N85" s="22"/>
      <c r="O85" s="15">
        <v>-1</v>
      </c>
      <c r="S85" s="21"/>
    </row>
    <row r="86" spans="1:19">
      <c r="A86" s="11" t="s">
        <v>296</v>
      </c>
      <c r="B86" s="14">
        <v>40421</v>
      </c>
      <c r="C86" s="15">
        <v>5130</v>
      </c>
      <c r="D86" s="15">
        <v>14345</v>
      </c>
      <c r="E86" s="16">
        <v>2288.9</v>
      </c>
      <c r="F86" s="15">
        <v>82</v>
      </c>
      <c r="G86" s="21"/>
      <c r="H86" s="21"/>
      <c r="I86" s="126">
        <f t="shared" si="7"/>
        <v>-50</v>
      </c>
      <c r="J86" s="127">
        <f t="shared" si="9"/>
        <v>-34</v>
      </c>
      <c r="K86" s="127">
        <f t="shared" si="11"/>
        <v>-20.333333333333332</v>
      </c>
      <c r="L86" s="127">
        <f t="shared" si="8"/>
        <v>5.7000000000002728</v>
      </c>
      <c r="M86" s="127">
        <f t="shared" si="10"/>
        <v>4.933333333333394</v>
      </c>
      <c r="N86" s="22"/>
      <c r="O86" s="15">
        <v>-1</v>
      </c>
      <c r="S86" s="36"/>
    </row>
    <row r="87" spans="1:19">
      <c r="A87" s="11" t="s">
        <v>297</v>
      </c>
      <c r="B87" s="14">
        <v>40451</v>
      </c>
      <c r="C87" s="15">
        <v>5126</v>
      </c>
      <c r="D87" s="15">
        <v>14261</v>
      </c>
      <c r="E87" s="16">
        <v>2214</v>
      </c>
      <c r="F87" s="15">
        <v>6</v>
      </c>
      <c r="G87" s="21"/>
      <c r="H87" s="21"/>
      <c r="I87" s="126">
        <f t="shared" si="7"/>
        <v>-88</v>
      </c>
      <c r="J87" s="127">
        <f t="shared" si="9"/>
        <v>-60</v>
      </c>
      <c r="K87" s="127">
        <f t="shared" si="11"/>
        <v>-33.666666666666664</v>
      </c>
      <c r="L87" s="127">
        <f t="shared" si="8"/>
        <v>1.0999999999999091</v>
      </c>
      <c r="M87" s="127">
        <f t="shared" si="10"/>
        <v>4.266666666666727</v>
      </c>
      <c r="N87" s="22"/>
      <c r="O87" s="15">
        <v>-1</v>
      </c>
      <c r="S87" s="21"/>
    </row>
    <row r="88" spans="1:19">
      <c r="A88" s="11" t="s">
        <v>298</v>
      </c>
      <c r="B88" s="14">
        <v>40482</v>
      </c>
      <c r="C88" s="15">
        <v>5139</v>
      </c>
      <c r="D88" s="15">
        <v>14293</v>
      </c>
      <c r="E88" s="16">
        <v>2213.6</v>
      </c>
      <c r="F88" s="15">
        <v>1</v>
      </c>
      <c r="G88" s="21"/>
      <c r="H88" s="21"/>
      <c r="I88" s="126">
        <f t="shared" si="7"/>
        <v>45</v>
      </c>
      <c r="J88" s="127">
        <f t="shared" si="9"/>
        <v>-31</v>
      </c>
      <c r="K88" s="127">
        <f t="shared" si="11"/>
        <v>-25.333333333333332</v>
      </c>
      <c r="L88" s="127">
        <f t="shared" si="8"/>
        <v>4.5999999999999091</v>
      </c>
      <c r="M88" s="127">
        <f t="shared" si="10"/>
        <v>3.8000000000000305</v>
      </c>
      <c r="N88" s="22"/>
      <c r="O88" s="15">
        <v>-1</v>
      </c>
      <c r="S88" s="36"/>
    </row>
    <row r="89" spans="1:19">
      <c r="A89" s="11" t="s">
        <v>299</v>
      </c>
      <c r="B89" s="14">
        <v>40512</v>
      </c>
      <c r="C89" s="15">
        <v>5139</v>
      </c>
      <c r="D89" s="15">
        <v>14281</v>
      </c>
      <c r="E89" s="16">
        <v>2215.1999999999998</v>
      </c>
      <c r="F89" s="15">
        <v>0</v>
      </c>
      <c r="G89" s="21"/>
      <c r="H89" s="21"/>
      <c r="I89" s="126">
        <f t="shared" si="7"/>
        <v>-12</v>
      </c>
      <c r="J89" s="127">
        <f t="shared" si="9"/>
        <v>-18.333333333333332</v>
      </c>
      <c r="K89" s="127">
        <f t="shared" si="11"/>
        <v>-26.166666666666668</v>
      </c>
      <c r="L89" s="127">
        <f t="shared" si="8"/>
        <v>2.5999999999999091</v>
      </c>
      <c r="M89" s="127">
        <f t="shared" si="10"/>
        <v>2.7666666666665756</v>
      </c>
      <c r="N89" s="22"/>
      <c r="O89" s="15">
        <v>-1</v>
      </c>
      <c r="S89" s="21"/>
    </row>
    <row r="90" spans="1:19">
      <c r="A90" s="11" t="s">
        <v>300</v>
      </c>
      <c r="B90" s="14">
        <v>40543</v>
      </c>
      <c r="C90" s="15">
        <v>5135</v>
      </c>
      <c r="D90" s="15">
        <v>14258</v>
      </c>
      <c r="E90" s="16">
        <v>2221.3000000000002</v>
      </c>
      <c r="F90" s="15">
        <v>0</v>
      </c>
      <c r="G90" s="21"/>
      <c r="H90" s="21"/>
      <c r="I90" s="126">
        <f t="shared" si="7"/>
        <v>-27</v>
      </c>
      <c r="J90" s="127">
        <f t="shared" si="9"/>
        <v>2</v>
      </c>
      <c r="K90" s="127">
        <f t="shared" si="11"/>
        <v>-29</v>
      </c>
      <c r="L90" s="127">
        <f t="shared" si="8"/>
        <v>6.1000000000003638</v>
      </c>
      <c r="M90" s="127">
        <f t="shared" si="10"/>
        <v>4.433333333333394</v>
      </c>
      <c r="N90" s="22"/>
      <c r="O90" s="15">
        <v>-1</v>
      </c>
      <c r="S90" s="36"/>
    </row>
    <row r="91" spans="1:19">
      <c r="A91" s="11" t="s">
        <v>301</v>
      </c>
      <c r="B91" s="14">
        <v>40574</v>
      </c>
      <c r="C91" s="15">
        <v>5141</v>
      </c>
      <c r="D91" s="15">
        <v>14246</v>
      </c>
      <c r="E91" s="16">
        <v>2228.1999999999998</v>
      </c>
      <c r="F91" s="15">
        <v>1</v>
      </c>
      <c r="G91" s="21"/>
      <c r="H91" s="21"/>
      <c r="I91" s="126">
        <f t="shared" si="7"/>
        <v>-6</v>
      </c>
      <c r="J91" s="127">
        <f t="shared" si="9"/>
        <v>-15</v>
      </c>
      <c r="K91" s="127">
        <f t="shared" si="11"/>
        <v>-23</v>
      </c>
      <c r="L91" s="127">
        <f t="shared" si="8"/>
        <v>5.8999999999996362</v>
      </c>
      <c r="M91" s="127">
        <f t="shared" si="10"/>
        <v>4.8666666666666361</v>
      </c>
      <c r="N91" s="22"/>
      <c r="O91" s="15">
        <v>-1</v>
      </c>
      <c r="S91" s="21"/>
    </row>
    <row r="92" spans="1:19">
      <c r="A92" s="11" t="s">
        <v>302</v>
      </c>
      <c r="B92" s="14">
        <v>40602</v>
      </c>
      <c r="C92" s="15">
        <v>5107</v>
      </c>
      <c r="D92" s="15">
        <v>14224</v>
      </c>
      <c r="E92" s="16">
        <v>2232.8000000000002</v>
      </c>
      <c r="F92" s="15">
        <v>3</v>
      </c>
      <c r="G92" s="21"/>
      <c r="H92" s="21"/>
      <c r="I92" s="126">
        <f t="shared" si="7"/>
        <v>-56</v>
      </c>
      <c r="J92" s="127">
        <f t="shared" si="9"/>
        <v>-29.666666666666668</v>
      </c>
      <c r="K92" s="127">
        <f t="shared" si="11"/>
        <v>-24</v>
      </c>
      <c r="L92" s="127">
        <f t="shared" si="8"/>
        <v>2.6000000000003638</v>
      </c>
      <c r="M92" s="127">
        <f t="shared" si="10"/>
        <v>4.8666666666667879</v>
      </c>
      <c r="N92" s="22"/>
      <c r="O92" s="15">
        <v>-1</v>
      </c>
      <c r="S92" s="36"/>
    </row>
    <row r="93" spans="1:19">
      <c r="A93" s="11" t="s">
        <v>303</v>
      </c>
      <c r="B93" s="14">
        <v>40633</v>
      </c>
      <c r="C93" s="15">
        <v>5096</v>
      </c>
      <c r="D93" s="15">
        <v>14215</v>
      </c>
      <c r="E93" s="16">
        <v>2236.3000000000002</v>
      </c>
      <c r="F93" s="15">
        <v>3</v>
      </c>
      <c r="G93" s="21"/>
      <c r="H93" s="21"/>
      <c r="I93" s="126">
        <f t="shared" si="7"/>
        <v>-20</v>
      </c>
      <c r="J93" s="127">
        <f t="shared" si="9"/>
        <v>-27.333333333333332</v>
      </c>
      <c r="K93" s="127">
        <f t="shared" si="11"/>
        <v>-12.666666666666666</v>
      </c>
      <c r="L93" s="127">
        <f t="shared" si="8"/>
        <v>3.5</v>
      </c>
      <c r="M93" s="127">
        <f t="shared" si="10"/>
        <v>4</v>
      </c>
      <c r="N93" s="22"/>
      <c r="O93" s="15">
        <v>-1</v>
      </c>
      <c r="S93" s="21"/>
    </row>
    <row r="94" spans="1:19">
      <c r="A94" s="11" t="s">
        <v>304</v>
      </c>
      <c r="B94" s="14">
        <v>40663</v>
      </c>
      <c r="C94" s="15">
        <v>5091</v>
      </c>
      <c r="D94" s="15">
        <v>14226</v>
      </c>
      <c r="E94" s="16">
        <v>2234.9</v>
      </c>
      <c r="F94" s="15">
        <v>0</v>
      </c>
      <c r="G94" s="21"/>
      <c r="H94" s="21"/>
      <c r="I94" s="126">
        <f t="shared" si="7"/>
        <v>6</v>
      </c>
      <c r="J94" s="127">
        <f t="shared" si="9"/>
        <v>-23.333333333333332</v>
      </c>
      <c r="K94" s="127">
        <f t="shared" si="11"/>
        <v>-19.166666666666668</v>
      </c>
      <c r="L94" s="127">
        <f t="shared" si="8"/>
        <v>1.5999999999999091</v>
      </c>
      <c r="M94" s="127">
        <f t="shared" si="10"/>
        <v>2.5666666666667575</v>
      </c>
      <c r="N94" s="22"/>
      <c r="O94" s="15">
        <v>-1</v>
      </c>
      <c r="S94" s="36"/>
    </row>
    <row r="95" spans="1:19">
      <c r="A95" s="11" t="s">
        <v>305</v>
      </c>
      <c r="B95" s="14">
        <v>40694</v>
      </c>
      <c r="C95" s="15">
        <v>5082</v>
      </c>
      <c r="D95" s="15">
        <v>14171</v>
      </c>
      <c r="E95" s="16">
        <v>2236.4</v>
      </c>
      <c r="F95" s="15">
        <v>0</v>
      </c>
      <c r="G95" s="21"/>
      <c r="H95" s="21"/>
      <c r="I95" s="126">
        <f t="shared" si="7"/>
        <v>-64</v>
      </c>
      <c r="J95" s="127">
        <f t="shared" si="9"/>
        <v>-26</v>
      </c>
      <c r="K95" s="127">
        <f t="shared" si="11"/>
        <v>-27.833333333333332</v>
      </c>
      <c r="L95" s="127">
        <f t="shared" si="8"/>
        <v>1.5</v>
      </c>
      <c r="M95" s="127">
        <f t="shared" si="10"/>
        <v>2.1999999999999695</v>
      </c>
      <c r="N95" s="22"/>
      <c r="O95" s="15">
        <v>-1</v>
      </c>
      <c r="S95" s="21"/>
    </row>
    <row r="96" spans="1:19">
      <c r="A96" s="11" t="s">
        <v>306</v>
      </c>
      <c r="B96" s="14">
        <v>40724</v>
      </c>
      <c r="C96" s="15">
        <v>5079</v>
      </c>
      <c r="D96" s="15">
        <v>14218</v>
      </c>
      <c r="E96" s="16">
        <v>2227.6</v>
      </c>
      <c r="F96" s="15">
        <v>0</v>
      </c>
      <c r="G96" s="21"/>
      <c r="H96" s="21"/>
      <c r="I96" s="126">
        <f t="shared" si="7"/>
        <v>44</v>
      </c>
      <c r="J96" s="127">
        <f t="shared" si="9"/>
        <v>-4.666666666666667</v>
      </c>
      <c r="K96" s="127">
        <f t="shared" si="11"/>
        <v>-16</v>
      </c>
      <c r="L96" s="127">
        <f t="shared" si="8"/>
        <v>-8.8000000000001819</v>
      </c>
      <c r="M96" s="127">
        <f t="shared" si="10"/>
        <v>-1.9000000000000909</v>
      </c>
      <c r="N96" s="22"/>
      <c r="O96" s="15">
        <v>-1</v>
      </c>
      <c r="S96" s="36"/>
    </row>
    <row r="97" spans="1:19">
      <c r="A97" s="11" t="s">
        <v>307</v>
      </c>
      <c r="B97" s="14">
        <v>40755</v>
      </c>
      <c r="C97" s="15">
        <v>5058</v>
      </c>
      <c r="D97" s="15">
        <v>14125</v>
      </c>
      <c r="E97" s="16">
        <v>2225.3000000000002</v>
      </c>
      <c r="F97" s="15">
        <v>0</v>
      </c>
      <c r="G97" s="21"/>
      <c r="H97" s="21"/>
      <c r="I97" s="126">
        <f t="shared" si="7"/>
        <v>-114</v>
      </c>
      <c r="J97" s="127">
        <f t="shared" si="9"/>
        <v>-44.666666666666664</v>
      </c>
      <c r="K97" s="127">
        <f t="shared" si="11"/>
        <v>-34</v>
      </c>
      <c r="L97" s="127">
        <f t="shared" si="8"/>
        <v>-2.2999999999997272</v>
      </c>
      <c r="M97" s="127">
        <f t="shared" si="10"/>
        <v>-3.1999999999999695</v>
      </c>
      <c r="N97" s="22"/>
      <c r="O97" s="15">
        <v>-1</v>
      </c>
      <c r="S97" s="21"/>
    </row>
    <row r="98" spans="1:19">
      <c r="A98" s="11" t="s">
        <v>308</v>
      </c>
      <c r="B98" s="14">
        <v>40786</v>
      </c>
      <c r="C98" s="15">
        <v>5080</v>
      </c>
      <c r="D98" s="15">
        <v>14108</v>
      </c>
      <c r="E98" s="16">
        <v>2224.1999999999998</v>
      </c>
      <c r="F98" s="15">
        <v>0</v>
      </c>
      <c r="G98" s="21"/>
      <c r="H98" s="21"/>
      <c r="I98" s="126">
        <f t="shared" si="7"/>
        <v>5</v>
      </c>
      <c r="J98" s="127">
        <f t="shared" si="9"/>
        <v>-21.666666666666668</v>
      </c>
      <c r="K98" s="127">
        <f t="shared" si="11"/>
        <v>-23.833333333333332</v>
      </c>
      <c r="L98" s="127">
        <f t="shared" si="8"/>
        <v>-1.1000000000003638</v>
      </c>
      <c r="M98" s="127">
        <f t="shared" si="10"/>
        <v>-4.0666666666667579</v>
      </c>
      <c r="N98" s="22"/>
      <c r="O98" s="15">
        <v>-1</v>
      </c>
      <c r="S98" s="36"/>
    </row>
    <row r="99" spans="1:19">
      <c r="A99" s="11" t="s">
        <v>309</v>
      </c>
      <c r="B99" s="14">
        <v>40816</v>
      </c>
      <c r="C99" s="15">
        <v>5079</v>
      </c>
      <c r="D99" s="15">
        <v>14068</v>
      </c>
      <c r="E99" s="16">
        <v>2224.1</v>
      </c>
      <c r="F99" s="15">
        <v>0</v>
      </c>
      <c r="G99" s="21"/>
      <c r="H99" s="21"/>
      <c r="I99" s="126">
        <f t="shared" si="7"/>
        <v>-41</v>
      </c>
      <c r="J99" s="127">
        <f t="shared" si="9"/>
        <v>-50</v>
      </c>
      <c r="K99" s="127">
        <f t="shared" si="11"/>
        <v>-27.333333333333332</v>
      </c>
      <c r="L99" s="127">
        <f t="shared" si="8"/>
        <v>-9.9999999999909051E-2</v>
      </c>
      <c r="M99" s="127">
        <f t="shared" si="10"/>
        <v>-1.1666666666666667</v>
      </c>
      <c r="N99" s="22"/>
      <c r="O99" s="15">
        <v>-1</v>
      </c>
      <c r="S99" s="21"/>
    </row>
    <row r="100" spans="1:19">
      <c r="A100" s="11" t="s">
        <v>310</v>
      </c>
      <c r="B100" s="14">
        <v>40847</v>
      </c>
      <c r="C100" s="15">
        <v>5055</v>
      </c>
      <c r="D100" s="15">
        <v>14095</v>
      </c>
      <c r="E100" s="16">
        <v>2223.4</v>
      </c>
      <c r="F100" s="15">
        <v>0</v>
      </c>
      <c r="G100" s="21"/>
      <c r="H100" s="21"/>
      <c r="I100" s="126">
        <f t="shared" si="7"/>
        <v>3</v>
      </c>
      <c r="J100" s="127">
        <f t="shared" si="9"/>
        <v>-11</v>
      </c>
      <c r="K100" s="127">
        <f t="shared" si="11"/>
        <v>-27.833333333333332</v>
      </c>
      <c r="L100" s="127">
        <f t="shared" si="8"/>
        <v>-0.6999999999998181</v>
      </c>
      <c r="M100" s="127">
        <f t="shared" si="10"/>
        <v>-0.63333333333336361</v>
      </c>
      <c r="N100" s="22"/>
      <c r="O100" s="15">
        <v>-1</v>
      </c>
      <c r="S100" s="36"/>
    </row>
    <row r="101" spans="1:19">
      <c r="A101" s="11" t="s">
        <v>311</v>
      </c>
      <c r="B101" s="14">
        <v>40877</v>
      </c>
      <c r="C101" s="15">
        <v>5048</v>
      </c>
      <c r="D101" s="15">
        <v>14081</v>
      </c>
      <c r="E101" s="16">
        <v>2220.4</v>
      </c>
      <c r="F101" s="15">
        <v>0</v>
      </c>
      <c r="G101" s="21"/>
      <c r="H101" s="21"/>
      <c r="I101" s="126">
        <f t="shared" si="7"/>
        <v>-21</v>
      </c>
      <c r="J101" s="127">
        <f t="shared" si="9"/>
        <v>-19.666666666666668</v>
      </c>
      <c r="K101" s="127">
        <f t="shared" si="11"/>
        <v>-20.666666666666668</v>
      </c>
      <c r="L101" s="127">
        <f t="shared" si="8"/>
        <v>-3</v>
      </c>
      <c r="M101" s="127">
        <f t="shared" si="10"/>
        <v>-1.2666666666665758</v>
      </c>
      <c r="N101" s="22"/>
      <c r="O101" s="15">
        <v>-1</v>
      </c>
      <c r="S101" s="21"/>
    </row>
    <row r="102" spans="1:19">
      <c r="A102" s="11" t="s">
        <v>312</v>
      </c>
      <c r="B102" s="14">
        <v>40908</v>
      </c>
      <c r="C102" s="15">
        <v>5041</v>
      </c>
      <c r="D102" s="15">
        <v>14066</v>
      </c>
      <c r="E102" s="16">
        <v>2218.9</v>
      </c>
      <c r="F102" s="15">
        <v>0</v>
      </c>
      <c r="G102" s="21"/>
      <c r="H102" s="21"/>
      <c r="I102" s="126">
        <f t="shared" si="7"/>
        <v>-22</v>
      </c>
      <c r="J102" s="127">
        <f t="shared" si="9"/>
        <v>-13.333333333333334</v>
      </c>
      <c r="K102" s="127">
        <f t="shared" si="11"/>
        <v>-31.666666666666668</v>
      </c>
      <c r="L102" s="127">
        <f t="shared" si="8"/>
        <v>-1.5</v>
      </c>
      <c r="M102" s="127">
        <f t="shared" si="10"/>
        <v>-1.7333333333332728</v>
      </c>
      <c r="N102" s="22"/>
      <c r="O102" s="15">
        <v>-1</v>
      </c>
      <c r="S102" s="36"/>
    </row>
    <row r="103" spans="1:19">
      <c r="A103" s="11" t="s">
        <v>313</v>
      </c>
      <c r="B103" s="14">
        <v>40939</v>
      </c>
      <c r="C103" s="15">
        <v>5048</v>
      </c>
      <c r="D103" s="15">
        <v>14061</v>
      </c>
      <c r="E103" s="16">
        <v>2213.1</v>
      </c>
      <c r="F103" s="15">
        <v>0</v>
      </c>
      <c r="G103" s="21"/>
      <c r="H103" s="21"/>
      <c r="I103" s="126">
        <f t="shared" si="7"/>
        <v>2</v>
      </c>
      <c r="J103" s="127">
        <f t="shared" si="9"/>
        <v>-13.666666666666666</v>
      </c>
      <c r="K103" s="127">
        <f t="shared" si="11"/>
        <v>-12.333333333333334</v>
      </c>
      <c r="L103" s="127">
        <f t="shared" si="8"/>
        <v>-5.8000000000001819</v>
      </c>
      <c r="M103" s="127">
        <f t="shared" si="10"/>
        <v>-3.433333333333394</v>
      </c>
      <c r="N103" s="22"/>
      <c r="O103" s="15">
        <v>-1</v>
      </c>
      <c r="S103" s="21"/>
    </row>
    <row r="104" spans="1:19">
      <c r="A104" s="11" t="s">
        <v>314</v>
      </c>
      <c r="B104" s="14">
        <v>40968</v>
      </c>
      <c r="C104" s="15">
        <v>5049</v>
      </c>
      <c r="D104" s="15">
        <v>14064</v>
      </c>
      <c r="E104" s="16">
        <v>2209.4</v>
      </c>
      <c r="F104" s="15">
        <v>0</v>
      </c>
      <c r="G104" s="21"/>
      <c r="H104" s="21"/>
      <c r="I104" s="126">
        <f t="shared" ref="I104:I132" si="12">(C104+D104)-(C103+D103)</f>
        <v>4</v>
      </c>
      <c r="J104" s="127">
        <f t="shared" si="9"/>
        <v>-5.333333333333333</v>
      </c>
      <c r="K104" s="127">
        <f t="shared" si="11"/>
        <v>-12.5</v>
      </c>
      <c r="L104" s="127">
        <f t="shared" ref="L104:L132" si="13">(E104-F104)-(E103-F103)</f>
        <v>-3.6999999999998181</v>
      </c>
      <c r="M104" s="127">
        <f t="shared" si="10"/>
        <v>-3.6666666666666665</v>
      </c>
      <c r="N104" s="22"/>
      <c r="O104" s="15">
        <v>-1</v>
      </c>
      <c r="S104" s="36"/>
    </row>
    <row r="105" spans="1:19">
      <c r="A105" s="11" t="s">
        <v>315</v>
      </c>
      <c r="B105" s="14">
        <v>40999</v>
      </c>
      <c r="C105" s="15">
        <v>5053</v>
      </c>
      <c r="D105" s="15">
        <v>14058</v>
      </c>
      <c r="E105" s="16">
        <v>2210.8000000000002</v>
      </c>
      <c r="F105" s="15">
        <v>0</v>
      </c>
      <c r="G105" s="21"/>
      <c r="H105" s="21"/>
      <c r="I105" s="126">
        <f t="shared" si="12"/>
        <v>-2</v>
      </c>
      <c r="J105" s="127">
        <f t="shared" si="9"/>
        <v>1.3333333333333333</v>
      </c>
      <c r="K105" s="127">
        <f t="shared" si="11"/>
        <v>-6</v>
      </c>
      <c r="L105" s="127">
        <f t="shared" si="13"/>
        <v>1.4000000000000909</v>
      </c>
      <c r="M105" s="127">
        <f t="shared" si="10"/>
        <v>-2.6999999999999695</v>
      </c>
      <c r="N105" s="22"/>
      <c r="O105" s="15">
        <v>-1</v>
      </c>
      <c r="S105" s="21"/>
    </row>
    <row r="106" spans="1:19">
      <c r="A106" s="11" t="s">
        <v>316</v>
      </c>
      <c r="B106" s="14">
        <v>41029</v>
      </c>
      <c r="C106" s="15">
        <v>5058</v>
      </c>
      <c r="D106" s="15">
        <v>14047</v>
      </c>
      <c r="E106" s="16">
        <v>2210.1</v>
      </c>
      <c r="F106" s="15">
        <v>0</v>
      </c>
      <c r="G106" s="21"/>
      <c r="H106" s="21"/>
      <c r="I106" s="126">
        <f t="shared" si="12"/>
        <v>-6</v>
      </c>
      <c r="J106" s="127">
        <f t="shared" si="9"/>
        <v>-1.3333333333333333</v>
      </c>
      <c r="K106" s="127">
        <f t="shared" si="11"/>
        <v>-7.5</v>
      </c>
      <c r="L106" s="127">
        <f t="shared" si="13"/>
        <v>-0.70000000000027285</v>
      </c>
      <c r="M106" s="127">
        <f t="shared" si="10"/>
        <v>-1</v>
      </c>
      <c r="N106" s="22"/>
      <c r="O106" s="15">
        <v>-1</v>
      </c>
      <c r="S106" s="36"/>
    </row>
    <row r="107" spans="1:19">
      <c r="A107" s="11" t="s">
        <v>317</v>
      </c>
      <c r="B107" s="14">
        <v>41060</v>
      </c>
      <c r="C107" s="15">
        <v>5049</v>
      </c>
      <c r="D107" s="15">
        <v>14036</v>
      </c>
      <c r="E107" s="16">
        <v>2211</v>
      </c>
      <c r="F107" s="15">
        <v>0</v>
      </c>
      <c r="G107" s="21"/>
      <c r="H107" s="21"/>
      <c r="I107" s="126">
        <f t="shared" si="12"/>
        <v>-20</v>
      </c>
      <c r="J107" s="127">
        <f t="shared" si="9"/>
        <v>-9.3333333333333339</v>
      </c>
      <c r="K107" s="127">
        <f t="shared" si="11"/>
        <v>-7.333333333333333</v>
      </c>
      <c r="L107" s="127">
        <f t="shared" si="13"/>
        <v>0.90000000000009095</v>
      </c>
      <c r="M107" s="127">
        <f t="shared" si="10"/>
        <v>0.53333333333330302</v>
      </c>
      <c r="N107" s="22"/>
      <c r="O107" s="15">
        <v>-1</v>
      </c>
      <c r="S107" s="21"/>
    </row>
    <row r="108" spans="1:19">
      <c r="A108" s="11" t="s">
        <v>318</v>
      </c>
      <c r="B108" s="14">
        <v>41090</v>
      </c>
      <c r="C108" s="15">
        <v>5056</v>
      </c>
      <c r="D108" s="15">
        <v>14043</v>
      </c>
      <c r="E108" s="16">
        <v>2210.8000000000002</v>
      </c>
      <c r="F108" s="15">
        <v>0</v>
      </c>
      <c r="G108" s="21"/>
      <c r="H108" s="21"/>
      <c r="I108" s="126">
        <f t="shared" si="12"/>
        <v>14</v>
      </c>
      <c r="J108" s="127">
        <f t="shared" si="9"/>
        <v>-4</v>
      </c>
      <c r="K108" s="127">
        <f t="shared" si="11"/>
        <v>-1.3333333333333333</v>
      </c>
      <c r="L108" s="127">
        <f t="shared" si="13"/>
        <v>-0.1999999999998181</v>
      </c>
      <c r="M108" s="127">
        <f t="shared" si="10"/>
        <v>0</v>
      </c>
      <c r="N108" s="22"/>
      <c r="O108" s="15">
        <v>-1</v>
      </c>
      <c r="S108" s="36"/>
    </row>
    <row r="109" spans="1:19">
      <c r="A109" s="11" t="s">
        <v>319</v>
      </c>
      <c r="B109" s="14">
        <v>41121</v>
      </c>
      <c r="C109" s="15">
        <v>5053</v>
      </c>
      <c r="D109" s="15">
        <v>14044</v>
      </c>
      <c r="E109" s="16">
        <v>2202.4</v>
      </c>
      <c r="F109" s="15">
        <v>0</v>
      </c>
      <c r="G109" s="21"/>
      <c r="H109" s="21"/>
      <c r="I109" s="126">
        <f t="shared" si="12"/>
        <v>-2</v>
      </c>
      <c r="J109" s="127">
        <f t="shared" si="9"/>
        <v>-2.6666666666666665</v>
      </c>
      <c r="K109" s="127">
        <f t="shared" si="11"/>
        <v>-2</v>
      </c>
      <c r="L109" s="127">
        <f t="shared" si="13"/>
        <v>-8.4000000000000909</v>
      </c>
      <c r="M109" s="127">
        <f t="shared" si="10"/>
        <v>-2.566666666666606</v>
      </c>
      <c r="N109" s="22"/>
      <c r="O109" s="15">
        <v>-1</v>
      </c>
      <c r="S109" s="21"/>
    </row>
    <row r="110" spans="1:19">
      <c r="A110" s="11" t="s">
        <v>320</v>
      </c>
      <c r="B110" s="14">
        <v>41152</v>
      </c>
      <c r="C110" s="15">
        <v>5058</v>
      </c>
      <c r="D110" s="15">
        <v>14048</v>
      </c>
      <c r="E110" s="16">
        <v>2209.6</v>
      </c>
      <c r="F110" s="15">
        <v>0</v>
      </c>
      <c r="G110" s="21"/>
      <c r="H110" s="21"/>
      <c r="I110" s="126">
        <f t="shared" si="12"/>
        <v>9</v>
      </c>
      <c r="J110" s="127">
        <f t="shared" si="9"/>
        <v>7</v>
      </c>
      <c r="K110" s="127">
        <f t="shared" si="11"/>
        <v>-1.1666666666666667</v>
      </c>
      <c r="L110" s="127">
        <f t="shared" si="13"/>
        <v>7.1999999999998181</v>
      </c>
      <c r="M110" s="127">
        <f t="shared" si="10"/>
        <v>-0.46666666666669698</v>
      </c>
      <c r="N110" s="22"/>
      <c r="O110" s="15">
        <v>-1</v>
      </c>
      <c r="S110" s="36"/>
    </row>
    <row r="111" spans="1:19">
      <c r="A111" s="11" t="s">
        <v>321</v>
      </c>
      <c r="B111" s="14">
        <v>41182</v>
      </c>
      <c r="C111" s="15">
        <v>5074</v>
      </c>
      <c r="D111" s="15">
        <v>14034</v>
      </c>
      <c r="E111" s="16">
        <v>2215.9</v>
      </c>
      <c r="F111" s="15">
        <v>0</v>
      </c>
      <c r="G111" s="21"/>
      <c r="H111" s="21"/>
      <c r="I111" s="126">
        <f t="shared" si="12"/>
        <v>2</v>
      </c>
      <c r="J111" s="127">
        <f t="shared" si="9"/>
        <v>3</v>
      </c>
      <c r="K111" s="127">
        <f t="shared" si="11"/>
        <v>-0.5</v>
      </c>
      <c r="L111" s="127">
        <f t="shared" si="13"/>
        <v>6.3000000000001819</v>
      </c>
      <c r="M111" s="127">
        <f t="shared" si="10"/>
        <v>1.6999999999999698</v>
      </c>
      <c r="N111" s="22"/>
      <c r="O111" s="15">
        <v>-1</v>
      </c>
      <c r="S111" s="21"/>
    </row>
    <row r="112" spans="1:19">
      <c r="A112" s="11" t="s">
        <v>322</v>
      </c>
      <c r="B112" s="14">
        <v>41213</v>
      </c>
      <c r="C112" s="15">
        <v>5052</v>
      </c>
      <c r="D112" s="15">
        <v>14024</v>
      </c>
      <c r="E112" s="16">
        <v>2212</v>
      </c>
      <c r="F112" s="15">
        <v>0</v>
      </c>
      <c r="G112" s="21"/>
      <c r="H112" s="21"/>
      <c r="I112" s="126">
        <f t="shared" si="12"/>
        <v>-32</v>
      </c>
      <c r="J112" s="127">
        <f t="shared" si="9"/>
        <v>-7</v>
      </c>
      <c r="K112" s="127">
        <f t="shared" si="11"/>
        <v>-4.833333333333333</v>
      </c>
      <c r="L112" s="127">
        <f t="shared" si="13"/>
        <v>-3.9000000000000909</v>
      </c>
      <c r="M112" s="127">
        <f t="shared" si="10"/>
        <v>3.1999999999999695</v>
      </c>
      <c r="N112" s="22"/>
      <c r="O112" s="15">
        <v>-1</v>
      </c>
      <c r="S112" s="36"/>
    </row>
    <row r="113" spans="1:19">
      <c r="A113" s="11" t="s">
        <v>323</v>
      </c>
      <c r="B113" s="14">
        <v>41243</v>
      </c>
      <c r="C113" s="15">
        <v>5052</v>
      </c>
      <c r="D113" s="15">
        <v>14021</v>
      </c>
      <c r="E113" s="16">
        <v>2211.4</v>
      </c>
      <c r="F113" s="15">
        <v>0</v>
      </c>
      <c r="G113" s="21"/>
      <c r="H113" s="21"/>
      <c r="I113" s="126">
        <f t="shared" si="12"/>
        <v>-3</v>
      </c>
      <c r="J113" s="127">
        <f t="shared" si="9"/>
        <v>-11</v>
      </c>
      <c r="K113" s="127">
        <f t="shared" si="11"/>
        <v>-2</v>
      </c>
      <c r="L113" s="127">
        <f t="shared" si="13"/>
        <v>-0.59999999999990905</v>
      </c>
      <c r="M113" s="127">
        <f t="shared" si="10"/>
        <v>0.6000000000000606</v>
      </c>
      <c r="N113" s="22"/>
      <c r="O113" s="15">
        <v>-1</v>
      </c>
      <c r="S113" s="21"/>
    </row>
    <row r="114" spans="1:19">
      <c r="A114" s="11" t="s">
        <v>324</v>
      </c>
      <c r="B114" s="14">
        <v>41274</v>
      </c>
      <c r="C114" s="15">
        <v>5050</v>
      </c>
      <c r="D114" s="15">
        <v>14024</v>
      </c>
      <c r="E114" s="16">
        <v>2209.9</v>
      </c>
      <c r="F114" s="15">
        <v>0</v>
      </c>
      <c r="G114" s="21"/>
      <c r="H114" s="21"/>
      <c r="I114" s="126">
        <f t="shared" si="12"/>
        <v>1</v>
      </c>
      <c r="J114" s="127">
        <f t="shared" si="9"/>
        <v>-11.333333333333334</v>
      </c>
      <c r="K114" s="127">
        <f t="shared" si="11"/>
        <v>-4.166666666666667</v>
      </c>
      <c r="L114" s="127">
        <f t="shared" si="13"/>
        <v>-1.5</v>
      </c>
      <c r="M114" s="127">
        <f t="shared" si="10"/>
        <v>-2</v>
      </c>
      <c r="N114" s="22"/>
      <c r="O114" s="15">
        <v>-1</v>
      </c>
      <c r="S114" s="36"/>
    </row>
    <row r="115" spans="1:19">
      <c r="A115" s="11" t="s">
        <v>325</v>
      </c>
      <c r="B115" s="14">
        <v>41305</v>
      </c>
      <c r="C115" s="15">
        <v>5034</v>
      </c>
      <c r="D115" s="15">
        <v>14023</v>
      </c>
      <c r="E115" s="16">
        <v>2206</v>
      </c>
      <c r="F115" s="15">
        <v>0</v>
      </c>
      <c r="G115" s="21"/>
      <c r="H115" s="21"/>
      <c r="I115" s="126">
        <f t="shared" si="12"/>
        <v>-17</v>
      </c>
      <c r="J115" s="127">
        <f t="shared" si="9"/>
        <v>-6.333333333333333</v>
      </c>
      <c r="K115" s="127">
        <f t="shared" si="11"/>
        <v>-6.666666666666667</v>
      </c>
      <c r="L115" s="127">
        <f t="shared" si="13"/>
        <v>-3.9000000000000909</v>
      </c>
      <c r="M115" s="127">
        <f t="shared" si="10"/>
        <v>-2</v>
      </c>
      <c r="N115" s="22"/>
      <c r="O115" s="15">
        <v>-1</v>
      </c>
      <c r="S115" s="21"/>
    </row>
    <row r="116" spans="1:19">
      <c r="A116" s="11" t="s">
        <v>326</v>
      </c>
      <c r="B116" s="14">
        <v>41333</v>
      </c>
      <c r="C116" s="15">
        <v>5049</v>
      </c>
      <c r="D116" s="15">
        <v>14024</v>
      </c>
      <c r="E116" s="16">
        <v>2203.6</v>
      </c>
      <c r="F116" s="15">
        <v>0</v>
      </c>
      <c r="G116" s="21"/>
      <c r="H116" s="21"/>
      <c r="I116" s="126">
        <f t="shared" si="12"/>
        <v>16</v>
      </c>
      <c r="J116" s="127">
        <f t="shared" si="9"/>
        <v>0</v>
      </c>
      <c r="K116" s="127">
        <f t="shared" si="11"/>
        <v>-5.5</v>
      </c>
      <c r="L116" s="127">
        <f t="shared" si="13"/>
        <v>-2.4000000000000909</v>
      </c>
      <c r="M116" s="127">
        <f t="shared" si="10"/>
        <v>-2.6000000000000605</v>
      </c>
      <c r="N116" s="22"/>
      <c r="O116" s="15">
        <v>-1</v>
      </c>
      <c r="S116" s="36"/>
    </row>
    <row r="117" spans="1:19">
      <c r="A117" s="11" t="s">
        <v>327</v>
      </c>
      <c r="B117" s="14">
        <v>41364</v>
      </c>
      <c r="C117" s="15">
        <v>5056</v>
      </c>
      <c r="D117" s="15">
        <v>14015</v>
      </c>
      <c r="E117" s="16">
        <v>2199.5</v>
      </c>
      <c r="F117" s="15">
        <v>0</v>
      </c>
      <c r="G117" s="21"/>
      <c r="H117" s="21"/>
      <c r="I117" s="126">
        <f t="shared" si="12"/>
        <v>-2</v>
      </c>
      <c r="J117" s="127">
        <f t="shared" si="9"/>
        <v>-1</v>
      </c>
      <c r="K117" s="127">
        <f t="shared" si="11"/>
        <v>-6.166666666666667</v>
      </c>
      <c r="L117" s="127">
        <f t="shared" si="13"/>
        <v>-4.0999999999999091</v>
      </c>
      <c r="M117" s="127">
        <f t="shared" si="10"/>
        <v>-3.466666666666697</v>
      </c>
      <c r="N117" s="22"/>
      <c r="O117" s="15">
        <v>-1</v>
      </c>
      <c r="S117" s="21"/>
    </row>
    <row r="118" spans="1:19">
      <c r="A118" s="11" t="s">
        <v>328</v>
      </c>
      <c r="B118" s="14">
        <v>41394</v>
      </c>
      <c r="C118" s="15">
        <v>5053</v>
      </c>
      <c r="D118" s="15">
        <v>14031</v>
      </c>
      <c r="E118" s="16">
        <v>2190.1999999999998</v>
      </c>
      <c r="F118" s="15">
        <v>0</v>
      </c>
      <c r="G118" s="21"/>
      <c r="H118" s="21"/>
      <c r="I118" s="126">
        <f t="shared" si="12"/>
        <v>13</v>
      </c>
      <c r="J118" s="127">
        <f t="shared" si="9"/>
        <v>9</v>
      </c>
      <c r="K118" s="127">
        <f t="shared" si="11"/>
        <v>1.3333333333333333</v>
      </c>
      <c r="L118" s="127">
        <f t="shared" si="13"/>
        <v>-9.3000000000001819</v>
      </c>
      <c r="M118" s="127">
        <f t="shared" si="10"/>
        <v>-5.266666666666727</v>
      </c>
      <c r="N118" s="22"/>
      <c r="O118" s="15">
        <v>-1</v>
      </c>
      <c r="S118" s="36"/>
    </row>
    <row r="119" spans="1:19">
      <c r="A119" s="11" t="s">
        <v>329</v>
      </c>
      <c r="B119" s="14">
        <v>41425</v>
      </c>
      <c r="C119" s="15">
        <v>5047</v>
      </c>
      <c r="D119" s="15">
        <v>14037</v>
      </c>
      <c r="E119" s="16">
        <v>2179.5</v>
      </c>
      <c r="F119" s="15">
        <v>0</v>
      </c>
      <c r="G119" s="21"/>
      <c r="H119" s="21"/>
      <c r="I119" s="126">
        <f t="shared" si="12"/>
        <v>0</v>
      </c>
      <c r="J119" s="127">
        <f t="shared" si="9"/>
        <v>3.6666666666666665</v>
      </c>
      <c r="K119" s="127">
        <f t="shared" si="11"/>
        <v>1.8333333333333333</v>
      </c>
      <c r="L119" s="127">
        <f t="shared" si="13"/>
        <v>-10.699999999999818</v>
      </c>
      <c r="M119" s="127">
        <f t="shared" si="10"/>
        <v>-8.033333333333303</v>
      </c>
      <c r="N119" s="22"/>
      <c r="O119" s="15">
        <v>-1</v>
      </c>
      <c r="S119" s="21"/>
    </row>
    <row r="120" spans="1:19">
      <c r="A120" s="11" t="s">
        <v>330</v>
      </c>
      <c r="B120" s="14">
        <v>41455</v>
      </c>
      <c r="C120" s="15">
        <v>5034</v>
      </c>
      <c r="D120" s="15">
        <v>14051</v>
      </c>
      <c r="E120" s="16">
        <v>2172.6999999999998</v>
      </c>
      <c r="F120" s="15">
        <v>0</v>
      </c>
      <c r="G120" s="21"/>
      <c r="H120" s="21"/>
      <c r="I120" s="126">
        <f t="shared" si="12"/>
        <v>1</v>
      </c>
      <c r="J120" s="127">
        <f t="shared" si="9"/>
        <v>4.666666666666667</v>
      </c>
      <c r="K120" s="127">
        <f t="shared" si="11"/>
        <v>1.8333333333333333</v>
      </c>
      <c r="L120" s="127">
        <f t="shared" si="13"/>
        <v>-6.8000000000001819</v>
      </c>
      <c r="M120" s="127">
        <f t="shared" si="10"/>
        <v>-8.933333333333394</v>
      </c>
      <c r="N120" s="22"/>
      <c r="O120" s="15">
        <v>-1</v>
      </c>
      <c r="S120" s="36"/>
    </row>
    <row r="121" spans="1:19">
      <c r="A121" s="11" t="s">
        <v>331</v>
      </c>
      <c r="B121" s="14">
        <v>41486</v>
      </c>
      <c r="C121" s="15">
        <v>5025</v>
      </c>
      <c r="D121" s="15">
        <v>14050</v>
      </c>
      <c r="E121" s="16">
        <v>2165.5</v>
      </c>
      <c r="F121" s="15">
        <v>0</v>
      </c>
      <c r="G121" s="21"/>
      <c r="H121" s="21"/>
      <c r="I121" s="126">
        <f t="shared" si="12"/>
        <v>-10</v>
      </c>
      <c r="J121" s="127">
        <f t="shared" si="9"/>
        <v>-3</v>
      </c>
      <c r="K121" s="127">
        <f t="shared" si="11"/>
        <v>3</v>
      </c>
      <c r="L121" s="127">
        <f t="shared" si="13"/>
        <v>-7.1999999999998181</v>
      </c>
      <c r="M121" s="127">
        <f t="shared" si="10"/>
        <v>-8.2333333333332721</v>
      </c>
      <c r="N121" s="22"/>
      <c r="O121" s="15">
        <v>-1</v>
      </c>
      <c r="S121" s="21"/>
    </row>
    <row r="122" spans="1:19">
      <c r="A122" s="11" t="s">
        <v>332</v>
      </c>
      <c r="B122" s="14">
        <v>41517</v>
      </c>
      <c r="C122" s="15">
        <v>5039</v>
      </c>
      <c r="D122" s="15">
        <v>14065</v>
      </c>
      <c r="E122" s="16">
        <v>2157.6</v>
      </c>
      <c r="F122" s="15">
        <v>0</v>
      </c>
      <c r="G122" s="21"/>
      <c r="H122" s="21"/>
      <c r="I122" s="126">
        <f t="shared" si="12"/>
        <v>29</v>
      </c>
      <c r="J122" s="127">
        <f t="shared" si="9"/>
        <v>6.666666666666667</v>
      </c>
      <c r="K122" s="127">
        <f t="shared" si="11"/>
        <v>5.166666666666667</v>
      </c>
      <c r="L122" s="127">
        <f t="shared" si="13"/>
        <v>-7.9000000000000909</v>
      </c>
      <c r="M122" s="127">
        <f t="shared" si="10"/>
        <v>-7.30000000000003</v>
      </c>
      <c r="N122" s="22"/>
      <c r="O122" s="15">
        <v>-1</v>
      </c>
      <c r="S122" s="36"/>
    </row>
    <row r="123" spans="1:19">
      <c r="A123" s="11" t="s">
        <v>333</v>
      </c>
      <c r="B123" s="14">
        <v>41547</v>
      </c>
      <c r="C123" s="15">
        <v>5051</v>
      </c>
      <c r="D123" s="15">
        <v>14069</v>
      </c>
      <c r="E123" s="16">
        <v>2152.6999999999998</v>
      </c>
      <c r="F123" s="15">
        <v>0</v>
      </c>
      <c r="G123" s="21"/>
      <c r="H123" s="21"/>
      <c r="I123" s="126">
        <f t="shared" si="12"/>
        <v>16</v>
      </c>
      <c r="J123" s="127">
        <f t="shared" si="9"/>
        <v>11.666666666666666</v>
      </c>
      <c r="K123" s="127">
        <f t="shared" si="11"/>
        <v>8.1666666666666661</v>
      </c>
      <c r="L123" s="127">
        <f t="shared" si="13"/>
        <v>-4.9000000000000909</v>
      </c>
      <c r="M123" s="127">
        <f t="shared" si="10"/>
        <v>-6.666666666666667</v>
      </c>
      <c r="N123" s="22"/>
      <c r="O123" s="15">
        <v>-1</v>
      </c>
      <c r="S123" s="21"/>
    </row>
    <row r="124" spans="1:19">
      <c r="A124" s="11" t="s">
        <v>334</v>
      </c>
      <c r="B124" s="14">
        <v>41578</v>
      </c>
      <c r="C124" s="15">
        <v>5057</v>
      </c>
      <c r="D124" s="15">
        <v>14065</v>
      </c>
      <c r="E124" s="16">
        <v>2143.4</v>
      </c>
      <c r="F124" s="15">
        <v>0</v>
      </c>
      <c r="G124" s="21"/>
      <c r="H124" s="21"/>
      <c r="I124" s="126">
        <f t="shared" si="12"/>
        <v>2</v>
      </c>
      <c r="J124" s="127">
        <f t="shared" si="9"/>
        <v>15.666666666666666</v>
      </c>
      <c r="K124" s="127">
        <f t="shared" si="11"/>
        <v>6.333333333333333</v>
      </c>
      <c r="L124" s="127">
        <f t="shared" si="13"/>
        <v>-9.2999999999997272</v>
      </c>
      <c r="M124" s="127">
        <f t="shared" si="10"/>
        <v>-7.3666666666666361</v>
      </c>
      <c r="N124" s="22"/>
      <c r="O124" s="15">
        <v>-1</v>
      </c>
      <c r="S124" s="36"/>
    </row>
    <row r="125" spans="1:19">
      <c r="A125" s="11" t="s">
        <v>335</v>
      </c>
      <c r="B125" s="14">
        <v>41608</v>
      </c>
      <c r="C125" s="15">
        <v>5060</v>
      </c>
      <c r="D125" s="15">
        <v>14057</v>
      </c>
      <c r="E125" s="16">
        <v>2147.6</v>
      </c>
      <c r="F125" s="15">
        <v>0</v>
      </c>
      <c r="G125" s="21"/>
      <c r="H125" s="21"/>
      <c r="I125" s="126">
        <f t="shared" si="12"/>
        <v>-5</v>
      </c>
      <c r="J125" s="127">
        <f t="shared" si="9"/>
        <v>4.333333333333333</v>
      </c>
      <c r="K125" s="127">
        <f t="shared" si="11"/>
        <v>5.5</v>
      </c>
      <c r="L125" s="127">
        <f t="shared" si="13"/>
        <v>4.1999999999998181</v>
      </c>
      <c r="M125" s="127">
        <f t="shared" si="10"/>
        <v>-3.3333333333333335</v>
      </c>
      <c r="N125" s="22"/>
      <c r="O125" s="15">
        <v>-1</v>
      </c>
      <c r="S125" s="21"/>
    </row>
    <row r="126" spans="1:19">
      <c r="A126" s="11" t="s">
        <v>336</v>
      </c>
      <c r="B126" s="14">
        <v>41639</v>
      </c>
      <c r="C126" s="15">
        <v>5064</v>
      </c>
      <c r="D126" s="15">
        <v>14054</v>
      </c>
      <c r="E126" s="16">
        <v>2141.3000000000002</v>
      </c>
      <c r="F126" s="15">
        <v>0</v>
      </c>
      <c r="G126" s="21"/>
      <c r="H126" s="21"/>
      <c r="I126" s="126">
        <f t="shared" si="12"/>
        <v>1</v>
      </c>
      <c r="J126" s="127">
        <f t="shared" si="9"/>
        <v>-0.66666666666666663</v>
      </c>
      <c r="K126" s="127">
        <f t="shared" si="11"/>
        <v>5.5</v>
      </c>
      <c r="L126" s="127">
        <f t="shared" si="13"/>
        <v>-6.2999999999997272</v>
      </c>
      <c r="M126" s="127">
        <f t="shared" si="10"/>
        <v>-3.7999999999998786</v>
      </c>
      <c r="N126" s="22"/>
      <c r="O126" s="15">
        <v>-1</v>
      </c>
      <c r="S126" s="36"/>
    </row>
    <row r="127" spans="1:19">
      <c r="A127" s="11" t="s">
        <v>337</v>
      </c>
      <c r="B127" s="14">
        <v>41670</v>
      </c>
      <c r="C127" s="15">
        <v>5057</v>
      </c>
      <c r="D127" s="15">
        <v>14054</v>
      </c>
      <c r="E127" s="16">
        <v>2135.6999999999998</v>
      </c>
      <c r="F127" s="15">
        <v>0</v>
      </c>
      <c r="G127" s="21"/>
      <c r="H127" s="21"/>
      <c r="I127" s="126">
        <f t="shared" si="12"/>
        <v>-7</v>
      </c>
      <c r="J127" s="127">
        <f t="shared" si="9"/>
        <v>-3.6666666666666665</v>
      </c>
      <c r="K127" s="127">
        <f t="shared" si="11"/>
        <v>6</v>
      </c>
      <c r="L127" s="127">
        <f t="shared" si="13"/>
        <v>-5.6000000000003638</v>
      </c>
      <c r="M127" s="127">
        <f t="shared" si="10"/>
        <v>-2.5666666666667575</v>
      </c>
      <c r="N127" s="22"/>
      <c r="O127" s="15">
        <v>-1</v>
      </c>
      <c r="S127" s="21"/>
    </row>
    <row r="128" spans="1:19">
      <c r="A128" s="11" t="s">
        <v>338</v>
      </c>
      <c r="B128" s="14">
        <v>41698</v>
      </c>
      <c r="C128" s="15">
        <v>5066</v>
      </c>
      <c r="D128" s="15">
        <v>14069</v>
      </c>
      <c r="E128" s="16">
        <v>2129.4</v>
      </c>
      <c r="F128" s="15">
        <v>0</v>
      </c>
      <c r="G128" s="21"/>
      <c r="H128" s="21"/>
      <c r="I128" s="126">
        <f t="shared" si="12"/>
        <v>24</v>
      </c>
      <c r="J128" s="127">
        <f t="shared" si="9"/>
        <v>6</v>
      </c>
      <c r="K128" s="127">
        <f t="shared" si="11"/>
        <v>5.166666666666667</v>
      </c>
      <c r="L128" s="127">
        <f t="shared" si="13"/>
        <v>-6.2999999999997272</v>
      </c>
      <c r="M128" s="127">
        <f t="shared" si="10"/>
        <v>-6.066666666666606</v>
      </c>
      <c r="N128" s="22"/>
      <c r="O128" s="15">
        <v>-1</v>
      </c>
      <c r="S128" s="36"/>
    </row>
    <row r="129" spans="1:19">
      <c r="A129" s="11" t="s">
        <v>339</v>
      </c>
      <c r="B129" s="14">
        <v>41729</v>
      </c>
      <c r="C129" s="15">
        <v>5064</v>
      </c>
      <c r="D129" s="15">
        <v>14079</v>
      </c>
      <c r="E129" s="16">
        <v>2125.4</v>
      </c>
      <c r="F129" s="15">
        <v>0</v>
      </c>
      <c r="G129" s="21"/>
      <c r="H129" s="21"/>
      <c r="I129" s="126">
        <f t="shared" si="12"/>
        <v>8</v>
      </c>
      <c r="J129" s="127">
        <f t="shared" si="9"/>
        <v>8.3333333333333339</v>
      </c>
      <c r="K129" s="127">
        <f t="shared" si="11"/>
        <v>3.8333333333333335</v>
      </c>
      <c r="L129" s="127">
        <f t="shared" si="13"/>
        <v>-4</v>
      </c>
      <c r="M129" s="127">
        <f t="shared" si="10"/>
        <v>-5.30000000000003</v>
      </c>
      <c r="N129" s="22"/>
      <c r="O129" s="15">
        <v>-1</v>
      </c>
      <c r="S129" s="21"/>
    </row>
    <row r="130" spans="1:19">
      <c r="A130" s="11" t="s">
        <v>340</v>
      </c>
      <c r="B130" s="14">
        <v>41759</v>
      </c>
      <c r="C130" s="15">
        <v>5067</v>
      </c>
      <c r="D130" s="15">
        <v>14102</v>
      </c>
      <c r="E130" s="16">
        <v>2122.6</v>
      </c>
      <c r="F130" s="15">
        <v>0</v>
      </c>
      <c r="G130" s="21"/>
      <c r="H130" s="21"/>
      <c r="I130" s="126">
        <f t="shared" si="12"/>
        <v>26</v>
      </c>
      <c r="J130" s="127">
        <f t="shared" si="9"/>
        <v>19.333333333333332</v>
      </c>
      <c r="K130" s="127">
        <f t="shared" si="11"/>
        <v>7.833333333333333</v>
      </c>
      <c r="L130" s="127">
        <f t="shared" si="13"/>
        <v>-2.8000000000001819</v>
      </c>
      <c r="M130" s="127">
        <f t="shared" si="10"/>
        <v>-4.3666666666666361</v>
      </c>
      <c r="N130" s="22"/>
      <c r="O130" s="15">
        <v>-1</v>
      </c>
      <c r="S130" s="36"/>
    </row>
    <row r="131" spans="1:19">
      <c r="A131" s="11" t="s">
        <v>341</v>
      </c>
      <c r="B131" s="14">
        <v>41790</v>
      </c>
      <c r="C131" s="15">
        <v>5063</v>
      </c>
      <c r="D131" s="15">
        <v>14108</v>
      </c>
      <c r="E131" s="16">
        <v>2121.4</v>
      </c>
      <c r="F131" s="15">
        <v>0</v>
      </c>
      <c r="G131" s="21"/>
      <c r="H131" s="21"/>
      <c r="I131" s="126">
        <f t="shared" si="12"/>
        <v>2</v>
      </c>
      <c r="J131" s="127">
        <f t="shared" si="9"/>
        <v>12</v>
      </c>
      <c r="K131" s="127">
        <f t="shared" si="11"/>
        <v>9</v>
      </c>
      <c r="L131" s="127">
        <f t="shared" si="13"/>
        <v>-1.1999999999998181</v>
      </c>
      <c r="M131" s="127">
        <f t="shared" si="10"/>
        <v>-2.6666666666666665</v>
      </c>
      <c r="N131" s="22"/>
      <c r="O131" s="15">
        <v>-1</v>
      </c>
      <c r="S131" s="21"/>
    </row>
    <row r="132" spans="1:19">
      <c r="A132" s="11" t="s">
        <v>342</v>
      </c>
      <c r="B132" s="14">
        <v>41820</v>
      </c>
      <c r="C132" s="15">
        <v>5065</v>
      </c>
      <c r="D132" s="15">
        <v>14130</v>
      </c>
      <c r="E132" s="16">
        <v>2121.4</v>
      </c>
      <c r="F132" s="15">
        <v>0</v>
      </c>
      <c r="G132" s="21"/>
      <c r="H132" s="21"/>
      <c r="I132" s="126">
        <f t="shared" si="12"/>
        <v>24</v>
      </c>
      <c r="J132" s="127">
        <f t="shared" si="9"/>
        <v>17.333333333333332</v>
      </c>
      <c r="K132" s="127">
        <f t="shared" si="11"/>
        <v>12.833333333333334</v>
      </c>
      <c r="L132" s="127">
        <f t="shared" si="13"/>
        <v>0</v>
      </c>
      <c r="M132" s="127">
        <f t="shared" si="10"/>
        <v>-1.3333333333333333</v>
      </c>
      <c r="O132" s="15">
        <v>-1</v>
      </c>
      <c r="S132" s="36"/>
    </row>
    <row r="133" spans="1:19">
      <c r="L133" s="127"/>
      <c r="M133" s="127"/>
    </row>
  </sheetData>
  <hyperlinks>
    <hyperlink ref="C3" r:id="rId1"/>
    <hyperlink ref="D3" r:id="rId2"/>
    <hyperlink ref="E3" r:id="rId3"/>
    <hyperlink ref="O3" r:id="rId4"/>
    <hyperlink ref="F3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/>
  </sheetViews>
  <sheetFormatPr defaultColWidth="12" defaultRowHeight="15"/>
  <cols>
    <col min="1" max="1" width="12" style="120"/>
    <col min="2" max="2" width="12" style="36"/>
    <col min="3" max="3" width="12" style="120"/>
    <col min="4" max="4" width="12" style="36"/>
    <col min="5" max="5" width="12" style="120"/>
    <col min="6" max="6" width="12" style="36"/>
    <col min="7" max="7" width="12" style="120"/>
    <col min="8" max="8" width="12" style="36"/>
  </cols>
  <sheetData>
    <row r="1" spans="1:7">
      <c r="A1" s="120" t="s">
        <v>466</v>
      </c>
    </row>
    <row r="2" spans="1:7">
      <c r="A2" s="120" t="s">
        <v>468</v>
      </c>
      <c r="B2" s="36" t="s">
        <v>465</v>
      </c>
    </row>
    <row r="3" spans="1:7">
      <c r="A3" s="120" t="s">
        <v>464</v>
      </c>
      <c r="B3" s="36" t="s">
        <v>463</v>
      </c>
    </row>
    <row r="4" spans="1:7">
      <c r="A4" s="120">
        <v>36161</v>
      </c>
      <c r="B4" s="36" t="s">
        <v>470</v>
      </c>
    </row>
    <row r="5" spans="1:7">
      <c r="A5" s="121" t="s">
        <v>467</v>
      </c>
      <c r="B5" s="122"/>
      <c r="C5" s="121"/>
      <c r="E5" s="121"/>
      <c r="G5" s="121"/>
    </row>
    <row r="6" spans="1:7">
      <c r="A6" s="120" t="s">
        <v>469</v>
      </c>
    </row>
    <row r="7" spans="1:7">
      <c r="A7" s="120" t="s">
        <v>471</v>
      </c>
      <c r="B7" s="36" t="s">
        <v>472</v>
      </c>
    </row>
    <row r="8" spans="1:7">
      <c r="A8" s="120">
        <v>36161</v>
      </c>
      <c r="B8" s="36">
        <v>267.2</v>
      </c>
    </row>
    <row r="9" spans="1:7">
      <c r="A9" s="120">
        <v>36251</v>
      </c>
      <c r="B9" s="36">
        <v>265</v>
      </c>
    </row>
    <row r="10" spans="1:7">
      <c r="A10" s="120">
        <v>36342</v>
      </c>
      <c r="B10" s="36">
        <v>267.8</v>
      </c>
    </row>
    <row r="11" spans="1:7">
      <c r="A11" s="120">
        <v>36434</v>
      </c>
      <c r="B11" s="36">
        <v>279.60000000000002</v>
      </c>
    </row>
    <row r="12" spans="1:7">
      <c r="A12" s="120">
        <v>36526</v>
      </c>
      <c r="B12" s="36">
        <v>289.39999999999998</v>
      </c>
    </row>
    <row r="13" spans="1:7">
      <c r="A13" s="120">
        <v>36617</v>
      </c>
      <c r="B13" s="36">
        <v>280.39999999999998</v>
      </c>
    </row>
    <row r="14" spans="1:7">
      <c r="A14" s="120">
        <v>36708</v>
      </c>
      <c r="B14" s="36">
        <v>282.89999999999998</v>
      </c>
    </row>
    <row r="15" spans="1:7">
      <c r="A15" s="120">
        <v>36800</v>
      </c>
      <c r="B15" s="36">
        <v>286.2</v>
      </c>
    </row>
    <row r="16" spans="1:7">
      <c r="A16" s="120">
        <v>36892</v>
      </c>
      <c r="B16" s="36">
        <v>291.60000000000002</v>
      </c>
    </row>
    <row r="17" spans="1:2">
      <c r="A17" s="120">
        <v>36982</v>
      </c>
      <c r="B17" s="36">
        <v>314.8</v>
      </c>
    </row>
    <row r="18" spans="1:2">
      <c r="A18" s="120">
        <v>37073</v>
      </c>
      <c r="B18" s="36">
        <v>287</v>
      </c>
    </row>
    <row r="19" spans="1:2">
      <c r="A19" s="120">
        <v>37165</v>
      </c>
      <c r="B19" s="36">
        <v>309.7</v>
      </c>
    </row>
    <row r="20" spans="1:2">
      <c r="A20" s="120">
        <v>37257</v>
      </c>
      <c r="B20" s="36">
        <v>314.8</v>
      </c>
    </row>
    <row r="21" spans="1:2">
      <c r="A21" s="120">
        <v>37347</v>
      </c>
      <c r="B21" s="36">
        <v>310</v>
      </c>
    </row>
    <row r="22" spans="1:2">
      <c r="A22" s="120">
        <v>37438</v>
      </c>
      <c r="B22" s="36">
        <v>311.8</v>
      </c>
    </row>
    <row r="23" spans="1:2">
      <c r="A23" s="120">
        <v>37530</v>
      </c>
      <c r="B23" s="36">
        <v>316.10000000000002</v>
      </c>
    </row>
    <row r="24" spans="1:2">
      <c r="A24" s="120">
        <v>37622</v>
      </c>
      <c r="B24" s="36">
        <v>312.5</v>
      </c>
    </row>
    <row r="25" spans="1:2">
      <c r="A25" s="120">
        <v>37712</v>
      </c>
      <c r="B25" s="36">
        <v>309.10000000000002</v>
      </c>
    </row>
    <row r="26" spans="1:2">
      <c r="A26" s="120">
        <v>37803</v>
      </c>
      <c r="B26" s="36">
        <v>319.5</v>
      </c>
    </row>
    <row r="27" spans="1:2">
      <c r="A27" s="120">
        <v>37895</v>
      </c>
      <c r="B27" s="36">
        <v>314.39999999999998</v>
      </c>
    </row>
    <row r="28" spans="1:2">
      <c r="A28" s="120">
        <v>37987</v>
      </c>
      <c r="B28" s="36">
        <v>312.60000000000002</v>
      </c>
    </row>
    <row r="29" spans="1:2">
      <c r="A29" s="120">
        <v>38078</v>
      </c>
      <c r="B29" s="36">
        <v>315.5</v>
      </c>
    </row>
    <row r="30" spans="1:2">
      <c r="A30" s="120">
        <v>38169</v>
      </c>
      <c r="B30" s="36">
        <v>306</v>
      </c>
    </row>
    <row r="31" spans="1:2">
      <c r="A31" s="120">
        <v>38261</v>
      </c>
      <c r="B31" s="36">
        <v>298</v>
      </c>
    </row>
    <row r="32" spans="1:2">
      <c r="A32" s="120">
        <v>38353</v>
      </c>
      <c r="B32" s="36">
        <v>295.89999999999998</v>
      </c>
    </row>
    <row r="33" spans="1:2">
      <c r="A33" s="120">
        <v>38443</v>
      </c>
      <c r="B33" s="36">
        <v>296.8</v>
      </c>
    </row>
    <row r="34" spans="1:2">
      <c r="A34" s="120">
        <v>38534</v>
      </c>
      <c r="B34" s="36">
        <v>293.7</v>
      </c>
    </row>
    <row r="35" spans="1:2">
      <c r="A35" s="120">
        <v>38626</v>
      </c>
      <c r="B35" s="36">
        <v>298.39999999999998</v>
      </c>
    </row>
    <row r="36" spans="1:2">
      <c r="A36" s="120">
        <v>38718</v>
      </c>
      <c r="B36" s="36">
        <v>294.89999999999998</v>
      </c>
    </row>
    <row r="37" spans="1:2">
      <c r="A37" s="120">
        <v>38808</v>
      </c>
      <c r="B37" s="36">
        <v>302.2</v>
      </c>
    </row>
    <row r="38" spans="1:2">
      <c r="A38" s="120">
        <v>38899</v>
      </c>
      <c r="B38" s="36">
        <v>298.10000000000002</v>
      </c>
    </row>
    <row r="39" spans="1:2">
      <c r="A39" s="120">
        <v>38991</v>
      </c>
      <c r="B39" s="36">
        <v>290.60000000000002</v>
      </c>
    </row>
    <row r="40" spans="1:2">
      <c r="A40" s="120">
        <v>39083</v>
      </c>
      <c r="B40" s="36">
        <v>292.89999999999998</v>
      </c>
    </row>
    <row r="41" spans="1:2">
      <c r="A41" s="120">
        <v>39173</v>
      </c>
      <c r="B41" s="36">
        <v>293.39999999999998</v>
      </c>
    </row>
    <row r="42" spans="1:2">
      <c r="A42" s="120">
        <v>39264</v>
      </c>
      <c r="B42" s="36">
        <v>291.89999999999998</v>
      </c>
    </row>
    <row r="43" spans="1:2">
      <c r="A43" s="120">
        <v>39356</v>
      </c>
      <c r="B43" s="36">
        <v>292.10000000000002</v>
      </c>
    </row>
    <row r="44" spans="1:2">
      <c r="A44" s="120">
        <v>39448</v>
      </c>
      <c r="B44" s="36">
        <v>290.10000000000002</v>
      </c>
    </row>
    <row r="45" spans="1:2">
      <c r="A45" s="120">
        <v>39539</v>
      </c>
      <c r="B45" s="36">
        <v>294</v>
      </c>
    </row>
    <row r="46" spans="1:2">
      <c r="A46" s="120">
        <v>39630</v>
      </c>
      <c r="B46" s="36">
        <v>294.2</v>
      </c>
    </row>
    <row r="47" spans="1:2">
      <c r="A47" s="120">
        <v>39722</v>
      </c>
      <c r="B47" s="36">
        <v>289.2</v>
      </c>
    </row>
    <row r="48" spans="1:2">
      <c r="A48" s="120">
        <v>39814</v>
      </c>
      <c r="B48" s="36">
        <v>288.7</v>
      </c>
    </row>
    <row r="49" spans="1:2">
      <c r="A49" s="120">
        <v>39904</v>
      </c>
      <c r="B49" s="36">
        <v>294.7</v>
      </c>
    </row>
    <row r="50" spans="1:2">
      <c r="A50" s="120">
        <v>39995</v>
      </c>
      <c r="B50" s="36">
        <v>293.3</v>
      </c>
    </row>
    <row r="51" spans="1:2">
      <c r="A51" s="120">
        <v>40087</v>
      </c>
      <c r="B51" s="36">
        <v>282.39999999999998</v>
      </c>
    </row>
    <row r="52" spans="1:2">
      <c r="A52" s="120">
        <v>40179</v>
      </c>
      <c r="B52" s="36">
        <v>273.60000000000002</v>
      </c>
    </row>
    <row r="53" spans="1:2">
      <c r="A53" s="120">
        <v>40269</v>
      </c>
      <c r="B53" s="36">
        <v>284.2</v>
      </c>
    </row>
    <row r="54" spans="1:2">
      <c r="A54" s="120">
        <v>40360</v>
      </c>
      <c r="B54" s="36">
        <v>285.60000000000002</v>
      </c>
    </row>
    <row r="55" spans="1:2">
      <c r="A55" s="120">
        <v>40452</v>
      </c>
      <c r="B55" s="36">
        <v>274.5</v>
      </c>
    </row>
    <row r="56" spans="1:2">
      <c r="A56" s="120">
        <v>40544</v>
      </c>
      <c r="B56" s="36">
        <v>261.7</v>
      </c>
    </row>
    <row r="57" spans="1:2">
      <c r="A57" s="120">
        <v>40634</v>
      </c>
      <c r="B57" s="36">
        <v>255.5</v>
      </c>
    </row>
    <row r="58" spans="1:2">
      <c r="A58" s="120">
        <v>40725</v>
      </c>
      <c r="B58" s="36">
        <v>253</v>
      </c>
    </row>
    <row r="59" spans="1:2">
      <c r="A59" s="120">
        <v>40817</v>
      </c>
      <c r="B59" s="36">
        <v>253.5</v>
      </c>
    </row>
    <row r="60" spans="1:2">
      <c r="A60" s="120">
        <v>40909</v>
      </c>
      <c r="B60" s="36">
        <v>246.9</v>
      </c>
    </row>
    <row r="61" spans="1:2">
      <c r="A61" s="120">
        <v>41000</v>
      </c>
      <c r="B61" s="36">
        <v>247.6</v>
      </c>
    </row>
    <row r="62" spans="1:2">
      <c r="A62" s="120">
        <v>41091</v>
      </c>
      <c r="B62" s="36">
        <v>242.6</v>
      </c>
    </row>
    <row r="63" spans="1:2">
      <c r="A63" s="120">
        <v>41183</v>
      </c>
      <c r="B63" s="36">
        <v>237.7</v>
      </c>
    </row>
    <row r="64" spans="1:2">
      <c r="A64" s="120">
        <v>41275</v>
      </c>
      <c r="B64" s="36">
        <v>232.7</v>
      </c>
    </row>
    <row r="65" spans="1:2">
      <c r="A65" s="120">
        <v>41365</v>
      </c>
      <c r="B65" s="36">
        <v>232.7</v>
      </c>
    </row>
    <row r="66" spans="1:2">
      <c r="A66" s="120">
        <v>41456</v>
      </c>
      <c r="B66" s="36">
        <v>237.8</v>
      </c>
    </row>
    <row r="67" spans="1:2">
      <c r="A67" s="120">
        <v>41548</v>
      </c>
      <c r="B67" s="36">
        <v>235.4</v>
      </c>
    </row>
    <row r="68" spans="1:2">
      <c r="A68" s="120">
        <v>41640</v>
      </c>
      <c r="B68" s="36">
        <v>226.8</v>
      </c>
    </row>
  </sheetData>
  <hyperlinks>
    <hyperlink ref="A5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7"/>
  <sheetViews>
    <sheetView workbookViewId="0"/>
  </sheetViews>
  <sheetFormatPr defaultRowHeight="15"/>
  <cols>
    <col min="1" max="2" width="9.140625" style="17"/>
  </cols>
  <sheetData>
    <row r="1" spans="1:4">
      <c r="C1" t="s">
        <v>343</v>
      </c>
    </row>
    <row r="2" spans="1:4">
      <c r="A2" s="19" t="s">
        <v>150</v>
      </c>
      <c r="B2" s="19" t="s">
        <v>1</v>
      </c>
      <c r="C2" s="18" t="s">
        <v>364</v>
      </c>
      <c r="D2" s="23" t="s">
        <v>344</v>
      </c>
    </row>
    <row r="3" spans="1:4">
      <c r="A3" s="17" t="s">
        <v>8</v>
      </c>
      <c r="C3" t="s">
        <v>365</v>
      </c>
      <c r="D3" t="s">
        <v>156</v>
      </c>
    </row>
    <row r="4" spans="1:4">
      <c r="A4" s="17" t="s">
        <v>24</v>
      </c>
      <c r="C4" t="s">
        <v>153</v>
      </c>
      <c r="D4" t="s">
        <v>155</v>
      </c>
    </row>
    <row r="5" spans="1:4">
      <c r="A5" s="17" t="s">
        <v>28</v>
      </c>
      <c r="C5" t="s">
        <v>152</v>
      </c>
      <c r="D5" t="s">
        <v>154</v>
      </c>
    </row>
    <row r="6" spans="1:4">
      <c r="A6" s="17" t="s">
        <v>151</v>
      </c>
      <c r="B6" s="20">
        <v>38077</v>
      </c>
      <c r="C6" s="32">
        <v>9.6065873741994601E-2</v>
      </c>
      <c r="D6" s="21">
        <v>-1</v>
      </c>
    </row>
    <row r="7" spans="1:4">
      <c r="A7" s="17" t="s">
        <v>157</v>
      </c>
      <c r="B7" s="20">
        <v>38168</v>
      </c>
      <c r="C7" s="32">
        <v>0.13336543090996633</v>
      </c>
      <c r="D7" s="21">
        <v>-1</v>
      </c>
    </row>
    <row r="8" spans="1:4">
      <c r="A8" s="17" t="s">
        <v>158</v>
      </c>
      <c r="B8" s="20">
        <v>38260</v>
      </c>
      <c r="C8" s="32">
        <v>5.2013422818792066E-2</v>
      </c>
      <c r="D8" s="21">
        <v>-1</v>
      </c>
    </row>
    <row r="9" spans="1:4">
      <c r="A9" s="17" t="s">
        <v>159</v>
      </c>
      <c r="B9" s="20">
        <v>38352</v>
      </c>
      <c r="C9" s="32">
        <v>8.8247422680412205E-2</v>
      </c>
      <c r="D9" s="21">
        <v>-1</v>
      </c>
    </row>
    <row r="10" spans="1:4">
      <c r="A10" s="17" t="s">
        <v>160</v>
      </c>
      <c r="B10" s="20">
        <v>38442</v>
      </c>
      <c r="C10" s="32">
        <v>0.12813021702838068</v>
      </c>
      <c r="D10" s="21">
        <v>-1</v>
      </c>
    </row>
    <row r="11" spans="1:4">
      <c r="A11" s="17" t="s">
        <v>161</v>
      </c>
      <c r="B11" s="20">
        <v>38533</v>
      </c>
      <c r="C11" s="32">
        <v>0.15717926932880188</v>
      </c>
      <c r="D11" s="21">
        <v>-1</v>
      </c>
    </row>
    <row r="12" spans="1:4">
      <c r="A12" s="17" t="s">
        <v>162</v>
      </c>
      <c r="B12" s="20">
        <v>38625</v>
      </c>
      <c r="C12" s="32">
        <v>0.10645933014354059</v>
      </c>
      <c r="D12" s="21">
        <v>-1</v>
      </c>
    </row>
    <row r="13" spans="1:4">
      <c r="A13" s="17" t="s">
        <v>163</v>
      </c>
      <c r="B13" s="20">
        <v>38717</v>
      </c>
      <c r="C13" s="32">
        <v>8.1849185297461199E-2</v>
      </c>
      <c r="D13" s="21">
        <v>-1</v>
      </c>
    </row>
    <row r="14" spans="1:4">
      <c r="A14" s="17" t="s">
        <v>164</v>
      </c>
      <c r="B14" s="20">
        <v>38807</v>
      </c>
      <c r="C14" s="32">
        <v>9.3599704032556463E-2</v>
      </c>
      <c r="D14" s="21">
        <v>-1</v>
      </c>
    </row>
    <row r="15" spans="1:4">
      <c r="A15" s="17" t="s">
        <v>165</v>
      </c>
      <c r="B15" s="20">
        <v>38898</v>
      </c>
      <c r="C15" s="32">
        <v>0.13325991189427322</v>
      </c>
      <c r="D15" s="21">
        <v>-1</v>
      </c>
    </row>
    <row r="16" spans="1:4">
      <c r="A16" s="17" t="s">
        <v>166</v>
      </c>
      <c r="B16" s="20">
        <v>38990</v>
      </c>
      <c r="C16" s="32">
        <v>7.7477477477477574E-2</v>
      </c>
      <c r="D16" s="21">
        <v>-1</v>
      </c>
    </row>
    <row r="17" spans="1:4">
      <c r="A17" s="17" t="s">
        <v>167</v>
      </c>
      <c r="B17" s="20">
        <v>39082</v>
      </c>
      <c r="C17" s="32">
        <v>7.4255691768826626E-2</v>
      </c>
      <c r="D17" s="21">
        <v>-1</v>
      </c>
    </row>
    <row r="18" spans="1:4">
      <c r="A18" s="17" t="s">
        <v>168</v>
      </c>
      <c r="B18" s="20">
        <v>39172</v>
      </c>
      <c r="C18" s="32">
        <v>7.7469553450608908E-2</v>
      </c>
      <c r="D18" s="21">
        <v>-1</v>
      </c>
    </row>
    <row r="19" spans="1:4">
      <c r="A19" s="17" t="s">
        <v>169</v>
      </c>
      <c r="B19" s="20">
        <v>39263</v>
      </c>
      <c r="C19" s="32">
        <v>5.4745707806932442E-2</v>
      </c>
      <c r="D19" s="21">
        <v>-1</v>
      </c>
    </row>
    <row r="20" spans="1:4">
      <c r="A20" s="17" t="s">
        <v>170</v>
      </c>
      <c r="B20" s="20">
        <v>39355</v>
      </c>
      <c r="C20" s="32">
        <v>7.7591973244147017E-2</v>
      </c>
      <c r="D20" s="21">
        <v>-1</v>
      </c>
    </row>
    <row r="21" spans="1:4">
      <c r="A21" s="17" t="s">
        <v>171</v>
      </c>
      <c r="B21" s="20">
        <v>39447</v>
      </c>
      <c r="C21" s="32">
        <v>6.8470818389305466E-2</v>
      </c>
      <c r="D21" s="21">
        <v>1</v>
      </c>
    </row>
    <row r="22" spans="1:4">
      <c r="A22" s="17" t="s">
        <v>172</v>
      </c>
      <c r="B22" s="20">
        <v>39538</v>
      </c>
      <c r="C22" s="32">
        <v>5.3375196232338995E-2</v>
      </c>
      <c r="D22" s="21">
        <v>1</v>
      </c>
    </row>
    <row r="23" spans="1:4">
      <c r="A23" s="17" t="s">
        <v>173</v>
      </c>
      <c r="B23" s="20">
        <v>39629</v>
      </c>
      <c r="C23" s="32">
        <v>9.152334152334142E-2</v>
      </c>
      <c r="D23" s="21">
        <v>1</v>
      </c>
    </row>
    <row r="24" spans="1:4">
      <c r="A24" s="17" t="s">
        <v>174</v>
      </c>
      <c r="B24" s="20">
        <v>39721</v>
      </c>
      <c r="C24" s="32">
        <v>3.7243947858472959E-2</v>
      </c>
      <c r="D24" s="21">
        <v>1</v>
      </c>
    </row>
    <row r="25" spans="1:4">
      <c r="A25" s="17" t="s">
        <v>175</v>
      </c>
      <c r="B25" s="20">
        <v>39813</v>
      </c>
      <c r="C25" s="32">
        <v>-5.7064388159902342E-2</v>
      </c>
      <c r="D25" s="21">
        <v>1</v>
      </c>
    </row>
    <row r="26" spans="1:4">
      <c r="A26" s="17" t="s">
        <v>176</v>
      </c>
      <c r="B26" s="20">
        <v>39903</v>
      </c>
      <c r="C26" s="32">
        <v>-0.15320417287630395</v>
      </c>
      <c r="D26" s="21">
        <v>1</v>
      </c>
    </row>
    <row r="27" spans="1:4">
      <c r="A27" s="17" t="s">
        <v>177</v>
      </c>
      <c r="B27" s="20">
        <v>39994</v>
      </c>
      <c r="C27" s="32">
        <v>-0.21496904895891944</v>
      </c>
      <c r="D27" s="21">
        <v>1</v>
      </c>
    </row>
    <row r="28" spans="1:4">
      <c r="A28" s="17" t="s">
        <v>178</v>
      </c>
      <c r="B28" s="20">
        <v>40086</v>
      </c>
      <c r="C28" s="32">
        <v>-0.12118491921005381</v>
      </c>
      <c r="D28" s="21">
        <v>-1</v>
      </c>
    </row>
    <row r="29" spans="1:4">
      <c r="A29" s="17" t="s">
        <v>179</v>
      </c>
      <c r="B29" s="20">
        <v>40178</v>
      </c>
      <c r="C29" s="32">
        <v>-4.7896440129449831E-2</v>
      </c>
      <c r="D29" s="21">
        <v>-1</v>
      </c>
    </row>
    <row r="30" spans="1:4">
      <c r="A30" s="17" t="s">
        <v>180</v>
      </c>
      <c r="B30" s="20">
        <v>40268</v>
      </c>
      <c r="C30" s="32">
        <v>2.5695177754311738E-2</v>
      </c>
      <c r="D30" s="21">
        <v>-1</v>
      </c>
    </row>
    <row r="31" spans="1:4">
      <c r="A31" s="17" t="s">
        <v>181</v>
      </c>
      <c r="B31" s="20">
        <v>40359</v>
      </c>
      <c r="C31" s="32">
        <v>1.1469534050179142E-2</v>
      </c>
      <c r="D31" s="21">
        <v>-1</v>
      </c>
    </row>
    <row r="32" spans="1:4">
      <c r="A32" s="17" t="s">
        <v>182</v>
      </c>
      <c r="B32" s="20">
        <v>40451</v>
      </c>
      <c r="C32" s="32">
        <v>2.3833844058563258E-2</v>
      </c>
      <c r="D32" s="21">
        <v>-1</v>
      </c>
    </row>
    <row r="33" spans="1:4">
      <c r="A33" s="17" t="s">
        <v>183</v>
      </c>
      <c r="B33" s="20">
        <v>40543</v>
      </c>
      <c r="C33" s="32">
        <v>7.4779061862678464E-2</v>
      </c>
      <c r="D33" s="21">
        <v>-1</v>
      </c>
    </row>
    <row r="34" spans="1:4">
      <c r="A34" s="17" t="s">
        <v>184</v>
      </c>
      <c r="B34" s="20">
        <v>40633</v>
      </c>
      <c r="C34" s="32">
        <v>9.9862731640357083E-2</v>
      </c>
      <c r="D34" s="21">
        <v>-1</v>
      </c>
    </row>
    <row r="35" spans="1:4">
      <c r="A35" s="17" t="s">
        <v>185</v>
      </c>
      <c r="B35" s="20">
        <v>40724</v>
      </c>
      <c r="C35" s="32">
        <v>0.16123316796598153</v>
      </c>
      <c r="D35" s="21">
        <v>-1</v>
      </c>
    </row>
    <row r="36" spans="1:4">
      <c r="A36" s="17" t="s">
        <v>186</v>
      </c>
      <c r="B36" s="20">
        <v>40816</v>
      </c>
      <c r="C36" s="32">
        <v>9.7771865646824274E-2</v>
      </c>
      <c r="D36" s="21">
        <v>-1</v>
      </c>
    </row>
    <row r="37" spans="1:4">
      <c r="A37" s="17" t="s">
        <v>187</v>
      </c>
      <c r="B37" s="20">
        <v>40908</v>
      </c>
      <c r="C37" s="32">
        <v>4.2694497153700217E-2</v>
      </c>
      <c r="D37" s="21">
        <v>-1</v>
      </c>
    </row>
    <row r="38" spans="1:4">
      <c r="A38" s="17" t="s">
        <v>188</v>
      </c>
      <c r="B38" s="20">
        <v>40999</v>
      </c>
      <c r="C38" s="32">
        <v>6.240249609984394E-2</v>
      </c>
      <c r="D38" s="21">
        <v>-1</v>
      </c>
    </row>
    <row r="39" spans="1:4">
      <c r="A39" s="17" t="s">
        <v>189</v>
      </c>
      <c r="B39" s="20">
        <v>41090</v>
      </c>
      <c r="C39" s="32">
        <v>5.8590173939578882E-2</v>
      </c>
      <c r="D39" s="21">
        <v>-1</v>
      </c>
    </row>
    <row r="40" spans="1:4">
      <c r="A40" s="17" t="s">
        <v>190</v>
      </c>
      <c r="B40" s="20">
        <v>41182</v>
      </c>
      <c r="C40" s="32">
        <v>5.7861254165404219E-2</v>
      </c>
      <c r="D40" s="21">
        <v>-1</v>
      </c>
    </row>
    <row r="41" spans="1:4">
      <c r="A41" s="17" t="s">
        <v>191</v>
      </c>
      <c r="B41" s="20">
        <v>41274</v>
      </c>
      <c r="C41" s="32">
        <v>8.8262056414922796E-2</v>
      </c>
      <c r="D41" s="21">
        <v>-1</v>
      </c>
    </row>
    <row r="42" spans="1:4">
      <c r="A42" s="17" t="s">
        <v>192</v>
      </c>
      <c r="B42" s="20">
        <v>41364</v>
      </c>
      <c r="C42" s="32">
        <v>0.10748898678414109</v>
      </c>
      <c r="D42" s="21">
        <v>-1</v>
      </c>
    </row>
    <row r="43" spans="1:4">
      <c r="A43" s="17" t="s">
        <v>193</v>
      </c>
      <c r="B43" s="20">
        <v>41455</v>
      </c>
      <c r="C43" s="32">
        <v>0.13317959066013274</v>
      </c>
      <c r="D43" s="21">
        <v>-1</v>
      </c>
    </row>
    <row r="44" spans="1:4">
      <c r="A44" s="17" t="s">
        <v>194</v>
      </c>
      <c r="B44" s="20">
        <v>41547</v>
      </c>
      <c r="C44" s="32">
        <v>4.6964490263459391E-2</v>
      </c>
      <c r="D44" s="21">
        <v>-1</v>
      </c>
    </row>
    <row r="45" spans="1:4">
      <c r="A45" s="17" t="s">
        <v>195</v>
      </c>
      <c r="B45" s="20">
        <v>41639</v>
      </c>
      <c r="C45" s="32">
        <v>2.2575250836120331E-2</v>
      </c>
      <c r="D45" s="21">
        <v>-1</v>
      </c>
    </row>
    <row r="46" spans="1:4">
      <c r="A46" s="17" t="s">
        <v>196</v>
      </c>
      <c r="B46" s="20">
        <v>41729</v>
      </c>
      <c r="C46" s="32">
        <v>-9.2813577300451255E-3</v>
      </c>
      <c r="D46" s="21">
        <v>-1</v>
      </c>
    </row>
    <row r="47" spans="1:4">
      <c r="A47" s="17" t="s">
        <v>197</v>
      </c>
      <c r="B47" s="20">
        <v>41820</v>
      </c>
      <c r="D47" s="21">
        <v>-1</v>
      </c>
    </row>
  </sheetData>
  <hyperlinks>
    <hyperlink ref="C2" r:id="rId1" display="GSRPT@USNA"/>
    <hyperlink ref="D2" r:id="rId2" display="RECESS@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62"/>
  <sheetViews>
    <sheetView tabSelected="1" zoomScale="70" zoomScaleNormal="70" workbookViewId="0">
      <selection activeCell="L21" sqref="L20:L21"/>
    </sheetView>
  </sheetViews>
  <sheetFormatPr defaultRowHeight="15"/>
  <cols>
    <col min="1" max="12" width="9.140625" style="31"/>
    <col min="13" max="13" width="13.140625" style="31" bestFit="1" customWidth="1"/>
    <col min="15" max="16" width="9.140625" style="31"/>
    <col min="17" max="17" width="31.140625" style="31" customWidth="1"/>
    <col min="18" max="18" width="11.140625" style="31" customWidth="1"/>
    <col min="19" max="23" width="9.140625" style="31"/>
    <col min="24" max="24" width="16" style="31" bestFit="1" customWidth="1"/>
    <col min="25" max="16384" width="9.140625" style="31"/>
  </cols>
  <sheetData>
    <row r="2" spans="1:21">
      <c r="A2"/>
    </row>
    <row r="3" spans="1:21">
      <c r="A3"/>
    </row>
    <row r="4" spans="1:21" ht="19.5">
      <c r="A4" s="51" t="s">
        <v>446</v>
      </c>
      <c r="B4" s="47"/>
      <c r="C4" s="46"/>
      <c r="D4" s="47"/>
      <c r="E4" s="48"/>
      <c r="F4" s="47"/>
      <c r="G4" s="48"/>
      <c r="H4" s="47"/>
    </row>
    <row r="5" spans="1:21">
      <c r="A5" s="109" t="s">
        <v>447</v>
      </c>
      <c r="B5" s="47"/>
      <c r="C5" s="49"/>
      <c r="D5" s="47"/>
      <c r="E5" s="47"/>
      <c r="F5" s="47"/>
      <c r="G5" s="47"/>
      <c r="H5" s="47"/>
    </row>
    <row r="6" spans="1:21">
      <c r="A6"/>
      <c r="B6"/>
      <c r="C6"/>
      <c r="D6"/>
      <c r="E6"/>
      <c r="F6"/>
      <c r="G6"/>
      <c r="H6" s="47"/>
      <c r="O6" s="98" t="s">
        <v>457</v>
      </c>
      <c r="P6" s="98"/>
      <c r="Q6" s="98"/>
      <c r="R6" s="98"/>
    </row>
    <row r="7" spans="1:21" ht="15" customHeight="1">
      <c r="A7" s="167" t="s">
        <v>399</v>
      </c>
      <c r="B7" s="167"/>
      <c r="C7" s="167"/>
      <c r="D7" s="167"/>
      <c r="E7" s="167"/>
      <c r="F7" s="167"/>
      <c r="G7" s="167"/>
      <c r="H7" s="47"/>
      <c r="O7" s="99"/>
      <c r="P7" s="99"/>
      <c r="Q7" s="99"/>
      <c r="R7" s="99"/>
      <c r="S7" s="52"/>
      <c r="T7" s="52"/>
      <c r="U7" s="52"/>
    </row>
    <row r="8" spans="1:21" ht="15" customHeight="1">
      <c r="A8" s="167" t="s">
        <v>400</v>
      </c>
      <c r="B8" s="167"/>
      <c r="C8" s="167"/>
      <c r="D8" s="167"/>
      <c r="E8" s="167"/>
      <c r="F8" s="167"/>
      <c r="G8" s="167"/>
      <c r="H8" s="47"/>
      <c r="O8" s="67" t="s">
        <v>456</v>
      </c>
      <c r="P8" s="67"/>
      <c r="Q8" s="67"/>
      <c r="R8" s="67"/>
      <c r="S8" s="52"/>
      <c r="T8" s="52"/>
      <c r="U8" s="52"/>
    </row>
    <row r="9" spans="1:21" ht="18" customHeight="1" thickBot="1">
      <c r="A9" s="38"/>
      <c r="B9" s="167" t="s">
        <v>401</v>
      </c>
      <c r="C9" s="167"/>
      <c r="D9" s="171" t="s">
        <v>402</v>
      </c>
      <c r="E9" s="171"/>
      <c r="F9" s="171" t="s">
        <v>403</v>
      </c>
      <c r="G9" s="171"/>
      <c r="O9" s="67" t="s">
        <v>455</v>
      </c>
      <c r="P9" s="67"/>
      <c r="Q9" s="67"/>
      <c r="R9" s="68"/>
      <c r="S9" s="52"/>
      <c r="T9" s="52"/>
      <c r="U9" s="52"/>
    </row>
    <row r="10" spans="1:21" ht="45.75" customHeight="1">
      <c r="A10" s="39" t="s">
        <v>345</v>
      </c>
      <c r="B10" s="40">
        <v>2087</v>
      </c>
      <c r="C10" s="41"/>
      <c r="D10" s="40">
        <v>2259</v>
      </c>
      <c r="E10" s="41"/>
      <c r="F10" s="41">
        <v>172</v>
      </c>
      <c r="G10" s="41"/>
      <c r="M10" s="50"/>
      <c r="O10" s="80" t="s">
        <v>408</v>
      </c>
      <c r="P10" s="81"/>
      <c r="Q10" s="81"/>
      <c r="R10" s="111" t="s">
        <v>414</v>
      </c>
      <c r="S10" s="53"/>
      <c r="T10" s="52"/>
      <c r="U10" s="53"/>
    </row>
    <row r="11" spans="1:21" ht="15.75" customHeight="1">
      <c r="A11" s="39" t="s">
        <v>346</v>
      </c>
      <c r="B11" s="40">
        <v>2597</v>
      </c>
      <c r="C11" s="41"/>
      <c r="D11" s="40">
        <v>2625</v>
      </c>
      <c r="E11" s="41"/>
      <c r="F11" s="41">
        <v>28</v>
      </c>
      <c r="G11" s="41"/>
      <c r="O11" s="69"/>
      <c r="P11" s="70"/>
      <c r="Q11" s="70"/>
      <c r="R11" s="71"/>
      <c r="S11" s="53"/>
      <c r="T11" s="53"/>
      <c r="U11" s="53"/>
    </row>
    <row r="12" spans="1:21" ht="18" customHeight="1">
      <c r="A12" s="39" t="s">
        <v>404</v>
      </c>
      <c r="B12" s="41">
        <v>-510</v>
      </c>
      <c r="C12" s="41"/>
      <c r="D12" s="41">
        <v>-366</v>
      </c>
      <c r="E12" s="41"/>
      <c r="F12" s="41">
        <v>144</v>
      </c>
      <c r="G12" s="41"/>
      <c r="O12" s="82" t="s">
        <v>448</v>
      </c>
      <c r="P12" s="83"/>
      <c r="Q12" s="83"/>
      <c r="R12" s="84">
        <f>'CBO Snapshot'!$J$25</f>
        <v>8.1999999999999993</v>
      </c>
      <c r="S12" s="56"/>
      <c r="T12" s="57"/>
      <c r="U12" s="56"/>
    </row>
    <row r="13" spans="1:21" ht="20.25" customHeight="1">
      <c r="A13" s="165" t="s">
        <v>405</v>
      </c>
      <c r="B13" s="165"/>
      <c r="C13" s="165"/>
      <c r="D13" s="165"/>
      <c r="E13" s="165"/>
      <c r="F13" s="165"/>
      <c r="G13" s="165"/>
      <c r="O13" s="72"/>
      <c r="P13" s="73" t="s">
        <v>449</v>
      </c>
      <c r="Q13" s="74"/>
      <c r="R13" s="75">
        <f>'CBO Snapshot'!$J$31</f>
        <v>7.2</v>
      </c>
      <c r="S13" s="59"/>
      <c r="T13" s="57"/>
      <c r="U13" s="56"/>
    </row>
    <row r="14" spans="1:21" ht="15" customHeight="1">
      <c r="A14" s="165" t="s">
        <v>406</v>
      </c>
      <c r="B14" s="165"/>
      <c r="C14" s="165"/>
      <c r="D14" s="165"/>
      <c r="E14" s="165"/>
      <c r="F14" s="165"/>
      <c r="G14" s="165"/>
      <c r="O14" s="85"/>
      <c r="P14" s="86" t="s">
        <v>450</v>
      </c>
      <c r="Q14" s="86"/>
      <c r="R14" s="87">
        <f>100*(('CBO Snapshot'!$F$23+'CBO Snapshot'!$F$24)/('CBO Snapshot'!$D$23+'CBO Snapshot'!$D$24)-1)</f>
        <v>12.894736842105271</v>
      </c>
      <c r="S14" s="61"/>
      <c r="T14" s="62"/>
      <c r="U14" s="62"/>
    </row>
    <row r="15" spans="1:21">
      <c r="O15" s="76"/>
      <c r="P15" s="77"/>
      <c r="Q15" s="77"/>
      <c r="R15" s="78"/>
      <c r="S15" s="61"/>
      <c r="T15" s="62"/>
      <c r="U15" s="62"/>
    </row>
    <row r="16" spans="1:21">
      <c r="A16"/>
      <c r="B16"/>
      <c r="C16"/>
      <c r="D16"/>
      <c r="E16"/>
      <c r="F16"/>
      <c r="G16"/>
      <c r="H16"/>
      <c r="I16"/>
      <c r="J16"/>
      <c r="K16"/>
      <c r="O16" s="88" t="s">
        <v>451</v>
      </c>
      <c r="P16" s="89"/>
      <c r="Q16" s="89"/>
      <c r="R16" s="90">
        <f>'CBO Snapshot'!$L$54</f>
        <v>1.2</v>
      </c>
      <c r="S16" s="61"/>
      <c r="T16" s="64"/>
      <c r="U16" s="62"/>
    </row>
    <row r="17" spans="1:21" ht="15" customHeight="1">
      <c r="A17" s="167" t="s">
        <v>407</v>
      </c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O17" s="72"/>
      <c r="P17" s="77" t="s">
        <v>461</v>
      </c>
      <c r="Q17" s="77"/>
      <c r="R17" s="78">
        <f>'CBO Snapshot'!$L$43</f>
        <v>-5.6</v>
      </c>
      <c r="S17" s="61"/>
      <c r="T17" s="62"/>
      <c r="U17" s="62"/>
    </row>
    <row r="18" spans="1:21" ht="15" customHeight="1">
      <c r="A18" s="167" t="s">
        <v>400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O18" s="85"/>
      <c r="P18" s="86" t="s">
        <v>453</v>
      </c>
      <c r="Q18" s="86"/>
      <c r="R18" s="91">
        <f>((('CBO Snapshot'!$J$44+'CBO Snapshot'!$J$47)/('CBO Snapshot'!$D$44+'CBO Snapshot'!$D$47)))*100</f>
        <v>1.3740458015267176</v>
      </c>
      <c r="S18" s="61"/>
      <c r="T18" s="62"/>
      <c r="U18" s="62"/>
    </row>
    <row r="19" spans="1:21" ht="15.75" customHeight="1" thickBot="1">
      <c r="A19" s="172" t="s">
        <v>408</v>
      </c>
      <c r="B19" s="172"/>
      <c r="C19" s="172"/>
      <c r="D19" s="171" t="s">
        <v>409</v>
      </c>
      <c r="E19" s="171"/>
      <c r="F19" s="171" t="s">
        <v>411</v>
      </c>
      <c r="G19" s="171"/>
      <c r="H19" s="168" t="s">
        <v>403</v>
      </c>
      <c r="I19" s="168"/>
      <c r="J19" s="168"/>
      <c r="K19" s="168"/>
      <c r="O19" s="76"/>
      <c r="P19" s="79"/>
      <c r="Q19" s="77" t="s">
        <v>454</v>
      </c>
      <c r="R19" s="78">
        <f>'CBO Snapshot'!$L$44</f>
        <v>4.7</v>
      </c>
      <c r="S19" s="61"/>
      <c r="T19" s="62"/>
      <c r="U19" s="62"/>
    </row>
    <row r="20" spans="1:21" ht="15" customHeight="1">
      <c r="A20" s="172"/>
      <c r="B20" s="172"/>
      <c r="C20" s="172"/>
      <c r="D20" s="171" t="s">
        <v>410</v>
      </c>
      <c r="E20" s="171"/>
      <c r="F20" s="171" t="s">
        <v>412</v>
      </c>
      <c r="G20" s="171"/>
      <c r="H20" s="169" t="s">
        <v>413</v>
      </c>
      <c r="I20" s="169"/>
      <c r="J20" s="169" t="s">
        <v>414</v>
      </c>
      <c r="K20" s="169"/>
      <c r="O20" s="92"/>
      <c r="P20" s="93"/>
      <c r="Q20" s="86" t="s">
        <v>434</v>
      </c>
      <c r="R20" s="94">
        <f>'CBO Snapshot'!$L$47</f>
        <v>-33.9</v>
      </c>
      <c r="S20" s="61"/>
      <c r="T20" s="62"/>
      <c r="U20" s="62"/>
    </row>
    <row r="21" spans="1:21" ht="15" customHeight="1">
      <c r="A21" s="165" t="s">
        <v>415</v>
      </c>
      <c r="B21" s="165"/>
      <c r="C21" s="165"/>
      <c r="D21" s="41">
        <v>992</v>
      </c>
      <c r="E21" s="41"/>
      <c r="F21" s="40">
        <v>1046</v>
      </c>
      <c r="G21" s="41"/>
      <c r="H21" s="41">
        <v>54</v>
      </c>
      <c r="I21" s="41"/>
      <c r="J21" s="41">
        <v>5.4</v>
      </c>
      <c r="K21" s="41"/>
      <c r="O21" s="72"/>
      <c r="P21" s="77" t="s">
        <v>452</v>
      </c>
      <c r="Q21" s="77"/>
      <c r="R21" s="78">
        <f>'CBO Snapshot'!$L$45</f>
        <v>1.2</v>
      </c>
      <c r="S21" s="61"/>
      <c r="T21" s="62"/>
      <c r="U21" s="62"/>
    </row>
    <row r="22" spans="1:21" ht="15" customHeight="1">
      <c r="A22" s="165" t="s">
        <v>416</v>
      </c>
      <c r="B22" s="165"/>
      <c r="C22" s="165"/>
      <c r="D22" s="41">
        <v>716</v>
      </c>
      <c r="E22" s="41"/>
      <c r="F22" s="41">
        <v>784</v>
      </c>
      <c r="G22" s="41"/>
      <c r="H22" s="41">
        <v>69</v>
      </c>
      <c r="I22" s="41"/>
      <c r="J22" s="41">
        <v>9.6</v>
      </c>
      <c r="K22" s="41"/>
      <c r="O22" s="85"/>
      <c r="P22" s="86" t="s">
        <v>433</v>
      </c>
      <c r="Q22" s="86"/>
      <c r="R22" s="94">
        <f>'CBO Snapshot'!$L$46</f>
        <v>10</v>
      </c>
      <c r="S22" s="61"/>
      <c r="T22" s="62"/>
      <c r="U22" s="62"/>
    </row>
    <row r="23" spans="1:21">
      <c r="A23" s="165" t="s">
        <v>417</v>
      </c>
      <c r="B23" s="165"/>
      <c r="C23" s="165"/>
      <c r="D23" s="41">
        <v>206</v>
      </c>
      <c r="E23" s="41"/>
      <c r="F23" s="41">
        <v>235</v>
      </c>
      <c r="G23" s="41"/>
      <c r="H23" s="41">
        <v>29</v>
      </c>
      <c r="I23" s="41"/>
      <c r="J23" s="41">
        <v>14.1</v>
      </c>
      <c r="K23" s="41"/>
      <c r="O23" s="72"/>
      <c r="P23" s="77" t="s">
        <v>437</v>
      </c>
      <c r="Q23" s="77"/>
      <c r="R23" s="78">
        <f>'CBO Snapshot'!$L$51</f>
        <v>4.0999999999999996</v>
      </c>
      <c r="S23" s="61"/>
      <c r="T23" s="62"/>
      <c r="U23" s="62"/>
    </row>
    <row r="24" spans="1:21" ht="15.75" thickBot="1">
      <c r="A24" s="165" t="s">
        <v>418</v>
      </c>
      <c r="B24" s="165"/>
      <c r="C24" s="165"/>
      <c r="D24" s="42">
        <v>174</v>
      </c>
      <c r="E24" s="41"/>
      <c r="F24" s="42">
        <v>194</v>
      </c>
      <c r="G24" s="41"/>
      <c r="H24" s="42">
        <v>20</v>
      </c>
      <c r="I24" s="41"/>
      <c r="J24" s="41">
        <v>11.5</v>
      </c>
      <c r="K24" s="41"/>
      <c r="O24" s="95"/>
      <c r="P24" s="96" t="s">
        <v>435</v>
      </c>
      <c r="Q24" s="96"/>
      <c r="R24" s="97">
        <f>'CBO Snapshot'!$L$48</f>
        <v>-0.3</v>
      </c>
      <c r="S24" s="61"/>
      <c r="T24" s="62"/>
      <c r="U24" s="62"/>
    </row>
    <row r="25" spans="1:21">
      <c r="A25" s="39"/>
      <c r="B25" s="39"/>
      <c r="C25" s="43" t="s">
        <v>419</v>
      </c>
      <c r="D25" s="44">
        <v>2087</v>
      </c>
      <c r="E25" s="41"/>
      <c r="F25" s="44">
        <v>2259</v>
      </c>
      <c r="G25" s="41"/>
      <c r="H25" s="45">
        <v>172</v>
      </c>
      <c r="I25" s="41"/>
      <c r="J25" s="45">
        <v>8.1999999999999993</v>
      </c>
      <c r="K25" s="41"/>
      <c r="O25" s="61"/>
      <c r="P25" s="65"/>
      <c r="Q25" s="61"/>
      <c r="R25" s="61"/>
      <c r="S25" s="61"/>
      <c r="T25" s="62"/>
      <c r="U25" s="62"/>
    </row>
    <row r="26" spans="1:2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O26" s="98" t="s">
        <v>458</v>
      </c>
      <c r="P26" s="66"/>
      <c r="Q26" s="62"/>
      <c r="R26" s="62"/>
      <c r="S26" s="62"/>
      <c r="T26" s="62"/>
      <c r="U26" s="62"/>
    </row>
    <row r="27" spans="1:21" ht="15.75" thickBot="1">
      <c r="A27" s="165" t="s">
        <v>420</v>
      </c>
      <c r="B27" s="165"/>
      <c r="C27" s="165"/>
      <c r="D27" s="173"/>
      <c r="E27" s="173"/>
      <c r="F27" s="173"/>
      <c r="G27" s="173"/>
      <c r="H27" s="173"/>
      <c r="I27" s="173"/>
      <c r="J27" s="173"/>
      <c r="K27" s="173"/>
      <c r="O27" s="62"/>
      <c r="P27" s="66"/>
      <c r="Q27" s="62"/>
      <c r="R27" s="62"/>
      <c r="S27" s="62"/>
      <c r="T27" s="62"/>
      <c r="U27" s="62"/>
    </row>
    <row r="28" spans="1:21" ht="28.5" customHeight="1">
      <c r="A28" s="165" t="s">
        <v>421</v>
      </c>
      <c r="B28" s="165"/>
      <c r="C28" s="165"/>
      <c r="D28" s="173"/>
      <c r="E28" s="173"/>
      <c r="F28" s="173"/>
      <c r="G28" s="173"/>
      <c r="H28" s="173"/>
      <c r="I28" s="173"/>
      <c r="J28" s="173"/>
      <c r="K28" s="173"/>
      <c r="O28" s="100" t="s">
        <v>456</v>
      </c>
      <c r="P28" s="101"/>
      <c r="Q28" s="101"/>
      <c r="R28" s="102"/>
    </row>
    <row r="29" spans="1:21" ht="15.75" thickBot="1">
      <c r="A29" s="39"/>
      <c r="B29" s="165" t="s">
        <v>422</v>
      </c>
      <c r="C29" s="165"/>
      <c r="D29" s="40">
        <v>1466</v>
      </c>
      <c r="E29" s="41"/>
      <c r="F29" s="40">
        <v>1563</v>
      </c>
      <c r="G29" s="41"/>
      <c r="H29" s="41">
        <v>97</v>
      </c>
      <c r="I29" s="41"/>
      <c r="J29" s="41">
        <v>6.6</v>
      </c>
      <c r="K29" s="41"/>
      <c r="O29" s="103" t="s">
        <v>455</v>
      </c>
      <c r="P29" s="68"/>
      <c r="Q29" s="68"/>
      <c r="R29" s="104"/>
    </row>
    <row r="30" spans="1:21" ht="28.5" customHeight="1">
      <c r="A30" s="39"/>
      <c r="B30" s="165" t="s">
        <v>423</v>
      </c>
      <c r="C30" s="165"/>
      <c r="D30" s="42">
        <v>242</v>
      </c>
      <c r="E30" s="41"/>
      <c r="F30" s="42">
        <v>268</v>
      </c>
      <c r="G30" s="41"/>
      <c r="H30" s="42">
        <v>25</v>
      </c>
      <c r="I30" s="41"/>
      <c r="J30" s="41">
        <v>10.5</v>
      </c>
      <c r="K30" s="41"/>
      <c r="O30" s="80" t="s">
        <v>408</v>
      </c>
      <c r="P30" s="81"/>
      <c r="Q30" s="81"/>
      <c r="R30" s="110" t="s">
        <v>414</v>
      </c>
    </row>
    <row r="31" spans="1:21" ht="15" customHeight="1">
      <c r="A31" s="166" t="s">
        <v>419</v>
      </c>
      <c r="B31" s="166"/>
      <c r="C31" s="166"/>
      <c r="D31" s="44">
        <v>1708</v>
      </c>
      <c r="E31" s="41"/>
      <c r="F31" s="44">
        <v>1830</v>
      </c>
      <c r="G31" s="41"/>
      <c r="H31" s="45">
        <v>123</v>
      </c>
      <c r="I31" s="41"/>
      <c r="J31" s="45">
        <v>7.2</v>
      </c>
      <c r="K31" s="41"/>
      <c r="O31" s="69"/>
      <c r="P31" s="70"/>
      <c r="Q31" s="70"/>
      <c r="R31" s="105"/>
    </row>
    <row r="32" spans="1:21">
      <c r="A32" s="165" t="s">
        <v>424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O32" s="82" t="s">
        <v>448</v>
      </c>
      <c r="P32" s="83"/>
      <c r="Q32" s="83"/>
      <c r="R32" s="84">
        <f>'CBO Snapshot'!$J$25</f>
        <v>8.1999999999999993</v>
      </c>
    </row>
    <row r="33" spans="1:19">
      <c r="A33" s="165" t="s">
        <v>406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O33" s="72"/>
      <c r="P33" s="73" t="s">
        <v>449</v>
      </c>
      <c r="Q33" s="74"/>
      <c r="R33" s="75">
        <f>'CBO Snapshot'!$J$31</f>
        <v>7.2</v>
      </c>
    </row>
    <row r="34" spans="1:19">
      <c r="O34" s="85"/>
      <c r="P34" s="86" t="s">
        <v>450</v>
      </c>
      <c r="Q34" s="86"/>
      <c r="R34" s="87">
        <f>100*(('CBO Snapshot'!$F$23+'CBO Snapshot'!$F$24)/('CBO Snapshot'!$D$23+'CBO Snapshot'!$D$24)-1)</f>
        <v>12.894736842105271</v>
      </c>
    </row>
    <row r="35" spans="1:19">
      <c r="O35" s="76"/>
      <c r="P35" s="77"/>
      <c r="Q35" s="77"/>
      <c r="R35" s="78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O36" s="88" t="s">
        <v>451</v>
      </c>
      <c r="P36" s="89"/>
      <c r="Q36" s="89"/>
      <c r="R36" s="90">
        <f>'CBO Snapshot'!$L$54</f>
        <v>1.2</v>
      </c>
    </row>
    <row r="37" spans="1:19" ht="15" customHeight="1">
      <c r="A37" s="167" t="s">
        <v>425</v>
      </c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O37" s="72"/>
      <c r="P37" s="77" t="s">
        <v>461</v>
      </c>
      <c r="Q37" s="77"/>
      <c r="R37" s="78">
        <f>'CBO Snapshot'!$L$43</f>
        <v>-5.6</v>
      </c>
    </row>
    <row r="38" spans="1:19" ht="15" customHeight="1">
      <c r="A38" s="167" t="s">
        <v>400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O38" s="92"/>
      <c r="P38" s="86" t="s">
        <v>454</v>
      </c>
      <c r="Q38" s="24"/>
      <c r="R38" s="94">
        <f>'CBO Snapshot'!$L$44</f>
        <v>4.7</v>
      </c>
    </row>
    <row r="39" spans="1:19" ht="15" customHeight="1">
      <c r="A39" s="172" t="s">
        <v>408</v>
      </c>
      <c r="B39" s="172"/>
      <c r="C39" s="172"/>
      <c r="D39" s="171" t="s">
        <v>409</v>
      </c>
      <c r="E39" s="171"/>
      <c r="F39" s="171" t="s">
        <v>411</v>
      </c>
      <c r="G39" s="171"/>
      <c r="H39" s="171" t="s">
        <v>426</v>
      </c>
      <c r="I39" s="171"/>
      <c r="J39" s="167" t="s">
        <v>403</v>
      </c>
      <c r="K39" s="167"/>
      <c r="L39" s="167"/>
      <c r="M39" s="167"/>
      <c r="O39" s="76"/>
      <c r="P39" s="77" t="s">
        <v>434</v>
      </c>
      <c r="Q39" s="98"/>
      <c r="R39" s="78">
        <f>'CBO Snapshot'!$L$47</f>
        <v>-33.9</v>
      </c>
    </row>
    <row r="40" spans="1:19" ht="15" customHeight="1">
      <c r="A40" s="172"/>
      <c r="B40" s="172"/>
      <c r="C40" s="172"/>
      <c r="D40" s="171" t="s">
        <v>410</v>
      </c>
      <c r="E40" s="171"/>
      <c r="F40" s="171" t="s">
        <v>412</v>
      </c>
      <c r="G40" s="171"/>
      <c r="H40" s="171" t="s">
        <v>427</v>
      </c>
      <c r="I40" s="171"/>
      <c r="J40" s="167" t="s">
        <v>428</v>
      </c>
      <c r="K40" s="167"/>
      <c r="L40" s="167"/>
      <c r="M40" s="167"/>
      <c r="O40" s="85"/>
      <c r="P40" s="86" t="s">
        <v>452</v>
      </c>
      <c r="Q40" s="86"/>
      <c r="R40" s="94">
        <f>'CBO Snapshot'!$L$45</f>
        <v>1.2</v>
      </c>
    </row>
    <row r="41" spans="1:19" ht="15.75" thickBot="1">
      <c r="A41" s="172"/>
      <c r="B41" s="172"/>
      <c r="C41" s="172"/>
      <c r="D41" s="171"/>
      <c r="E41" s="171"/>
      <c r="F41" s="171"/>
      <c r="G41" s="171"/>
      <c r="H41" s="171"/>
      <c r="I41" s="171"/>
      <c r="J41" s="168" t="s">
        <v>429</v>
      </c>
      <c r="K41" s="168"/>
      <c r="L41" s="168"/>
      <c r="M41" s="168"/>
      <c r="O41" s="72"/>
      <c r="P41" s="77" t="s">
        <v>433</v>
      </c>
      <c r="Q41" s="77"/>
      <c r="R41" s="78">
        <f>'CBO Snapshot'!$L$46</f>
        <v>10</v>
      </c>
    </row>
    <row r="42" spans="1:19" ht="30" customHeight="1">
      <c r="A42" s="172"/>
      <c r="B42" s="172"/>
      <c r="C42" s="172"/>
      <c r="D42" s="171"/>
      <c r="E42" s="171"/>
      <c r="F42" s="171"/>
      <c r="G42" s="171"/>
      <c r="H42" s="171"/>
      <c r="I42" s="171"/>
      <c r="J42" s="169" t="s">
        <v>413</v>
      </c>
      <c r="K42" s="169"/>
      <c r="L42" s="170" t="s">
        <v>414</v>
      </c>
      <c r="M42" s="170"/>
      <c r="O42" s="85"/>
      <c r="P42" s="86" t="s">
        <v>437</v>
      </c>
      <c r="Q42" s="86"/>
      <c r="R42" s="94">
        <f>'CBO Snapshot'!$L$51</f>
        <v>4.0999999999999996</v>
      </c>
    </row>
    <row r="43" spans="1:19" ht="15.75" thickBot="1">
      <c r="A43" s="165" t="s">
        <v>430</v>
      </c>
      <c r="B43" s="165"/>
      <c r="C43" s="165"/>
      <c r="D43" s="41">
        <v>458</v>
      </c>
      <c r="E43" s="41"/>
      <c r="F43" s="41">
        <v>432</v>
      </c>
      <c r="G43" s="41"/>
      <c r="H43" s="41">
        <v>-26</v>
      </c>
      <c r="I43" s="41"/>
      <c r="J43" s="41">
        <v>-26</v>
      </c>
      <c r="K43" s="41"/>
      <c r="L43" s="41">
        <v>-5.6</v>
      </c>
      <c r="M43" s="41"/>
      <c r="O43" s="106"/>
      <c r="P43" s="107" t="s">
        <v>435</v>
      </c>
      <c r="Q43" s="107"/>
      <c r="R43" s="108">
        <f>'CBO Snapshot'!$L$48</f>
        <v>-0.3</v>
      </c>
    </row>
    <row r="44" spans="1:19">
      <c r="A44" s="165" t="s">
        <v>431</v>
      </c>
      <c r="B44" s="165"/>
      <c r="C44" s="165"/>
      <c r="D44" s="41">
        <v>599</v>
      </c>
      <c r="E44" s="41"/>
      <c r="F44" s="41">
        <v>627</v>
      </c>
      <c r="G44" s="41"/>
      <c r="H44" s="41">
        <v>28</v>
      </c>
      <c r="I44" s="41"/>
      <c r="J44" s="41">
        <v>28</v>
      </c>
      <c r="K44" s="41"/>
      <c r="L44" s="41">
        <v>4.7</v>
      </c>
      <c r="M44" s="41">
        <f>J44/D44</f>
        <v>4.6744574290484141E-2</v>
      </c>
    </row>
    <row r="45" spans="1:19">
      <c r="A45" s="165" t="s">
        <v>432</v>
      </c>
      <c r="B45" s="165"/>
      <c r="C45" s="165"/>
      <c r="D45" s="41">
        <v>367</v>
      </c>
      <c r="E45" s="41"/>
      <c r="F45" s="41">
        <v>372</v>
      </c>
      <c r="G45" s="41"/>
      <c r="H45" s="41">
        <v>5</v>
      </c>
      <c r="I45" s="41"/>
      <c r="J45" s="41">
        <v>5</v>
      </c>
      <c r="K45" s="41"/>
      <c r="L45" s="41">
        <v>1.2</v>
      </c>
      <c r="M45" s="41">
        <f>(J44+J47)/(D44+D47)</f>
        <v>1.3740458015267175E-2</v>
      </c>
    </row>
    <row r="46" spans="1:19">
      <c r="A46" s="165" t="s">
        <v>433</v>
      </c>
      <c r="B46" s="165"/>
      <c r="C46" s="165"/>
      <c r="D46" s="41">
        <v>198</v>
      </c>
      <c r="E46" s="41"/>
      <c r="F46" s="41">
        <v>218</v>
      </c>
      <c r="G46" s="41"/>
      <c r="H46" s="41">
        <v>20</v>
      </c>
      <c r="I46" s="41"/>
      <c r="J46" s="41">
        <v>20</v>
      </c>
      <c r="K46" s="41"/>
      <c r="L46" s="41">
        <v>10</v>
      </c>
      <c r="M46" s="41"/>
    </row>
    <row r="47" spans="1:19">
      <c r="A47" s="165" t="s">
        <v>434</v>
      </c>
      <c r="B47" s="165"/>
      <c r="C47" s="165"/>
      <c r="D47" s="41">
        <v>56</v>
      </c>
      <c r="E47" s="41"/>
      <c r="F47" s="41">
        <v>37</v>
      </c>
      <c r="G47" s="41"/>
      <c r="H47" s="41">
        <v>-19</v>
      </c>
      <c r="I47" s="41"/>
      <c r="J47" s="41">
        <v>-19</v>
      </c>
      <c r="K47" s="41"/>
      <c r="L47" s="41">
        <v>-33.9</v>
      </c>
      <c r="M47" s="41"/>
      <c r="P47" s="113" t="s">
        <v>456</v>
      </c>
      <c r="Q47" s="113"/>
      <c r="R47" s="113"/>
      <c r="S47" s="112"/>
    </row>
    <row r="48" spans="1:19">
      <c r="A48" s="165" t="s">
        <v>435</v>
      </c>
      <c r="B48" s="165"/>
      <c r="C48" s="165"/>
      <c r="D48" s="42">
        <v>816</v>
      </c>
      <c r="E48" s="41"/>
      <c r="F48" s="42">
        <v>810</v>
      </c>
      <c r="G48" s="41"/>
      <c r="H48" s="42">
        <v>-7</v>
      </c>
      <c r="I48" s="41"/>
      <c r="J48" s="42">
        <v>-3</v>
      </c>
      <c r="K48" s="41"/>
      <c r="L48" s="41">
        <v>-0.3</v>
      </c>
      <c r="M48" s="41"/>
      <c r="P48" s="113" t="s">
        <v>455</v>
      </c>
      <c r="Q48" s="113"/>
      <c r="R48" s="113"/>
      <c r="S48" s="112"/>
    </row>
    <row r="49" spans="1:19" ht="15" customHeight="1">
      <c r="A49" s="39"/>
      <c r="B49" s="166" t="s">
        <v>436</v>
      </c>
      <c r="C49" s="166"/>
      <c r="D49" s="44">
        <v>2494</v>
      </c>
      <c r="E49" s="41"/>
      <c r="F49" s="44">
        <v>2496</v>
      </c>
      <c r="G49" s="41"/>
      <c r="H49" s="45">
        <v>1</v>
      </c>
      <c r="I49" s="41"/>
      <c r="J49" s="45">
        <v>5</v>
      </c>
      <c r="K49" s="41"/>
      <c r="L49" s="45">
        <v>0.2</v>
      </c>
      <c r="M49" s="41"/>
      <c r="P49" s="114" t="s">
        <v>408</v>
      </c>
      <c r="Q49" s="54"/>
      <c r="R49" s="54" t="s">
        <v>414</v>
      </c>
      <c r="S49" s="112" t="s">
        <v>462</v>
      </c>
    </row>
    <row r="50" spans="1:1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P50" s="54"/>
      <c r="Q50" s="54"/>
      <c r="R50" s="115"/>
      <c r="S50" s="112"/>
    </row>
    <row r="51" spans="1:19" ht="28.5" customHeight="1">
      <c r="A51" s="165" t="s">
        <v>437</v>
      </c>
      <c r="B51" s="165"/>
      <c r="C51" s="165"/>
      <c r="D51" s="41">
        <v>194</v>
      </c>
      <c r="E51" s="41"/>
      <c r="F51" s="41">
        <v>202</v>
      </c>
      <c r="G51" s="41"/>
      <c r="H51" s="41">
        <v>8</v>
      </c>
      <c r="I51" s="41"/>
      <c r="J51" s="41">
        <v>8</v>
      </c>
      <c r="K51" s="41"/>
      <c r="L51" s="41">
        <v>4.0999999999999996</v>
      </c>
      <c r="M51" s="41"/>
      <c r="N51" s="112"/>
      <c r="P51" s="112" t="str">
        <f>O32</f>
        <v>Total Receipts</v>
      </c>
      <c r="Q51" s="58"/>
      <c r="R51" s="55">
        <v>8.1999999999999993</v>
      </c>
      <c r="S51" s="116">
        <f>IF(R51&lt;0,MIN($R$51:$R$62),MAX($R$51:$R$62))</f>
        <v>12.894736842105271</v>
      </c>
    </row>
    <row r="52" spans="1:19" ht="28.5" customHeight="1">
      <c r="A52" s="165" t="s">
        <v>438</v>
      </c>
      <c r="B52" s="165"/>
      <c r="C52" s="165"/>
      <c r="D52" s="41">
        <v>-9</v>
      </c>
      <c r="E52" s="41"/>
      <c r="F52" s="41">
        <v>-5</v>
      </c>
      <c r="G52" s="41"/>
      <c r="H52" s="41">
        <v>5</v>
      </c>
      <c r="I52" s="41"/>
      <c r="J52" s="41">
        <v>5</v>
      </c>
      <c r="K52" s="41"/>
      <c r="L52" s="41" t="s">
        <v>439</v>
      </c>
      <c r="M52" s="41"/>
      <c r="N52" s="112"/>
      <c r="P52" s="112" t="str">
        <f>P33</f>
        <v>Individual and Payroll Tax</v>
      </c>
      <c r="Q52" s="58"/>
      <c r="R52" s="117">
        <f>'CBO Snapshot'!$J$31</f>
        <v>7.2</v>
      </c>
      <c r="S52" s="116">
        <f t="shared" ref="S52:S62" si="0">IF(R52&lt;0,MIN($R$51:$R$62),MAX($R$51:$R$62))</f>
        <v>12.894736842105271</v>
      </c>
    </row>
    <row r="53" spans="1:19">
      <c r="A53" s="165" t="s">
        <v>440</v>
      </c>
      <c r="B53" s="165"/>
      <c r="C53" s="165"/>
      <c r="D53" s="42">
        <v>-82</v>
      </c>
      <c r="E53" s="41"/>
      <c r="F53" s="42">
        <v>-68</v>
      </c>
      <c r="G53" s="41"/>
      <c r="H53" s="42">
        <v>14</v>
      </c>
      <c r="I53" s="41"/>
      <c r="J53" s="42">
        <v>14</v>
      </c>
      <c r="K53" s="41"/>
      <c r="L53" s="41" t="s">
        <v>439</v>
      </c>
      <c r="M53" s="41"/>
      <c r="N53" s="112"/>
      <c r="P53" s="112" t="str">
        <f>P34</f>
        <v xml:space="preserve">Corporate and other </v>
      </c>
      <c r="Q53" s="60"/>
      <c r="R53" s="118">
        <f>100*(('CBO Snapshot'!$F$23+'CBO Snapshot'!$F$24)/('CBO Snapshot'!$D$23+'CBO Snapshot'!$D$24)-1)</f>
        <v>12.894736842105271</v>
      </c>
      <c r="S53" s="116">
        <f t="shared" si="0"/>
        <v>12.894736842105271</v>
      </c>
    </row>
    <row r="54" spans="1:19">
      <c r="A54" s="39"/>
      <c r="B54" s="39"/>
      <c r="C54" s="43" t="s">
        <v>419</v>
      </c>
      <c r="D54" s="44">
        <v>2597</v>
      </c>
      <c r="E54" s="41"/>
      <c r="F54" s="44">
        <v>2625</v>
      </c>
      <c r="G54" s="41"/>
      <c r="H54" s="45">
        <v>28</v>
      </c>
      <c r="I54" s="41"/>
      <c r="J54" s="45">
        <v>32</v>
      </c>
      <c r="K54" s="41"/>
      <c r="L54" s="45">
        <v>1.2</v>
      </c>
      <c r="M54" s="41"/>
      <c r="N54" s="112"/>
      <c r="P54" s="112"/>
      <c r="Q54" s="60"/>
      <c r="R54" s="60"/>
      <c r="S54" s="116">
        <f t="shared" si="0"/>
        <v>12.894736842105271</v>
      </c>
    </row>
    <row r="55" spans="1:19">
      <c r="A55" s="165" t="s">
        <v>424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12"/>
      <c r="P55" s="112" t="str">
        <f>O36</f>
        <v>Total Outlays</v>
      </c>
      <c r="Q55" s="63"/>
      <c r="R55" s="119">
        <f>'CBO Snapshot'!$L$54</f>
        <v>1.2</v>
      </c>
      <c r="S55" s="116">
        <f t="shared" si="0"/>
        <v>12.894736842105271</v>
      </c>
    </row>
    <row r="56" spans="1:19">
      <c r="A56" s="165" t="s">
        <v>441</v>
      </c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12"/>
      <c r="P56" s="112" t="str">
        <f t="shared" ref="P56:P62" si="1">P37</f>
        <v>Defense</v>
      </c>
      <c r="Q56" s="60"/>
      <c r="R56" s="60">
        <f>'CBO Snapshot'!$L$43</f>
        <v>-5.6</v>
      </c>
      <c r="S56" s="116">
        <f t="shared" si="0"/>
        <v>-33.9</v>
      </c>
    </row>
    <row r="57" spans="1:19">
      <c r="A57" s="165" t="s">
        <v>442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12"/>
      <c r="P57" s="112" t="str">
        <f t="shared" si="1"/>
        <v>Social Security  Benefits</v>
      </c>
      <c r="Q57" s="112"/>
      <c r="R57" s="60">
        <f>'CBO Snapshot'!$L$44</f>
        <v>4.7</v>
      </c>
      <c r="S57" s="116">
        <f t="shared" si="0"/>
        <v>12.894736842105271</v>
      </c>
    </row>
    <row r="58" spans="1:19" ht="28.5" customHeight="1">
      <c r="A58" s="165" t="s">
        <v>443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12"/>
      <c r="P58" s="112" t="str">
        <f t="shared" si="1"/>
        <v>Unemployment Insurance</v>
      </c>
      <c r="Q58" s="112"/>
      <c r="R58" s="60">
        <f>'CBO Snapshot'!$L$47</f>
        <v>-33.9</v>
      </c>
      <c r="S58" s="116">
        <f t="shared" si="0"/>
        <v>-33.9</v>
      </c>
    </row>
    <row r="59" spans="1:19">
      <c r="A59" s="165" t="s">
        <v>444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12"/>
      <c r="P59" s="112" t="str">
        <f t="shared" si="1"/>
        <v>Medicare*</v>
      </c>
      <c r="Q59" s="60"/>
      <c r="R59" s="60">
        <f>'CBO Snapshot'!$L$45</f>
        <v>1.2</v>
      </c>
      <c r="S59" s="116">
        <f t="shared" si="0"/>
        <v>12.894736842105271</v>
      </c>
    </row>
    <row r="60" spans="1:19">
      <c r="A60" s="165" t="s">
        <v>445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12"/>
      <c r="P60" s="112" t="str">
        <f t="shared" si="1"/>
        <v>Medicaid</v>
      </c>
      <c r="Q60" s="60"/>
      <c r="R60" s="60">
        <f>'CBO Snapshot'!$L$46</f>
        <v>10</v>
      </c>
      <c r="S60" s="116">
        <f t="shared" si="0"/>
        <v>12.894736842105271</v>
      </c>
    </row>
    <row r="61" spans="1:19">
      <c r="N61" s="112"/>
      <c r="P61" s="112" t="str">
        <f t="shared" si="1"/>
        <v>Net Interest on the Public Debt</v>
      </c>
      <c r="Q61" s="60"/>
      <c r="R61" s="60">
        <f>'CBO Snapshot'!$L$51</f>
        <v>4.0999999999999996</v>
      </c>
      <c r="S61" s="116">
        <f t="shared" si="0"/>
        <v>12.894736842105271</v>
      </c>
    </row>
    <row r="62" spans="1:19">
      <c r="N62" s="112"/>
      <c r="P62" s="112" t="str">
        <f t="shared" si="1"/>
        <v>Other Activities</v>
      </c>
      <c r="Q62" s="60"/>
      <c r="R62" s="60">
        <f>'CBO Snapshot'!$L$48</f>
        <v>-0.3</v>
      </c>
      <c r="S62" s="116">
        <f t="shared" si="0"/>
        <v>-33.9</v>
      </c>
    </row>
  </sheetData>
  <mergeCells count="72">
    <mergeCell ref="A17:K17"/>
    <mergeCell ref="A7:G7"/>
    <mergeCell ref="A8:G8"/>
    <mergeCell ref="A21:C21"/>
    <mergeCell ref="A22:C22"/>
    <mergeCell ref="B9:C9"/>
    <mergeCell ref="D9:E9"/>
    <mergeCell ref="F9:G9"/>
    <mergeCell ref="A13:G13"/>
    <mergeCell ref="A14:G14"/>
    <mergeCell ref="A23:C23"/>
    <mergeCell ref="A24:C24"/>
    <mergeCell ref="A27:C27"/>
    <mergeCell ref="A28:C28"/>
    <mergeCell ref="A18:K18"/>
    <mergeCell ref="A19:C20"/>
    <mergeCell ref="D19:E19"/>
    <mergeCell ref="D20:E20"/>
    <mergeCell ref="F19:G19"/>
    <mergeCell ref="F20:G20"/>
    <mergeCell ref="H19:K19"/>
    <mergeCell ref="H20:I20"/>
    <mergeCell ref="J20:K20"/>
    <mergeCell ref="J27:J28"/>
    <mergeCell ref="K27:K28"/>
    <mergeCell ref="B29:C29"/>
    <mergeCell ref="B30:C30"/>
    <mergeCell ref="A31:C31"/>
    <mergeCell ref="A32:K32"/>
    <mergeCell ref="D27:D28"/>
    <mergeCell ref="E27:E28"/>
    <mergeCell ref="F27:F28"/>
    <mergeCell ref="G27:G28"/>
    <mergeCell ref="H27:H28"/>
    <mergeCell ref="I27:I28"/>
    <mergeCell ref="A47:C47"/>
    <mergeCell ref="A48:C48"/>
    <mergeCell ref="A33:K33"/>
    <mergeCell ref="A37:M37"/>
    <mergeCell ref="A38:M38"/>
    <mergeCell ref="A39:C42"/>
    <mergeCell ref="D39:E39"/>
    <mergeCell ref="D40:E40"/>
    <mergeCell ref="D41:E41"/>
    <mergeCell ref="D42:E42"/>
    <mergeCell ref="F39:G39"/>
    <mergeCell ref="F40:G40"/>
    <mergeCell ref="B49:C49"/>
    <mergeCell ref="J39:M39"/>
    <mergeCell ref="J40:M40"/>
    <mergeCell ref="J41:M41"/>
    <mergeCell ref="J42:K42"/>
    <mergeCell ref="L42:M42"/>
    <mergeCell ref="A43:C43"/>
    <mergeCell ref="F41:G41"/>
    <mergeCell ref="F42:G42"/>
    <mergeCell ref="H39:I39"/>
    <mergeCell ref="H40:I40"/>
    <mergeCell ref="H41:I41"/>
    <mergeCell ref="H42:I42"/>
    <mergeCell ref="A44:C44"/>
    <mergeCell ref="A45:C45"/>
    <mergeCell ref="A46:C46"/>
    <mergeCell ref="A58:M58"/>
    <mergeCell ref="A59:M59"/>
    <mergeCell ref="A60:M60"/>
    <mergeCell ref="A51:C51"/>
    <mergeCell ref="A52:C52"/>
    <mergeCell ref="A53:C53"/>
    <mergeCell ref="A55:M55"/>
    <mergeCell ref="A56:M56"/>
    <mergeCell ref="A57:M5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1"/>
  <sheetViews>
    <sheetView workbookViewId="0"/>
  </sheetViews>
  <sheetFormatPr defaultRowHeight="15"/>
  <cols>
    <col min="1" max="2" width="9.140625" style="25"/>
    <col min="4" max="4" width="9.140625" style="33"/>
    <col min="8" max="8" width="9.140625" customWidth="1"/>
    <col min="9" max="9" width="10" customWidth="1"/>
  </cols>
  <sheetData>
    <row r="1" spans="1:9">
      <c r="E1" t="s">
        <v>478</v>
      </c>
      <c r="F1">
        <v>2014</v>
      </c>
    </row>
    <row r="2" spans="1:9">
      <c r="C2" t="s">
        <v>366</v>
      </c>
    </row>
    <row r="3" spans="1:9">
      <c r="A3" s="27" t="s">
        <v>368</v>
      </c>
      <c r="B3" s="27" t="s">
        <v>1</v>
      </c>
      <c r="C3" s="26" t="s">
        <v>367</v>
      </c>
      <c r="D3" s="34"/>
      <c r="E3" s="26"/>
      <c r="H3" s="26"/>
      <c r="I3" s="26"/>
    </row>
    <row r="4" spans="1:9">
      <c r="A4" s="25" t="s">
        <v>8</v>
      </c>
      <c r="C4" t="s">
        <v>371</v>
      </c>
    </row>
    <row r="5" spans="1:9">
      <c r="A5" s="25" t="s">
        <v>24</v>
      </c>
      <c r="C5" t="s">
        <v>26</v>
      </c>
    </row>
    <row r="6" spans="1:9">
      <c r="A6" s="25" t="s">
        <v>28</v>
      </c>
      <c r="C6" t="s">
        <v>370</v>
      </c>
      <c r="D6" s="33" t="s">
        <v>479</v>
      </c>
      <c r="E6" t="s">
        <v>480</v>
      </c>
    </row>
    <row r="7" spans="1:9">
      <c r="A7" s="25" t="s">
        <v>369</v>
      </c>
      <c r="B7" s="37">
        <v>22281</v>
      </c>
      <c r="C7" s="21">
        <v>0</v>
      </c>
      <c r="D7" s="21">
        <f t="shared" ref="D7:D38" si="0">IF(YEAR(B7)&gt;2014, #N/A, C7)</f>
        <v>0</v>
      </c>
      <c r="E7" s="21" t="e">
        <f t="shared" ref="E7:E38" si="1">IF(YEAR(B7)&lt;2014,#N/A,C7)</f>
        <v>#N/A</v>
      </c>
      <c r="F7" t="b">
        <f>A7&lt;10000</f>
        <v>0</v>
      </c>
      <c r="H7" s="28"/>
      <c r="I7" s="28"/>
    </row>
    <row r="8" spans="1:9">
      <c r="A8" s="25" t="s">
        <v>372</v>
      </c>
      <c r="B8" s="37">
        <v>22646</v>
      </c>
      <c r="C8" s="21">
        <v>-3</v>
      </c>
      <c r="D8" s="21">
        <f t="shared" si="0"/>
        <v>-3</v>
      </c>
      <c r="E8" s="21" t="e">
        <f t="shared" si="1"/>
        <v>#N/A</v>
      </c>
      <c r="H8" s="28"/>
      <c r="I8" s="28"/>
    </row>
    <row r="9" spans="1:9">
      <c r="A9" s="25" t="s">
        <v>373</v>
      </c>
      <c r="B9" s="37">
        <v>23011</v>
      </c>
      <c r="C9" s="21">
        <v>-7</v>
      </c>
      <c r="D9" s="21">
        <f t="shared" si="0"/>
        <v>-7</v>
      </c>
      <c r="E9" s="21" t="e">
        <f t="shared" si="1"/>
        <v>#N/A</v>
      </c>
      <c r="H9" s="28"/>
      <c r="I9" s="28"/>
    </row>
    <row r="10" spans="1:9">
      <c r="A10" s="25" t="s">
        <v>374</v>
      </c>
      <c r="B10" s="37">
        <v>23376</v>
      </c>
      <c r="C10" s="21">
        <v>-5</v>
      </c>
      <c r="D10" s="21">
        <f t="shared" si="0"/>
        <v>-5</v>
      </c>
      <c r="E10" s="21" t="e">
        <f t="shared" si="1"/>
        <v>#N/A</v>
      </c>
      <c r="H10" s="28"/>
      <c r="I10" s="28"/>
    </row>
    <row r="11" spans="1:9">
      <c r="A11" s="25" t="s">
        <v>375</v>
      </c>
      <c r="B11" s="37">
        <v>23742</v>
      </c>
      <c r="C11" s="21">
        <v>-6</v>
      </c>
      <c r="D11" s="21">
        <f t="shared" si="0"/>
        <v>-6</v>
      </c>
      <c r="E11" s="21" t="e">
        <f t="shared" si="1"/>
        <v>#N/A</v>
      </c>
      <c r="H11" s="28"/>
      <c r="I11" s="28"/>
    </row>
    <row r="12" spans="1:9">
      <c r="A12" s="25" t="s">
        <v>376</v>
      </c>
      <c r="B12" s="37">
        <v>24107</v>
      </c>
      <c r="C12" s="21">
        <v>-1</v>
      </c>
      <c r="D12" s="21">
        <f t="shared" si="0"/>
        <v>-1</v>
      </c>
      <c r="E12" s="21" t="e">
        <f t="shared" si="1"/>
        <v>#N/A</v>
      </c>
      <c r="H12" s="28"/>
      <c r="I12" s="28"/>
    </row>
    <row r="13" spans="1:9">
      <c r="A13" s="25" t="s">
        <v>377</v>
      </c>
      <c r="B13" s="37">
        <v>24472</v>
      </c>
      <c r="C13" s="21">
        <v>-4</v>
      </c>
      <c r="D13" s="21">
        <f t="shared" si="0"/>
        <v>-4</v>
      </c>
      <c r="E13" s="21" t="e">
        <f t="shared" si="1"/>
        <v>#N/A</v>
      </c>
      <c r="H13" s="28"/>
      <c r="I13" s="28"/>
    </row>
    <row r="14" spans="1:9">
      <c r="A14" s="25" t="s">
        <v>378</v>
      </c>
      <c r="B14" s="37">
        <v>24837</v>
      </c>
      <c r="C14" s="21">
        <v>-9</v>
      </c>
      <c r="D14" s="21">
        <f t="shared" si="0"/>
        <v>-9</v>
      </c>
      <c r="E14" s="21" t="e">
        <f t="shared" si="1"/>
        <v>#N/A</v>
      </c>
      <c r="H14" s="28"/>
      <c r="I14" s="28"/>
    </row>
    <row r="15" spans="1:9">
      <c r="A15" s="25" t="s">
        <v>379</v>
      </c>
      <c r="B15" s="37">
        <v>25203</v>
      </c>
      <c r="C15" s="21">
        <v>-25</v>
      </c>
      <c r="D15" s="21">
        <f t="shared" si="0"/>
        <v>-25</v>
      </c>
      <c r="E15" s="21" t="e">
        <f t="shared" si="1"/>
        <v>#N/A</v>
      </c>
      <c r="H15" s="28"/>
      <c r="I15" s="28"/>
    </row>
    <row r="16" spans="1:9">
      <c r="A16" s="25" t="s">
        <v>380</v>
      </c>
      <c r="B16" s="37">
        <v>25568</v>
      </c>
      <c r="C16" s="21">
        <v>3</v>
      </c>
      <c r="D16" s="21">
        <f t="shared" si="0"/>
        <v>3</v>
      </c>
      <c r="E16" s="21" t="e">
        <f t="shared" si="1"/>
        <v>#N/A</v>
      </c>
      <c r="H16" s="28"/>
      <c r="I16" s="28"/>
    </row>
    <row r="17" spans="1:9">
      <c r="A17" s="25" t="s">
        <v>381</v>
      </c>
      <c r="B17" s="37">
        <v>25933</v>
      </c>
      <c r="C17" s="21">
        <v>-3</v>
      </c>
      <c r="D17" s="21">
        <f t="shared" si="0"/>
        <v>-3</v>
      </c>
      <c r="E17" s="21" t="e">
        <f t="shared" si="1"/>
        <v>#N/A</v>
      </c>
      <c r="H17" s="28"/>
      <c r="I17" s="28"/>
    </row>
    <row r="18" spans="1:9">
      <c r="A18" s="25" t="s">
        <v>382</v>
      </c>
      <c r="B18" s="37">
        <v>26298</v>
      </c>
      <c r="C18" s="21">
        <v>-23</v>
      </c>
      <c r="D18" s="21">
        <f t="shared" si="0"/>
        <v>-23</v>
      </c>
      <c r="E18" s="21" t="e">
        <f t="shared" si="1"/>
        <v>#N/A</v>
      </c>
      <c r="H18" s="28"/>
      <c r="I18" s="28"/>
    </row>
    <row r="19" spans="1:9">
      <c r="A19" s="25" t="s">
        <v>357</v>
      </c>
      <c r="B19" s="37">
        <v>26664</v>
      </c>
      <c r="C19" s="21">
        <v>-23</v>
      </c>
      <c r="D19" s="21">
        <f t="shared" si="0"/>
        <v>-23</v>
      </c>
      <c r="E19" s="21" t="e">
        <f t="shared" si="1"/>
        <v>#N/A</v>
      </c>
      <c r="H19" s="28"/>
      <c r="I19" s="28"/>
    </row>
    <row r="20" spans="1:9">
      <c r="A20" s="25" t="s">
        <v>33</v>
      </c>
      <c r="B20" s="37">
        <v>27029</v>
      </c>
      <c r="C20" s="21">
        <v>-15</v>
      </c>
      <c r="D20" s="21">
        <f t="shared" si="0"/>
        <v>-15</v>
      </c>
      <c r="E20" s="21" t="e">
        <f t="shared" si="1"/>
        <v>#N/A</v>
      </c>
      <c r="H20" s="28"/>
      <c r="I20" s="28"/>
    </row>
    <row r="21" spans="1:9">
      <c r="A21" s="25" t="s">
        <v>34</v>
      </c>
      <c r="B21" s="37">
        <v>27394</v>
      </c>
      <c r="C21" s="21">
        <v>-6</v>
      </c>
      <c r="D21" s="21">
        <f t="shared" si="0"/>
        <v>-6</v>
      </c>
      <c r="E21" s="21" t="e">
        <f t="shared" si="1"/>
        <v>#N/A</v>
      </c>
      <c r="H21" s="28"/>
      <c r="I21" s="28"/>
    </row>
    <row r="22" spans="1:9">
      <c r="A22" s="25" t="s">
        <v>35</v>
      </c>
      <c r="B22" s="37">
        <v>27759</v>
      </c>
      <c r="C22" s="21">
        <v>-53</v>
      </c>
      <c r="D22" s="21">
        <f t="shared" si="0"/>
        <v>-53</v>
      </c>
      <c r="E22" s="21" t="e">
        <f t="shared" si="1"/>
        <v>#N/A</v>
      </c>
      <c r="H22" s="28"/>
      <c r="I22" s="28"/>
    </row>
    <row r="23" spans="1:9">
      <c r="A23" s="25" t="s">
        <v>36</v>
      </c>
      <c r="B23" s="37">
        <v>28125</v>
      </c>
      <c r="C23" s="21">
        <v>-74</v>
      </c>
      <c r="D23" s="21">
        <f t="shared" si="0"/>
        <v>-74</v>
      </c>
      <c r="E23" s="21" t="e">
        <f t="shared" si="1"/>
        <v>#N/A</v>
      </c>
      <c r="H23" s="28"/>
      <c r="I23" s="28"/>
    </row>
    <row r="24" spans="1:9">
      <c r="A24" s="25" t="s">
        <v>37</v>
      </c>
      <c r="B24" s="37">
        <v>28490</v>
      </c>
      <c r="C24" s="21">
        <v>-54</v>
      </c>
      <c r="D24" s="21">
        <f t="shared" si="0"/>
        <v>-54</v>
      </c>
      <c r="E24" s="21" t="e">
        <f t="shared" si="1"/>
        <v>#N/A</v>
      </c>
      <c r="H24" s="28"/>
      <c r="I24" s="28"/>
    </row>
    <row r="25" spans="1:9">
      <c r="A25" s="25" t="s">
        <v>38</v>
      </c>
      <c r="B25" s="37">
        <v>28855</v>
      </c>
      <c r="C25" s="21">
        <v>-59</v>
      </c>
      <c r="D25" s="21">
        <f t="shared" si="0"/>
        <v>-59</v>
      </c>
      <c r="E25" s="21" t="e">
        <f t="shared" si="1"/>
        <v>#N/A</v>
      </c>
      <c r="H25" s="28"/>
      <c r="I25" s="28"/>
    </row>
    <row r="26" spans="1:9">
      <c r="A26" s="25" t="s">
        <v>39</v>
      </c>
      <c r="B26" s="37">
        <v>29220</v>
      </c>
      <c r="C26" s="21">
        <v>-41</v>
      </c>
      <c r="D26" s="21">
        <f t="shared" si="0"/>
        <v>-41</v>
      </c>
      <c r="E26" s="21" t="e">
        <f t="shared" si="1"/>
        <v>#N/A</v>
      </c>
      <c r="H26" s="28"/>
      <c r="I26" s="28"/>
    </row>
    <row r="27" spans="1:9">
      <c r="A27" s="25" t="s">
        <v>40</v>
      </c>
      <c r="B27" s="37">
        <v>29586</v>
      </c>
      <c r="C27" s="21">
        <v>-74</v>
      </c>
      <c r="D27" s="21">
        <f t="shared" si="0"/>
        <v>-74</v>
      </c>
      <c r="E27" s="21" t="e">
        <f t="shared" si="1"/>
        <v>#N/A</v>
      </c>
      <c r="H27" s="28"/>
      <c r="I27" s="28"/>
    </row>
    <row r="28" spans="1:9">
      <c r="A28" s="25" t="s">
        <v>41</v>
      </c>
      <c r="B28" s="37">
        <v>29951</v>
      </c>
      <c r="C28" s="21">
        <v>-79</v>
      </c>
      <c r="D28" s="21">
        <f t="shared" si="0"/>
        <v>-79</v>
      </c>
      <c r="E28" s="21" t="e">
        <f t="shared" si="1"/>
        <v>#N/A</v>
      </c>
      <c r="H28" s="28"/>
      <c r="I28" s="28"/>
    </row>
    <row r="29" spans="1:9">
      <c r="A29" s="25" t="s">
        <v>42</v>
      </c>
      <c r="B29" s="37">
        <v>30316</v>
      </c>
      <c r="C29" s="21">
        <v>-128</v>
      </c>
      <c r="D29" s="21">
        <f t="shared" si="0"/>
        <v>-128</v>
      </c>
      <c r="E29" s="21" t="e">
        <f t="shared" si="1"/>
        <v>#N/A</v>
      </c>
      <c r="H29" s="28"/>
      <c r="I29" s="28"/>
    </row>
    <row r="30" spans="1:9">
      <c r="A30" s="25" t="s">
        <v>43</v>
      </c>
      <c r="B30" s="37">
        <v>30681</v>
      </c>
      <c r="C30" s="21">
        <v>-208</v>
      </c>
      <c r="D30" s="21">
        <f t="shared" si="0"/>
        <v>-208</v>
      </c>
      <c r="E30" s="21" t="e">
        <f t="shared" si="1"/>
        <v>#N/A</v>
      </c>
      <c r="H30" s="28"/>
      <c r="I30" s="28"/>
    </row>
    <row r="31" spans="1:9">
      <c r="A31" s="25" t="s">
        <v>44</v>
      </c>
      <c r="B31" s="37">
        <v>31047</v>
      </c>
      <c r="C31" s="21">
        <v>-185</v>
      </c>
      <c r="D31" s="21">
        <f t="shared" si="0"/>
        <v>-185</v>
      </c>
      <c r="E31" s="21" t="e">
        <f t="shared" si="1"/>
        <v>#N/A</v>
      </c>
      <c r="H31" s="28"/>
      <c r="I31" s="28"/>
    </row>
    <row r="32" spans="1:9">
      <c r="A32" s="25" t="s">
        <v>45</v>
      </c>
      <c r="B32" s="37">
        <v>31412</v>
      </c>
      <c r="C32" s="21">
        <v>-212</v>
      </c>
      <c r="D32" s="21">
        <f t="shared" si="0"/>
        <v>-212</v>
      </c>
      <c r="E32" s="21" t="e">
        <f t="shared" si="1"/>
        <v>#N/A</v>
      </c>
      <c r="H32" s="28"/>
      <c r="I32" s="28"/>
    </row>
    <row r="33" spans="1:9">
      <c r="A33" s="25" t="s">
        <v>46</v>
      </c>
      <c r="B33" s="37">
        <v>31777</v>
      </c>
      <c r="C33" s="21">
        <v>-221</v>
      </c>
      <c r="D33" s="21">
        <f t="shared" si="0"/>
        <v>-221</v>
      </c>
      <c r="E33" s="21" t="e">
        <f t="shared" si="1"/>
        <v>#N/A</v>
      </c>
      <c r="H33" s="28"/>
      <c r="I33" s="28"/>
    </row>
    <row r="34" spans="1:9">
      <c r="A34" s="25" t="s">
        <v>47</v>
      </c>
      <c r="B34" s="37">
        <v>32142</v>
      </c>
      <c r="C34" s="21">
        <v>-150</v>
      </c>
      <c r="D34" s="21">
        <f t="shared" si="0"/>
        <v>-150</v>
      </c>
      <c r="E34" s="21" t="e">
        <f t="shared" si="1"/>
        <v>#N/A</v>
      </c>
      <c r="H34" s="28"/>
      <c r="I34" s="28"/>
    </row>
    <row r="35" spans="1:9">
      <c r="A35" s="25" t="s">
        <v>48</v>
      </c>
      <c r="B35" s="37">
        <v>32508</v>
      </c>
      <c r="C35" s="21">
        <v>-155</v>
      </c>
      <c r="D35" s="21">
        <f t="shared" si="0"/>
        <v>-155</v>
      </c>
      <c r="E35" s="21" t="e">
        <f t="shared" si="1"/>
        <v>#N/A</v>
      </c>
      <c r="H35" s="28"/>
      <c r="I35" s="28"/>
    </row>
    <row r="36" spans="1:9">
      <c r="A36" s="25" t="s">
        <v>49</v>
      </c>
      <c r="B36" s="37">
        <v>32873</v>
      </c>
      <c r="C36" s="21">
        <v>-153</v>
      </c>
      <c r="D36" s="21">
        <f t="shared" si="0"/>
        <v>-153</v>
      </c>
      <c r="E36" s="21" t="e">
        <f t="shared" si="1"/>
        <v>#N/A</v>
      </c>
      <c r="H36" s="28"/>
      <c r="I36" s="28"/>
    </row>
    <row r="37" spans="1:9">
      <c r="A37" s="25" t="s">
        <v>50</v>
      </c>
      <c r="B37" s="37">
        <v>33238</v>
      </c>
      <c r="C37" s="21">
        <v>-221</v>
      </c>
      <c r="D37" s="21">
        <f t="shared" si="0"/>
        <v>-221</v>
      </c>
      <c r="E37" s="21" t="e">
        <f t="shared" si="1"/>
        <v>#N/A</v>
      </c>
      <c r="H37" s="28"/>
      <c r="I37" s="28"/>
    </row>
    <row r="38" spans="1:9">
      <c r="A38" s="25" t="s">
        <v>51</v>
      </c>
      <c r="B38" s="37">
        <v>33603</v>
      </c>
      <c r="C38" s="21">
        <v>-269</v>
      </c>
      <c r="D38" s="21">
        <f t="shared" si="0"/>
        <v>-269</v>
      </c>
      <c r="E38" s="21" t="e">
        <f t="shared" si="1"/>
        <v>#N/A</v>
      </c>
      <c r="H38" s="28"/>
      <c r="I38" s="28"/>
    </row>
    <row r="39" spans="1:9">
      <c r="A39" s="25" t="s">
        <v>52</v>
      </c>
      <c r="B39" s="37">
        <v>33969</v>
      </c>
      <c r="C39" s="21">
        <v>-290</v>
      </c>
      <c r="D39" s="21">
        <f t="shared" ref="D39:D70" si="2">IF(YEAR(B39)&gt;2014, #N/A, C39)</f>
        <v>-290</v>
      </c>
      <c r="E39" s="21" t="e">
        <f t="shared" ref="E39:E71" si="3">IF(YEAR(B39)&lt;2014,#N/A,C39)</f>
        <v>#N/A</v>
      </c>
      <c r="H39" s="28"/>
      <c r="I39" s="28"/>
    </row>
    <row r="40" spans="1:9">
      <c r="A40" s="25" t="s">
        <v>53</v>
      </c>
      <c r="B40" s="37">
        <v>34334</v>
      </c>
      <c r="C40" s="21">
        <v>-255</v>
      </c>
      <c r="D40" s="21">
        <f t="shared" si="2"/>
        <v>-255</v>
      </c>
      <c r="E40" s="21" t="e">
        <f t="shared" si="3"/>
        <v>#N/A</v>
      </c>
      <c r="H40" s="28"/>
      <c r="I40" s="28"/>
    </row>
    <row r="41" spans="1:9">
      <c r="A41" s="25" t="s">
        <v>54</v>
      </c>
      <c r="B41" s="37">
        <v>34699</v>
      </c>
      <c r="C41" s="21">
        <v>-203</v>
      </c>
      <c r="D41" s="21">
        <f t="shared" si="2"/>
        <v>-203</v>
      </c>
      <c r="E41" s="21" t="e">
        <f t="shared" si="3"/>
        <v>#N/A</v>
      </c>
      <c r="H41" s="28"/>
      <c r="I41" s="28"/>
    </row>
    <row r="42" spans="1:9">
      <c r="A42" s="25" t="s">
        <v>55</v>
      </c>
      <c r="B42" s="37">
        <v>35064</v>
      </c>
      <c r="C42" s="21">
        <v>-164</v>
      </c>
      <c r="D42" s="21">
        <f t="shared" si="2"/>
        <v>-164</v>
      </c>
      <c r="E42" s="21" t="e">
        <f t="shared" si="3"/>
        <v>#N/A</v>
      </c>
      <c r="H42" s="28"/>
      <c r="I42" s="28"/>
    </row>
    <row r="43" spans="1:9">
      <c r="A43" s="25" t="s">
        <v>56</v>
      </c>
      <c r="B43" s="37">
        <v>35430</v>
      </c>
      <c r="C43" s="21">
        <v>-107</v>
      </c>
      <c r="D43" s="21">
        <f t="shared" si="2"/>
        <v>-107</v>
      </c>
      <c r="E43" s="21" t="e">
        <f t="shared" si="3"/>
        <v>#N/A</v>
      </c>
      <c r="H43" s="28"/>
      <c r="I43" s="28"/>
    </row>
    <row r="44" spans="1:9">
      <c r="A44" s="25" t="s">
        <v>57</v>
      </c>
      <c r="B44" s="37">
        <v>35795</v>
      </c>
      <c r="C44" s="21">
        <v>-22</v>
      </c>
      <c r="D44" s="21">
        <f t="shared" si="2"/>
        <v>-22</v>
      </c>
      <c r="E44" s="21" t="e">
        <f t="shared" si="3"/>
        <v>#N/A</v>
      </c>
      <c r="H44" s="28"/>
      <c r="I44" s="28"/>
    </row>
    <row r="45" spans="1:9">
      <c r="A45" s="25" t="s">
        <v>58</v>
      </c>
      <c r="B45" s="37">
        <v>36160</v>
      </c>
      <c r="C45" s="21">
        <v>69</v>
      </c>
      <c r="D45" s="21">
        <f t="shared" si="2"/>
        <v>69</v>
      </c>
      <c r="E45" s="21" t="e">
        <f t="shared" si="3"/>
        <v>#N/A</v>
      </c>
      <c r="H45" s="28"/>
      <c r="I45" s="28"/>
    </row>
    <row r="46" spans="1:9">
      <c r="A46" s="25" t="s">
        <v>59</v>
      </c>
      <c r="B46" s="37">
        <v>36525</v>
      </c>
      <c r="C46" s="21">
        <v>126</v>
      </c>
      <c r="D46" s="21">
        <f t="shared" si="2"/>
        <v>126</v>
      </c>
      <c r="E46" s="21" t="e">
        <f t="shared" si="3"/>
        <v>#N/A</v>
      </c>
      <c r="H46" s="28"/>
      <c r="I46" s="28"/>
    </row>
    <row r="47" spans="1:9">
      <c r="A47" s="25" t="s">
        <v>60</v>
      </c>
      <c r="B47" s="37">
        <v>36891</v>
      </c>
      <c r="C47" s="21">
        <v>236</v>
      </c>
      <c r="D47" s="21">
        <f t="shared" si="2"/>
        <v>236</v>
      </c>
      <c r="E47" s="21" t="e">
        <f t="shared" si="3"/>
        <v>#N/A</v>
      </c>
      <c r="H47" s="28"/>
      <c r="I47" s="28"/>
    </row>
    <row r="48" spans="1:9">
      <c r="A48" s="25" t="s">
        <v>61</v>
      </c>
      <c r="B48" s="37">
        <v>37256</v>
      </c>
      <c r="C48" s="21">
        <v>128</v>
      </c>
      <c r="D48" s="21">
        <f t="shared" si="2"/>
        <v>128</v>
      </c>
      <c r="E48" s="21" t="e">
        <f t="shared" si="3"/>
        <v>#N/A</v>
      </c>
      <c r="H48" s="28"/>
      <c r="I48" s="28"/>
    </row>
    <row r="49" spans="1:9">
      <c r="A49" s="25" t="s">
        <v>62</v>
      </c>
      <c r="B49" s="37">
        <v>37621</v>
      </c>
      <c r="C49" s="21">
        <v>-158</v>
      </c>
      <c r="D49" s="21">
        <f t="shared" si="2"/>
        <v>-158</v>
      </c>
      <c r="E49" s="21" t="e">
        <f t="shared" si="3"/>
        <v>#N/A</v>
      </c>
      <c r="H49" s="28"/>
      <c r="I49" s="28"/>
    </row>
    <row r="50" spans="1:9">
      <c r="A50" s="25" t="s">
        <v>63</v>
      </c>
      <c r="B50" s="37">
        <v>37986</v>
      </c>
      <c r="C50" s="21">
        <v>-378</v>
      </c>
      <c r="D50" s="21">
        <f t="shared" si="2"/>
        <v>-378</v>
      </c>
      <c r="E50" s="21" t="e">
        <f t="shared" si="3"/>
        <v>#N/A</v>
      </c>
      <c r="H50" s="28"/>
      <c r="I50" s="28"/>
    </row>
    <row r="51" spans="1:9">
      <c r="A51" s="25" t="s">
        <v>64</v>
      </c>
      <c r="B51" s="37">
        <v>38352</v>
      </c>
      <c r="C51" s="21">
        <v>-413</v>
      </c>
      <c r="D51" s="21">
        <f t="shared" si="2"/>
        <v>-413</v>
      </c>
      <c r="E51" s="21" t="e">
        <f t="shared" si="3"/>
        <v>#N/A</v>
      </c>
      <c r="H51" s="28"/>
      <c r="I51" s="28"/>
    </row>
    <row r="52" spans="1:9">
      <c r="A52" s="25" t="s">
        <v>65</v>
      </c>
      <c r="B52" s="37">
        <v>38717</v>
      </c>
      <c r="C52" s="21">
        <v>-318</v>
      </c>
      <c r="D52" s="21">
        <f t="shared" si="2"/>
        <v>-318</v>
      </c>
      <c r="E52" s="21" t="e">
        <f t="shared" si="3"/>
        <v>#N/A</v>
      </c>
      <c r="H52" s="28"/>
      <c r="I52" s="28"/>
    </row>
    <row r="53" spans="1:9">
      <c r="A53" s="25" t="s">
        <v>66</v>
      </c>
      <c r="B53" s="37">
        <v>39082</v>
      </c>
      <c r="C53" s="21">
        <v>-248</v>
      </c>
      <c r="D53" s="21">
        <f t="shared" si="2"/>
        <v>-248</v>
      </c>
      <c r="E53" s="21" t="e">
        <f t="shared" si="3"/>
        <v>#N/A</v>
      </c>
      <c r="H53" s="28"/>
      <c r="I53" s="28"/>
    </row>
    <row r="54" spans="1:9">
      <c r="A54" s="25" t="s">
        <v>67</v>
      </c>
      <c r="B54" s="37">
        <v>39447</v>
      </c>
      <c r="C54" s="21">
        <v>-161</v>
      </c>
      <c r="D54" s="21">
        <f t="shared" si="2"/>
        <v>-161</v>
      </c>
      <c r="E54" s="21" t="e">
        <f t="shared" si="3"/>
        <v>#N/A</v>
      </c>
      <c r="H54" s="28"/>
      <c r="I54" s="28"/>
    </row>
    <row r="55" spans="1:9">
      <c r="A55" s="25" t="s">
        <v>68</v>
      </c>
      <c r="B55" s="37">
        <v>39813</v>
      </c>
      <c r="C55" s="21">
        <v>-459</v>
      </c>
      <c r="D55" s="21">
        <f t="shared" si="2"/>
        <v>-459</v>
      </c>
      <c r="E55" s="21" t="e">
        <f t="shared" si="3"/>
        <v>#N/A</v>
      </c>
      <c r="H55" s="28"/>
      <c r="I55" s="28"/>
    </row>
    <row r="56" spans="1:9">
      <c r="A56" s="25" t="s">
        <v>69</v>
      </c>
      <c r="B56" s="37">
        <v>40178</v>
      </c>
      <c r="C56" s="21">
        <v>-1413</v>
      </c>
      <c r="D56" s="21">
        <f t="shared" si="2"/>
        <v>-1413</v>
      </c>
      <c r="E56" s="21" t="e">
        <f t="shared" si="3"/>
        <v>#N/A</v>
      </c>
      <c r="H56" s="28"/>
      <c r="I56" s="28"/>
    </row>
    <row r="57" spans="1:9">
      <c r="A57" s="25" t="s">
        <v>70</v>
      </c>
      <c r="B57" s="37">
        <v>40543</v>
      </c>
      <c r="C57" s="21">
        <v>-1294</v>
      </c>
      <c r="D57" s="21">
        <f t="shared" si="2"/>
        <v>-1294</v>
      </c>
      <c r="E57" s="21" t="e">
        <f t="shared" si="3"/>
        <v>#N/A</v>
      </c>
      <c r="H57" s="28"/>
      <c r="I57" s="28"/>
    </row>
    <row r="58" spans="1:9">
      <c r="A58" s="25" t="s">
        <v>71</v>
      </c>
      <c r="B58" s="37">
        <v>40908</v>
      </c>
      <c r="C58" s="21">
        <v>-1300</v>
      </c>
      <c r="D58" s="21">
        <f t="shared" si="2"/>
        <v>-1300</v>
      </c>
      <c r="E58" s="21" t="e">
        <f t="shared" si="3"/>
        <v>#N/A</v>
      </c>
      <c r="H58" s="28"/>
      <c r="I58" s="28"/>
    </row>
    <row r="59" spans="1:9">
      <c r="A59" s="25" t="s">
        <v>72</v>
      </c>
      <c r="B59" s="37">
        <v>41274</v>
      </c>
      <c r="C59" s="21">
        <v>-1087</v>
      </c>
      <c r="D59" s="21">
        <f t="shared" si="2"/>
        <v>-1087</v>
      </c>
      <c r="E59" s="21" t="e">
        <f t="shared" si="3"/>
        <v>#N/A</v>
      </c>
      <c r="H59" s="28"/>
      <c r="I59" s="28"/>
    </row>
    <row r="60" spans="1:9">
      <c r="A60" s="25" t="s">
        <v>73</v>
      </c>
      <c r="B60" s="37">
        <v>41639</v>
      </c>
      <c r="C60" s="21">
        <v>-680</v>
      </c>
      <c r="D60" s="21">
        <f t="shared" si="2"/>
        <v>-680</v>
      </c>
      <c r="E60" s="21" t="e">
        <f t="shared" si="3"/>
        <v>#N/A</v>
      </c>
      <c r="H60" s="28"/>
      <c r="I60" s="28"/>
    </row>
    <row r="61" spans="1:9">
      <c r="A61" s="25" t="s">
        <v>74</v>
      </c>
      <c r="B61" s="37">
        <v>42004</v>
      </c>
      <c r="C61" s="21">
        <v>-492</v>
      </c>
      <c r="D61" s="21">
        <f t="shared" si="2"/>
        <v>-492</v>
      </c>
      <c r="E61" s="21">
        <f t="shared" si="3"/>
        <v>-492</v>
      </c>
      <c r="H61" s="28"/>
      <c r="I61" s="28"/>
    </row>
    <row r="62" spans="1:9">
      <c r="A62" s="25" t="s">
        <v>75</v>
      </c>
      <c r="B62" s="37">
        <v>42369</v>
      </c>
      <c r="C62" s="21">
        <v>-469</v>
      </c>
      <c r="D62" s="21" t="e">
        <f t="shared" si="2"/>
        <v>#N/A</v>
      </c>
      <c r="E62" s="21">
        <f t="shared" si="3"/>
        <v>-469</v>
      </c>
      <c r="H62" s="28"/>
      <c r="I62" s="28"/>
    </row>
    <row r="63" spans="1:9">
      <c r="A63" s="25" t="s">
        <v>76</v>
      </c>
      <c r="B63" s="37">
        <v>42735</v>
      </c>
      <c r="C63" s="21">
        <v>-536</v>
      </c>
      <c r="D63" s="21" t="e">
        <f t="shared" si="2"/>
        <v>#N/A</v>
      </c>
      <c r="E63" s="21">
        <f t="shared" si="3"/>
        <v>-536</v>
      </c>
      <c r="H63" s="28"/>
      <c r="I63" s="28"/>
    </row>
    <row r="64" spans="1:9">
      <c r="A64" s="25" t="s">
        <v>77</v>
      </c>
      <c r="B64" s="37">
        <v>43100</v>
      </c>
      <c r="C64" s="21">
        <v>-576</v>
      </c>
      <c r="D64" s="21" t="e">
        <f t="shared" si="2"/>
        <v>#N/A</v>
      </c>
      <c r="E64" s="21">
        <f t="shared" si="3"/>
        <v>-576</v>
      </c>
      <c r="H64" s="28"/>
      <c r="I64" s="28"/>
    </row>
    <row r="65" spans="1:9">
      <c r="A65" s="25" t="s">
        <v>78</v>
      </c>
      <c r="B65" s="37">
        <v>43465</v>
      </c>
      <c r="C65" s="21">
        <v>-627</v>
      </c>
      <c r="D65" s="21" t="e">
        <f t="shared" si="2"/>
        <v>#N/A</v>
      </c>
      <c r="E65" s="21">
        <f t="shared" si="3"/>
        <v>-627</v>
      </c>
      <c r="H65" s="28"/>
      <c r="I65" s="28"/>
    </row>
    <row r="66" spans="1:9">
      <c r="A66" s="25" t="s">
        <v>79</v>
      </c>
      <c r="B66" s="37">
        <v>43830</v>
      </c>
      <c r="C66" s="21">
        <v>-722</v>
      </c>
      <c r="D66" s="21" t="e">
        <f t="shared" si="2"/>
        <v>#N/A</v>
      </c>
      <c r="E66" s="21">
        <f t="shared" si="3"/>
        <v>-722</v>
      </c>
      <c r="I66" s="28"/>
    </row>
    <row r="67" spans="1:9">
      <c r="A67" s="25" t="s">
        <v>80</v>
      </c>
      <c r="B67" s="37">
        <v>44196</v>
      </c>
      <c r="C67" s="21">
        <v>-804</v>
      </c>
      <c r="D67" s="21" t="e">
        <f t="shared" si="2"/>
        <v>#N/A</v>
      </c>
      <c r="E67" s="21">
        <f t="shared" si="3"/>
        <v>-804</v>
      </c>
      <c r="I67" s="28"/>
    </row>
    <row r="68" spans="1:9">
      <c r="A68" s="25" t="s">
        <v>81</v>
      </c>
      <c r="B68" s="37">
        <v>44561</v>
      </c>
      <c r="C68" s="21">
        <v>-878</v>
      </c>
      <c r="D68" s="21" t="e">
        <f t="shared" si="2"/>
        <v>#N/A</v>
      </c>
      <c r="E68" s="21">
        <f t="shared" si="3"/>
        <v>-878</v>
      </c>
      <c r="I68" s="28"/>
    </row>
    <row r="69" spans="1:9">
      <c r="A69" s="25" t="s">
        <v>82</v>
      </c>
      <c r="B69" s="37">
        <v>44926</v>
      </c>
      <c r="C69" s="21">
        <v>-998</v>
      </c>
      <c r="D69" s="21" t="e">
        <f t="shared" si="2"/>
        <v>#N/A</v>
      </c>
      <c r="E69" s="21">
        <f t="shared" si="3"/>
        <v>-998</v>
      </c>
      <c r="I69" s="28"/>
    </row>
    <row r="70" spans="1:9">
      <c r="A70" s="25" t="s">
        <v>83</v>
      </c>
      <c r="B70" s="37">
        <v>45291</v>
      </c>
      <c r="C70" s="21">
        <v>-1005</v>
      </c>
      <c r="D70" s="21" t="e">
        <f t="shared" si="2"/>
        <v>#N/A</v>
      </c>
      <c r="E70" s="21">
        <f t="shared" si="3"/>
        <v>-1005</v>
      </c>
      <c r="I70" s="28"/>
    </row>
    <row r="71" spans="1:9">
      <c r="A71" s="25" t="s">
        <v>84</v>
      </c>
      <c r="B71" s="37">
        <v>45657</v>
      </c>
      <c r="C71" s="21">
        <v>-1003</v>
      </c>
      <c r="D71" s="21" t="e">
        <f t="shared" ref="D71" si="4">IF(YEAR(B71)&gt;2014, #N/A, C71)</f>
        <v>#N/A</v>
      </c>
      <c r="E71" s="21">
        <f t="shared" si="3"/>
        <v>-1003</v>
      </c>
      <c r="I71" s="28"/>
    </row>
  </sheetData>
  <hyperlinks>
    <hyperlink ref="C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0"/>
  <sheetViews>
    <sheetView workbookViewId="0"/>
  </sheetViews>
  <sheetFormatPr defaultRowHeight="15"/>
  <cols>
    <col min="1" max="2" width="9.140625" style="25"/>
  </cols>
  <sheetData>
    <row r="1" spans="1:14">
      <c r="C1" s="25" t="s">
        <v>348</v>
      </c>
      <c r="D1" s="25"/>
      <c r="E1" s="25"/>
      <c r="F1" s="25"/>
    </row>
    <row r="2" spans="1:14">
      <c r="C2" s="25" t="s">
        <v>349</v>
      </c>
      <c r="D2" s="25"/>
      <c r="E2" s="25" t="s">
        <v>350</v>
      </c>
      <c r="F2" s="25"/>
    </row>
    <row r="3" spans="1:14">
      <c r="C3" s="25" t="s">
        <v>347</v>
      </c>
      <c r="D3" s="25" t="s">
        <v>346</v>
      </c>
      <c r="E3" s="25" t="s">
        <v>351</v>
      </c>
      <c r="F3" s="25" t="s">
        <v>346</v>
      </c>
    </row>
    <row r="4" spans="1:14">
      <c r="A4" s="27" t="s">
        <v>356</v>
      </c>
      <c r="B4" s="27" t="s">
        <v>1</v>
      </c>
      <c r="C4" s="26" t="s">
        <v>352</v>
      </c>
      <c r="D4" s="26" t="s">
        <v>353</v>
      </c>
      <c r="E4" s="26" t="s">
        <v>354</v>
      </c>
      <c r="F4" s="26" t="s">
        <v>355</v>
      </c>
    </row>
    <row r="5" spans="1:14">
      <c r="A5" s="25" t="s">
        <v>8</v>
      </c>
      <c r="C5" t="s">
        <v>359</v>
      </c>
      <c r="D5" t="s">
        <v>360</v>
      </c>
      <c r="E5" t="s">
        <v>362</v>
      </c>
      <c r="F5" t="s">
        <v>363</v>
      </c>
    </row>
    <row r="6" spans="1:14">
      <c r="A6" s="25" t="s">
        <v>24</v>
      </c>
      <c r="C6" t="s">
        <v>26</v>
      </c>
      <c r="D6" t="s">
        <v>26</v>
      </c>
      <c r="E6" t="s">
        <v>26</v>
      </c>
      <c r="F6" t="s">
        <v>26</v>
      </c>
    </row>
    <row r="7" spans="1:14">
      <c r="A7" s="25" t="s">
        <v>28</v>
      </c>
      <c r="C7" t="s">
        <v>358</v>
      </c>
      <c r="D7" t="s">
        <v>358</v>
      </c>
      <c r="E7" t="s">
        <v>361</v>
      </c>
      <c r="F7" t="s">
        <v>361</v>
      </c>
    </row>
    <row r="8" spans="1:14">
      <c r="A8" s="25" t="s">
        <v>357</v>
      </c>
      <c r="B8" s="29">
        <v>26664</v>
      </c>
      <c r="C8" s="30" t="e">
        <v>#N/A</v>
      </c>
      <c r="D8" s="30" t="e">
        <v>#N/A</v>
      </c>
      <c r="E8" s="28" t="e">
        <v>#N/A</v>
      </c>
      <c r="F8" s="28" t="e">
        <v>#N/A</v>
      </c>
    </row>
    <row r="9" spans="1:14">
      <c r="A9" s="25" t="s">
        <v>33</v>
      </c>
      <c r="B9" s="29">
        <v>27029</v>
      </c>
      <c r="C9" s="30">
        <v>17.02</v>
      </c>
      <c r="D9" s="30">
        <v>18.12</v>
      </c>
      <c r="E9" s="28" t="e">
        <v>#N/A</v>
      </c>
      <c r="F9" s="28" t="e">
        <v>#N/A</v>
      </c>
    </row>
    <row r="10" spans="1:14">
      <c r="A10" s="25" t="s">
        <v>34</v>
      </c>
      <c r="B10" s="29">
        <v>27394</v>
      </c>
      <c r="C10" s="30">
        <v>17.710999999999999</v>
      </c>
      <c r="D10" s="30">
        <v>18.123999999999999</v>
      </c>
      <c r="E10" s="28" t="e">
        <v>#N/A</v>
      </c>
      <c r="F10" s="28" t="e">
        <v>#N/A</v>
      </c>
    </row>
    <row r="11" spans="1:14">
      <c r="A11" s="25" t="s">
        <v>35</v>
      </c>
      <c r="B11" s="29">
        <v>27759</v>
      </c>
      <c r="C11" s="30">
        <v>17.327999999999999</v>
      </c>
      <c r="D11" s="30">
        <v>20.634</v>
      </c>
      <c r="E11" s="28" t="e">
        <v>#N/A</v>
      </c>
      <c r="F11" s="28" t="e">
        <v>#N/A</v>
      </c>
    </row>
    <row r="12" spans="1:14">
      <c r="A12" s="25" t="s">
        <v>36</v>
      </c>
      <c r="B12" s="29">
        <v>28125</v>
      </c>
      <c r="C12" s="30">
        <v>16.649000000000001</v>
      </c>
      <c r="D12" s="30">
        <v>20.766999999999999</v>
      </c>
      <c r="E12" s="28" t="e">
        <v>#N/A</v>
      </c>
      <c r="F12" s="28" t="e">
        <v>#N/A</v>
      </c>
      <c r="I12" s="31"/>
      <c r="J12" s="31"/>
      <c r="K12" s="31"/>
      <c r="L12" s="31"/>
      <c r="M12" s="31"/>
      <c r="N12" s="31"/>
    </row>
    <row r="13" spans="1:14">
      <c r="A13" s="25" t="s">
        <v>37</v>
      </c>
      <c r="B13" s="29">
        <v>28490</v>
      </c>
      <c r="C13" s="30">
        <v>17.529</v>
      </c>
      <c r="D13" s="30">
        <v>20.175000000000001</v>
      </c>
      <c r="E13" s="28" t="e">
        <v>#N/A</v>
      </c>
      <c r="F13" s="28" t="e">
        <v>#N/A</v>
      </c>
      <c r="I13" s="31"/>
      <c r="J13" s="31"/>
      <c r="K13" s="31"/>
      <c r="L13" s="31"/>
      <c r="M13" s="31"/>
      <c r="N13" s="31"/>
    </row>
    <row r="14" spans="1:14">
      <c r="A14" s="25" t="s">
        <v>38</v>
      </c>
      <c r="B14" s="29">
        <v>28855</v>
      </c>
      <c r="C14" s="30">
        <v>17.538</v>
      </c>
      <c r="D14" s="30">
        <v>20.135999999999999</v>
      </c>
      <c r="E14" s="28" t="e">
        <v>#N/A</v>
      </c>
      <c r="F14" s="28" t="e">
        <v>#N/A</v>
      </c>
    </row>
    <row r="15" spans="1:14">
      <c r="A15" s="25" t="s">
        <v>39</v>
      </c>
      <c r="B15" s="29">
        <v>29220</v>
      </c>
      <c r="C15" s="30">
        <v>18.027000000000001</v>
      </c>
      <c r="D15" s="30">
        <v>19.611999999999998</v>
      </c>
      <c r="E15" s="28" t="e">
        <v>#N/A</v>
      </c>
      <c r="F15" s="28" t="e">
        <v>#N/A</v>
      </c>
    </row>
    <row r="16" spans="1:14">
      <c r="A16" s="25" t="s">
        <v>40</v>
      </c>
      <c r="B16" s="29">
        <v>29586</v>
      </c>
      <c r="C16" s="30">
        <v>18.489999999999998</v>
      </c>
      <c r="D16" s="30">
        <v>21.129000000000001</v>
      </c>
      <c r="E16" s="28" t="e">
        <v>#N/A</v>
      </c>
      <c r="F16" s="28" t="e">
        <v>#N/A</v>
      </c>
    </row>
    <row r="17" spans="1:6">
      <c r="A17" s="25" t="s">
        <v>41</v>
      </c>
      <c r="B17" s="29">
        <v>29951</v>
      </c>
      <c r="C17" s="30">
        <v>19.094999999999999</v>
      </c>
      <c r="D17" s="30">
        <v>21.611000000000001</v>
      </c>
      <c r="E17" s="28" t="e">
        <v>#N/A</v>
      </c>
      <c r="F17" s="28" t="e">
        <v>#N/A</v>
      </c>
    </row>
    <row r="18" spans="1:6">
      <c r="A18" s="25" t="s">
        <v>42</v>
      </c>
      <c r="B18" s="29">
        <v>30316</v>
      </c>
      <c r="C18" s="30">
        <v>18.641999999999999</v>
      </c>
      <c r="D18" s="30">
        <v>22.503</v>
      </c>
      <c r="E18" s="28" t="e">
        <v>#N/A</v>
      </c>
      <c r="F18" s="28" t="e">
        <v>#N/A</v>
      </c>
    </row>
    <row r="19" spans="1:6">
      <c r="A19" s="25" t="s">
        <v>43</v>
      </c>
      <c r="B19" s="29">
        <v>30681</v>
      </c>
      <c r="C19" s="30">
        <v>16.96</v>
      </c>
      <c r="D19" s="30">
        <v>22.827999999999999</v>
      </c>
      <c r="E19" s="28" t="e">
        <v>#N/A</v>
      </c>
      <c r="F19" s="28" t="e">
        <v>#N/A</v>
      </c>
    </row>
    <row r="20" spans="1:6">
      <c r="A20" s="25" t="s">
        <v>44</v>
      </c>
      <c r="B20" s="29">
        <v>31047</v>
      </c>
      <c r="C20" s="30">
        <v>16.86</v>
      </c>
      <c r="D20" s="30">
        <v>21.548999999999999</v>
      </c>
      <c r="E20" s="28" t="e">
        <v>#N/A</v>
      </c>
      <c r="F20" s="28" t="e">
        <v>#N/A</v>
      </c>
    </row>
    <row r="21" spans="1:6">
      <c r="A21" s="25" t="s">
        <v>45</v>
      </c>
      <c r="B21" s="29">
        <v>31412</v>
      </c>
      <c r="C21" s="30">
        <v>17.189</v>
      </c>
      <c r="D21" s="30">
        <v>22.161000000000001</v>
      </c>
      <c r="E21" s="28" t="e">
        <v>#N/A</v>
      </c>
      <c r="F21" s="28" t="e">
        <v>#N/A</v>
      </c>
    </row>
    <row r="22" spans="1:6">
      <c r="A22" s="25" t="s">
        <v>46</v>
      </c>
      <c r="B22" s="29">
        <v>31777</v>
      </c>
      <c r="C22" s="30">
        <v>16.956</v>
      </c>
      <c r="D22" s="30">
        <v>21.834</v>
      </c>
      <c r="E22" s="28" t="e">
        <v>#N/A</v>
      </c>
      <c r="F22" s="28" t="e">
        <v>#N/A</v>
      </c>
    </row>
    <row r="23" spans="1:6">
      <c r="A23" s="25" t="s">
        <v>47</v>
      </c>
      <c r="B23" s="29">
        <v>32142</v>
      </c>
      <c r="C23" s="30">
        <v>17.864999999999998</v>
      </c>
      <c r="D23" s="30">
        <v>20.995999999999999</v>
      </c>
      <c r="E23" s="28" t="e">
        <v>#N/A</v>
      </c>
      <c r="F23" s="28" t="e">
        <v>#N/A</v>
      </c>
    </row>
    <row r="24" spans="1:6">
      <c r="A24" s="25" t="s">
        <v>48</v>
      </c>
      <c r="B24" s="29">
        <v>32508</v>
      </c>
      <c r="C24" s="30">
        <v>17.638000000000002</v>
      </c>
      <c r="D24" s="30">
        <v>20.648</v>
      </c>
      <c r="E24" s="28" t="e">
        <v>#N/A</v>
      </c>
      <c r="F24" s="28" t="e">
        <v>#N/A</v>
      </c>
    </row>
    <row r="25" spans="1:6">
      <c r="A25" s="25" t="s">
        <v>49</v>
      </c>
      <c r="B25" s="29">
        <v>32873</v>
      </c>
      <c r="C25" s="30">
        <v>17.794</v>
      </c>
      <c r="D25" s="30">
        <v>20.533999999999999</v>
      </c>
      <c r="E25" s="28" t="e">
        <v>#N/A</v>
      </c>
      <c r="F25" s="28" t="e">
        <v>#N/A</v>
      </c>
    </row>
    <row r="26" spans="1:6">
      <c r="A26" s="25" t="s">
        <v>50</v>
      </c>
      <c r="B26" s="29">
        <v>33238</v>
      </c>
      <c r="C26" s="30">
        <v>17.448</v>
      </c>
      <c r="D26" s="30">
        <v>21.184999999999999</v>
      </c>
      <c r="E26" s="28" t="e">
        <v>#N/A</v>
      </c>
      <c r="F26" s="28" t="e">
        <v>#N/A</v>
      </c>
    </row>
    <row r="27" spans="1:6">
      <c r="A27" s="25" t="s">
        <v>51</v>
      </c>
      <c r="B27" s="29">
        <v>33603</v>
      </c>
      <c r="C27" s="30">
        <v>17.266999999999999</v>
      </c>
      <c r="D27" s="30">
        <v>21.672999999999998</v>
      </c>
      <c r="E27" s="28" t="e">
        <v>#N/A</v>
      </c>
      <c r="F27" s="28" t="e">
        <v>#N/A</v>
      </c>
    </row>
    <row r="28" spans="1:6">
      <c r="A28" s="25" t="s">
        <v>52</v>
      </c>
      <c r="B28" s="29">
        <v>33969</v>
      </c>
      <c r="C28" s="30">
        <v>16.957999999999998</v>
      </c>
      <c r="D28" s="30">
        <v>21.47</v>
      </c>
      <c r="E28" s="28" t="e">
        <v>#N/A</v>
      </c>
      <c r="F28" s="28" t="e">
        <v>#N/A</v>
      </c>
    </row>
    <row r="29" spans="1:6">
      <c r="A29" s="25" t="s">
        <v>53</v>
      </c>
      <c r="B29" s="29">
        <v>34334</v>
      </c>
      <c r="C29" s="30">
        <v>16.988</v>
      </c>
      <c r="D29" s="30">
        <v>20.742000000000001</v>
      </c>
      <c r="E29" s="28" t="e">
        <v>#N/A</v>
      </c>
      <c r="F29" s="28" t="e">
        <v>#N/A</v>
      </c>
    </row>
    <row r="30" spans="1:6">
      <c r="A30" s="25" t="s">
        <v>54</v>
      </c>
      <c r="B30" s="29">
        <v>34699</v>
      </c>
      <c r="C30" s="30">
        <v>17.486000000000001</v>
      </c>
      <c r="D30" s="30">
        <v>20.308</v>
      </c>
      <c r="E30" s="28" t="e">
        <v>#N/A</v>
      </c>
      <c r="F30" s="28" t="e">
        <v>#N/A</v>
      </c>
    </row>
    <row r="31" spans="1:6">
      <c r="A31" s="25" t="s">
        <v>55</v>
      </c>
      <c r="B31" s="29">
        <v>35064</v>
      </c>
      <c r="C31" s="30">
        <v>17.826000000000001</v>
      </c>
      <c r="D31" s="30">
        <v>19.988</v>
      </c>
      <c r="E31" s="28" t="e">
        <v>#N/A</v>
      </c>
      <c r="F31" s="28" t="e">
        <v>#N/A</v>
      </c>
    </row>
    <row r="32" spans="1:6">
      <c r="A32" s="25" t="s">
        <v>56</v>
      </c>
      <c r="B32" s="29">
        <v>35430</v>
      </c>
      <c r="C32" s="30">
        <v>18.213000000000001</v>
      </c>
      <c r="D32" s="30">
        <v>19.559000000000001</v>
      </c>
      <c r="E32" s="28" t="e">
        <v>#N/A</v>
      </c>
      <c r="F32" s="28" t="e">
        <v>#N/A</v>
      </c>
    </row>
    <row r="33" spans="1:6">
      <c r="A33" s="25" t="s">
        <v>57</v>
      </c>
      <c r="B33" s="29">
        <v>35795</v>
      </c>
      <c r="C33" s="30">
        <v>18.616</v>
      </c>
      <c r="D33" s="30">
        <v>18.873999999999999</v>
      </c>
      <c r="E33" s="28" t="e">
        <v>#N/A</v>
      </c>
      <c r="F33" s="28" t="e">
        <v>#N/A</v>
      </c>
    </row>
    <row r="34" spans="1:6">
      <c r="A34" s="25" t="s">
        <v>58</v>
      </c>
      <c r="B34" s="29">
        <v>36160</v>
      </c>
      <c r="C34" s="30">
        <v>19.227</v>
      </c>
      <c r="D34" s="30">
        <v>18.452999999999999</v>
      </c>
      <c r="E34" s="28" t="e">
        <v>#N/A</v>
      </c>
      <c r="F34" s="28" t="e">
        <v>#N/A</v>
      </c>
    </row>
    <row r="35" spans="1:6">
      <c r="A35" s="25" t="s">
        <v>59</v>
      </c>
      <c r="B35" s="29">
        <v>36525</v>
      </c>
      <c r="C35" s="30">
        <v>19.207999999999998</v>
      </c>
      <c r="D35" s="30">
        <v>17.888000000000002</v>
      </c>
      <c r="E35" s="28" t="e">
        <v>#N/A</v>
      </c>
      <c r="F35" s="28" t="e">
        <v>#N/A</v>
      </c>
    </row>
    <row r="36" spans="1:6">
      <c r="A36" s="25" t="s">
        <v>60</v>
      </c>
      <c r="B36" s="29">
        <v>36891</v>
      </c>
      <c r="C36" s="30">
        <v>19.945</v>
      </c>
      <c r="D36" s="30">
        <v>17.617999999999999</v>
      </c>
      <c r="E36" s="28" t="e">
        <v>#N/A</v>
      </c>
      <c r="F36" s="28" t="e">
        <v>#N/A</v>
      </c>
    </row>
    <row r="37" spans="1:6">
      <c r="A37" s="25" t="s">
        <v>61</v>
      </c>
      <c r="B37" s="29">
        <v>37256</v>
      </c>
      <c r="C37" s="30">
        <v>18.84</v>
      </c>
      <c r="D37" s="30">
        <v>17.626999999999999</v>
      </c>
      <c r="E37" s="28" t="e">
        <v>#N/A</v>
      </c>
      <c r="F37" s="28" t="e">
        <v>#N/A</v>
      </c>
    </row>
    <row r="38" spans="1:6">
      <c r="A38" s="25" t="s">
        <v>62</v>
      </c>
      <c r="B38" s="29">
        <v>37621</v>
      </c>
      <c r="C38" s="30">
        <v>17.033000000000001</v>
      </c>
      <c r="D38" s="30">
        <v>18.483000000000001</v>
      </c>
      <c r="E38" s="28" t="e">
        <v>#N/A</v>
      </c>
      <c r="F38" s="28" t="e">
        <v>#N/A</v>
      </c>
    </row>
    <row r="39" spans="1:6">
      <c r="A39" s="25" t="s">
        <v>63</v>
      </c>
      <c r="B39" s="29">
        <v>37986</v>
      </c>
      <c r="C39" s="30">
        <v>15.725</v>
      </c>
      <c r="D39" s="30">
        <v>19.056999999999999</v>
      </c>
      <c r="E39" s="28" t="e">
        <v>#N/A</v>
      </c>
      <c r="F39" s="28" t="e">
        <v>#N/A</v>
      </c>
    </row>
    <row r="40" spans="1:6">
      <c r="A40" s="25" t="s">
        <v>64</v>
      </c>
      <c r="B40" s="29">
        <v>38352</v>
      </c>
      <c r="C40" s="30">
        <v>15.55</v>
      </c>
      <c r="D40" s="30">
        <v>18.963999999999999</v>
      </c>
      <c r="E40" s="28" t="e">
        <v>#N/A</v>
      </c>
      <c r="F40" s="28" t="e">
        <v>#N/A</v>
      </c>
    </row>
    <row r="41" spans="1:6">
      <c r="A41" s="25" t="s">
        <v>65</v>
      </c>
      <c r="B41" s="29">
        <v>38717</v>
      </c>
      <c r="C41" s="30">
        <v>16.707000000000001</v>
      </c>
      <c r="D41" s="30">
        <v>19.177</v>
      </c>
      <c r="E41" s="28" t="e">
        <v>#N/A</v>
      </c>
      <c r="F41" s="28" t="e">
        <v>#N/A</v>
      </c>
    </row>
    <row r="42" spans="1:6">
      <c r="A42" s="25" t="s">
        <v>66</v>
      </c>
      <c r="B42" s="29">
        <v>39082</v>
      </c>
      <c r="C42" s="30">
        <v>17.585999999999999</v>
      </c>
      <c r="D42" s="30">
        <v>19.399000000000001</v>
      </c>
      <c r="E42" s="28" t="e">
        <v>#N/A</v>
      </c>
      <c r="F42" s="28" t="e">
        <v>#N/A</v>
      </c>
    </row>
    <row r="43" spans="1:6">
      <c r="A43" s="25" t="s">
        <v>67</v>
      </c>
      <c r="B43" s="29">
        <v>39447</v>
      </c>
      <c r="C43" s="30">
        <v>17.927</v>
      </c>
      <c r="D43" s="30">
        <v>19.047999999999998</v>
      </c>
      <c r="E43" s="28" t="e">
        <v>#N/A</v>
      </c>
      <c r="F43" s="28" t="e">
        <v>#N/A</v>
      </c>
    </row>
    <row r="44" spans="1:6">
      <c r="A44" s="25" t="s">
        <v>68</v>
      </c>
      <c r="B44" s="29">
        <v>39813</v>
      </c>
      <c r="C44" s="30">
        <v>17.105</v>
      </c>
      <c r="D44" s="30">
        <v>20.212</v>
      </c>
      <c r="E44" s="28" t="e">
        <v>#N/A</v>
      </c>
      <c r="F44" s="28" t="e">
        <v>#N/A</v>
      </c>
    </row>
    <row r="45" spans="1:6">
      <c r="A45" s="25" t="s">
        <v>69</v>
      </c>
      <c r="B45" s="29">
        <v>40178</v>
      </c>
      <c r="C45" s="30">
        <v>14.603999999999999</v>
      </c>
      <c r="D45" s="30">
        <v>24.405000000000001</v>
      </c>
      <c r="E45" s="28" t="e">
        <v>#N/A</v>
      </c>
      <c r="F45" s="28" t="e">
        <v>#N/A</v>
      </c>
    </row>
    <row r="46" spans="1:6">
      <c r="A46" s="25" t="s">
        <v>70</v>
      </c>
      <c r="B46" s="29">
        <v>40543</v>
      </c>
      <c r="C46" s="30">
        <v>14.621</v>
      </c>
      <c r="D46" s="30">
        <v>23.372</v>
      </c>
      <c r="E46" s="28" t="e">
        <v>#N/A</v>
      </c>
      <c r="F46" s="28" t="e">
        <v>#N/A</v>
      </c>
    </row>
    <row r="47" spans="1:6">
      <c r="A47" s="25" t="s">
        <v>71</v>
      </c>
      <c r="B47" s="29">
        <v>40908</v>
      </c>
      <c r="C47" s="30">
        <v>14.97</v>
      </c>
      <c r="D47" s="30">
        <v>23.416</v>
      </c>
      <c r="E47" s="28" t="e">
        <v>#N/A</v>
      </c>
      <c r="F47" s="28" t="e">
        <v>#N/A</v>
      </c>
    </row>
    <row r="48" spans="1:6">
      <c r="A48" s="25" t="s">
        <v>72</v>
      </c>
      <c r="B48" s="29">
        <v>41274</v>
      </c>
      <c r="C48" s="30">
        <v>15.224</v>
      </c>
      <c r="D48" s="30">
        <v>21.978000000000002</v>
      </c>
      <c r="E48" s="28">
        <v>15.2</v>
      </c>
      <c r="F48" s="28">
        <v>22</v>
      </c>
    </row>
    <row r="49" spans="1:6">
      <c r="A49" s="25" t="s">
        <v>73</v>
      </c>
      <c r="B49" s="29">
        <v>41639</v>
      </c>
      <c r="C49" s="30">
        <v>16.690000000000001</v>
      </c>
      <c r="D49" s="30">
        <v>20.777000000000001</v>
      </c>
      <c r="E49" s="28">
        <v>16.7</v>
      </c>
      <c r="F49" s="28">
        <v>20.8</v>
      </c>
    </row>
    <row r="50" spans="1:6">
      <c r="A50" s="25" t="s">
        <v>74</v>
      </c>
      <c r="B50" s="29">
        <v>42004</v>
      </c>
      <c r="E50" s="28">
        <v>17.600000000000001</v>
      </c>
      <c r="F50" s="28">
        <v>20.399999999999999</v>
      </c>
    </row>
    <row r="51" spans="1:6">
      <c r="A51" s="25" t="s">
        <v>75</v>
      </c>
      <c r="B51" s="29">
        <v>42369</v>
      </c>
      <c r="E51" s="28">
        <v>18.2</v>
      </c>
      <c r="F51" s="28">
        <v>20.8</v>
      </c>
    </row>
    <row r="52" spans="1:6">
      <c r="A52" s="25" t="s">
        <v>76</v>
      </c>
      <c r="B52" s="29">
        <v>42735</v>
      </c>
      <c r="E52" s="28">
        <v>18.2</v>
      </c>
      <c r="F52" s="28">
        <v>21</v>
      </c>
    </row>
    <row r="53" spans="1:6">
      <c r="A53" s="25" t="s">
        <v>77</v>
      </c>
      <c r="B53" s="29">
        <v>43100</v>
      </c>
      <c r="E53" s="28">
        <v>18.100000000000001</v>
      </c>
      <c r="F53" s="28">
        <v>20.9</v>
      </c>
    </row>
    <row r="54" spans="1:6">
      <c r="A54" s="25" t="s">
        <v>78</v>
      </c>
      <c r="B54" s="29">
        <v>43465</v>
      </c>
      <c r="E54" s="28">
        <v>18</v>
      </c>
      <c r="F54" s="28">
        <v>21</v>
      </c>
    </row>
    <row r="55" spans="1:6">
      <c r="A55" s="25" t="s">
        <v>79</v>
      </c>
      <c r="B55" s="29">
        <v>43830</v>
      </c>
      <c r="E55" s="28">
        <v>18</v>
      </c>
      <c r="F55" s="28">
        <v>21.3</v>
      </c>
    </row>
    <row r="56" spans="1:6">
      <c r="A56" s="25" t="s">
        <v>80</v>
      </c>
      <c r="B56" s="29">
        <v>44196</v>
      </c>
      <c r="E56" s="28">
        <v>18</v>
      </c>
      <c r="F56" s="28">
        <v>21.5</v>
      </c>
    </row>
    <row r="57" spans="1:6">
      <c r="A57" s="25" t="s">
        <v>81</v>
      </c>
      <c r="B57" s="29">
        <v>44561</v>
      </c>
      <c r="E57" s="28">
        <v>18</v>
      </c>
      <c r="F57" s="28">
        <v>21.7</v>
      </c>
    </row>
    <row r="58" spans="1:6">
      <c r="A58" s="25" t="s">
        <v>82</v>
      </c>
      <c r="B58" s="29">
        <v>44926</v>
      </c>
      <c r="E58" s="28">
        <v>18.100000000000001</v>
      </c>
      <c r="F58" s="28">
        <v>22.2</v>
      </c>
    </row>
    <row r="59" spans="1:6">
      <c r="A59" s="25" t="s">
        <v>83</v>
      </c>
      <c r="B59" s="29">
        <v>45291</v>
      </c>
      <c r="E59" s="28">
        <v>18.2</v>
      </c>
      <c r="F59" s="28">
        <v>22.1</v>
      </c>
    </row>
    <row r="60" spans="1:6">
      <c r="A60" s="25" t="s">
        <v>84</v>
      </c>
      <c r="B60" s="29">
        <v>45657</v>
      </c>
      <c r="E60" s="28">
        <v>18.3</v>
      </c>
      <c r="F60" s="28">
        <v>22.1</v>
      </c>
    </row>
  </sheetData>
  <hyperlinks>
    <hyperlink ref="E4" r:id="rId1"/>
    <hyperlink ref="F4" r:id="rId2"/>
    <hyperlink ref="C4" r:id="rId3"/>
    <hyperlink ref="D4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2"/>
  <sheetViews>
    <sheetView workbookViewId="0"/>
  </sheetViews>
  <sheetFormatPr defaultRowHeight="15"/>
  <cols>
    <col min="1" max="2" width="9.140625" style="33"/>
  </cols>
  <sheetData>
    <row r="1" spans="1:5">
      <c r="C1" s="33" t="s">
        <v>383</v>
      </c>
    </row>
    <row r="2" spans="1:5">
      <c r="A2" s="27" t="s">
        <v>385</v>
      </c>
      <c r="B2" s="35" t="s">
        <v>1</v>
      </c>
      <c r="C2" s="34" t="s">
        <v>384</v>
      </c>
    </row>
    <row r="3" spans="1:5">
      <c r="A3" s="33" t="s">
        <v>8</v>
      </c>
      <c r="C3" t="s">
        <v>387</v>
      </c>
    </row>
    <row r="4" spans="1:5">
      <c r="A4" s="33" t="s">
        <v>24</v>
      </c>
      <c r="C4" t="s">
        <v>26</v>
      </c>
    </row>
    <row r="5" spans="1:5">
      <c r="A5" s="33" t="s">
        <v>28</v>
      </c>
      <c r="C5" t="s">
        <v>361</v>
      </c>
      <c r="D5" t="s">
        <v>481</v>
      </c>
      <c r="E5" t="s">
        <v>482</v>
      </c>
    </row>
    <row r="6" spans="1:5">
      <c r="A6" s="33" t="s">
        <v>386</v>
      </c>
      <c r="B6" s="37">
        <v>17898</v>
      </c>
      <c r="C6" s="36">
        <v>82.4</v>
      </c>
      <c r="D6">
        <f>IF(YEAR(B6)&gt;2014, #N/A, C6)</f>
        <v>82.4</v>
      </c>
      <c r="E6" s="21" t="e">
        <f>IF(YEAR(B6)&lt;2014,#N/A,C6)</f>
        <v>#N/A</v>
      </c>
    </row>
    <row r="7" spans="1:5">
      <c r="A7" s="33" t="s">
        <v>388</v>
      </c>
      <c r="B7" s="37">
        <v>18263</v>
      </c>
      <c r="C7" s="36">
        <v>77.400000000000006</v>
      </c>
      <c r="D7" s="33">
        <f t="shared" ref="D7:D70" si="0">IF(YEAR(B7)&gt;2014, #N/A, C7)</f>
        <v>77.400000000000006</v>
      </c>
      <c r="E7" s="21" t="e">
        <f t="shared" ref="E7:E70" si="1">IF(YEAR(B7)&lt;2014,#N/A,C7)</f>
        <v>#N/A</v>
      </c>
    </row>
    <row r="8" spans="1:5">
      <c r="A8" s="33" t="s">
        <v>389</v>
      </c>
      <c r="B8" s="37">
        <v>18628</v>
      </c>
      <c r="C8" s="36">
        <v>78.5</v>
      </c>
      <c r="D8" s="33">
        <f t="shared" si="0"/>
        <v>78.5</v>
      </c>
      <c r="E8" s="21" t="e">
        <f t="shared" si="1"/>
        <v>#N/A</v>
      </c>
    </row>
    <row r="9" spans="1:5">
      <c r="A9" s="33" t="s">
        <v>390</v>
      </c>
      <c r="B9" s="37">
        <v>18993</v>
      </c>
      <c r="C9" s="36">
        <v>65.5</v>
      </c>
      <c r="D9" s="33">
        <f t="shared" si="0"/>
        <v>65.5</v>
      </c>
      <c r="E9" s="21" t="e">
        <f t="shared" si="1"/>
        <v>#N/A</v>
      </c>
    </row>
    <row r="10" spans="1:5">
      <c r="A10" s="33" t="s">
        <v>391</v>
      </c>
      <c r="B10" s="37">
        <v>19359</v>
      </c>
      <c r="C10" s="36">
        <v>60.1</v>
      </c>
      <c r="D10" s="33">
        <f t="shared" si="0"/>
        <v>60.1</v>
      </c>
      <c r="E10" s="21" t="e">
        <f t="shared" si="1"/>
        <v>#N/A</v>
      </c>
    </row>
    <row r="11" spans="1:5">
      <c r="A11" s="33" t="s">
        <v>392</v>
      </c>
      <c r="B11" s="37">
        <v>19724</v>
      </c>
      <c r="C11" s="36">
        <v>57.1</v>
      </c>
      <c r="D11" s="33">
        <f t="shared" si="0"/>
        <v>57.1</v>
      </c>
      <c r="E11" s="21" t="e">
        <f t="shared" si="1"/>
        <v>#N/A</v>
      </c>
    </row>
    <row r="12" spans="1:5">
      <c r="A12" s="33" t="s">
        <v>393</v>
      </c>
      <c r="B12" s="37">
        <v>20089</v>
      </c>
      <c r="C12" s="36">
        <v>57.9</v>
      </c>
      <c r="D12" s="33">
        <f t="shared" si="0"/>
        <v>57.9</v>
      </c>
      <c r="E12" s="21" t="e">
        <f t="shared" si="1"/>
        <v>#N/A</v>
      </c>
    </row>
    <row r="13" spans="1:5">
      <c r="A13" s="33" t="s">
        <v>394</v>
      </c>
      <c r="B13" s="37">
        <v>20454</v>
      </c>
      <c r="C13" s="36">
        <v>55.7</v>
      </c>
      <c r="D13" s="33">
        <f t="shared" si="0"/>
        <v>55.7</v>
      </c>
      <c r="E13" s="21" t="e">
        <f t="shared" si="1"/>
        <v>#N/A</v>
      </c>
    </row>
    <row r="14" spans="1:5">
      <c r="A14" s="33" t="s">
        <v>395</v>
      </c>
      <c r="B14" s="37">
        <v>20820</v>
      </c>
      <c r="C14" s="36">
        <v>50.6</v>
      </c>
      <c r="D14" s="33">
        <f t="shared" si="0"/>
        <v>50.6</v>
      </c>
      <c r="E14" s="21" t="e">
        <f t="shared" si="1"/>
        <v>#N/A</v>
      </c>
    </row>
    <row r="15" spans="1:5">
      <c r="A15" s="33" t="s">
        <v>396</v>
      </c>
      <c r="B15" s="37">
        <v>21185</v>
      </c>
      <c r="C15" s="36">
        <v>47.2</v>
      </c>
      <c r="D15" s="33">
        <f t="shared" si="0"/>
        <v>47.2</v>
      </c>
      <c r="E15" s="21" t="e">
        <f t="shared" si="1"/>
        <v>#N/A</v>
      </c>
    </row>
    <row r="16" spans="1:5">
      <c r="A16" s="33" t="s">
        <v>397</v>
      </c>
      <c r="B16" s="37">
        <v>21550</v>
      </c>
      <c r="C16" s="36">
        <v>47.7</v>
      </c>
      <c r="D16" s="33">
        <f t="shared" si="0"/>
        <v>47.7</v>
      </c>
      <c r="E16" s="21" t="e">
        <f t="shared" si="1"/>
        <v>#N/A</v>
      </c>
    </row>
    <row r="17" spans="1:5">
      <c r="A17" s="33" t="s">
        <v>398</v>
      </c>
      <c r="B17" s="37">
        <v>21915</v>
      </c>
      <c r="C17" s="36">
        <v>46.4</v>
      </c>
      <c r="D17" s="33">
        <f t="shared" si="0"/>
        <v>46.4</v>
      </c>
      <c r="E17" s="21" t="e">
        <f t="shared" si="1"/>
        <v>#N/A</v>
      </c>
    </row>
    <row r="18" spans="1:5">
      <c r="A18" s="33" t="s">
        <v>369</v>
      </c>
      <c r="B18" s="37">
        <v>22281</v>
      </c>
      <c r="C18" s="36">
        <v>44.3</v>
      </c>
      <c r="D18" s="33">
        <f t="shared" si="0"/>
        <v>44.3</v>
      </c>
      <c r="E18" s="21" t="e">
        <f t="shared" si="1"/>
        <v>#N/A</v>
      </c>
    </row>
    <row r="19" spans="1:5">
      <c r="A19" s="33" t="s">
        <v>372</v>
      </c>
      <c r="B19" s="37">
        <v>22646</v>
      </c>
      <c r="C19" s="36">
        <v>43.5</v>
      </c>
      <c r="D19" s="33">
        <f t="shared" si="0"/>
        <v>43.5</v>
      </c>
      <c r="E19" s="21" t="e">
        <f t="shared" si="1"/>
        <v>#N/A</v>
      </c>
    </row>
    <row r="20" spans="1:5">
      <c r="A20" s="33" t="s">
        <v>373</v>
      </c>
      <c r="B20" s="37">
        <v>23011</v>
      </c>
      <c r="C20" s="36">
        <v>42.3</v>
      </c>
      <c r="D20" s="33">
        <f t="shared" si="0"/>
        <v>42.3</v>
      </c>
      <c r="E20" s="21" t="e">
        <f t="shared" si="1"/>
        <v>#N/A</v>
      </c>
    </row>
    <row r="21" spans="1:5">
      <c r="A21" s="33" t="s">
        <v>374</v>
      </c>
      <c r="B21" s="37">
        <v>23376</v>
      </c>
      <c r="C21" s="36">
        <v>41</v>
      </c>
      <c r="D21" s="33">
        <f t="shared" si="0"/>
        <v>41</v>
      </c>
      <c r="E21" s="21" t="e">
        <f t="shared" si="1"/>
        <v>#N/A</v>
      </c>
    </row>
    <row r="22" spans="1:5">
      <c r="A22" s="33" t="s">
        <v>375</v>
      </c>
      <c r="B22" s="37">
        <v>23742</v>
      </c>
      <c r="C22" s="36">
        <v>38.700000000000003</v>
      </c>
      <c r="D22" s="33">
        <f t="shared" si="0"/>
        <v>38.700000000000003</v>
      </c>
      <c r="E22" s="21" t="e">
        <f t="shared" si="1"/>
        <v>#N/A</v>
      </c>
    </row>
    <row r="23" spans="1:5">
      <c r="A23" s="33" t="s">
        <v>376</v>
      </c>
      <c r="B23" s="37">
        <v>24107</v>
      </c>
      <c r="C23" s="36">
        <v>36.700000000000003</v>
      </c>
      <c r="D23" s="33">
        <f t="shared" si="0"/>
        <v>36.700000000000003</v>
      </c>
      <c r="E23" s="21" t="e">
        <f t="shared" si="1"/>
        <v>#N/A</v>
      </c>
    </row>
    <row r="24" spans="1:5">
      <c r="A24" s="33" t="s">
        <v>377</v>
      </c>
      <c r="B24" s="37">
        <v>24472</v>
      </c>
      <c r="C24" s="36">
        <v>33.700000000000003</v>
      </c>
      <c r="D24" s="33">
        <f t="shared" si="0"/>
        <v>33.700000000000003</v>
      </c>
      <c r="E24" s="21" t="e">
        <f t="shared" si="1"/>
        <v>#N/A</v>
      </c>
    </row>
    <row r="25" spans="1:5">
      <c r="A25" s="33" t="s">
        <v>378</v>
      </c>
      <c r="B25" s="37">
        <v>24837</v>
      </c>
      <c r="C25" s="36">
        <v>31.8</v>
      </c>
      <c r="D25" s="33">
        <f t="shared" si="0"/>
        <v>31.8</v>
      </c>
      <c r="E25" s="21" t="e">
        <f t="shared" si="1"/>
        <v>#N/A</v>
      </c>
    </row>
    <row r="26" spans="1:5">
      <c r="A26" s="33" t="s">
        <v>379</v>
      </c>
      <c r="B26" s="37">
        <v>25203</v>
      </c>
      <c r="C26" s="36">
        <v>32.200000000000003</v>
      </c>
      <c r="D26" s="33">
        <f t="shared" si="0"/>
        <v>32.200000000000003</v>
      </c>
      <c r="E26" s="21" t="e">
        <f t="shared" si="1"/>
        <v>#N/A</v>
      </c>
    </row>
    <row r="27" spans="1:5">
      <c r="A27" s="33" t="s">
        <v>380</v>
      </c>
      <c r="B27" s="37">
        <v>25568</v>
      </c>
      <c r="C27" s="36">
        <v>28.3</v>
      </c>
      <c r="D27" s="33">
        <f t="shared" si="0"/>
        <v>28.3</v>
      </c>
      <c r="E27" s="21" t="e">
        <f t="shared" si="1"/>
        <v>#N/A</v>
      </c>
    </row>
    <row r="28" spans="1:5">
      <c r="A28" s="33" t="s">
        <v>381</v>
      </c>
      <c r="B28" s="37">
        <v>25933</v>
      </c>
      <c r="C28" s="36">
        <v>27</v>
      </c>
      <c r="D28" s="33">
        <f t="shared" si="0"/>
        <v>27</v>
      </c>
      <c r="E28" s="21" t="e">
        <f t="shared" si="1"/>
        <v>#N/A</v>
      </c>
    </row>
    <row r="29" spans="1:5">
      <c r="A29" s="33" t="s">
        <v>382</v>
      </c>
      <c r="B29" s="37">
        <v>26298</v>
      </c>
      <c r="C29" s="36">
        <v>27.1</v>
      </c>
      <c r="D29" s="33">
        <f t="shared" si="0"/>
        <v>27.1</v>
      </c>
      <c r="E29" s="21" t="e">
        <f t="shared" si="1"/>
        <v>#N/A</v>
      </c>
    </row>
    <row r="30" spans="1:5">
      <c r="A30" s="33" t="s">
        <v>357</v>
      </c>
      <c r="B30" s="37">
        <v>26664</v>
      </c>
      <c r="C30" s="36">
        <v>26.4</v>
      </c>
      <c r="D30" s="33">
        <f t="shared" si="0"/>
        <v>26.4</v>
      </c>
      <c r="E30" s="21" t="e">
        <f t="shared" si="1"/>
        <v>#N/A</v>
      </c>
    </row>
    <row r="31" spans="1:5">
      <c r="A31" s="33" t="s">
        <v>33</v>
      </c>
      <c r="B31" s="37">
        <v>27029</v>
      </c>
      <c r="C31" s="36">
        <v>25.1</v>
      </c>
      <c r="D31" s="33">
        <f t="shared" si="0"/>
        <v>25.1</v>
      </c>
      <c r="E31" s="21" t="e">
        <f t="shared" si="1"/>
        <v>#N/A</v>
      </c>
    </row>
    <row r="32" spans="1:5">
      <c r="A32" s="33" t="s">
        <v>34</v>
      </c>
      <c r="B32" s="37">
        <v>27394</v>
      </c>
      <c r="C32" s="36">
        <v>23.1</v>
      </c>
      <c r="D32" s="33">
        <f t="shared" si="0"/>
        <v>23.1</v>
      </c>
      <c r="E32" s="21" t="e">
        <f t="shared" si="1"/>
        <v>#N/A</v>
      </c>
    </row>
    <row r="33" spans="1:5">
      <c r="A33" s="33" t="s">
        <v>35</v>
      </c>
      <c r="B33" s="37">
        <v>27759</v>
      </c>
      <c r="C33" s="36">
        <v>24.5</v>
      </c>
      <c r="D33" s="33">
        <f t="shared" si="0"/>
        <v>24.5</v>
      </c>
      <c r="E33" s="21" t="e">
        <f t="shared" si="1"/>
        <v>#N/A</v>
      </c>
    </row>
    <row r="34" spans="1:5">
      <c r="A34" s="33" t="s">
        <v>36</v>
      </c>
      <c r="B34" s="37">
        <v>28125</v>
      </c>
      <c r="C34" s="36">
        <v>26.7</v>
      </c>
      <c r="D34" s="33">
        <f t="shared" si="0"/>
        <v>26.7</v>
      </c>
      <c r="E34" s="21" t="e">
        <f t="shared" si="1"/>
        <v>#N/A</v>
      </c>
    </row>
    <row r="35" spans="1:5">
      <c r="A35" s="33" t="s">
        <v>37</v>
      </c>
      <c r="B35" s="37">
        <v>28490</v>
      </c>
      <c r="C35" s="36">
        <v>27.1</v>
      </c>
      <c r="D35" s="33">
        <f t="shared" si="0"/>
        <v>27.1</v>
      </c>
      <c r="E35" s="21" t="e">
        <f t="shared" si="1"/>
        <v>#N/A</v>
      </c>
    </row>
    <row r="36" spans="1:5">
      <c r="A36" s="33" t="s">
        <v>38</v>
      </c>
      <c r="B36" s="37">
        <v>28855</v>
      </c>
      <c r="C36" s="36">
        <v>26.6</v>
      </c>
      <c r="D36" s="33">
        <f t="shared" si="0"/>
        <v>26.6</v>
      </c>
      <c r="E36" s="21" t="e">
        <f t="shared" si="1"/>
        <v>#N/A</v>
      </c>
    </row>
    <row r="37" spans="1:5">
      <c r="A37" s="33" t="s">
        <v>39</v>
      </c>
      <c r="B37" s="37">
        <v>29220</v>
      </c>
      <c r="C37" s="36">
        <v>24.9</v>
      </c>
      <c r="D37" s="33">
        <f t="shared" si="0"/>
        <v>24.9</v>
      </c>
      <c r="E37" s="21" t="e">
        <f t="shared" si="1"/>
        <v>#N/A</v>
      </c>
    </row>
    <row r="38" spans="1:5">
      <c r="A38" s="33" t="s">
        <v>40</v>
      </c>
      <c r="B38" s="37">
        <v>29586</v>
      </c>
      <c r="C38" s="36">
        <v>25.5</v>
      </c>
      <c r="D38" s="33">
        <f t="shared" si="0"/>
        <v>25.5</v>
      </c>
      <c r="E38" s="21" t="e">
        <f t="shared" si="1"/>
        <v>#N/A</v>
      </c>
    </row>
    <row r="39" spans="1:5">
      <c r="A39" s="33" t="s">
        <v>41</v>
      </c>
      <c r="B39" s="37">
        <v>29951</v>
      </c>
      <c r="C39" s="36">
        <v>25.2</v>
      </c>
      <c r="D39" s="33">
        <f t="shared" si="0"/>
        <v>25.2</v>
      </c>
      <c r="E39" s="21" t="e">
        <f t="shared" si="1"/>
        <v>#N/A</v>
      </c>
    </row>
    <row r="40" spans="1:5">
      <c r="A40" s="33" t="s">
        <v>42</v>
      </c>
      <c r="B40" s="37">
        <v>30316</v>
      </c>
      <c r="C40" s="36">
        <v>27.9</v>
      </c>
      <c r="D40" s="33">
        <f t="shared" si="0"/>
        <v>27.9</v>
      </c>
      <c r="E40" s="21" t="e">
        <f t="shared" si="1"/>
        <v>#N/A</v>
      </c>
    </row>
    <row r="41" spans="1:5">
      <c r="A41" s="33" t="s">
        <v>43</v>
      </c>
      <c r="B41" s="37">
        <v>30681</v>
      </c>
      <c r="C41" s="36">
        <v>32.1</v>
      </c>
      <c r="D41" s="33">
        <f t="shared" si="0"/>
        <v>32.1</v>
      </c>
      <c r="E41" s="21" t="e">
        <f t="shared" si="1"/>
        <v>#N/A</v>
      </c>
    </row>
    <row r="42" spans="1:5">
      <c r="A42" s="33" t="s">
        <v>44</v>
      </c>
      <c r="B42" s="37">
        <v>31047</v>
      </c>
      <c r="C42" s="36">
        <v>33.1</v>
      </c>
      <c r="D42" s="33">
        <f t="shared" si="0"/>
        <v>33.1</v>
      </c>
      <c r="E42" s="21" t="e">
        <f t="shared" si="1"/>
        <v>#N/A</v>
      </c>
    </row>
    <row r="43" spans="1:5">
      <c r="A43" s="33" t="s">
        <v>45</v>
      </c>
      <c r="B43" s="37">
        <v>31412</v>
      </c>
      <c r="C43" s="36">
        <v>35.299999999999997</v>
      </c>
      <c r="D43" s="33">
        <f t="shared" si="0"/>
        <v>35.299999999999997</v>
      </c>
      <c r="E43" s="21" t="e">
        <f t="shared" si="1"/>
        <v>#N/A</v>
      </c>
    </row>
    <row r="44" spans="1:5">
      <c r="A44" s="33" t="s">
        <v>46</v>
      </c>
      <c r="B44" s="37">
        <v>31777</v>
      </c>
      <c r="C44" s="36">
        <v>38.4</v>
      </c>
      <c r="D44" s="33">
        <f t="shared" si="0"/>
        <v>38.4</v>
      </c>
      <c r="E44" s="21" t="e">
        <f t="shared" si="1"/>
        <v>#N/A</v>
      </c>
    </row>
    <row r="45" spans="1:5">
      <c r="A45" s="33" t="s">
        <v>47</v>
      </c>
      <c r="B45" s="37">
        <v>32142</v>
      </c>
      <c r="C45" s="36">
        <v>39.5</v>
      </c>
      <c r="D45" s="33">
        <f t="shared" si="0"/>
        <v>39.5</v>
      </c>
      <c r="E45" s="21" t="e">
        <f t="shared" si="1"/>
        <v>#N/A</v>
      </c>
    </row>
    <row r="46" spans="1:5">
      <c r="A46" s="33" t="s">
        <v>48</v>
      </c>
      <c r="B46" s="37">
        <v>32508</v>
      </c>
      <c r="C46" s="36">
        <v>39.799999999999997</v>
      </c>
      <c r="D46" s="33">
        <f t="shared" si="0"/>
        <v>39.799999999999997</v>
      </c>
      <c r="E46" s="21" t="e">
        <f t="shared" si="1"/>
        <v>#N/A</v>
      </c>
    </row>
    <row r="47" spans="1:5">
      <c r="A47" s="33" t="s">
        <v>49</v>
      </c>
      <c r="B47" s="37">
        <v>32873</v>
      </c>
      <c r="C47" s="36">
        <v>39.299999999999997</v>
      </c>
      <c r="D47" s="33">
        <f t="shared" si="0"/>
        <v>39.299999999999997</v>
      </c>
      <c r="E47" s="21" t="e">
        <f t="shared" si="1"/>
        <v>#N/A</v>
      </c>
    </row>
    <row r="48" spans="1:5">
      <c r="A48" s="33" t="s">
        <v>50</v>
      </c>
      <c r="B48" s="37">
        <v>33238</v>
      </c>
      <c r="C48" s="36">
        <v>40.799999999999997</v>
      </c>
      <c r="D48" s="33">
        <f t="shared" si="0"/>
        <v>40.799999999999997</v>
      </c>
      <c r="E48" s="21" t="e">
        <f t="shared" si="1"/>
        <v>#N/A</v>
      </c>
    </row>
    <row r="49" spans="1:5">
      <c r="A49" s="33" t="s">
        <v>51</v>
      </c>
      <c r="B49" s="37">
        <v>33603</v>
      </c>
      <c r="C49" s="36">
        <v>44</v>
      </c>
      <c r="D49" s="33">
        <f t="shared" si="0"/>
        <v>44</v>
      </c>
      <c r="E49" s="21" t="e">
        <f t="shared" si="1"/>
        <v>#N/A</v>
      </c>
    </row>
    <row r="50" spans="1:5">
      <c r="A50" s="33" t="s">
        <v>52</v>
      </c>
      <c r="B50" s="37">
        <v>33969</v>
      </c>
      <c r="C50" s="36">
        <v>46.6</v>
      </c>
      <c r="D50" s="33">
        <f t="shared" si="0"/>
        <v>46.6</v>
      </c>
      <c r="E50" s="21" t="e">
        <f t="shared" si="1"/>
        <v>#N/A</v>
      </c>
    </row>
    <row r="51" spans="1:5">
      <c r="A51" s="33" t="s">
        <v>53</v>
      </c>
      <c r="B51" s="37">
        <v>34334</v>
      </c>
      <c r="C51" s="36">
        <v>47.8</v>
      </c>
      <c r="D51" s="33">
        <f t="shared" si="0"/>
        <v>47.8</v>
      </c>
      <c r="E51" s="21" t="e">
        <f t="shared" si="1"/>
        <v>#N/A</v>
      </c>
    </row>
    <row r="52" spans="1:5">
      <c r="A52" s="33" t="s">
        <v>54</v>
      </c>
      <c r="B52" s="37">
        <v>34699</v>
      </c>
      <c r="C52" s="36">
        <v>47.7</v>
      </c>
      <c r="D52" s="33">
        <f t="shared" si="0"/>
        <v>47.7</v>
      </c>
      <c r="E52" s="21" t="e">
        <f t="shared" si="1"/>
        <v>#N/A</v>
      </c>
    </row>
    <row r="53" spans="1:5">
      <c r="A53" s="33" t="s">
        <v>55</v>
      </c>
      <c r="B53" s="37">
        <v>35064</v>
      </c>
      <c r="C53" s="36">
        <v>47.5</v>
      </c>
      <c r="D53" s="33">
        <f t="shared" si="0"/>
        <v>47.5</v>
      </c>
      <c r="E53" s="21" t="e">
        <f t="shared" si="1"/>
        <v>#N/A</v>
      </c>
    </row>
    <row r="54" spans="1:5">
      <c r="A54" s="33" t="s">
        <v>56</v>
      </c>
      <c r="B54" s="37">
        <v>35430</v>
      </c>
      <c r="C54" s="36">
        <v>46.8</v>
      </c>
      <c r="D54" s="33">
        <f t="shared" si="0"/>
        <v>46.8</v>
      </c>
      <c r="E54" s="21" t="e">
        <f t="shared" si="1"/>
        <v>#N/A</v>
      </c>
    </row>
    <row r="55" spans="1:5">
      <c r="A55" s="33" t="s">
        <v>57</v>
      </c>
      <c r="B55" s="37">
        <v>35795</v>
      </c>
      <c r="C55" s="36">
        <v>44.5</v>
      </c>
      <c r="D55" s="33">
        <f t="shared" si="0"/>
        <v>44.5</v>
      </c>
      <c r="E55" s="21" t="e">
        <f t="shared" si="1"/>
        <v>#N/A</v>
      </c>
    </row>
    <row r="56" spans="1:5">
      <c r="A56" s="33" t="s">
        <v>58</v>
      </c>
      <c r="B56" s="37">
        <v>36160</v>
      </c>
      <c r="C56" s="36">
        <v>41.6</v>
      </c>
      <c r="D56" s="33">
        <f t="shared" si="0"/>
        <v>41.6</v>
      </c>
      <c r="E56" s="21" t="e">
        <f t="shared" si="1"/>
        <v>#N/A</v>
      </c>
    </row>
    <row r="57" spans="1:5">
      <c r="A57" s="33" t="s">
        <v>59</v>
      </c>
      <c r="B57" s="37">
        <v>36525</v>
      </c>
      <c r="C57" s="36">
        <v>38.200000000000003</v>
      </c>
      <c r="D57" s="33">
        <f t="shared" si="0"/>
        <v>38.200000000000003</v>
      </c>
      <c r="E57" s="21" t="e">
        <f t="shared" si="1"/>
        <v>#N/A</v>
      </c>
    </row>
    <row r="58" spans="1:5">
      <c r="A58" s="33" t="s">
        <v>60</v>
      </c>
      <c r="B58" s="37">
        <v>36891</v>
      </c>
      <c r="C58" s="36">
        <v>33.6</v>
      </c>
      <c r="D58" s="33">
        <f t="shared" si="0"/>
        <v>33.6</v>
      </c>
      <c r="E58" s="21" t="e">
        <f t="shared" si="1"/>
        <v>#N/A</v>
      </c>
    </row>
    <row r="59" spans="1:5">
      <c r="A59" s="33" t="s">
        <v>61</v>
      </c>
      <c r="B59" s="37">
        <v>37256</v>
      </c>
      <c r="C59" s="36">
        <v>31.4</v>
      </c>
      <c r="D59" s="33">
        <f t="shared" si="0"/>
        <v>31.4</v>
      </c>
      <c r="E59" s="21" t="e">
        <f t="shared" si="1"/>
        <v>#N/A</v>
      </c>
    </row>
    <row r="60" spans="1:5">
      <c r="A60" s="33" t="s">
        <v>62</v>
      </c>
      <c r="B60" s="37">
        <v>37621</v>
      </c>
      <c r="C60" s="36">
        <v>32.5</v>
      </c>
      <c r="D60" s="33">
        <f t="shared" si="0"/>
        <v>32.5</v>
      </c>
      <c r="E60" s="21" t="e">
        <f t="shared" si="1"/>
        <v>#N/A</v>
      </c>
    </row>
    <row r="61" spans="1:5">
      <c r="A61" s="33" t="s">
        <v>63</v>
      </c>
      <c r="B61" s="37">
        <v>37986</v>
      </c>
      <c r="C61" s="36">
        <v>34.5</v>
      </c>
      <c r="D61" s="33">
        <f t="shared" si="0"/>
        <v>34.5</v>
      </c>
      <c r="E61" s="21" t="e">
        <f t="shared" si="1"/>
        <v>#N/A</v>
      </c>
    </row>
    <row r="62" spans="1:5">
      <c r="A62" s="33" t="s">
        <v>64</v>
      </c>
      <c r="B62" s="37">
        <v>38352</v>
      </c>
      <c r="C62" s="36">
        <v>35.5</v>
      </c>
      <c r="D62" s="33">
        <f t="shared" si="0"/>
        <v>35.5</v>
      </c>
      <c r="E62" s="21" t="e">
        <f t="shared" si="1"/>
        <v>#N/A</v>
      </c>
    </row>
    <row r="63" spans="1:5">
      <c r="A63" s="33" t="s">
        <v>65</v>
      </c>
      <c r="B63" s="37">
        <v>38717</v>
      </c>
      <c r="C63" s="36">
        <v>35.6</v>
      </c>
      <c r="D63" s="33">
        <f t="shared" si="0"/>
        <v>35.6</v>
      </c>
      <c r="E63" s="21" t="e">
        <f t="shared" si="1"/>
        <v>#N/A</v>
      </c>
    </row>
    <row r="64" spans="1:5">
      <c r="A64" s="33" t="s">
        <v>66</v>
      </c>
      <c r="B64" s="37">
        <v>39082</v>
      </c>
      <c r="C64" s="36">
        <v>35.299999999999997</v>
      </c>
      <c r="D64" s="33">
        <f t="shared" si="0"/>
        <v>35.299999999999997</v>
      </c>
      <c r="E64" s="21" t="e">
        <f t="shared" si="1"/>
        <v>#N/A</v>
      </c>
    </row>
    <row r="65" spans="1:5">
      <c r="A65" s="33" t="s">
        <v>67</v>
      </c>
      <c r="B65" s="37">
        <v>39447</v>
      </c>
      <c r="C65" s="36">
        <v>35.1</v>
      </c>
      <c r="D65" s="33">
        <f t="shared" si="0"/>
        <v>35.1</v>
      </c>
      <c r="E65" s="21" t="e">
        <f t="shared" si="1"/>
        <v>#N/A</v>
      </c>
    </row>
    <row r="66" spans="1:5">
      <c r="A66" s="33" t="s">
        <v>68</v>
      </c>
      <c r="B66" s="37">
        <v>39813</v>
      </c>
      <c r="C66" s="36">
        <v>39.299999999999997</v>
      </c>
      <c r="D66" s="33">
        <f t="shared" si="0"/>
        <v>39.299999999999997</v>
      </c>
      <c r="E66" s="21" t="e">
        <f t="shared" si="1"/>
        <v>#N/A</v>
      </c>
    </row>
    <row r="67" spans="1:5">
      <c r="A67" s="33" t="s">
        <v>69</v>
      </c>
      <c r="B67" s="37">
        <v>40178</v>
      </c>
      <c r="C67" s="36">
        <v>52.3</v>
      </c>
      <c r="D67" s="33">
        <f t="shared" si="0"/>
        <v>52.3</v>
      </c>
      <c r="E67" s="21" t="e">
        <f t="shared" si="1"/>
        <v>#N/A</v>
      </c>
    </row>
    <row r="68" spans="1:5">
      <c r="A68" s="33" t="s">
        <v>70</v>
      </c>
      <c r="B68" s="37">
        <v>40543</v>
      </c>
      <c r="C68" s="36">
        <v>61</v>
      </c>
      <c r="D68" s="33">
        <f t="shared" si="0"/>
        <v>61</v>
      </c>
      <c r="E68" s="21" t="e">
        <f t="shared" si="1"/>
        <v>#N/A</v>
      </c>
    </row>
    <row r="69" spans="1:5">
      <c r="A69" s="33" t="s">
        <v>71</v>
      </c>
      <c r="B69" s="37">
        <v>40908</v>
      </c>
      <c r="C69" s="36">
        <v>65.8</v>
      </c>
      <c r="D69" s="33">
        <f t="shared" si="0"/>
        <v>65.8</v>
      </c>
      <c r="E69" s="21" t="e">
        <f t="shared" si="1"/>
        <v>#N/A</v>
      </c>
    </row>
    <row r="70" spans="1:5">
      <c r="A70" s="33" t="s">
        <v>72</v>
      </c>
      <c r="B70" s="37">
        <v>41274</v>
      </c>
      <c r="C70" s="36">
        <v>70.099999999999994</v>
      </c>
      <c r="D70" s="33">
        <f t="shared" si="0"/>
        <v>70.099999999999994</v>
      </c>
      <c r="E70" s="21" t="e">
        <f t="shared" si="1"/>
        <v>#N/A</v>
      </c>
    </row>
    <row r="71" spans="1:5">
      <c r="A71" s="33" t="s">
        <v>73</v>
      </c>
      <c r="B71" s="37">
        <v>41639</v>
      </c>
      <c r="C71" s="36">
        <v>72.099999999999994</v>
      </c>
      <c r="D71" s="33">
        <f t="shared" ref="D71:D82" si="2">IF(YEAR(B71)&gt;2014, #N/A, C71)</f>
        <v>72.099999999999994</v>
      </c>
      <c r="E71" s="21" t="e">
        <f t="shared" ref="E71:E82" si="3">IF(YEAR(B71)&lt;2014,#N/A,C71)</f>
        <v>#N/A</v>
      </c>
    </row>
    <row r="72" spans="1:5">
      <c r="A72" s="33" t="s">
        <v>74</v>
      </c>
      <c r="B72" s="37">
        <v>42004</v>
      </c>
      <c r="C72" s="36">
        <v>73.8</v>
      </c>
      <c r="D72" s="33">
        <f t="shared" si="2"/>
        <v>73.8</v>
      </c>
      <c r="E72" s="21">
        <f t="shared" si="3"/>
        <v>73.8</v>
      </c>
    </row>
    <row r="73" spans="1:5">
      <c r="A73" s="33" t="s">
        <v>75</v>
      </c>
      <c r="B73" s="37">
        <v>42369</v>
      </c>
      <c r="C73" s="36">
        <v>73.3</v>
      </c>
      <c r="D73" s="33" t="e">
        <f t="shared" si="2"/>
        <v>#N/A</v>
      </c>
      <c r="E73" s="21">
        <f t="shared" si="3"/>
        <v>73.3</v>
      </c>
    </row>
    <row r="74" spans="1:5">
      <c r="A74" s="33" t="s">
        <v>76</v>
      </c>
      <c r="B74" s="37">
        <v>42735</v>
      </c>
      <c r="C74" s="36">
        <v>72.8</v>
      </c>
      <c r="D74" s="33" t="e">
        <f t="shared" si="2"/>
        <v>#N/A</v>
      </c>
      <c r="E74" s="21">
        <f t="shared" si="3"/>
        <v>72.8</v>
      </c>
    </row>
    <row r="75" spans="1:5">
      <c r="A75" s="33" t="s">
        <v>77</v>
      </c>
      <c r="B75" s="37">
        <v>43100</v>
      </c>
      <c r="C75" s="36">
        <v>72.400000000000006</v>
      </c>
      <c r="D75" s="33" t="e">
        <f t="shared" si="2"/>
        <v>#N/A</v>
      </c>
      <c r="E75" s="21">
        <f t="shared" si="3"/>
        <v>72.400000000000006</v>
      </c>
    </row>
    <row r="76" spans="1:5">
      <c r="A76" s="33" t="s">
        <v>78</v>
      </c>
      <c r="B76" s="37">
        <v>43465</v>
      </c>
      <c r="C76" s="36">
        <v>72.5</v>
      </c>
      <c r="D76" s="33" t="e">
        <f t="shared" si="2"/>
        <v>#N/A</v>
      </c>
      <c r="E76" s="21">
        <f t="shared" si="3"/>
        <v>72.5</v>
      </c>
    </row>
    <row r="77" spans="1:5">
      <c r="A77" s="33" t="s">
        <v>79</v>
      </c>
      <c r="B77" s="37">
        <v>43830</v>
      </c>
      <c r="C77" s="36">
        <v>73.099999999999994</v>
      </c>
      <c r="D77" s="33" t="e">
        <f t="shared" si="2"/>
        <v>#N/A</v>
      </c>
      <c r="E77" s="21">
        <f t="shared" si="3"/>
        <v>73.099999999999994</v>
      </c>
    </row>
    <row r="78" spans="1:5">
      <c r="A78" s="33" t="s">
        <v>80</v>
      </c>
      <c r="B78" s="37">
        <v>44196</v>
      </c>
      <c r="C78" s="36">
        <v>73.8</v>
      </c>
      <c r="D78" s="33" t="e">
        <f t="shared" si="2"/>
        <v>#N/A</v>
      </c>
      <c r="E78" s="21">
        <f t="shared" si="3"/>
        <v>73.8</v>
      </c>
    </row>
    <row r="79" spans="1:5">
      <c r="A79" s="33" t="s">
        <v>81</v>
      </c>
      <c r="B79" s="37">
        <v>44561</v>
      </c>
      <c r="C79" s="36">
        <v>74.8</v>
      </c>
      <c r="D79" s="33" t="e">
        <f t="shared" si="2"/>
        <v>#N/A</v>
      </c>
      <c r="E79" s="21">
        <f t="shared" si="3"/>
        <v>74.8</v>
      </c>
    </row>
    <row r="80" spans="1:5">
      <c r="A80" s="33" t="s">
        <v>82</v>
      </c>
      <c r="B80" s="37">
        <v>44926</v>
      </c>
      <c r="C80" s="36">
        <v>76.099999999999994</v>
      </c>
      <c r="D80" s="33" t="e">
        <f t="shared" si="2"/>
        <v>#N/A</v>
      </c>
      <c r="E80" s="21">
        <f t="shared" si="3"/>
        <v>76.099999999999994</v>
      </c>
    </row>
    <row r="81" spans="1:5">
      <c r="A81" s="33" t="s">
        <v>83</v>
      </c>
      <c r="B81" s="37">
        <v>45291</v>
      </c>
      <c r="C81" s="36">
        <v>77.2</v>
      </c>
      <c r="D81" s="33" t="e">
        <f t="shared" si="2"/>
        <v>#N/A</v>
      </c>
      <c r="E81" s="21">
        <f t="shared" si="3"/>
        <v>77.2</v>
      </c>
    </row>
    <row r="82" spans="1:5">
      <c r="A82" s="33" t="s">
        <v>84</v>
      </c>
      <c r="B82" s="37">
        <v>45657</v>
      </c>
      <c r="C82" s="36">
        <v>78.099999999999994</v>
      </c>
      <c r="D82" s="33" t="e">
        <f t="shared" si="2"/>
        <v>#N/A</v>
      </c>
      <c r="E82" s="21">
        <f t="shared" si="3"/>
        <v>78.099999999999994</v>
      </c>
    </row>
  </sheetData>
  <hyperlinks>
    <hyperlink ref="C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F66838-03A5-4AE5-8015-2BB93B817621}"/>
</file>

<file path=customXml/itemProps2.xml><?xml version="1.0" encoding="utf-8"?>
<ds:datastoreItem xmlns:ds="http://schemas.openxmlformats.org/officeDocument/2006/customXml" ds:itemID="{69BC65F1-0D9C-4A87-87ED-80B6D5C3E656}"/>
</file>

<file path=customXml/itemProps3.xml><?xml version="1.0" encoding="utf-8"?>
<ds:datastoreItem xmlns:ds="http://schemas.openxmlformats.org/officeDocument/2006/customXml" ds:itemID="{616E5AD3-8249-4D08-9EAF-2E9AD690A1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FinalCharts</vt:lpstr>
      <vt:lpstr>Change in Employment</vt:lpstr>
      <vt:lpstr>Real Structures</vt:lpstr>
      <vt:lpstr>State and Local Taxes</vt:lpstr>
      <vt:lpstr>CBO Snapshot</vt:lpstr>
      <vt:lpstr>Fiscal Impetus</vt:lpstr>
      <vt:lpstr>Deficit</vt:lpstr>
      <vt:lpstr>Revenues &amp; Outlays in GDP</vt:lpstr>
      <vt:lpstr>Debt to GDP Ratio</vt:lpstr>
      <vt:lpstr>Spending by Category</vt:lpstr>
      <vt:lpstr>'Spending by Category'!_DLX1.USE</vt:lpstr>
      <vt:lpstr>_DLX2.USE</vt:lpstr>
      <vt:lpstr>_DLX3.USE</vt:lpstr>
      <vt:lpstr>_DLX5.USE</vt:lpstr>
      <vt:lpstr>_DLX6.USE</vt:lpstr>
      <vt:lpstr>_DLX7.USE</vt:lpstr>
      <vt:lpstr>FinalCharts!Print_Area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cp:lastPrinted>2014-07-25T14:09:32Z</cp:lastPrinted>
  <dcterms:created xsi:type="dcterms:W3CDTF">2014-07-22T13:55:17Z</dcterms:created>
  <dcterms:modified xsi:type="dcterms:W3CDTF">2014-07-25T21:17:13Z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